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drawings/drawing1.xml" ContentType="application/vnd.openxmlformats-officedocument.drawing+xml"/>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drawings/drawing2.xml" ContentType="application/vnd.openxmlformats-officedocument.drawing+xml"/>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drawings/drawing3.xml" ContentType="application/vnd.openxmlformats-officedocument.drawing+xml"/>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always" codeName="ThisWorkbook" defaultThemeVersion="124226"/>
  <mc:AlternateContent xmlns:mc="http://schemas.openxmlformats.org/markup-compatibility/2006">
    <mc:Choice Requires="x15">
      <x15ac:absPath xmlns:x15ac="http://schemas.microsoft.com/office/spreadsheetml/2010/11/ac" url="https://sempra.sharepoint.com/teams/sdgecustomerprograms/Policy and Support/Low Income ESA CARE FERA Policy and Support/2026/2025 Low Income Annual Report (Due 05.01.2026)/06. 2025 AR Files to Legal/"/>
    </mc:Choice>
  </mc:AlternateContent>
  <xr:revisionPtr revIDLastSave="9441" documentId="13_ncr:1_{BC740BAE-F066-4D4A-8FED-51A6D639B5D9}" xr6:coauthVersionLast="47" xr6:coauthVersionMax="47" xr10:uidLastSave="{C1B8D9C8-DB92-404C-9241-937E87AA5482}"/>
  <bookViews>
    <workbookView xWindow="-120" yWindow="-120" windowWidth="29040" windowHeight="15720" tabRatio="947" firstSheet="16" activeTab="24" xr2:uid="{53EB5E16-9DA7-437B-8461-F09F58E8B2D6}"/>
  </bookViews>
  <sheets>
    <sheet name="SUMMARY -Highlights " sheetId="74" r:id="rId1"/>
    <sheet name="ESA Summary Table 1" sheetId="75" r:id="rId2"/>
    <sheet name="ESA Table 1" sheetId="76" r:id="rId3"/>
    <sheet name="ESA Table 1A" sheetId="77" r:id="rId4"/>
    <sheet name="ESA Table 2 Main" sheetId="105" r:id="rId5"/>
    <sheet name="ESA Table 2A MFWB" sheetId="79" r:id="rId6"/>
    <sheet name="ESA Table 2B PP PD" sheetId="80" r:id="rId7"/>
    <sheet name="ESA Table 2C BE (SCE-Only)" sheetId="81" r:id="rId8"/>
    <sheet name="ESA Table 2D_CEH (SCE only)" sheetId="83" r:id="rId9"/>
    <sheet name="ESA Table 2E CSD" sheetId="84" r:id="rId10"/>
    <sheet name="ESA Table 3" sheetId="85" r:id="rId11"/>
    <sheet name="ESA Table 4" sheetId="86" r:id="rId12"/>
    <sheet name="ESA Table 5" sheetId="87" r:id="rId13"/>
    <sheet name="ESA Table 6" sheetId="88" r:id="rId14"/>
    <sheet name="ESA Table 7" sheetId="89" r:id="rId15"/>
    <sheet name="ESA Table 8" sheetId="90" r:id="rId16"/>
    <sheet name="ESA Table 9 SCE Only" sheetId="91" r:id="rId17"/>
    <sheet name="ESA Table 10" sheetId="92" r:id="rId18"/>
    <sheet name="ESA Table 11" sheetId="93" r:id="rId19"/>
    <sheet name="ESA Table 12" sheetId="94" r:id="rId20"/>
    <sheet name="ESA Table 13A" sheetId="95" r:id="rId21"/>
    <sheet name="ESA Table 13B" sheetId="96" r:id="rId22"/>
    <sheet name="ESA Table 14" sheetId="97" r:id="rId23"/>
    <sheet name="ESA Table 15" sheetId="98" r:id="rId24"/>
    <sheet name="ESA Table 16" sheetId="99" r:id="rId25"/>
    <sheet name="CARE- Table 1" sheetId="23" r:id="rId26"/>
    <sheet name="CARE-Table 2" sheetId="24" r:id="rId27"/>
    <sheet name="CARE -Table 3" sheetId="25" r:id="rId28"/>
    <sheet name="CARE - Table 4" sheetId="106" r:id="rId29"/>
    <sheet name="CARE-Table 5" sheetId="26" r:id="rId30"/>
    <sheet name="CARE-Table 6" sheetId="27" r:id="rId31"/>
    <sheet name="CARE-Table 7" sheetId="28" r:id="rId32"/>
    <sheet name="CARE-Table 8" sheetId="29" r:id="rId33"/>
    <sheet name="CARE-Table 9 " sheetId="30" r:id="rId34"/>
    <sheet name="CARE-Table 10" sheetId="31" r:id="rId35"/>
    <sheet name="CARE-Table 11" sheetId="32" r:id="rId36"/>
    <sheet name="CARE-Table 12" sheetId="33" r:id="rId37"/>
    <sheet name="CARE-Table 13 " sheetId="34" r:id="rId38"/>
    <sheet name="CARE-Table 14" sheetId="35" r:id="rId39"/>
    <sheet name="CARE-Table 15" sheetId="36" r:id="rId40"/>
    <sheet name="CARE-Table 16" sheetId="37" r:id="rId41"/>
    <sheet name="CARE-Table 17" sheetId="69" r:id="rId42"/>
    <sheet name="FERA-Table 1" sheetId="47" r:id="rId43"/>
    <sheet name="FERA-Table 2" sheetId="50" r:id="rId44"/>
    <sheet name="FERA-Table 3" sheetId="51" r:id="rId45"/>
    <sheet name="FERA - Table 4" sheetId="52" r:id="rId46"/>
    <sheet name="FERA-Table 5" sheetId="53" r:id="rId47"/>
    <sheet name="FERA-Table 6" sheetId="54" r:id="rId48"/>
    <sheet name="FERA-Table 7" sheetId="48" r:id="rId49"/>
    <sheet name="FERA-Table 8" sheetId="73" r:id="rId50"/>
    <sheet name="FERA-Table 9" sheetId="103" r:id="rId51"/>
    <sheet name=" FERA-Table 10" sheetId="102"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name="\0" localSheetId="27">#REF!</definedName>
    <definedName name="\0" localSheetId="36">#REF!</definedName>
    <definedName name="\0" localSheetId="37">#REF!</definedName>
    <definedName name="\0" localSheetId="38">#REF!</definedName>
    <definedName name="\0" localSheetId="26">#REF!</definedName>
    <definedName name="\0" localSheetId="29">#REF!</definedName>
    <definedName name="\0" localSheetId="30">#REF!</definedName>
    <definedName name="\0" localSheetId="31">#REF!</definedName>
    <definedName name="\0" localSheetId="33">#REF!</definedName>
    <definedName name="\0" localSheetId="18">#REF!</definedName>
    <definedName name="\0" localSheetId="50">#REF!</definedName>
    <definedName name="\0" localSheetId="0">#REF!</definedName>
    <definedName name="\0">#REF!</definedName>
    <definedName name="\a" localSheetId="27">#REF!</definedName>
    <definedName name="\a" localSheetId="36">#REF!</definedName>
    <definedName name="\a" localSheetId="37">#REF!</definedName>
    <definedName name="\a" localSheetId="38">#REF!</definedName>
    <definedName name="\a" localSheetId="26">#REF!</definedName>
    <definedName name="\a" localSheetId="29">#REF!</definedName>
    <definedName name="\a" localSheetId="30">#REF!</definedName>
    <definedName name="\a" localSheetId="31">#REF!</definedName>
    <definedName name="\a" localSheetId="33">#REF!</definedName>
    <definedName name="\a" localSheetId="18">#REF!</definedName>
    <definedName name="\a" localSheetId="50">#REF!</definedName>
    <definedName name="\a" localSheetId="0">#REF!</definedName>
    <definedName name="\a">#REF!</definedName>
    <definedName name="\b" localSheetId="27">#REF!</definedName>
    <definedName name="\b" localSheetId="36">#REF!</definedName>
    <definedName name="\b" localSheetId="37">#REF!</definedName>
    <definedName name="\b" localSheetId="38">#REF!</definedName>
    <definedName name="\b" localSheetId="26">#REF!</definedName>
    <definedName name="\b" localSheetId="29">#REF!</definedName>
    <definedName name="\b" localSheetId="30">#REF!</definedName>
    <definedName name="\b" localSheetId="31">#REF!</definedName>
    <definedName name="\b" localSheetId="33">#REF!</definedName>
    <definedName name="\b" localSheetId="18">#REF!</definedName>
    <definedName name="\b" localSheetId="50">#REF!</definedName>
    <definedName name="\b" localSheetId="0">#REF!</definedName>
    <definedName name="\b">#REF!</definedName>
    <definedName name="\c" localSheetId="27">#REF!</definedName>
    <definedName name="\c" localSheetId="36">#REF!</definedName>
    <definedName name="\c" localSheetId="37">#REF!</definedName>
    <definedName name="\c" localSheetId="38">#REF!</definedName>
    <definedName name="\c" localSheetId="26">#REF!</definedName>
    <definedName name="\c" localSheetId="29">#REF!</definedName>
    <definedName name="\c" localSheetId="30">#REF!</definedName>
    <definedName name="\c" localSheetId="31">#REF!</definedName>
    <definedName name="\c" localSheetId="33">#REF!</definedName>
    <definedName name="\c" localSheetId="50">#REF!</definedName>
    <definedName name="\c" localSheetId="0">#REF!</definedName>
    <definedName name="\c">#REF!</definedName>
    <definedName name="\d" localSheetId="27">#REF!</definedName>
    <definedName name="\d" localSheetId="36">#REF!</definedName>
    <definedName name="\d" localSheetId="37">#REF!</definedName>
    <definedName name="\d" localSheetId="38">#REF!</definedName>
    <definedName name="\d" localSheetId="26">#REF!</definedName>
    <definedName name="\d" localSheetId="29">#REF!</definedName>
    <definedName name="\d" localSheetId="30">#REF!</definedName>
    <definedName name="\d" localSheetId="31">#REF!</definedName>
    <definedName name="\d" localSheetId="33">#REF!</definedName>
    <definedName name="\d" localSheetId="50">#REF!</definedName>
    <definedName name="\d" localSheetId="0">#REF!</definedName>
    <definedName name="\d">#REF!</definedName>
    <definedName name="\f" localSheetId="27">#REF!</definedName>
    <definedName name="\f" localSheetId="36">#REF!</definedName>
    <definedName name="\f" localSheetId="37">#REF!</definedName>
    <definedName name="\f" localSheetId="38">#REF!</definedName>
    <definedName name="\f" localSheetId="26">#REF!</definedName>
    <definedName name="\f" localSheetId="29">#REF!</definedName>
    <definedName name="\f" localSheetId="30">#REF!</definedName>
    <definedName name="\f" localSheetId="31">#REF!</definedName>
    <definedName name="\f" localSheetId="33">#REF!</definedName>
    <definedName name="\f" localSheetId="50">#REF!</definedName>
    <definedName name="\f" localSheetId="0">#REF!</definedName>
    <definedName name="\f">#REF!</definedName>
    <definedName name="\k" localSheetId="27">#REF!</definedName>
    <definedName name="\k" localSheetId="36">#REF!</definedName>
    <definedName name="\k" localSheetId="37">#REF!</definedName>
    <definedName name="\k" localSheetId="38">#REF!</definedName>
    <definedName name="\k" localSheetId="26">#REF!</definedName>
    <definedName name="\k" localSheetId="29">#REF!</definedName>
    <definedName name="\k" localSheetId="30">#REF!</definedName>
    <definedName name="\k" localSheetId="31">#REF!</definedName>
    <definedName name="\k" localSheetId="33">#REF!</definedName>
    <definedName name="\k" localSheetId="50">#REF!</definedName>
    <definedName name="\k" localSheetId="0">#REF!</definedName>
    <definedName name="\k">#REF!</definedName>
    <definedName name="\m" localSheetId="27">#REF!</definedName>
    <definedName name="\m" localSheetId="36">#REF!</definedName>
    <definedName name="\m" localSheetId="37">#REF!</definedName>
    <definedName name="\m" localSheetId="38">#REF!</definedName>
    <definedName name="\m" localSheetId="26">#REF!</definedName>
    <definedName name="\m" localSheetId="29">#REF!</definedName>
    <definedName name="\m" localSheetId="30">#REF!</definedName>
    <definedName name="\m" localSheetId="31">#REF!</definedName>
    <definedName name="\m" localSheetId="33">#REF!</definedName>
    <definedName name="\m" localSheetId="50">#REF!</definedName>
    <definedName name="\m" localSheetId="0">#REF!</definedName>
    <definedName name="\m">#REF!</definedName>
    <definedName name="\p" localSheetId="27">#REF!</definedName>
    <definedName name="\p" localSheetId="36">#REF!</definedName>
    <definedName name="\p" localSheetId="37">#REF!</definedName>
    <definedName name="\p" localSheetId="38">#REF!</definedName>
    <definedName name="\p" localSheetId="26">#REF!</definedName>
    <definedName name="\p" localSheetId="29">#REF!</definedName>
    <definedName name="\p" localSheetId="30">#REF!</definedName>
    <definedName name="\p" localSheetId="31">#REF!</definedName>
    <definedName name="\p" localSheetId="33">#REF!</definedName>
    <definedName name="\P" localSheetId="8">#REF!</definedName>
    <definedName name="\p" localSheetId="50">#REF!</definedName>
    <definedName name="\p" localSheetId="0">#REF!</definedName>
    <definedName name="\p">#REF!</definedName>
    <definedName name="\s" localSheetId="27">#REF!</definedName>
    <definedName name="\s" localSheetId="36">#REF!</definedName>
    <definedName name="\s" localSheetId="37">#REF!</definedName>
    <definedName name="\s" localSheetId="38">#REF!</definedName>
    <definedName name="\s" localSheetId="26">#REF!</definedName>
    <definedName name="\s" localSheetId="29">#REF!</definedName>
    <definedName name="\s" localSheetId="30">#REF!</definedName>
    <definedName name="\s" localSheetId="31">#REF!</definedName>
    <definedName name="\s" localSheetId="33">#REF!</definedName>
    <definedName name="\s" localSheetId="8">#REF!</definedName>
    <definedName name="\s" localSheetId="50">#REF!</definedName>
    <definedName name="\s" localSheetId="0">#REF!</definedName>
    <definedName name="\s">#REF!</definedName>
    <definedName name="\t" localSheetId="27">#REF!</definedName>
    <definedName name="\t" localSheetId="36">#REF!</definedName>
    <definedName name="\t" localSheetId="37">#REF!</definedName>
    <definedName name="\t" localSheetId="38">#REF!</definedName>
    <definedName name="\t" localSheetId="26">#REF!</definedName>
    <definedName name="\t" localSheetId="29">#REF!</definedName>
    <definedName name="\t" localSheetId="30">#REF!</definedName>
    <definedName name="\t" localSheetId="31">#REF!</definedName>
    <definedName name="\t" localSheetId="33">#REF!</definedName>
    <definedName name="\t" localSheetId="50">#REF!</definedName>
    <definedName name="\t" localSheetId="0">#REF!</definedName>
    <definedName name="\t">#REF!</definedName>
    <definedName name="\u" localSheetId="27">#REF!</definedName>
    <definedName name="\u" localSheetId="36">#REF!</definedName>
    <definedName name="\u" localSheetId="37">#REF!</definedName>
    <definedName name="\u" localSheetId="38">#REF!</definedName>
    <definedName name="\u" localSheetId="26">#REF!</definedName>
    <definedName name="\u" localSheetId="29">#REF!</definedName>
    <definedName name="\u" localSheetId="30">#REF!</definedName>
    <definedName name="\u" localSheetId="31">#REF!</definedName>
    <definedName name="\u" localSheetId="33">#REF!</definedName>
    <definedName name="\u" localSheetId="50">#REF!</definedName>
    <definedName name="\u" localSheetId="0">#REF!</definedName>
    <definedName name="\u">#REF!</definedName>
    <definedName name="\x" localSheetId="27">#REF!</definedName>
    <definedName name="\x" localSheetId="36">#REF!</definedName>
    <definedName name="\x" localSheetId="37">#REF!</definedName>
    <definedName name="\x" localSheetId="38">#REF!</definedName>
    <definedName name="\x" localSheetId="26">#REF!</definedName>
    <definedName name="\x" localSheetId="29">#REF!</definedName>
    <definedName name="\x" localSheetId="30">#REF!</definedName>
    <definedName name="\x" localSheetId="31">#REF!</definedName>
    <definedName name="\x" localSheetId="33">#REF!</definedName>
    <definedName name="\x" localSheetId="50">#REF!</definedName>
    <definedName name="\x" localSheetId="0">#REF!</definedName>
    <definedName name="\x">#REF!</definedName>
    <definedName name="\z" localSheetId="27">#REF!</definedName>
    <definedName name="\z" localSheetId="36">#REF!</definedName>
    <definedName name="\z" localSheetId="37">#REF!</definedName>
    <definedName name="\z" localSheetId="38">#REF!</definedName>
    <definedName name="\z" localSheetId="26">#REF!</definedName>
    <definedName name="\z" localSheetId="29">#REF!</definedName>
    <definedName name="\z" localSheetId="30">#REF!</definedName>
    <definedName name="\z" localSheetId="31">#REF!</definedName>
    <definedName name="\z" localSheetId="33">#REF!</definedName>
    <definedName name="\z" localSheetId="50">#REF!</definedName>
    <definedName name="\z" localSheetId="0">#REF!</definedName>
    <definedName name="\z">#REF!</definedName>
    <definedName name="_____May2007" localSheetId="18" hidden="1">{"2002Frcst","05Month",FALSE,"Frcst Format 2002"}</definedName>
    <definedName name="_____May2007" localSheetId="8" hidden="1">{"2002Frcst","05Month",FALSE,"Frcst Format 2002"}</definedName>
    <definedName name="_____May2007" hidden="1">{"2002Frcst","05Month",FALSE,"Frcst Format 2002"}</definedName>
    <definedName name="_____NPV2003">'[1]All Rates'!$V$7:$X$31</definedName>
    <definedName name="_____NPV2004">'[2]All Rates'!$Z$7:$AB$31</definedName>
    <definedName name="____May2007" localSheetId="18" hidden="1">{"2002Frcst","05Month",FALSE,"Frcst Format 2002"}</definedName>
    <definedName name="____May2007" localSheetId="8" hidden="1">{"2002Frcst","05Month",FALSE,"Frcst Format 2002"}</definedName>
    <definedName name="____May2007" hidden="1">{"2002Frcst","05Month",FALSE,"Frcst Format 2002"}</definedName>
    <definedName name="____NPV2003">'[1]All Rates'!$V$7:$X$31</definedName>
    <definedName name="____NPV2004">'[2]All Rates'!$Z$7:$AB$31</definedName>
    <definedName name="___Dec05" localSheetId="18" hidden="1">{"Page_1",#N/A,FALSE,"BAD4Q98";"Page_2",#N/A,FALSE,"BAD4Q98";"Page_3",#N/A,FALSE,"BAD4Q98";"Page_4",#N/A,FALSE,"BAD4Q98";"Page_5",#N/A,FALSE,"BAD4Q98";"Page_6",#N/A,FALSE,"BAD4Q98";"Input_1",#N/A,FALSE,"BAD4Q98";"Input_2",#N/A,FALSE,"BAD4Q98"}</definedName>
    <definedName name="___Dec05" localSheetId="8" hidden="1">{"Page_1",#N/A,FALSE,"BAD4Q98";"Page_2",#N/A,FALSE,"BAD4Q98";"Page_3",#N/A,FALSE,"BAD4Q98";"Page_4",#N/A,FALSE,"BAD4Q98";"Page_5",#N/A,FALSE,"BAD4Q98";"Page_6",#N/A,FALSE,"BAD4Q98";"Input_1",#N/A,FALSE,"BAD4Q98";"Input_2",#N/A,FALSE,"BAD4Q98"}</definedName>
    <definedName name="___Dec05" hidden="1">{"Page_1",#N/A,FALSE,"BAD4Q98";"Page_2",#N/A,FALSE,"BAD4Q98";"Page_3",#N/A,FALSE,"BAD4Q98";"Page_4",#N/A,FALSE,"BAD4Q98";"Page_5",#N/A,FALSE,"BAD4Q98";"Page_6",#N/A,FALSE,"BAD4Q98";"Input_1",#N/A,FALSE,"BAD4Q98";"Input_2",#N/A,FALSE,"BAD4Q98"}</definedName>
    <definedName name="___Jan09" localSheetId="18" hidden="1">{"Page_1",#N/A,FALSE,"BAD4Q98";"Page_2",#N/A,FALSE,"BAD4Q98";"Page_3",#N/A,FALSE,"BAD4Q98";"Page_4",#N/A,FALSE,"BAD4Q98";"Page_5",#N/A,FALSE,"BAD4Q98";"Page_6",#N/A,FALSE,"BAD4Q98";"Input_1",#N/A,FALSE,"BAD4Q98";"Input_2",#N/A,FALSE,"BAD4Q98"}</definedName>
    <definedName name="___Jan09" localSheetId="8" hidden="1">{"Page_1",#N/A,FALSE,"BAD4Q98";"Page_2",#N/A,FALSE,"BAD4Q98";"Page_3",#N/A,FALSE,"BAD4Q98";"Page_4",#N/A,FALSE,"BAD4Q98";"Page_5",#N/A,FALSE,"BAD4Q98";"Page_6",#N/A,FALSE,"BAD4Q98";"Input_1",#N/A,FALSE,"BAD4Q98";"Input_2",#N/A,FALSE,"BAD4Q98"}</definedName>
    <definedName name="___Jan09" hidden="1">{"Page_1",#N/A,FALSE,"BAD4Q98";"Page_2",#N/A,FALSE,"BAD4Q98";"Page_3",#N/A,FALSE,"BAD4Q98";"Page_4",#N/A,FALSE,"BAD4Q98";"Page_5",#N/A,FALSE,"BAD4Q98";"Page_6",#N/A,FALSE,"BAD4Q98";"Input_1",#N/A,FALSE,"BAD4Q98";"Input_2",#N/A,FALSE,"BAD4Q98"}</definedName>
    <definedName name="___May2007" localSheetId="18" hidden="1">{"2002Frcst","05Month",FALSE,"Frcst Format 2002"}</definedName>
    <definedName name="___May2007" localSheetId="8" hidden="1">{"2002Frcst","05Month",FALSE,"Frcst Format 2002"}</definedName>
    <definedName name="___May2007" hidden="1">{"2002Frcst","05Month",FALSE,"Frcst Format 2002"}</definedName>
    <definedName name="___NPV2003">'[1]All Rates'!$V$7:$X$31</definedName>
    <definedName name="___NPV2004">'[2]All Rates'!$Z$7:$AB$31</definedName>
    <definedName name="__123Graph_A" localSheetId="18" hidden="1">[3]reports!#REF!</definedName>
    <definedName name="__123Graph_A" hidden="1">#REF!</definedName>
    <definedName name="__123Graph_AGraph2" localSheetId="18" hidden="1">'[4]Annuity Plan'!#REF!</definedName>
    <definedName name="__123Graph_AGraph2" hidden="1">#REF!</definedName>
    <definedName name="__123Graph_AGraph4" localSheetId="18" hidden="1">'[4]Annuity Plan'!#REF!</definedName>
    <definedName name="__123Graph_AGraph4" hidden="1">#REF!</definedName>
    <definedName name="__123Graph_B" localSheetId="18" hidden="1">[3]reports!#REF!</definedName>
    <definedName name="__123Graph_B" hidden="1">#REF!</definedName>
    <definedName name="__123Graph_C" localSheetId="18" hidden="1">[3]reports!#REF!</definedName>
    <definedName name="__123Graph_C" hidden="1">#REF!</definedName>
    <definedName name="__123Graph_CCHART1" localSheetId="8" hidden="1">#REF!</definedName>
    <definedName name="__123Graph_CCHART1" hidden="1">[5]A!#REF!</definedName>
    <definedName name="__123Graph_CCHART2" localSheetId="8" hidden="1">#REF!</definedName>
    <definedName name="__123Graph_CCHART2" hidden="1">[5]A!#REF!</definedName>
    <definedName name="__123Graph_CCHART3" localSheetId="8" hidden="1">#REF!</definedName>
    <definedName name="__123Graph_CCHART3" hidden="1">[5]A!#REF!</definedName>
    <definedName name="__123Graph_CCHART4" localSheetId="8" hidden="1">#REF!</definedName>
    <definedName name="__123Graph_CCHART4" hidden="1">[5]A!#REF!</definedName>
    <definedName name="__123Graph_CCHART5" localSheetId="8" hidden="1">#REF!</definedName>
    <definedName name="__123Graph_CCHART5" hidden="1">[5]A!#REF!</definedName>
    <definedName name="__123Graph_D" localSheetId="18" hidden="1">[3]reports!#REF!</definedName>
    <definedName name="__123Graph_D" hidden="1">#REF!</definedName>
    <definedName name="__123Graph_DCHART1" localSheetId="8" hidden="1">#REF!</definedName>
    <definedName name="__123Graph_DCHART1" hidden="1">[5]A!#REF!</definedName>
    <definedName name="__123Graph_DCHART2" localSheetId="8" hidden="1">#REF!</definedName>
    <definedName name="__123Graph_DCHART2" hidden="1">[5]A!#REF!</definedName>
    <definedName name="__123Graph_DCHART3" localSheetId="8" hidden="1">#REF!</definedName>
    <definedName name="__123Graph_DCHART3" hidden="1">[5]A!#REF!</definedName>
    <definedName name="__123Graph_DCHART4" localSheetId="8" hidden="1">#REF!</definedName>
    <definedName name="__123Graph_DCHART4" hidden="1">[5]A!#REF!</definedName>
    <definedName name="__123Graph_DCHART5" localSheetId="8" hidden="1">#REF!</definedName>
    <definedName name="__123Graph_DCHART5" hidden="1">[5]A!#REF!</definedName>
    <definedName name="__123Graph_E" localSheetId="18" hidden="1">[3]reports!#REF!</definedName>
    <definedName name="__123Graph_E" hidden="1">#REF!</definedName>
    <definedName name="__123Graph_F" localSheetId="18" hidden="1">#REF!</definedName>
    <definedName name="__123Graph_F" hidden="1">#REF!</definedName>
    <definedName name="__123Graph_FCHART4" localSheetId="18" hidden="1">[5]A!#REF!</definedName>
    <definedName name="__123Graph_FCHART4" hidden="1">#REF!</definedName>
    <definedName name="__123Graph_FCHART5" localSheetId="8" hidden="1">#REF!</definedName>
    <definedName name="__123Graph_FCHART5" hidden="1">[5]A!#REF!</definedName>
    <definedName name="__123Graph_X" localSheetId="18" hidden="1">[6]reports!#REF!</definedName>
    <definedName name="__123Graph_X" hidden="1">#REF!</definedName>
    <definedName name="__Dec05" localSheetId="18" hidden="1">{"Page_1",#N/A,FALSE,"BAD4Q98";"Page_2",#N/A,FALSE,"BAD4Q98";"Page_3",#N/A,FALSE,"BAD4Q98";"Page_4",#N/A,FALSE,"BAD4Q98";"Page_5",#N/A,FALSE,"BAD4Q98";"Page_6",#N/A,FALSE,"BAD4Q98";"Input_1",#N/A,FALSE,"BAD4Q98";"Input_2",#N/A,FALSE,"BAD4Q98"}</definedName>
    <definedName name="__Dec05" localSheetId="8" hidden="1">{"Page_1",#N/A,FALSE,"BAD4Q98";"Page_2",#N/A,FALSE,"BAD4Q98";"Page_3",#N/A,FALSE,"BAD4Q98";"Page_4",#N/A,FALSE,"BAD4Q98";"Page_5",#N/A,FALSE,"BAD4Q98";"Page_6",#N/A,FALSE,"BAD4Q98";"Input_1",#N/A,FALSE,"BAD4Q98";"Input_2",#N/A,FALSE,"BAD4Q98"}</definedName>
    <definedName name="__Dec05" hidden="1">{"Page_1",#N/A,FALSE,"BAD4Q98";"Page_2",#N/A,FALSE,"BAD4Q98";"Page_3",#N/A,FALSE,"BAD4Q98";"Page_4",#N/A,FALSE,"BAD4Q98";"Page_5",#N/A,FALSE,"BAD4Q98";"Page_6",#N/A,FALSE,"BAD4Q98";"Input_1",#N/A,FALSE,"BAD4Q98";"Input_2",#N/A,FALSE,"BAD4Q98"}</definedName>
    <definedName name="__existing_description">#REF!</definedName>
    <definedName name="__ExistingDescription">#REF!</definedName>
    <definedName name="__FDS_HYPERLINK_TOGGLE_STATE__" hidden="1">"ON"</definedName>
    <definedName name="__Jan09" localSheetId="18" hidden="1">{"Page_1",#N/A,FALSE,"BAD4Q98";"Page_2",#N/A,FALSE,"BAD4Q98";"Page_3",#N/A,FALSE,"BAD4Q98";"Page_4",#N/A,FALSE,"BAD4Q98";"Page_5",#N/A,FALSE,"BAD4Q98";"Page_6",#N/A,FALSE,"BAD4Q98";"Input_1",#N/A,FALSE,"BAD4Q98";"Input_2",#N/A,FALSE,"BAD4Q98"}</definedName>
    <definedName name="__Jan09" localSheetId="8" hidden="1">{"Page_1",#N/A,FALSE,"BAD4Q98";"Page_2",#N/A,FALSE,"BAD4Q98";"Page_3",#N/A,FALSE,"BAD4Q98";"Page_4",#N/A,FALSE,"BAD4Q98";"Page_5",#N/A,FALSE,"BAD4Q98";"Page_6",#N/A,FALSE,"BAD4Q98";"Input_1",#N/A,FALSE,"BAD4Q98";"Input_2",#N/A,FALSE,"BAD4Q98"}</definedName>
    <definedName name="__Jan09" hidden="1">{"Page_1",#N/A,FALSE,"BAD4Q98";"Page_2",#N/A,FALSE,"BAD4Q98";"Page_3",#N/A,FALSE,"BAD4Q98";"Page_4",#N/A,FALSE,"BAD4Q98";"Page_5",#N/A,FALSE,"BAD4Q98";"Page_6",#N/A,FALSE,"BAD4Q98";"Input_1",#N/A,FALSE,"BAD4Q98";"Input_2",#N/A,FALSE,"BAD4Q98"}</definedName>
    <definedName name="__May2007" localSheetId="18" hidden="1">{"2002Frcst","05Month",FALSE,"Frcst Format 2002"}</definedName>
    <definedName name="__May2007" localSheetId="8" hidden="1">{"2002Frcst","05Month",FALSE,"Frcst Format 2002"}</definedName>
    <definedName name="__May2007" hidden="1">{"2002Frcst","05Month",FALSE,"Frcst Format 2002"}</definedName>
    <definedName name="__NPV2003">'[1]All Rates'!$V$7:$X$31</definedName>
    <definedName name="__NPV2004">'[2]All Rates'!$Z$7:$AB$31</definedName>
    <definedName name="__retro_description" localSheetId="8">#REF!</definedName>
    <definedName name="__retro_description">#REF!</definedName>
    <definedName name="_1234Graph_B" localSheetId="8" hidden="1">#REF!</definedName>
    <definedName name="_1234Graph_B" hidden="1">'[7]09-98'!#REF!</definedName>
    <definedName name="_123Graph_CHART3" localSheetId="8" hidden="1">#REF!</definedName>
    <definedName name="_123Graph_CHART3" hidden="1">[5]A!#REF!</definedName>
    <definedName name="_1807" localSheetId="8">#REF!</definedName>
    <definedName name="_1807">'[8]CAP ADJ'!#REF!</definedName>
    <definedName name="_1808" localSheetId="8">#REF!</definedName>
    <definedName name="_1808">'[8]CAP ADJ'!#REF!</definedName>
    <definedName name="_1809" localSheetId="8">#REF!</definedName>
    <definedName name="_1809">'[8]CAP ADJ'!#REF!</definedName>
    <definedName name="_1810" localSheetId="8">#REF!</definedName>
    <definedName name="_1810">'[8]CAP ADJ'!#REF!</definedName>
    <definedName name="_1812" localSheetId="8">#REF!</definedName>
    <definedName name="_1812">'[8]CAP ADJ'!#REF!</definedName>
    <definedName name="_1818" localSheetId="8">#REF!</definedName>
    <definedName name="_1818">'[8]CAP ADJ'!#REF!</definedName>
    <definedName name="_1820" localSheetId="8">#REF!</definedName>
    <definedName name="_1820">'[8]CAP ADJ'!#REF!</definedName>
    <definedName name="_1995_COSTS" localSheetId="27">#REF!</definedName>
    <definedName name="_1995_COSTS" localSheetId="36">#REF!</definedName>
    <definedName name="_1995_COSTS" localSheetId="37">#REF!</definedName>
    <definedName name="_1995_COSTS" localSheetId="38">#REF!</definedName>
    <definedName name="_1995_COSTS" localSheetId="26">#REF!</definedName>
    <definedName name="_1995_COSTS" localSheetId="29">#REF!</definedName>
    <definedName name="_1995_COSTS" localSheetId="30">#REF!</definedName>
    <definedName name="_1995_COSTS" localSheetId="31">#REF!</definedName>
    <definedName name="_1995_COSTS" localSheetId="33">#REF!</definedName>
    <definedName name="_1995_COSTS" localSheetId="18">#REF!</definedName>
    <definedName name="_1995_COSTS" localSheetId="50">#REF!</definedName>
    <definedName name="_1995_COSTS" localSheetId="0">#REF!</definedName>
    <definedName name="_1995_COSTS">#REF!</definedName>
    <definedName name="_1st_Year_PSA_Replacement_Cost_in_2000" localSheetId="8">#REF!</definedName>
    <definedName name="_1st_Year_PSA_Replacement_Cost_in_2000">'[9]NonFuel Expenses'!#REF!</definedName>
    <definedName name="_9000" localSheetId="8">#REF!</definedName>
    <definedName name="_9000">'[8]CAP ADJ'!#REF!</definedName>
    <definedName name="_9310" localSheetId="8">#REF!</definedName>
    <definedName name="_9310">'[8]CAP ADJ'!#REF!</definedName>
    <definedName name="_9325" localSheetId="8">#REF!</definedName>
    <definedName name="_9325">'[8]CAP ADJ'!#REF!</definedName>
    <definedName name="_9330" localSheetId="8">#REF!</definedName>
    <definedName name="_9330">'[8]CAP ADJ'!#REF!</definedName>
    <definedName name="_ADJ2" localSheetId="27">#REF!</definedName>
    <definedName name="_ADJ2" localSheetId="36">#REF!</definedName>
    <definedName name="_ADJ2" localSheetId="37">#REF!</definedName>
    <definedName name="_ADJ2" localSheetId="38">#REF!</definedName>
    <definedName name="_ADJ2" localSheetId="26">#REF!</definedName>
    <definedName name="_ADJ2" localSheetId="29">#REF!</definedName>
    <definedName name="_ADJ2" localSheetId="30">#REF!</definedName>
    <definedName name="_ADJ2" localSheetId="31">#REF!</definedName>
    <definedName name="_ADJ2" localSheetId="33">#REF!</definedName>
    <definedName name="_ADJ2" localSheetId="18">[10]Adjustments!#REF!</definedName>
    <definedName name="_ADJ2" localSheetId="50">#REF!</definedName>
    <definedName name="_ADJ2" localSheetId="0">#REF!</definedName>
    <definedName name="_ADJ2">#REF!</definedName>
    <definedName name="_AMO_UniqueIdentifier" hidden="1">"'5bb27919-8c0c-4c3d-8957-de6ffc3d7853'"</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RD1" localSheetId="27">#REF!</definedName>
    <definedName name="_CRD1" localSheetId="36">#REF!</definedName>
    <definedName name="_CRD1" localSheetId="37">#REF!</definedName>
    <definedName name="_CRD1" localSheetId="38">#REF!</definedName>
    <definedName name="_CRD1" localSheetId="26">#REF!</definedName>
    <definedName name="_CRD1" localSheetId="29">#REF!</definedName>
    <definedName name="_CRD1" localSheetId="30">#REF!</definedName>
    <definedName name="_CRD1" localSheetId="31">#REF!</definedName>
    <definedName name="_CRD1" localSheetId="33">#REF!</definedName>
    <definedName name="_CRD1" localSheetId="50">#REF!</definedName>
    <definedName name="_CRD1" localSheetId="0">#REF!</definedName>
    <definedName name="_CRD1">#REF!</definedName>
    <definedName name="_CRD2" localSheetId="27">#REF!</definedName>
    <definedName name="_CRD2" localSheetId="36">#REF!</definedName>
    <definedName name="_CRD2" localSheetId="37">#REF!</definedName>
    <definedName name="_CRD2" localSheetId="38">#REF!</definedName>
    <definedName name="_CRD2" localSheetId="26">#REF!</definedName>
    <definedName name="_CRD2" localSheetId="29">#REF!</definedName>
    <definedName name="_CRD2" localSheetId="30">#REF!</definedName>
    <definedName name="_CRD2" localSheetId="31">#REF!</definedName>
    <definedName name="_CRD2" localSheetId="33">#REF!</definedName>
    <definedName name="_CRD2" localSheetId="50">#REF!</definedName>
    <definedName name="_CRD2" localSheetId="0">#REF!</definedName>
    <definedName name="_CRD2">#REF!</definedName>
    <definedName name="_CRD3" localSheetId="27">#REF!</definedName>
    <definedName name="_CRD3" localSheetId="36">#REF!</definedName>
    <definedName name="_CRD3" localSheetId="37">#REF!</definedName>
    <definedName name="_CRD3" localSheetId="38">#REF!</definedName>
    <definedName name="_CRD3" localSheetId="26">#REF!</definedName>
    <definedName name="_CRD3" localSheetId="29">#REF!</definedName>
    <definedName name="_CRD3" localSheetId="30">#REF!</definedName>
    <definedName name="_CRD3" localSheetId="31">#REF!</definedName>
    <definedName name="_CRD3" localSheetId="33">#REF!</definedName>
    <definedName name="_CRD3" localSheetId="50">#REF!</definedName>
    <definedName name="_CRD3" localSheetId="0">#REF!</definedName>
    <definedName name="_CRD3">#REF!</definedName>
    <definedName name="_CRD4" localSheetId="27">#REF!</definedName>
    <definedName name="_CRD4" localSheetId="36">#REF!</definedName>
    <definedName name="_CRD4" localSheetId="37">#REF!</definedName>
    <definedName name="_CRD4" localSheetId="38">#REF!</definedName>
    <definedName name="_CRD4" localSheetId="26">#REF!</definedName>
    <definedName name="_CRD4" localSheetId="29">#REF!</definedName>
    <definedName name="_CRD4" localSheetId="30">#REF!</definedName>
    <definedName name="_CRD4" localSheetId="31">#REF!</definedName>
    <definedName name="_CRD4" localSheetId="33">#REF!</definedName>
    <definedName name="_CRD4" localSheetId="50">#REF!</definedName>
    <definedName name="_CRD4" localSheetId="0">#REF!</definedName>
    <definedName name="_CRD4">#REF!</definedName>
    <definedName name="_CRD5" localSheetId="27">#REF!</definedName>
    <definedName name="_CRD5" localSheetId="36">#REF!</definedName>
    <definedName name="_CRD5" localSheetId="37">#REF!</definedName>
    <definedName name="_CRD5" localSheetId="38">#REF!</definedName>
    <definedName name="_CRD5" localSheetId="26">#REF!</definedName>
    <definedName name="_CRD5" localSheetId="29">#REF!</definedName>
    <definedName name="_CRD5" localSheetId="30">#REF!</definedName>
    <definedName name="_CRD5" localSheetId="31">#REF!</definedName>
    <definedName name="_CRD5" localSheetId="33">#REF!</definedName>
    <definedName name="_CRD5" localSheetId="50">#REF!</definedName>
    <definedName name="_CRD5" localSheetId="0">#REF!</definedName>
    <definedName name="_CRD5">#REF!</definedName>
    <definedName name="_DAT1">#REF!</definedName>
    <definedName name="_DAT10">#REF!</definedName>
    <definedName name="_DAT11">#REF!</definedName>
    <definedName name="_DAT12">#REF!</definedName>
    <definedName name="_DAT13">#REF!</definedName>
    <definedName name="_DAT14">#REF!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5" localSheetId="18" hidden="1">{"Page_1",#N/A,FALSE,"BAD4Q98";"Page_2",#N/A,FALSE,"BAD4Q98";"Page_3",#N/A,FALSE,"BAD4Q98";"Page_4",#N/A,FALSE,"BAD4Q98";"Page_5",#N/A,FALSE,"BAD4Q98";"Page_6",#N/A,FALSE,"BAD4Q98";"Input_1",#N/A,FALSE,"BAD4Q98";"Input_2",#N/A,FALSE,"BAD4Q98"}</definedName>
    <definedName name="_Dec05" localSheetId="8" hidden="1">{"Page_1",#N/A,FALSE,"BAD4Q98";"Page_2",#N/A,FALSE,"BAD4Q98";"Page_3",#N/A,FALSE,"BAD4Q98";"Page_4",#N/A,FALSE,"BAD4Q98";"Page_5",#N/A,FALSE,"BAD4Q98";"Page_6",#N/A,FALSE,"BAD4Q98";"Input_1",#N/A,FALSE,"BAD4Q98";"Input_2",#N/A,FALSE,"BAD4Q98"}</definedName>
    <definedName name="_Dec05" hidden="1">{"Page_1",#N/A,FALSE,"BAD4Q98";"Page_2",#N/A,FALSE,"BAD4Q98";"Page_3",#N/A,FALSE,"BAD4Q98";"Page_4",#N/A,FALSE,"BAD4Q98";"Page_5",#N/A,FALSE,"BAD4Q98";"Page_6",#N/A,FALSE,"BAD4Q98";"Input_1",#N/A,FALSE,"BAD4Q98";"Input_2",#N/A,FALSE,"BAD4Q98"}</definedName>
    <definedName name="_E1" localSheetId="27">#REF!</definedName>
    <definedName name="_E1" localSheetId="36">#REF!</definedName>
    <definedName name="_E1" localSheetId="37">#REF!</definedName>
    <definedName name="_E1" localSheetId="38">#REF!</definedName>
    <definedName name="_E1" localSheetId="26">#REF!</definedName>
    <definedName name="_E1" localSheetId="29">#REF!</definedName>
    <definedName name="_E1" localSheetId="30">#REF!</definedName>
    <definedName name="_E1" localSheetId="31">#REF!</definedName>
    <definedName name="_E1" localSheetId="33">#REF!</definedName>
    <definedName name="_E1" localSheetId="18">#REF!</definedName>
    <definedName name="_E1" localSheetId="50">#REF!</definedName>
    <definedName name="_E1" localSheetId="0">#REF!</definedName>
    <definedName name="_E1">#REF!</definedName>
    <definedName name="_ERF415" localSheetId="8">#REF!</definedName>
    <definedName name="_ERF415">[11]Factors!$AW$13:$BA$114</definedName>
    <definedName name="_Fill" localSheetId="18" hidden="1">[6]reports!#REF!</definedName>
    <definedName name="_Fill" hidden="1">#REF!</definedName>
    <definedName name="_xlnm._FilterDatabase" localSheetId="5" hidden="1">'ESA Table 2A MFWB'!$A$7:$AA$7</definedName>
    <definedName name="_Gas1">#REF!</definedName>
    <definedName name="_gas2001">#REF!</definedName>
    <definedName name="_GRC1" localSheetId="27">#REF!</definedName>
    <definedName name="_GRC1" localSheetId="36">#REF!</definedName>
    <definedName name="_GRC1" localSheetId="37">#REF!</definedName>
    <definedName name="_GRC1" localSheetId="38">#REF!</definedName>
    <definedName name="_GRC1" localSheetId="26">#REF!</definedName>
    <definedName name="_GRC1" localSheetId="29">#REF!</definedName>
    <definedName name="_GRC1" localSheetId="30">#REF!</definedName>
    <definedName name="_GRC1" localSheetId="31">#REF!</definedName>
    <definedName name="_GRC1" localSheetId="33">#REF!</definedName>
    <definedName name="_GRC1" localSheetId="18">#REF!</definedName>
    <definedName name="_GRC1" localSheetId="50">#REF!</definedName>
    <definedName name="_GRC1" localSheetId="0">#REF!</definedName>
    <definedName name="_GRC1">#REF!</definedName>
    <definedName name="_GS1" localSheetId="27">#REF!</definedName>
    <definedName name="_GS1" localSheetId="36">#REF!</definedName>
    <definedName name="_GS1" localSheetId="37">#REF!</definedName>
    <definedName name="_GS1" localSheetId="38">#REF!</definedName>
    <definedName name="_GS1" localSheetId="26">#REF!</definedName>
    <definedName name="_GS1" localSheetId="29">#REF!</definedName>
    <definedName name="_GS1" localSheetId="30">#REF!</definedName>
    <definedName name="_GS1" localSheetId="31">#REF!</definedName>
    <definedName name="_GS1" localSheetId="33">#REF!</definedName>
    <definedName name="_GS1" localSheetId="18">#REF!</definedName>
    <definedName name="_GS1" localSheetId="50">#REF!</definedName>
    <definedName name="_GS1" localSheetId="0">#REF!</definedName>
    <definedName name="_GS1">#REF!</definedName>
    <definedName name="_GS2" localSheetId="27">#REF!</definedName>
    <definedName name="_GS2" localSheetId="36">#REF!</definedName>
    <definedName name="_GS2" localSheetId="37">#REF!</definedName>
    <definedName name="_GS2" localSheetId="38">#REF!</definedName>
    <definedName name="_GS2" localSheetId="26">#REF!</definedName>
    <definedName name="_GS2" localSheetId="29">#REF!</definedName>
    <definedName name="_GS2" localSheetId="30">#REF!</definedName>
    <definedName name="_GS2" localSheetId="31">#REF!</definedName>
    <definedName name="_GS2" localSheetId="33">#REF!</definedName>
    <definedName name="_GS2" localSheetId="18">#REF!</definedName>
    <definedName name="_GS2" localSheetId="50">#REF!</definedName>
    <definedName name="_GS2" localSheetId="0">#REF!</definedName>
    <definedName name="_GS2">#REF!</definedName>
    <definedName name="_I6" localSheetId="27">#REF!</definedName>
    <definedName name="_I6" localSheetId="36">#REF!</definedName>
    <definedName name="_I6" localSheetId="37">#REF!</definedName>
    <definedName name="_I6" localSheetId="38">#REF!</definedName>
    <definedName name="_I6" localSheetId="26">#REF!</definedName>
    <definedName name="_I6" localSheetId="29">#REF!</definedName>
    <definedName name="_I6" localSheetId="30">#REF!</definedName>
    <definedName name="_I6" localSheetId="31">#REF!</definedName>
    <definedName name="_I6" localSheetId="33">#REF!</definedName>
    <definedName name="_I6" localSheetId="50">#REF!</definedName>
    <definedName name="_I6" localSheetId="0">#REF!</definedName>
    <definedName name="_I6">#REF!</definedName>
    <definedName name="_Jan09" localSheetId="18" hidden="1">{"Page_1",#N/A,FALSE,"BAD4Q98";"Page_2",#N/A,FALSE,"BAD4Q98";"Page_3",#N/A,FALSE,"BAD4Q98";"Page_4",#N/A,FALSE,"BAD4Q98";"Page_5",#N/A,FALSE,"BAD4Q98";"Page_6",#N/A,FALSE,"BAD4Q98";"Input_1",#N/A,FALSE,"BAD4Q98";"Input_2",#N/A,FALSE,"BAD4Q98"}</definedName>
    <definedName name="_Jan09" localSheetId="8" hidden="1">{"Page_1",#N/A,FALSE,"BAD4Q98";"Page_2",#N/A,FALSE,"BAD4Q98";"Page_3",#N/A,FALSE,"BAD4Q98";"Page_4",#N/A,FALSE,"BAD4Q98";"Page_5",#N/A,FALSE,"BAD4Q98";"Page_6",#N/A,FALSE,"BAD4Q98";"Input_1",#N/A,FALSE,"BAD4Q98";"Input_2",#N/A,FALSE,"BAD4Q98"}</definedName>
    <definedName name="_Jan09" hidden="1">{"Page_1",#N/A,FALSE,"BAD4Q98";"Page_2",#N/A,FALSE,"BAD4Q98";"Page_3",#N/A,FALSE,"BAD4Q98";"Page_4",#N/A,FALSE,"BAD4Q98";"Page_5",#N/A,FALSE,"BAD4Q98";"Page_6",#N/A,FALSE,"BAD4Q98";"Input_1",#N/A,FALSE,"BAD4Q98";"Input_2",#N/A,FALSE,"BAD4Q98"}</definedName>
    <definedName name="_Key1" localSheetId="8" hidden="1">#REF!</definedName>
    <definedName name="_Key1" hidden="1">'[12]A-2'!#REF!</definedName>
    <definedName name="_Key2" localSheetId="8" hidden="1">#REF!</definedName>
    <definedName name="_Key2" hidden="1">'[8]CAP ADJ'!#REF!</definedName>
    <definedName name="_MatInverse_In" localSheetId="18" hidden="1">#REF!</definedName>
    <definedName name="_MatInverse_In" hidden="1">#REF!</definedName>
    <definedName name="_MatMult_A" localSheetId="18" hidden="1">#REF!</definedName>
    <definedName name="_MatMult_A" hidden="1">#REF!</definedName>
    <definedName name="_MatMult_AxB" localSheetId="18" hidden="1">#REF!</definedName>
    <definedName name="_MatMult_AxB" hidden="1">#REF!</definedName>
    <definedName name="_MatMult_B" hidden="1">#REF!</definedName>
    <definedName name="_May2007" localSheetId="18" hidden="1">{"2002Frcst","05Month",FALSE,"Frcst Format 2002"}</definedName>
    <definedName name="_May2007" localSheetId="8" hidden="1">{"2002Frcst","05Month",FALSE,"Frcst Format 2002"}</definedName>
    <definedName name="_May2007" hidden="1">{"2002Frcst","05Month",FALSE,"Frcst Format 2002"}</definedName>
    <definedName name="_NPV2003">'[1]All Rates'!$V$7:$X$31</definedName>
    <definedName name="_NPV2004">'[2]All Rates'!$Z$7:$AB$31</definedName>
    <definedName name="_Order1" hidden="1">255</definedName>
    <definedName name="_Order2" hidden="1">255</definedName>
    <definedName name="_Parse_In" localSheetId="18" hidden="1">#REF!</definedName>
    <definedName name="_Parse_In" hidden="1">#REF!</definedName>
    <definedName name="_Parse_Out" localSheetId="18" hidden="1">#REF!</definedName>
    <definedName name="_Parse_Out" hidden="1">#REF!</definedName>
    <definedName name="_PG1" localSheetId="18">#REF!</definedName>
    <definedName name="_PG1">#REF!</definedName>
    <definedName name="_REC90">#REF!</definedName>
    <definedName name="_REC92">#REF!</definedName>
    <definedName name="_Regression_Out" hidden="1">#REF!</definedName>
    <definedName name="_Regression_X" localSheetId="8" hidden="1">#REF!</definedName>
    <definedName name="_Regression_X" hidden="1">'[13]Distr LRMCs'!#REF!</definedName>
    <definedName name="_Regression_Y" localSheetId="18" hidden="1">#REF!</definedName>
    <definedName name="_Regression_Y" hidden="1">#REF!</definedName>
    <definedName name="_Sort" localSheetId="18" hidden="1">'[12]A-2'!#REF!</definedName>
    <definedName name="_Sort" hidden="1">#REF!</definedName>
    <definedName name="_Table1_In1" localSheetId="18" hidden="1">#REF!</definedName>
    <definedName name="_Table1_In1" hidden="1">#REF!</definedName>
    <definedName name="_Table1_Out" localSheetId="18" hidden="1">#REF!</definedName>
    <definedName name="_Table1_Out" hidden="1">#REF!</definedName>
    <definedName name="_Table2_Out" localSheetId="18" hidden="1">#REF!</definedName>
    <definedName name="_Table2_Out" hidden="1">#REF!</definedName>
    <definedName name="_w2" localSheetId="18" hidden="1">{"SourcesUses",#N/A,TRUE,"CFMODEL";"TransOverview",#N/A,TRUE,"CFMODEL"}</definedName>
    <definedName name="_w2" localSheetId="8" hidden="1">{"SourcesUses",#N/A,TRUE,"CFMODEL";"TransOverview",#N/A,TRUE,"CFMODEL"}</definedName>
    <definedName name="_w2" hidden="1">{"SourcesUses",#N/A,TRUE,"CFMODEL";"TransOverview",#N/A,TRUE,"CFMODEL"}</definedName>
    <definedName name="a" localSheetId="18" hidden="1">{"Page_1",#N/A,FALSE,"BAD4Q98";"Page_2",#N/A,FALSE,"BAD4Q98";"Page_3",#N/A,FALSE,"BAD4Q98";"Page_4",#N/A,FALSE,"BAD4Q98";"Page_5",#N/A,FALSE,"BAD4Q98";"Page_6",#N/A,FALSE,"BAD4Q98";"Input_1",#N/A,FALSE,"BAD4Q98";"Input_2",#N/A,FALSE,"BAD4Q98"}</definedName>
    <definedName name="a" localSheetId="8" hidden="1">{"Page_1",#N/A,FALSE,"BAD4Q98";"Page_2",#N/A,FALSE,"BAD4Q98";"Page_3",#N/A,FALSE,"BAD4Q98";"Page_4",#N/A,FALSE,"BAD4Q98";"Page_5",#N/A,FALSE,"BAD4Q98";"Page_6",#N/A,FALSE,"BAD4Q98";"Input_1",#N/A,FALSE,"BAD4Q98";"Input_2",#N/A,FALSE,"BAD4Q98"}</definedName>
    <definedName name="a" hidden="1">{"Page_1",#N/A,FALSE,"BAD4Q98";"Page_2",#N/A,FALSE,"BAD4Q98";"Page_3",#N/A,FALSE,"BAD4Q98";"Page_4",#N/A,FALSE,"BAD4Q98";"Page_5",#N/A,FALSE,"BAD4Q98";"Page_6",#N/A,FALSE,"BAD4Q98";"Input_1",#N/A,FALSE,"BAD4Q98";"Input_2",#N/A,FALSE,"BAD4Q98"}</definedName>
    <definedName name="aa">#REF!</definedName>
    <definedName name="aaa" localSheetId="18" hidden="1">{"Income Statement",#N/A,FALSE,"CFMODEL";"Balance Sheet",#N/A,FALSE,"CFMODEL"}</definedName>
    <definedName name="aaa" localSheetId="8" hidden="1">{"Income Statement",#N/A,FALSE,"CFMODEL";"Balance Sheet",#N/A,FALSE,"CFMODEL"}</definedName>
    <definedName name="aaa" hidden="1">{"Income Statement",#N/A,FALSE,"CFMODEL";"Balance Sheet",#N/A,FALSE,"CFMODEL"}</definedName>
    <definedName name="aaaa" localSheetId="18" hidden="1">{"SourcesUses",#N/A,TRUE,"FundsFlow";"TransOverview",#N/A,TRUE,"FundsFlow"}</definedName>
    <definedName name="aaaa" localSheetId="8" hidden="1">{"SourcesUses",#N/A,TRUE,"FundsFlow";"TransOverview",#N/A,TRUE,"FundsFlow"}</definedName>
    <definedName name="aaaa" hidden="1">{"SourcesUses",#N/A,TRUE,"FundsFlow";"TransOverview",#N/A,TRUE,"FundsFlow"}</definedName>
    <definedName name="aaaaaaaaaaaaa" localSheetId="18" hidden="1">{"SourcesUses",#N/A,TRUE,"CFMODEL";"TransOverview",#N/A,TRUE,"CFMODEL"}</definedName>
    <definedName name="aaaaaaaaaaaaa" localSheetId="8" hidden="1">{"SourcesUses",#N/A,TRUE,"CFMODEL";"TransOverview",#N/A,TRUE,"CFMODEL"}</definedName>
    <definedName name="aaaaaaaaaaaaa" hidden="1">{"SourcesUses",#N/A,TRUE,"CFMODEL";"TransOverview",#N/A,TRUE,"CFMODEL"}</definedName>
    <definedName name="abc" hidden="1">"3Q12KMQDU0T4XKGIPPUR4OEMV"</definedName>
    <definedName name="Account" localSheetId="8">#REF!</definedName>
    <definedName name="Account">[14]Inputs!#REF!</definedName>
    <definedName name="ACCOUNTS" localSheetId="27">#REF!</definedName>
    <definedName name="ACCOUNTS" localSheetId="36">#REF!</definedName>
    <definedName name="ACCOUNTS" localSheetId="37">#REF!</definedName>
    <definedName name="ACCOUNTS" localSheetId="38">#REF!</definedName>
    <definedName name="ACCOUNTS" localSheetId="26">#REF!</definedName>
    <definedName name="ACCOUNTS" localSheetId="29">#REF!</definedName>
    <definedName name="ACCOUNTS" localSheetId="30">#REF!</definedName>
    <definedName name="ACCOUNTS" localSheetId="31">#REF!</definedName>
    <definedName name="ACCOUNTS" localSheetId="33">#REF!</definedName>
    <definedName name="ACCOUNTS" localSheetId="18">[15]SummaryPaste!#REF!</definedName>
    <definedName name="ACCOUNTS" localSheetId="50">#REF!</definedName>
    <definedName name="ACCOUNTS" localSheetId="0">#REF!</definedName>
    <definedName name="ACCOUNTS">#REF!</definedName>
    <definedName name="ACCRUAL" localSheetId="18">#REF!</definedName>
    <definedName name="ACCRUAL">#REF!</definedName>
    <definedName name="ad" localSheetId="18" hidden="1">{"var_page",#N/A,FALSE,"template"}</definedName>
    <definedName name="ad" localSheetId="8" hidden="1">{"var_page",#N/A,FALSE,"template"}</definedName>
    <definedName name="ad" hidden="1">{"var_page",#N/A,FALSE,"template"}</definedName>
    <definedName name="adafdadf" localSheetId="18" hidden="1">{"Var_page",#N/A,FALSE,"template"}</definedName>
    <definedName name="adafdadf" localSheetId="8" hidden="1">{"Var_page",#N/A,FALSE,"template"}</definedName>
    <definedName name="adafdadf" hidden="1">{"Var_page",#N/A,FALSE,"template"}</definedName>
    <definedName name="ADJUST6" localSheetId="27">#REF!</definedName>
    <definedName name="ADJUST6" localSheetId="36">#REF!</definedName>
    <definedName name="ADJUST6" localSheetId="37">#REF!</definedName>
    <definedName name="ADJUST6" localSheetId="38">#REF!</definedName>
    <definedName name="ADJUST6" localSheetId="26">#REF!</definedName>
    <definedName name="ADJUST6" localSheetId="29">#REF!</definedName>
    <definedName name="ADJUST6" localSheetId="30">#REF!</definedName>
    <definedName name="ADJUST6" localSheetId="31">#REF!</definedName>
    <definedName name="ADJUST6" localSheetId="33">#REF!</definedName>
    <definedName name="ADJUST6" localSheetId="18">#REF!</definedName>
    <definedName name="ADJUST6" localSheetId="50">#REF!</definedName>
    <definedName name="ADJUST6" localSheetId="0">#REF!</definedName>
    <definedName name="ADJUST6">#REF!</definedName>
    <definedName name="ADJUST7" localSheetId="27">#REF!</definedName>
    <definedName name="ADJUST7" localSheetId="36">#REF!</definedName>
    <definedName name="ADJUST7" localSheetId="37">#REF!</definedName>
    <definedName name="ADJUST7" localSheetId="38">#REF!</definedName>
    <definedName name="ADJUST7" localSheetId="26">#REF!</definedName>
    <definedName name="ADJUST7" localSheetId="29">#REF!</definedName>
    <definedName name="ADJUST7" localSheetId="30">#REF!</definedName>
    <definedName name="ADJUST7" localSheetId="31">#REF!</definedName>
    <definedName name="ADJUST7" localSheetId="33">#REF!</definedName>
    <definedName name="ADJUST7" localSheetId="18">#REF!</definedName>
    <definedName name="ADJUST7" localSheetId="50">#REF!</definedName>
    <definedName name="ADJUST7" localSheetId="0">#REF!</definedName>
    <definedName name="ADJUST7">#REF!</definedName>
    <definedName name="adjustments" localSheetId="27">#REF!</definedName>
    <definedName name="adjustments" localSheetId="36">#REF!</definedName>
    <definedName name="adjustments" localSheetId="37">#REF!</definedName>
    <definedName name="adjustments" localSheetId="38">#REF!</definedName>
    <definedName name="adjustments" localSheetId="26">#REF!</definedName>
    <definedName name="adjustments" localSheetId="29">#REF!</definedName>
    <definedName name="adjustments" localSheetId="30">#REF!</definedName>
    <definedName name="adjustments" localSheetId="31">#REF!</definedName>
    <definedName name="adjustments" localSheetId="33">#REF!</definedName>
    <definedName name="adjustments" localSheetId="18">#REF!</definedName>
    <definedName name="adjustments" localSheetId="50">#REF!</definedName>
    <definedName name="adjustments" localSheetId="0">#REF!</definedName>
    <definedName name="adjustments">#REF!</definedName>
    <definedName name="adsadasdasdadasd" localSheetId="18" hidden="1">{"Est_Pg1",#N/A,FALSE,"Estimate2003";"Est_Pg2",#N/A,FALSE,"Estimate2003";"Est_Pg3",#N/A,FALSE,"Estimate2003";"Escalation,",#N/A,FALSE,"Escalation"}</definedName>
    <definedName name="adsadasdasdadasd" localSheetId="8" hidden="1">{"Est_Pg1",#N/A,FALSE,"Estimate2003";"Est_Pg2",#N/A,FALSE,"Estimate2003";"Est_Pg3",#N/A,FALSE,"Estimate2003";"Escalation,",#N/A,FALSE,"Escalation"}</definedName>
    <definedName name="adsadasdasdadasd" hidden="1">{"Est_Pg1",#N/A,FALSE,"Estimate2003";"Est_Pg2",#N/A,FALSE,"Estimate2003";"Est_Pg3",#N/A,FALSE,"Estimate2003";"Escalation,",#N/A,FALSE,"Escalation"}</definedName>
    <definedName name="afdadafa" localSheetId="18" hidden="1">{"by_month",#N/A,TRUE,"template";"destec_month",#N/A,TRUE,"template";"by_quarter",#N/A,TRUE,"template";"destec_quarter",#N/A,TRUE,"template";"by_year",#N/A,TRUE,"template";"destec_annual",#N/A,TRUE,"template"}</definedName>
    <definedName name="afdadafa" localSheetId="8" hidden="1">{"by_month",#N/A,TRUE,"template";"destec_month",#N/A,TRUE,"template";"by_quarter",#N/A,TRUE,"template";"destec_quarter",#N/A,TRUE,"template";"by_year",#N/A,TRUE,"template";"destec_annual",#N/A,TRUE,"template"}</definedName>
    <definedName name="afdadafa" hidden="1">{"by_month",#N/A,TRUE,"template";"destec_month",#N/A,TRUE,"template";"by_quarter",#N/A,TRUE,"template";"destec_quarter",#N/A,TRUE,"template";"by_year",#N/A,TRUE,"template";"destec_annual",#N/A,TRUE,"template"}</definedName>
    <definedName name="ag" localSheetId="18" hidden="1">{"Page_1",#N/A,FALSE,"BAD4Q98";"Page_2",#N/A,FALSE,"BAD4Q98";"Page_3",#N/A,FALSE,"BAD4Q98";"Page_4",#N/A,FALSE,"BAD4Q98";"Page_5",#N/A,FALSE,"BAD4Q98";"Page_6",#N/A,FALSE,"BAD4Q98";"Input_1",#N/A,FALSE,"BAD4Q98";"Input_2",#N/A,FALSE,"BAD4Q98"}</definedName>
    <definedName name="ag" localSheetId="8" hidden="1">{"Page_1",#N/A,FALSE,"BAD4Q98";"Page_2",#N/A,FALSE,"BAD4Q98";"Page_3",#N/A,FALSE,"BAD4Q98";"Page_4",#N/A,FALSE,"BAD4Q98";"Page_5",#N/A,FALSE,"BAD4Q98";"Page_6",#N/A,FALSE,"BAD4Q98";"Input_1",#N/A,FALSE,"BAD4Q98";"Input_2",#N/A,FALSE,"BAD4Q98"}</definedName>
    <definedName name="ag" hidden="1">{"Page_1",#N/A,FALSE,"BAD4Q98";"Page_2",#N/A,FALSE,"BAD4Q98";"Page_3",#N/A,FALSE,"BAD4Q98";"Page_4",#N/A,FALSE,"BAD4Q98";"Page_5",#N/A,FALSE,"BAD4Q98";"Page_6",#N/A,FALSE,"BAD4Q98";"Input_1",#N/A,FALSE,"BAD4Q98";"Input_2",#N/A,FALSE,"BAD4Q98"}</definedName>
    <definedName name="amort" localSheetId="8">#REF!</definedName>
    <definedName name="amort">'[16]Pen Exp Before 7.1'!$E$52</definedName>
    <definedName name="AMORT1" localSheetId="8">#REF!</definedName>
    <definedName name="AMORT1">'[16]Pen Exp Before 7.1'!$I$52</definedName>
    <definedName name="ANALYSIS89" localSheetId="18">#REF!</definedName>
    <definedName name="ANALYSIS89">#REF!</definedName>
    <definedName name="Annual_Cash_Sweep_Amount" localSheetId="8">#REF!</definedName>
    <definedName name="Annual_Cash_Sweep_Amount">'[17]Cash Sweep'!$C$14:$W$14</definedName>
    <definedName name="Annual_Equity_Investment" localSheetId="8">#REF!</definedName>
    <definedName name="Annual_Equity_Investment">'[14]Cash Flow'!#REF!</definedName>
    <definedName name="Annual_Maintenance_Input" localSheetId="8">#REF!</definedName>
    <definedName name="Annual_Maintenance_Input">[14]Inputs!$B$157</definedName>
    <definedName name="anscount" hidden="1">2</definedName>
    <definedName name="application" localSheetId="8">#REF!</definedName>
    <definedName name="application">#REF!</definedName>
    <definedName name="Appropriate_IPP_Debt_Ratio" localSheetId="8">#REF!</definedName>
    <definedName name="Appropriate_IPP_Debt_Ratio">#REF!</definedName>
    <definedName name="April" localSheetId="8" hidden="1">#REF!</definedName>
    <definedName name="April" hidden="1">'[18]Distr LRMCs'!#REF!</definedName>
    <definedName name="AREA1" localSheetId="18">#REF!</definedName>
    <definedName name="AREA1">#REF!</definedName>
    <definedName name="AS2DocOpenMode" hidden="1">"AS2DocumentEdit"</definedName>
    <definedName name="AS2HasNoAutoHeaderFooter" hidden="1">" "</definedName>
    <definedName name="AS2NamedRange" hidden="1">3</definedName>
    <definedName name="AS2ReportLS" hidden="1">1</definedName>
    <definedName name="AS2StaticLS" localSheetId="18" hidden="1">#REF!</definedName>
    <definedName name="AS2StaticLS" hidden="1">#REF!</definedName>
    <definedName name="AS2SyncStepLS" hidden="1">0</definedName>
    <definedName name="AS2TickmarkLS" localSheetId="18" hidden="1">#REF!</definedName>
    <definedName name="AS2TickmarkLS" hidden="1">#REF!</definedName>
    <definedName name="AS2VersionLS" hidden="1">300</definedName>
    <definedName name="asian_meanreversion" localSheetId="18">#REF!</definedName>
    <definedName name="asian_meanreversion">#REF!</definedName>
    <definedName name="asian_model">#REF!</definedName>
    <definedName name="asian_volatility">#REF!</definedName>
    <definedName name="asset_codes" localSheetId="8">#REF!</definedName>
    <definedName name="asset_codes">[19]Inputs!$B$7</definedName>
    <definedName name="Assets" localSheetId="8">#REF!,#REF!,#REF!,#REF!,#REF!,#REF!,#REF!,#REF!,#REF!,#REF!,#REF!,#REF!,#REF!,#REF!</definedName>
    <definedName name="Assets">'[20]Account Balances'!$R$5,'[20]Account Balances'!$R$5:$R$8,'[20]Account Balances'!$R$11,'[20]Account Balances'!$R$14:$R$17,'[20]Account Balances'!$R$20:$R$25,'[20]Account Balances'!$R$28:$R$34,'[20]Account Balances'!$R$37:$R$40,'[20]Account Balances'!$R$43:$R$45,'[20]Account Balances'!$R$49:$R$51,'[20]Account Balances'!$R$56:$R$62,'[20]Account Balances'!$R$67:$R$69,'[20]Account Balances'!$R$72:$R$74,'[20]Account Balances'!$R$77,'[20]Account Balances'!$R$79:$R$80</definedName>
    <definedName name="Athens_Minimum_PILOT_Payment" localSheetId="18">[14]Inputs!#REF!</definedName>
    <definedName name="Athens_Minimum_PILOT_Payment">#REF!</definedName>
    <definedName name="Athens_Percentage_of_PILOT_Payments" localSheetId="8">#REF!</definedName>
    <definedName name="Athens_Percentage_of_PILOT_Payments">[14]Inputs!#REF!</definedName>
    <definedName name="Athens_PILOT_Shortfall_Benchmark_Payment" localSheetId="8">#REF!</definedName>
    <definedName name="Athens_PILOT_Shortfall_Benchmark_Payment">[14]Inputs!#REF!</definedName>
    <definedName name="atticinsulation" localSheetId="18">'[21]Unit Input'!$D$8:$D$9</definedName>
    <definedName name="atticventing" localSheetId="27">#REF!</definedName>
    <definedName name="atticventing" localSheetId="36">#REF!</definedName>
    <definedName name="atticventing" localSheetId="37">#REF!</definedName>
    <definedName name="atticventing" localSheetId="38">#REF!</definedName>
    <definedName name="atticventing" localSheetId="26">#REF!</definedName>
    <definedName name="atticventing" localSheetId="29">#REF!</definedName>
    <definedName name="atticventing" localSheetId="30">#REF!</definedName>
    <definedName name="atticventing" localSheetId="31">#REF!</definedName>
    <definedName name="atticventing" localSheetId="33">#REF!</definedName>
    <definedName name="atticventing" localSheetId="18">#REF!</definedName>
    <definedName name="atticventing" localSheetId="50">#REF!</definedName>
    <definedName name="atticventing" localSheetId="0">#REF!</definedName>
    <definedName name="atticventing">#REF!</definedName>
    <definedName name="atticweatherstripping" localSheetId="18">'[21]Unit Input'!$D$5:$D$7</definedName>
    <definedName name="AuthBudget">'[22]CARE-Table 1'!$G$6:$G$16</definedName>
    <definedName name="b" localSheetId="18" hidden="1">{"Page_1",#N/A,FALSE,"BAD4Q98";"Page_2",#N/A,FALSE,"BAD4Q98";"Page_3",#N/A,FALSE,"BAD4Q98";"Page_4",#N/A,FALSE,"BAD4Q98";"Page_5",#N/A,FALSE,"BAD4Q98";"Page_6",#N/A,FALSE,"BAD4Q98";"Input_1",#N/A,FALSE,"BAD4Q98";"Input_2",#N/A,FALSE,"BAD4Q98"}</definedName>
    <definedName name="b" localSheetId="8" hidden="1">{"Page_1",#N/A,FALSE,"BAD4Q98";"Page_2",#N/A,FALSE,"BAD4Q98";"Page_3",#N/A,FALSE,"BAD4Q98";"Page_4",#N/A,FALSE,"BAD4Q98";"Page_5",#N/A,FALSE,"BAD4Q98";"Page_6",#N/A,FALSE,"BAD4Q98";"Input_1",#N/A,FALSE,"BAD4Q98";"Input_2",#N/A,FALSE,"BAD4Q98"}</definedName>
    <definedName name="b" hidden="1">{"Page_1",#N/A,FALSE,"BAD4Q98";"Page_2",#N/A,FALSE,"BAD4Q98";"Page_3",#N/A,FALSE,"BAD4Q98";"Page_4",#N/A,FALSE,"BAD4Q98";"Page_5",#N/A,FALSE,"BAD4Q98";"Page_6",#N/A,FALSE,"BAD4Q98";"Input_1",#N/A,FALSE,"BAD4Q98";"Input_2",#N/A,FALSE,"BAD4Q98"}</definedName>
    <definedName name="B_MTR">6</definedName>
    <definedName name="barriercap_meanreversion">#REF!</definedName>
    <definedName name="barriercap_model">#REF!</definedName>
    <definedName name="barriercap_volatility">#REF!</definedName>
    <definedName name="barrieropt_volatility">#REF!</definedName>
    <definedName name="Base_Customers" localSheetId="18">'[21]Key to Tables'!$B$19</definedName>
    <definedName name="base_rate_annual" localSheetId="27">#REF!</definedName>
    <definedName name="base_rate_annual" localSheetId="36">#REF!</definedName>
    <definedName name="base_rate_annual" localSheetId="37">#REF!</definedName>
    <definedName name="base_rate_annual" localSheetId="38">#REF!</definedName>
    <definedName name="base_rate_annual" localSheetId="26">#REF!</definedName>
    <definedName name="base_rate_annual" localSheetId="29">#REF!</definedName>
    <definedName name="base_rate_annual" localSheetId="30">#REF!</definedName>
    <definedName name="base_rate_annual" localSheetId="31">#REF!</definedName>
    <definedName name="base_rate_annual" localSheetId="33">#REF!</definedName>
    <definedName name="base_rate_annual" localSheetId="18">#REF!</definedName>
    <definedName name="base_rate_annual" localSheetId="50">#REF!</definedName>
    <definedName name="base_rate_annual" localSheetId="0">#REF!</definedName>
    <definedName name="base_rate_annual">#REF!</definedName>
    <definedName name="bbb"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localSheetId="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COMP3" localSheetId="27">#REF!</definedName>
    <definedName name="BCOMP3" localSheetId="36">#REF!</definedName>
    <definedName name="BCOMP3" localSheetId="37">#REF!</definedName>
    <definedName name="BCOMP3" localSheetId="38">#REF!</definedName>
    <definedName name="BCOMP3" localSheetId="26">#REF!</definedName>
    <definedName name="BCOMP3" localSheetId="29">#REF!</definedName>
    <definedName name="BCOMP3" localSheetId="30">#REF!</definedName>
    <definedName name="BCOMP3" localSheetId="31">#REF!</definedName>
    <definedName name="BCOMP3" localSheetId="33">#REF!</definedName>
    <definedName name="BCOMP3" localSheetId="18">#REF!</definedName>
    <definedName name="BCOMP3" localSheetId="50">#REF!</definedName>
    <definedName name="BCOMP3" localSheetId="0">#REF!</definedName>
    <definedName name="BCOMP3">#REF!</definedName>
    <definedName name="BCOMP4" localSheetId="27">#REF!</definedName>
    <definedName name="BCOMP4" localSheetId="36">#REF!</definedName>
    <definedName name="BCOMP4" localSheetId="37">#REF!</definedName>
    <definedName name="BCOMP4" localSheetId="38">#REF!</definedName>
    <definedName name="BCOMP4" localSheetId="26">#REF!</definedName>
    <definedName name="BCOMP4" localSheetId="29">#REF!</definedName>
    <definedName name="BCOMP4" localSheetId="30">#REF!</definedName>
    <definedName name="BCOMP4" localSheetId="31">#REF!</definedName>
    <definedName name="BCOMP4" localSheetId="33">#REF!</definedName>
    <definedName name="BCOMP4" localSheetId="18">#REF!</definedName>
    <definedName name="BCOMP4" localSheetId="50">#REF!</definedName>
    <definedName name="BCOMP4" localSheetId="0">#REF!</definedName>
    <definedName name="BCOMP4">#REF!</definedName>
    <definedName name="bestof_meanreversion" localSheetId="18">#REF!</definedName>
    <definedName name="bestof_meanreversion">#REF!</definedName>
    <definedName name="bestof_meanreversion2" localSheetId="8">#REF!</definedName>
    <definedName name="bestof_meanreversion2">#REF!</definedName>
    <definedName name="bestof_meanreversion3" localSheetId="8">#REF!</definedName>
    <definedName name="bestof_meanreversion3">#REF!</definedName>
    <definedName name="bestof_meshpoints">#REF!</definedName>
    <definedName name="bestof_model">#REF!</definedName>
    <definedName name="bestof_volatility">#REF!</definedName>
    <definedName name="bestof_volatility2">#REF!</definedName>
    <definedName name="bestof_volatility3">#REF!</definedName>
    <definedName name="BG_Del" hidden="1">15</definedName>
    <definedName name="BG_Ins" hidden="1">4</definedName>
    <definedName name="BG_Mod" hidden="1">6</definedName>
    <definedName name="BlendedRate">[23]Data!$G$33</definedName>
    <definedName name="bond_meanreversion" localSheetId="18">#REF!</definedName>
    <definedName name="bond_meanreversion">#REF!</definedName>
    <definedName name="bond_model" localSheetId="18">#REF!</definedName>
    <definedName name="bond_model">#REF!</definedName>
    <definedName name="bond_volatility" localSheetId="18">#REF!</definedName>
    <definedName name="bond_volatility">#REF!</definedName>
    <definedName name="bondforward_meanreversion">#REF!</definedName>
    <definedName name="bondforward_model">#REF!</definedName>
    <definedName name="bondforward_volatility">#REF!</definedName>
    <definedName name="bondfutopt_meanreversion">#REF!</definedName>
    <definedName name="bondfutopt_model">#REF!</definedName>
    <definedName name="bondfutopt_volatility">#REF!</definedName>
    <definedName name="bondfuture_meanreversion">#REF!</definedName>
    <definedName name="bondfuture_model">#REF!</definedName>
    <definedName name="bondfuture_volatility">#REF!</definedName>
    <definedName name="bondoption_meanreversion">#REF!</definedName>
    <definedName name="bondoption_model">#REF!</definedName>
    <definedName name="bondoption_volatility">#REF!</definedName>
    <definedName name="BROKER" localSheetId="18">[24]CSIBA!#REF!</definedName>
    <definedName name="BROKER">#REF!</definedName>
    <definedName name="BSAcct" localSheetId="18">#REF!</definedName>
    <definedName name="BSAcct">#REF!</definedName>
    <definedName name="BSBal" localSheetId="18">#REF!</definedName>
    <definedName name="BSBal">#REF!</definedName>
    <definedName name="BSDesc" localSheetId="18">#REF!</definedName>
    <definedName name="BSDesc">#REF!</definedName>
    <definedName name="bsentity">#REF!</definedName>
    <definedName name="Bsheet">#REF!</definedName>
    <definedName name="BUILD" localSheetId="8">#REF!</definedName>
    <definedName name="BUILD">[25]Building!$A$2:$E$97</definedName>
    <definedName name="calspread_meanreversion" localSheetId="18">#REF!</definedName>
    <definedName name="calspread_meanreversion">#REF!</definedName>
    <definedName name="calspread_meshpoints" localSheetId="18">#REF!</definedName>
    <definedName name="calspread_meshpoints">#REF!</definedName>
    <definedName name="calspread_model" localSheetId="18">#REF!</definedName>
    <definedName name="calspread_model">#REF!</definedName>
    <definedName name="calspread_volatility">#REF!</definedName>
    <definedName name="calspread_volatility2">#REF!</definedName>
    <definedName name="capexentity">#REF!</definedName>
    <definedName name="capfloor_meanreversion">#REF!</definedName>
    <definedName name="capfloor_model">#REF!</definedName>
    <definedName name="capfloor_volatility">#REF!</definedName>
    <definedName name="carea">#REF!</definedName>
    <definedName name="CareSurchargeExemption">[23]Data!$G$35</definedName>
    <definedName name="Cash_Sweep_Switch" localSheetId="18">[14]Inputs!#REF!</definedName>
    <definedName name="Cash_Sweep_Switch">#REF!</definedName>
    <definedName name="category" localSheetId="18">#REF!</definedName>
    <definedName name="category">#REF!</definedName>
    <definedName name="caulking" localSheetId="18">'[21]Unit Input'!$D$12:$D$14</definedName>
    <definedName name="CBWorkbookPriority" hidden="1">-21190210</definedName>
    <definedName name="cc">#REF!</definedName>
    <definedName name="ccc"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localSheetId="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c" localSheetId="18" hidden="1">{"variance_page",#N/A,FALSE,"template"}</definedName>
    <definedName name="cccc" localSheetId="8" hidden="1">{"variance_page",#N/A,FALSE,"template"}</definedName>
    <definedName name="cccc" hidden="1">{"variance_page",#N/A,FALSE,"template"}</definedName>
    <definedName name="ccccccc" localSheetId="18" hidden="1">{"SourcesUses",#N/A,TRUE,#N/A;"TransOverview",#N/A,TRUE,"CFMODEL"}</definedName>
    <definedName name="ccccccc" localSheetId="8" hidden="1">{"SourcesUses",#N/A,TRUE,#N/A;"TransOverview",#N/A,TRUE,"CFMODEL"}</definedName>
    <definedName name="ccccccc" hidden="1">{"SourcesUses",#N/A,TRUE,#N/A;"TransOverview",#N/A,TRUE,"CFMODEL"}</definedName>
    <definedName name="ccccccccccccccc" localSheetId="18" hidden="1">{"SourcesUses",#N/A,TRUE,"FundsFlow";"TransOverview",#N/A,TRUE,"FundsFlow"}</definedName>
    <definedName name="ccccccccccccccc" localSheetId="8" hidden="1">{"SourcesUses",#N/A,TRUE,"FundsFlow";"TransOverview",#N/A,TRUE,"FundsFlow"}</definedName>
    <definedName name="ccccccccccccccc" hidden="1">{"SourcesUses",#N/A,TRUE,"FundsFlow";"TransOverview",#N/A,TRUE,"FundsFlow"}</definedName>
    <definedName name="CCPlan">#REF!</definedName>
    <definedName name="ccyswapopt_meanreversion">#REF!</definedName>
    <definedName name="ccyswapopt_model">#REF!</definedName>
    <definedName name="ccyswapopt_volatility">#REF!</definedName>
    <definedName name="ccyswapopt_volatility2">#REF!</definedName>
    <definedName name="centralAC" localSheetId="18">'[21]Unit Input'!$D$48</definedName>
    <definedName name="cfentity" localSheetId="18">#REF!</definedName>
    <definedName name="cfentity">#REF!</definedName>
    <definedName name="CFL" localSheetId="27">#REF!</definedName>
    <definedName name="CFL" localSheetId="36">#REF!</definedName>
    <definedName name="CFL" localSheetId="37">#REF!</definedName>
    <definedName name="CFL" localSheetId="38">#REF!</definedName>
    <definedName name="CFL" localSheetId="26">#REF!</definedName>
    <definedName name="CFL" localSheetId="29">#REF!</definedName>
    <definedName name="CFL" localSheetId="30">#REF!</definedName>
    <definedName name="CFL" localSheetId="31">#REF!</definedName>
    <definedName name="CFL" localSheetId="33">#REF!</definedName>
    <definedName name="CFL" localSheetId="18">#REF!</definedName>
    <definedName name="CFL" localSheetId="50">#REF!</definedName>
    <definedName name="CFL" localSheetId="0">#REF!</definedName>
    <definedName name="CFL">#REF!</definedName>
    <definedName name="Chart">"Chart 3"</definedName>
    <definedName name="Class_Life_ADR" localSheetId="8">#REF!</definedName>
    <definedName name="Class_Life_ADR">'[26]ADR Table'!$B$5:$J$5</definedName>
    <definedName name="Class_Life_MACRS" localSheetId="8">#REF!</definedName>
    <definedName name="Class_Life_MACRS">'[26]MARCS Table'!$B$5:$I$5</definedName>
    <definedName name="Commercial_Operation_Year" localSheetId="8">#REF!</definedName>
    <definedName name="Commercial_Operation_Year">[27]Inputs!$B$197</definedName>
    <definedName name="Commercial_Rev_Growth" localSheetId="8">#REF!</definedName>
    <definedName name="Commercial_Rev_Growth">[28]Assumptions!$C$11</definedName>
    <definedName name="Component">#REF!</definedName>
    <definedName name="confidence" localSheetId="8">#REF!</definedName>
    <definedName name="confidence">[19]Inputs!$B$12</definedName>
    <definedName name="ConsolidatedRange" localSheetId="18">#REF!</definedName>
    <definedName name="ConsolidatedRange">#REF!</definedName>
    <definedName name="ConsolidationRange" localSheetId="18">#REF!</definedName>
    <definedName name="ConsolidationRange">#REF!</definedName>
    <definedName name="Construction_Facility_Balance_End_of_Month" localSheetId="18">'[14]Construction Draw Schedule'!#REF!</definedName>
    <definedName name="Construction_Facility_Balance_End_of_Month">#REF!</definedName>
    <definedName name="convertible_treesteps" localSheetId="18">#REF!</definedName>
    <definedName name="convertible_treesteps">#REF!</definedName>
    <definedName name="convertible_volatility" localSheetId="18">#REF!</definedName>
    <definedName name="convertible_volatility">#REF!</definedName>
    <definedName name="Corporate_Guarantee_Switch" localSheetId="18">[14]Inputs!#REF!</definedName>
    <definedName name="Corporate_Guarantee_Switch">#REF!</definedName>
    <definedName name="corr_data" localSheetId="8">#REF!</definedName>
    <definedName name="corr_data">[19]Inputs!$B$6</definedName>
    <definedName name="Cost_of_Corporate_Guarantee" localSheetId="8">#REF!</definedName>
    <definedName name="Cost_of_Corporate_Guarantee">[14]Inputs!#REF!</definedName>
    <definedName name="County___Town_Tax_Billing_Month" localSheetId="8">#REF!</definedName>
    <definedName name="County___Town_Tax_Billing_Month">[14]Inputs!#REF!</definedName>
    <definedName name="crack_meanreversion" localSheetId="18">#REF!</definedName>
    <definedName name="crack_meanreversion">#REF!</definedName>
    <definedName name="crack_meanreversion2" localSheetId="18">#REF!</definedName>
    <definedName name="crack_meanreversion2">#REF!</definedName>
    <definedName name="crack_meanreversion3" localSheetId="18">#REF!</definedName>
    <definedName name="crack_meanreversion3">#REF!</definedName>
    <definedName name="crack_meshpoints">#REF!</definedName>
    <definedName name="crack_model">#REF!</definedName>
    <definedName name="crack_volatility">#REF!</definedName>
    <definedName name="crack_volatility2">#REF!</definedName>
    <definedName name="crack_volatility3">#REF!</definedName>
    <definedName name="CREDITS" localSheetId="27">#REF!</definedName>
    <definedName name="CREDITS" localSheetId="36">#REF!</definedName>
    <definedName name="CREDITS" localSheetId="37">#REF!</definedName>
    <definedName name="CREDITS" localSheetId="38">#REF!</definedName>
    <definedName name="CREDITS" localSheetId="26">#REF!</definedName>
    <definedName name="CREDITS" localSheetId="29">#REF!</definedName>
    <definedName name="CREDITS" localSheetId="30">#REF!</definedName>
    <definedName name="CREDITS" localSheetId="31">#REF!</definedName>
    <definedName name="CREDITS" localSheetId="33">#REF!</definedName>
    <definedName name="CREDITS" localSheetId="50">#REF!</definedName>
    <definedName name="CREDITS" localSheetId="0">#REF!</definedName>
    <definedName name="CREDITS">#REF!</definedName>
    <definedName name="CreditStats" hidden="1">#REF!</definedName>
    <definedName name="_xlnm.Criteria" localSheetId="8">#REF!</definedName>
    <definedName name="_xlnm.Criteria">'[8]CAP ADJ'!#REF!</definedName>
    <definedName name="Criteria_MI" localSheetId="8">#REF!</definedName>
    <definedName name="Criteria_MI">'[8]CAP ADJ'!#REF!</definedName>
    <definedName name="cross_corrs" localSheetId="8">#REF!</definedName>
    <definedName name="cross_corrs">[19]Inputs!$B$27</definedName>
    <definedName name="CTHRS" localSheetId="8">#REF!</definedName>
    <definedName name="CTHRS">[29]Mstr!#REF!</definedName>
    <definedName name="cumCOLA" localSheetId="8">#REF!</definedName>
    <definedName name="cumCOLA">'[30]cum CPI'!$A$7:$B$43</definedName>
    <definedName name="Cumulative_Cash_Flow" localSheetId="8">#REF!</definedName>
    <definedName name="Cumulative_Cash_Flow">'[14]Cash Flow'!#REF!</definedName>
    <definedName name="CURRENT" localSheetId="18">[24]CSIBA!#REF!</definedName>
    <definedName name="CURRENT">#REF!</definedName>
    <definedName name="CurrentDimensionReference" localSheetId="8">#REF!</definedName>
    <definedName name="CurrentDimensionReference">'[31]Setup -&gt;'!$G$29</definedName>
    <definedName name="CurrentMo" localSheetId="8">#REF!,#REF!,#REF!,#REF!,#REF!,#REF!,#REF!,#REF!,#REF!,#REF!,#REF!,#REF!,#REF!,#REF!,#REF!,#REF!,#REF!,#REF!,#REF!</definedName>
    <definedName name="CurrentMo">'[20]Account Balances'!$R$5:$R$8,'[20]Account Balances'!$R$11,'[20]Account Balances'!$R$14:$R$17,'[20]Account Balances'!$R$20:$R$25,'[20]Account Balances'!$R$28:$R$34,'[20]Account Balances'!$R$37:$R$40,'[20]Account Balances'!$R$43:$R$45,'[20]Account Balances'!$R$49:$R$51,'[20]Account Balances'!$R$56:$R$62,'[20]Account Balances'!$R$67:$R$69,'[20]Account Balances'!$R$72:$R$74,'[20]Account Balances'!$R$77,'[20]Account Balances'!$R$79:$R$80,'[20]Account Balances'!$R$88:$R$89,'[20]Account Balances'!$R$91,'[20]Account Balances'!$R$94:$R$96,'[20]Account Balances'!$R$99:$R$100,'[20]Account Balances'!$R$103:$R$106,'[20]Account Balances'!$R$109:$R$115</definedName>
    <definedName name="CurrentMonth" localSheetId="8">#REF!,#REF!,#REF!,#REF!,#REF!,#REF!,#REF!,#REF!,#REF!,#REF!,#REF!,#REF!,#REF!,#REF!,#REF!,#REF!,#REF!,#REF!,#REF!</definedName>
    <definedName name="CurrentMonth">'[20]Account Balances'!$R$5:$R$8,'[20]Account Balances'!$R$11,'[20]Account Balances'!$R$14:$R$17,'[20]Account Balances'!$R$20:$R$25,'[20]Account Balances'!$R$28:$R$34,'[20]Account Balances'!$R$37:$R$40,'[20]Account Balances'!$R$43:$R$45,'[20]Account Balances'!$R$49:$R$51,'[20]Account Balances'!$R$56:$R$62,'[20]Account Balances'!$R$67:$R$69,'[20]Account Balances'!$R$72:$R$74,'[20]Account Balances'!$R$77,'[20]Account Balances'!$R$79:$R$80,'[20]Account Balances'!$R$88:$R$89,'[20]Account Balances'!$R$91,'[20]Account Balances'!$R$94:$R$96,'[20]Account Balances'!$R$99:$R$100,'[20]Account Balances'!$R$103:$R$106,'[20]Account Balances'!$R$109:$R$115</definedName>
    <definedName name="Customers" localSheetId="18">#REF!</definedName>
    <definedName name="Customers">#REF!</definedName>
    <definedName name="d" localSheetId="18" hidden="1">{"SourcesUses",#N/A,TRUE,#N/A;"TransOverview",#N/A,TRUE,"CFMODEL"}</definedName>
    <definedName name="d" localSheetId="8" hidden="1">{"SourcesUses",#N/A,TRUE,#N/A;"TransOverview",#N/A,TRUE,"CFMODEL"}</definedName>
    <definedName name="d" hidden="1">{"SourcesUses",#N/A,TRUE,#N/A;"TransOverview",#N/A,TRUE,"CFMODEL"}</definedName>
    <definedName name="d_2" localSheetId="18"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localSheetId="8"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addy" localSheetId="18" hidden="1">{"ID1",#N/A,FALSE,"IDIQ-I";"id2",#N/A,FALSE,"IDIQ-II";"ID3",#N/A,FALSE,"IDIQ-III";"ID4",#N/A,FALSE,"IDIQ-IV";"id5",#N/A,FALSE,"IDIQ-V";"ID6",#N/A,FALSE,"IDIQ-VI";"DO1a",#N/A,FALSE,"DO-IA";"DO1b",#N/A,FALSE,"DO-IB";"DO1C",#N/A,FALSE,"DO-IC";"DO3",#N/A,FALSE,"DO-III";"DO4",#N/A,FALSE,"DO-IV";"DO5",#N/A,FALSE,"DO-V"}</definedName>
    <definedName name="daddy" localSheetId="8" hidden="1">{"ID1",#N/A,FALSE,"IDIQ-I";"id2",#N/A,FALSE,"IDIQ-II";"ID3",#N/A,FALSE,"IDIQ-III";"ID4",#N/A,FALSE,"IDIQ-IV";"id5",#N/A,FALSE,"IDIQ-V";"ID6",#N/A,FALSE,"IDIQ-VI";"DO1a",#N/A,FALSE,"DO-IA";"DO1b",#N/A,FALSE,"DO-IB";"DO1C",#N/A,FALSE,"DO-IC";"DO3",#N/A,FALSE,"DO-III";"DO4",#N/A,FALSE,"DO-IV";"DO5",#N/A,FALSE,"DO-V"}</definedName>
    <definedName name="daddy" hidden="1">{"ID1",#N/A,FALSE,"IDIQ-I";"id2",#N/A,FALSE,"IDIQ-II";"ID3",#N/A,FALSE,"IDIQ-III";"ID4",#N/A,FALSE,"IDIQ-IV";"id5",#N/A,FALSE,"IDIQ-V";"ID6",#N/A,FALSE,"IDIQ-VI";"DO1a",#N/A,FALSE,"DO-IA";"DO1b",#N/A,FALSE,"DO-IB";"DO1C",#N/A,FALSE,"DO-IC";"DO3",#N/A,FALSE,"DO-III";"DO4",#N/A,FALSE,"DO-IV";"DO5",#N/A,FALSE,"DO-V"}</definedName>
    <definedName name="DATA" localSheetId="8">#REF!</definedName>
    <definedName name="DATA">'[32]FS Dnld SAVE THIS'!$A$5:$D$1596</definedName>
    <definedName name="DATA1" localSheetId="18">#REF!</definedName>
    <definedName name="DATA1">#REF!</definedName>
    <definedName name="DATA10">#REF!</definedName>
    <definedName name="DATA11" localSheetId="18">#REF!</definedName>
    <definedName name="DATA11">#REF!</definedName>
    <definedName name="DATA12">#REF!</definedName>
    <definedName name="DATA13" localSheetId="18">#REF!</definedName>
    <definedName name="DATA13">#REF!</definedName>
    <definedName name="DATA14">#REF!</definedName>
    <definedName name="DATA15">#REF!</definedName>
    <definedName name="DATA16">#REF!</definedName>
    <definedName name="DATA17">#REF!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e_Table" localSheetId="8">#REF!</definedName>
    <definedName name="Date_Table">[33]Input!$T$4:$AA$27</definedName>
    <definedName name="dateorder" localSheetId="18">#REF!</definedName>
    <definedName name="dateorder">#REF!</definedName>
    <definedName name="DCHART4" localSheetId="18" hidden="1">#REF!</definedName>
    <definedName name="DCHART4" hidden="1">#REF!</definedName>
    <definedName name="dd" localSheetId="18" hidden="1">{"Income Statement",#N/A,FALSE,"CFMODEL";"Balance Sheet",#N/A,FALSE,"CFMODEL"}</definedName>
    <definedName name="dd" localSheetId="8" hidden="1">{"Income Statement",#N/A,FALSE,"CFMODEL";"Balance Sheet",#N/A,FALSE,"CFMODEL"}</definedName>
    <definedName name="dd" hidden="1">{"Income Statement",#N/A,FALSE,"CFMODEL";"Balance Sheet",#N/A,FALSE,"CFMODEL"}</definedName>
    <definedName name="ddd" localSheetId="18" hidden="1">{"SourcesUses",#N/A,TRUE,#N/A;"TransOverview",#N/A,TRUE,"CFMODEL"}</definedName>
    <definedName name="ddd" localSheetId="8" hidden="1">{"SourcesUses",#N/A,TRUE,#N/A;"TransOverview",#N/A,TRUE,"CFMODEL"}</definedName>
    <definedName name="ddd" hidden="1">{"SourcesUses",#N/A,TRUE,#N/A;"TransOverview",#N/A,TRUE,"CFMODEL"}</definedName>
    <definedName name="dddd" localSheetId="8" hidden="1">{"SourcesUses",#N/A,TRUE,"CFMODEL";"TransOverview",#N/A,TRUE,"CFMODEL"}</definedName>
    <definedName name="dddd">#REF!</definedName>
    <definedName name="ddddddd" localSheetId="18">[10]Adjustments!#REF!</definedName>
    <definedName name="ddddddd">#REF!</definedName>
    <definedName name="dddddddd" localSheetId="18" hidden="1">{"Income Statement",#N/A,FALSE,"CFMODEL";"Balance Sheet",#N/A,FALSE,"CFMODEL"}</definedName>
    <definedName name="dddddddd" localSheetId="8" hidden="1">{"Income Statement",#N/A,FALSE,"CFMODEL";"Balance Sheet",#N/A,FALSE,"CFMODEL"}</definedName>
    <definedName name="dddddddd" hidden="1">{"Income Statement",#N/A,FALSE,"CFMODEL";"Balance Sheet",#N/A,FALSE,"CFMODEL"}</definedName>
    <definedName name="ddddddddddddddd" localSheetId="18" hidden="1">{"SourcesUses",#N/A,TRUE,"CFMODEL";"TransOverview",#N/A,TRUE,"CFMODEL"}</definedName>
    <definedName name="ddddddddddddddd" localSheetId="8" hidden="1">{"SourcesUses",#N/A,TRUE,"CFMODEL";"TransOverview",#N/A,TRUE,"CFMODEL"}</definedName>
    <definedName name="ddddddddddddddd" hidden="1">{"SourcesUses",#N/A,TRUE,"CFMODEL";"TransOverview",#N/A,TRUE,"CFMODEL"}</definedName>
    <definedName name="dddddddddddddddddd" localSheetId="18" hidden="1">{"SourcesUses",#N/A,TRUE,#N/A;"TransOverview",#N/A,TRUE,"CFMODEL"}</definedName>
    <definedName name="dddddddddddddddddd" localSheetId="8" hidden="1">{"SourcesUses",#N/A,TRUE,#N/A;"TransOverview",#N/A,TRUE,"CFMODEL"}</definedName>
    <definedName name="dddddddddddddddddd" hidden="1">{"SourcesUses",#N/A,TRUE,#N/A;"TransOverview",#N/A,TRUE,"CFMODEL"}</definedName>
    <definedName name="ddddddddddddddddddddd" localSheetId="18" hidden="1">{"SourcesUses",#N/A,TRUE,"FundsFlow";"TransOverview",#N/A,TRUE,"FundsFlow"}</definedName>
    <definedName name="ddddddddddddddddddddd" localSheetId="8" hidden="1">{"SourcesUses",#N/A,TRUE,"FundsFlow";"TransOverview",#N/A,TRUE,"FundsFlow"}</definedName>
    <definedName name="ddddddddddddddddddddd" hidden="1">{"SourcesUses",#N/A,TRUE,"FundsFlow";"TransOverview",#N/A,TRUE,"FundsFlow"}</definedName>
    <definedName name="ddddddddddddddddddddddd" localSheetId="18" hidden="1">{"SourcesUses",#N/A,TRUE,#N/A;"TransOverview",#N/A,TRUE,"CFMODEL"}</definedName>
    <definedName name="ddddddddddddddddddddddd" localSheetId="8" hidden="1">{"SourcesUses",#N/A,TRUE,#N/A;"TransOverview",#N/A,TRUE,"CFMODEL"}</definedName>
    <definedName name="ddddddddddddddddddddddd" hidden="1">{"SourcesUses",#N/A,TRUE,#N/A;"TransOverview",#N/A,TRUE,"CFMODEL"}</definedName>
    <definedName name="ddf" localSheetId="18" hidden="1">{"2002Frcst","06Month",FALSE,"Frcst Format 2002"}</definedName>
    <definedName name="ddf" localSheetId="8" hidden="1">{"2002Frcst","06Month",FALSE,"Frcst Format 2002"}</definedName>
    <definedName name="ddf" hidden="1">{"2002Frcst","06Month",FALSE,"Frcst Format 2002"}</definedName>
    <definedName name="Debt_Service_Reserve_Drawn_Spread_year_1_to_5" localSheetId="8">#REF!</definedName>
    <definedName name="Debt_Service_Reserve_Drawn_Spread_year_1_to_5">[14]Inputs!#REF!</definedName>
    <definedName name="Debt_Service_Reserve_Drawn_Spread_year_6_plus" localSheetId="8">#REF!</definedName>
    <definedName name="Debt_Service_Reserve_Drawn_Spread_year_6_plus">[14]Inputs!#REF!</definedName>
    <definedName name="Debt_Service_Reserve_Fund" localSheetId="8">#REF!</definedName>
    <definedName name="Debt_Service_Reserve_Fund">[14]Inputs!#REF!</definedName>
    <definedName name="Debt_Service_Reserve_Fund_Change" localSheetId="8">#REF!</definedName>
    <definedName name="Debt_Service_Reserve_Fund_Change">[14]Debt!#REF!</definedName>
    <definedName name="Debt_Service_Reserve_Fund_Initial_Capitalization" localSheetId="8">#REF!</definedName>
    <definedName name="Debt_Service_Reserve_Fund_Initial_Capitalization">[14]Inputs!#REF!</definedName>
    <definedName name="Debt_Service_Reserve_Fund_Initital_Capitalization" localSheetId="8">#REF!</definedName>
    <definedName name="Debt_Service_Reserve_Fund_Initital_Capitalization">[14]Inputs!#REF!</definedName>
    <definedName name="Debt_Service_Reserve_Fund_Interest" localSheetId="8">#REF!</definedName>
    <definedName name="Debt_Service_Reserve_Fund_Interest">[14]Debt!#REF!</definedName>
    <definedName name="Debt_Service_Reserve_LOC_Fee_Rate_year_1_to_5" localSheetId="8">#REF!</definedName>
    <definedName name="Debt_Service_Reserve_LOC_Fee_Rate_year_1_to_5">[14]Inputs!#REF!</definedName>
    <definedName name="Debt_Service_Reserve_LOC_Fee_Rate_year_6_plus" localSheetId="8">#REF!</definedName>
    <definedName name="Debt_Service_Reserve_LOC_Fee_Rate_year_6_plus">[14]Inputs!#REF!</definedName>
    <definedName name="Debt_Service_Reserve_LOC_Loan_Spread" localSheetId="8">#REF!</definedName>
    <definedName name="Debt_Service_Reserve_LOC_Loan_Spread">[9]Inputs!#REF!</definedName>
    <definedName name="Debt_Service_Reserve_LOC_Spread" localSheetId="8">#REF!</definedName>
    <definedName name="Debt_Service_Reserve_LOC_Spread">[14]Inputs!#REF!</definedName>
    <definedName name="Debt_Service_Reserve_Switch" localSheetId="8">#REF!</definedName>
    <definedName name="Debt_Service_Reserve_Switch">[14]Inputs!#REF!</definedName>
    <definedName name="decimalsep" localSheetId="18">#REF!</definedName>
    <definedName name="decimalsep">#REF!</definedName>
    <definedName name="DEFTO65FACTOR" localSheetId="18">#REF!</definedName>
    <definedName name="DEFTO65FACTOR">#REF!</definedName>
    <definedName name="DELICIAS_operating_exp" localSheetId="18">#REF!</definedName>
    <definedName name="DELICIAS_operating_exp">#REF!</definedName>
    <definedName name="DELTA">#REF!</definedName>
    <definedName name="Depreciable_Life" localSheetId="8">#REF!</definedName>
    <definedName name="Depreciable_Life">[34]Assumptions!$C$22</definedName>
    <definedName name="Desktop" localSheetId="18">#REF!</definedName>
    <definedName name="Desktop">#REF!</definedName>
    <definedName name="dfdfd" localSheetId="18" hidden="1">{"Page_1",#N/A,FALSE,"BAD4Q98";"Page_2",#N/A,FALSE,"BAD4Q98";"Page_3",#N/A,FALSE,"BAD4Q98";"Page_4",#N/A,FALSE,"BAD4Q98";"Page_5",#N/A,FALSE,"BAD4Q98";"Page_6",#N/A,FALSE,"BAD4Q98";"Input_1",#N/A,FALSE,"BAD4Q98";"Input_2",#N/A,FALSE,"BAD4Q98"}</definedName>
    <definedName name="dfdfd" localSheetId="8" hidden="1">{"Page_1",#N/A,FALSE,"BAD4Q98";"Page_2",#N/A,FALSE,"BAD4Q98";"Page_3",#N/A,FALSE,"BAD4Q98";"Page_4",#N/A,FALSE,"BAD4Q98";"Page_5",#N/A,FALSE,"BAD4Q98";"Page_6",#N/A,FALSE,"BAD4Q98";"Input_1",#N/A,FALSE,"BAD4Q98";"Input_2",#N/A,FALSE,"BAD4Q98"}</definedName>
    <definedName name="dfdfd" hidden="1">{"Page_1",#N/A,FALSE,"BAD4Q98";"Page_2",#N/A,FALSE,"BAD4Q98";"Page_3",#N/A,FALSE,"BAD4Q98";"Page_4",#N/A,FALSE,"BAD4Q98";"Page_5",#N/A,FALSE,"BAD4Q98";"Page_6",#N/A,FALSE,"BAD4Q98";"Input_1",#N/A,FALSE,"BAD4Q98";"Input_2",#N/A,FALSE,"BAD4Q98"}</definedName>
    <definedName name="dfds" localSheetId="18" hidden="1">{"Page_1",#N/A,FALSE,"BAD4Q98";"Page_2",#N/A,FALSE,"BAD4Q98";"Page_3",#N/A,FALSE,"BAD4Q98";"Page_4",#N/A,FALSE,"BAD4Q98";"Page_5",#N/A,FALSE,"BAD4Q98";"Page_6",#N/A,FALSE,"BAD4Q98";"Input_1",#N/A,FALSE,"BAD4Q98";"Input_2",#N/A,FALSE,"BAD4Q98"}</definedName>
    <definedName name="dfds" localSheetId="8" hidden="1">{"Page_1",#N/A,FALSE,"BAD4Q98";"Page_2",#N/A,FALSE,"BAD4Q98";"Page_3",#N/A,FALSE,"BAD4Q98";"Page_4",#N/A,FALSE,"BAD4Q98";"Page_5",#N/A,FALSE,"BAD4Q98";"Page_6",#N/A,FALSE,"BAD4Q98";"Input_1",#N/A,FALSE,"BAD4Q98";"Input_2",#N/A,FALSE,"BAD4Q98"}</definedName>
    <definedName name="dfds" hidden="1">{"Page_1",#N/A,FALSE,"BAD4Q98";"Page_2",#N/A,FALSE,"BAD4Q98";"Page_3",#N/A,FALSE,"BAD4Q98";"Page_4",#N/A,FALSE,"BAD4Q98";"Page_5",#N/A,FALSE,"BAD4Q98";"Page_6",#N/A,FALSE,"BAD4Q98";"Input_1",#N/A,FALSE,"BAD4Q98";"Input_2",#N/A,FALSE,"BAD4Q98"}</definedName>
    <definedName name="Disaster">#REF!</definedName>
    <definedName name="disc_date" localSheetId="8">#REF!</definedName>
    <definedName name="disc_date">[35]Input!$B$3</definedName>
    <definedName name="disc_month" localSheetId="18">#REF!</definedName>
    <definedName name="disc_month">#REF!</definedName>
    <definedName name="disc_year" localSheetId="8">#REF!</definedName>
    <definedName name="disc_year">[35]Input!$C$3</definedName>
    <definedName name="Discount" localSheetId="18">'[36]Energy Rate'!$C$44</definedName>
    <definedName name="Discount_Rate" localSheetId="27">#REF!</definedName>
    <definedName name="Discount_Rate" localSheetId="36">#REF!</definedName>
    <definedName name="Discount_Rate" localSheetId="37">#REF!</definedName>
    <definedName name="Discount_Rate" localSheetId="38">#REF!</definedName>
    <definedName name="Discount_Rate" localSheetId="26">#REF!</definedName>
    <definedName name="Discount_Rate" localSheetId="29">#REF!</definedName>
    <definedName name="Discount_Rate" localSheetId="30">#REF!</definedName>
    <definedName name="Discount_Rate" localSheetId="31">#REF!</definedName>
    <definedName name="Discount_Rate" localSheetId="32">#REF!</definedName>
    <definedName name="Discount_Rate" localSheetId="33">#REF!</definedName>
    <definedName name="Discount_Rate" localSheetId="18">#REF!</definedName>
    <definedName name="Discount_Rate" localSheetId="50">#REF!</definedName>
    <definedName name="Discount_Rate" localSheetId="0">#REF!</definedName>
    <definedName name="Discount_Rate">#REF!</definedName>
    <definedName name="Discount_Year" localSheetId="8">#REF!</definedName>
    <definedName name="Discount_Year">[14]Inputs!$B$84</definedName>
    <definedName name="distribution_portanl" localSheetId="8">#REF!</definedName>
    <definedName name="distribution_portanl">[19]Inputs!$B$24</definedName>
    <definedName name="Dixcount_Rate" localSheetId="27">#REF!</definedName>
    <definedName name="Dixcount_Rate" localSheetId="36">#REF!</definedName>
    <definedName name="Dixcount_Rate" localSheetId="37">#REF!</definedName>
    <definedName name="Dixcount_Rate" localSheetId="38">#REF!</definedName>
    <definedName name="Dixcount_Rate" localSheetId="26">#REF!</definedName>
    <definedName name="Dixcount_Rate" localSheetId="29">#REF!</definedName>
    <definedName name="Dixcount_Rate" localSheetId="30">#REF!</definedName>
    <definedName name="Dixcount_Rate" localSheetId="31">#REF!</definedName>
    <definedName name="Dixcount_Rate" localSheetId="32">#REF!</definedName>
    <definedName name="Dixcount_Rate" localSheetId="33">#REF!</definedName>
    <definedName name="Dixcount_Rate" localSheetId="18">#REF!</definedName>
    <definedName name="Dixcount_Rate" localSheetId="50">#REF!</definedName>
    <definedName name="Dixcount_Rate" localSheetId="0">#REF!</definedName>
    <definedName name="Dixcount_Rate">#REF!</definedName>
    <definedName name="Diycount_Rate" localSheetId="27">#REF!</definedName>
    <definedName name="Diycount_Rate" localSheetId="36">#REF!</definedName>
    <definedName name="Diycount_Rate" localSheetId="37">#REF!</definedName>
    <definedName name="Diycount_Rate" localSheetId="38">#REF!</definedName>
    <definedName name="Diycount_Rate" localSheetId="26">#REF!</definedName>
    <definedName name="Diycount_Rate" localSheetId="29">#REF!</definedName>
    <definedName name="Diycount_Rate" localSheetId="30">#REF!</definedName>
    <definedName name="Diycount_Rate" localSheetId="31">#REF!</definedName>
    <definedName name="Diycount_Rate" localSheetId="32">#REF!</definedName>
    <definedName name="Diycount_Rate" localSheetId="33">#REF!</definedName>
    <definedName name="Diycount_Rate" localSheetId="18">#REF!</definedName>
    <definedName name="Diycount_Rate" localSheetId="50">#REF!</definedName>
    <definedName name="Diycount_Rate" localSheetId="0">#REF!</definedName>
    <definedName name="Diycount_Rate">#REF!</definedName>
    <definedName name="DOM" localSheetId="27">#REF!</definedName>
    <definedName name="DOM" localSheetId="36">#REF!</definedName>
    <definedName name="DOM" localSheetId="37">#REF!</definedName>
    <definedName name="DOM" localSheetId="38">#REF!</definedName>
    <definedName name="DOM" localSheetId="26">#REF!</definedName>
    <definedName name="DOM" localSheetId="29">#REF!</definedName>
    <definedName name="DOM" localSheetId="30">#REF!</definedName>
    <definedName name="DOM" localSheetId="31">#REF!</definedName>
    <definedName name="DOM" localSheetId="33">#REF!</definedName>
    <definedName name="DOM" localSheetId="18">#REF!</definedName>
    <definedName name="DOM" localSheetId="50">#REF!</definedName>
    <definedName name="DOM" localSheetId="0">#REF!</definedName>
    <definedName name="DOM">#REF!</definedName>
    <definedName name="DOMRD" localSheetId="27">#REF!</definedName>
    <definedName name="DOMRD" localSheetId="36">#REF!</definedName>
    <definedName name="DOMRD" localSheetId="37">#REF!</definedName>
    <definedName name="DOMRD" localSheetId="38">#REF!</definedName>
    <definedName name="DOMRD" localSheetId="26">#REF!</definedName>
    <definedName name="DOMRD" localSheetId="29">#REF!</definedName>
    <definedName name="DOMRD" localSheetId="30">#REF!</definedName>
    <definedName name="DOMRD" localSheetId="31">#REF!</definedName>
    <definedName name="DOMRD" localSheetId="33">#REF!</definedName>
    <definedName name="DOMRD" localSheetId="50">#REF!</definedName>
    <definedName name="DOMRD" localSheetId="0">#REF!</definedName>
    <definedName name="DOMRD">#REF!</definedName>
    <definedName name="doorweatherstripping" localSheetId="18">'[21]Unit Input'!$D$17:$D$19</definedName>
    <definedName name="Double?">'[37]Unit Input'!$D$45</definedName>
    <definedName name="Double1">'[37]Unit Input'!$D$47</definedName>
    <definedName name="DP1287TB1" localSheetId="18">#REF!</definedName>
    <definedName name="DP1287TB1">#REF!</definedName>
    <definedName name="DR" localSheetId="18">#REF!+#REF!</definedName>
    <definedName name="DR">#REF!+#REF!</definedName>
    <definedName name="dual_treesteps" localSheetId="18">#REF!</definedName>
    <definedName name="dual_treesteps">#REF!</definedName>
    <definedName name="dual_volatility">#REF!</definedName>
    <definedName name="dual_volatility2">#REF!</definedName>
    <definedName name="ductrepair" localSheetId="27">#REF!</definedName>
    <definedName name="ductrepair" localSheetId="36">#REF!</definedName>
    <definedName name="ductrepair" localSheetId="37">#REF!</definedName>
    <definedName name="ductrepair" localSheetId="38">#REF!</definedName>
    <definedName name="ductrepair" localSheetId="26">#REF!</definedName>
    <definedName name="ductrepair" localSheetId="29">#REF!</definedName>
    <definedName name="ductrepair" localSheetId="30">#REF!</definedName>
    <definedName name="ductrepair" localSheetId="31">#REF!</definedName>
    <definedName name="ductrepair" localSheetId="32">#REF!</definedName>
    <definedName name="ductrepair" localSheetId="33">#REF!</definedName>
    <definedName name="ductrepair" localSheetId="18">'[38]Per Measure Savings'!#REF!</definedName>
    <definedName name="ductrepair" localSheetId="50">#REF!</definedName>
    <definedName name="ductrepair" localSheetId="0">#REF!</definedName>
    <definedName name="ductrepair">#REF!</definedName>
    <definedName name="ductsealandrepair" localSheetId="18">'[21]Unit Input'!$D$49:$D$51</definedName>
    <definedName name="dupper12" localSheetId="8">#REF!</definedName>
    <definedName name="dupper12">[16]Parameters!$D$19</definedName>
    <definedName name="DWL" localSheetId="27">#REF!</definedName>
    <definedName name="DWL" localSheetId="36">#REF!</definedName>
    <definedName name="DWL" localSheetId="37">#REF!</definedName>
    <definedName name="DWL" localSheetId="38">#REF!</definedName>
    <definedName name="DWL" localSheetId="26">#REF!</definedName>
    <definedName name="DWL" localSheetId="29">#REF!</definedName>
    <definedName name="DWL" localSheetId="30">#REF!</definedName>
    <definedName name="DWL" localSheetId="31">#REF!</definedName>
    <definedName name="DWL" localSheetId="33">#REF!</definedName>
    <definedName name="DWL" localSheetId="18">'[39]Effective-Rates'!#REF!</definedName>
    <definedName name="DWL" localSheetId="50">#REF!</definedName>
    <definedName name="DWL" localSheetId="0">#REF!</definedName>
    <definedName name="DWL">#REF!</definedName>
    <definedName name="DZ.IndSpec_Left" localSheetId="18" hidden="1">#REF!</definedName>
    <definedName name="DZ.IndSpec_Left" hidden="1">#REF!</definedName>
    <definedName name="DZ.IndSpec_Right" hidden="1">#REF!</definedName>
    <definedName name="E.R.">2.15</definedName>
    <definedName name="E_Data">#REF!</definedName>
    <definedName name="ecabf_summer" localSheetId="27">#REF!</definedName>
    <definedName name="ecabf_summer" localSheetId="36">#REF!</definedName>
    <definedName name="ecabf_summer" localSheetId="37">#REF!</definedName>
    <definedName name="ecabf_summer" localSheetId="38">#REF!</definedName>
    <definedName name="ecabf_summer" localSheetId="26">#REF!</definedName>
    <definedName name="ecabf_summer" localSheetId="29">#REF!</definedName>
    <definedName name="ecabf_summer" localSheetId="30">#REF!</definedName>
    <definedName name="ecabf_summer" localSheetId="31">#REF!</definedName>
    <definedName name="ecabf_summer" localSheetId="33">#REF!</definedName>
    <definedName name="ecabf_summer" localSheetId="18">'[39]Effective-Rates'!#REF!</definedName>
    <definedName name="ecabf_summer" localSheetId="50">#REF!</definedName>
    <definedName name="ecabf_summer" localSheetId="0">#REF!</definedName>
    <definedName name="ecabf_summer">#REF!</definedName>
    <definedName name="ecabf_winter" localSheetId="27">#REF!</definedName>
    <definedName name="ecabf_winter" localSheetId="36">#REF!</definedName>
    <definedName name="ecabf_winter" localSheetId="37">#REF!</definedName>
    <definedName name="ecabf_winter" localSheetId="38">#REF!</definedName>
    <definedName name="ecabf_winter" localSheetId="26">#REF!</definedName>
    <definedName name="ecabf_winter" localSheetId="29">#REF!</definedName>
    <definedName name="ecabf_winter" localSheetId="30">#REF!</definedName>
    <definedName name="ecabf_winter" localSheetId="31">#REF!</definedName>
    <definedName name="ecabf_winter" localSheetId="33">#REF!</definedName>
    <definedName name="ecabf_winter" localSheetId="18">'[39]Effective-Rates'!#REF!</definedName>
    <definedName name="ecabf_winter" localSheetId="50">#REF!</definedName>
    <definedName name="ecabf_winter" localSheetId="0">#REF!</definedName>
    <definedName name="ecabf_winter">#REF!</definedName>
    <definedName name="educworkshop" localSheetId="18">'[21]Unit Input'!$D$63</definedName>
    <definedName name="eeeeeeeeeee" localSheetId="18" hidden="1">{"SourcesUses",#N/A,TRUE,#N/A;"TransOverview",#N/A,TRUE,"CFMODEL"}</definedName>
    <definedName name="eeeeeeeeeee" localSheetId="8" hidden="1">{"SourcesUses",#N/A,TRUE,#N/A;"TransOverview",#N/A,TRUE,"CFMODEL"}</definedName>
    <definedName name="eeeeeeeeeee" hidden="1">{"SourcesUses",#N/A,TRUE,#N/A;"TransOverview",#N/A,TRUE,"CFMODEL"}</definedName>
    <definedName name="eeeeeeeeeeeeeeeeee" localSheetId="18" hidden="1">{"SourcesUses",#N/A,TRUE,"FundsFlow";"TransOverview",#N/A,TRUE,"FundsFlow"}</definedName>
    <definedName name="eeeeeeeeeeeeeeeeee" localSheetId="8" hidden="1">{"SourcesUses",#N/A,TRUE,"FundsFlow";"TransOverview",#N/A,TRUE,"FundsFlow"}</definedName>
    <definedName name="eeeeeeeeeeeeeeeeee" hidden="1">{"SourcesUses",#N/A,TRUE,"FundsFlow";"TransOverview",#N/A,TRUE,"FundsFlow"}</definedName>
    <definedName name="effective_date" localSheetId="8">#REF!</definedName>
    <definedName name="effective_date">[19]Inputs!$B$14</definedName>
    <definedName name="eighty_seven" localSheetId="8">#REF!</definedName>
    <definedName name="eighty_seven">[40]Cash_Flow!#REF!</definedName>
    <definedName name="elasticity" localSheetId="27">#REF!</definedName>
    <definedName name="elasticity" localSheetId="36">#REF!</definedName>
    <definedName name="elasticity" localSheetId="37">#REF!</definedName>
    <definedName name="elasticity" localSheetId="38">#REF!</definedName>
    <definedName name="elasticity" localSheetId="26">#REF!</definedName>
    <definedName name="elasticity" localSheetId="29">#REF!</definedName>
    <definedName name="elasticity" localSheetId="30">#REF!</definedName>
    <definedName name="elasticity" localSheetId="31">#REF!</definedName>
    <definedName name="elasticity" localSheetId="33">#REF!</definedName>
    <definedName name="elasticity" localSheetId="18">#REF!</definedName>
    <definedName name="elasticity" localSheetId="50">#REF!</definedName>
    <definedName name="elasticity" localSheetId="0">#REF!</definedName>
    <definedName name="elasticity">#REF!</definedName>
    <definedName name="electric" localSheetId="18">#REF!</definedName>
    <definedName name="electric">#REF!</definedName>
    <definedName name="electric1">#REF!</definedName>
    <definedName name="electric2001">#REF!</definedName>
    <definedName name="electricfurnacerepair" localSheetId="18">'[21]Unit Input'!$D$40</definedName>
    <definedName name="electricfurnacereplacement" localSheetId="18">'[21]Unit Input'!$D$41</definedName>
    <definedName name="electricwaterheaterreplacement" localSheetId="18">'[21]Unit Input'!$D$54</definedName>
    <definedName name="EnergyServices_Rev_Growth" localSheetId="8">#REF!</definedName>
    <definedName name="EnergyServices_Rev_Growth">[28]Assumptions!$C$13</definedName>
    <definedName name="Enterprise" localSheetId="18">#REF!</definedName>
    <definedName name="Enterprise">#REF!</definedName>
    <definedName name="entity" localSheetId="18">#REF!</definedName>
    <definedName name="entity">#REF!</definedName>
    <definedName name="entity1" localSheetId="18">#REF!</definedName>
    <definedName name="entity1">#REF!</definedName>
    <definedName name="EPMC1" localSheetId="27">#REF!</definedName>
    <definedName name="EPMC1" localSheetId="36">#REF!</definedName>
    <definedName name="EPMC1" localSheetId="37">#REF!</definedName>
    <definedName name="EPMC1" localSheetId="38">#REF!</definedName>
    <definedName name="EPMC1" localSheetId="26">#REF!</definedName>
    <definedName name="EPMC1" localSheetId="29">#REF!</definedName>
    <definedName name="EPMC1" localSheetId="30">#REF!</definedName>
    <definedName name="EPMC1" localSheetId="31">#REF!</definedName>
    <definedName name="EPMC1" localSheetId="33">#REF!</definedName>
    <definedName name="EPMC1" localSheetId="50">#REF!</definedName>
    <definedName name="EPMC1" localSheetId="0">#REF!</definedName>
    <definedName name="EPMC1">#REF!</definedName>
    <definedName name="EPMC2" localSheetId="27">#REF!</definedName>
    <definedName name="EPMC2" localSheetId="36">#REF!</definedName>
    <definedName name="EPMC2" localSheetId="37">#REF!</definedName>
    <definedName name="EPMC2" localSheetId="38">#REF!</definedName>
    <definedName name="EPMC2" localSheetId="26">#REF!</definedName>
    <definedName name="EPMC2" localSheetId="29">#REF!</definedName>
    <definedName name="EPMC2" localSheetId="30">#REF!</definedName>
    <definedName name="EPMC2" localSheetId="31">#REF!</definedName>
    <definedName name="EPMC2" localSheetId="33">#REF!</definedName>
    <definedName name="EPMC2" localSheetId="50">#REF!</definedName>
    <definedName name="EPMC2" localSheetId="0">#REF!</definedName>
    <definedName name="EPMC2">#REF!</definedName>
    <definedName name="EPMC3" localSheetId="27">#REF!</definedName>
    <definedName name="EPMC3" localSheetId="36">#REF!</definedName>
    <definedName name="EPMC3" localSheetId="37">#REF!</definedName>
    <definedName name="EPMC3" localSheetId="38">#REF!</definedName>
    <definedName name="EPMC3" localSheetId="26">#REF!</definedName>
    <definedName name="EPMC3" localSheetId="29">#REF!</definedName>
    <definedName name="EPMC3" localSheetId="30">#REF!</definedName>
    <definedName name="EPMC3" localSheetId="31">#REF!</definedName>
    <definedName name="EPMC3" localSheetId="33">#REF!</definedName>
    <definedName name="EPMC3" localSheetId="50">#REF!</definedName>
    <definedName name="EPMC3" localSheetId="0">#REF!</definedName>
    <definedName name="EPMC3">#REF!</definedName>
    <definedName name="EPMC4" localSheetId="27">#REF!</definedName>
    <definedName name="EPMC4" localSheetId="36">#REF!</definedName>
    <definedName name="EPMC4" localSheetId="37">#REF!</definedName>
    <definedName name="EPMC4" localSheetId="38">#REF!</definedName>
    <definedName name="EPMC4" localSheetId="26">#REF!</definedName>
    <definedName name="EPMC4" localSheetId="29">#REF!</definedName>
    <definedName name="EPMC4" localSheetId="30">#REF!</definedName>
    <definedName name="EPMC4" localSheetId="31">#REF!</definedName>
    <definedName name="EPMC4" localSheetId="33">#REF!</definedName>
    <definedName name="EPMC4" localSheetId="50">#REF!</definedName>
    <definedName name="EPMC4" localSheetId="0">#REF!</definedName>
    <definedName name="EPMC4">#REF!</definedName>
    <definedName name="Equity_Bridge_Loan_Interest_Expense_Lease" localSheetId="8">#REF!</definedName>
    <definedName name="Equity_Bridge_Loan_Interest_Expense_Lease">[14]Debt!#REF!</definedName>
    <definedName name="equityapo_volatility" localSheetId="18">#REF!</definedName>
    <definedName name="equityapo_volatility">#REF!</definedName>
    <definedName name="equityoption_treesteps" localSheetId="18">#REF!</definedName>
    <definedName name="equityoption_treesteps">#REF!</definedName>
    <definedName name="equityoption_volatility" localSheetId="18">#REF!</definedName>
    <definedName name="equityoption_volatility">#REF!</definedName>
    <definedName name="Escalation_2001_2004">'[41]Customer MC'!$C$63</definedName>
    <definedName name="Escalation_2004_2006">'[42]Customer MC'!$C$72</definedName>
    <definedName name="EssAliasTable">"Default"</definedName>
    <definedName name="essbase_are">#REF!</definedName>
    <definedName name="ESSBASE_AREA" localSheetId="18">#REF!</definedName>
    <definedName name="ESSBASE_AREA">#REF!</definedName>
    <definedName name="Estimated_Month" localSheetId="27">#REF!</definedName>
    <definedName name="Estimated_Month" localSheetId="36">#REF!</definedName>
    <definedName name="Estimated_Month" localSheetId="37">#REF!</definedName>
    <definedName name="Estimated_Month" localSheetId="38">#REF!</definedName>
    <definedName name="Estimated_Month" localSheetId="26">#REF!</definedName>
    <definedName name="Estimated_Month" localSheetId="29">#REF!</definedName>
    <definedName name="Estimated_Month" localSheetId="30">#REF!</definedName>
    <definedName name="Estimated_Month" localSheetId="31">#REF!</definedName>
    <definedName name="Estimated_Month" localSheetId="32">#REF!</definedName>
    <definedName name="Estimated_Month" localSheetId="33">#REF!</definedName>
    <definedName name="Estimated_Month" localSheetId="18">'[38]Key to Tables'!#REF!</definedName>
    <definedName name="Estimated_Month" localSheetId="50">#REF!</definedName>
    <definedName name="Estimated_Month" localSheetId="0">#REF!</definedName>
    <definedName name="Estimated_Month">#REF!</definedName>
    <definedName name="EstimatedMonth" localSheetId="27">#REF!</definedName>
    <definedName name="EstimatedMonth" localSheetId="36">#REF!</definedName>
    <definedName name="EstimatedMonth" localSheetId="37">#REF!</definedName>
    <definedName name="EstimatedMonth" localSheetId="38">#REF!</definedName>
    <definedName name="EstimatedMonth" localSheetId="26">#REF!</definedName>
    <definedName name="EstimatedMonth" localSheetId="29">#REF!</definedName>
    <definedName name="EstimatedMonth" localSheetId="30">#REF!</definedName>
    <definedName name="EstimatedMonth" localSheetId="31">#REF!</definedName>
    <definedName name="EstimatedMonth" localSheetId="33">#REF!</definedName>
    <definedName name="EstimatedMonth" localSheetId="18">'[43]Key to Tables'!#REF!</definedName>
    <definedName name="EstimatedMonth" localSheetId="50">#REF!</definedName>
    <definedName name="EstimatedMonth" localSheetId="0">#REF!</definedName>
    <definedName name="EstimatedMonth">#REF!</definedName>
    <definedName name="EUL" localSheetId="27">#REF!</definedName>
    <definedName name="EUL" localSheetId="36">#REF!</definedName>
    <definedName name="EUL" localSheetId="37">#REF!</definedName>
    <definedName name="EUL" localSheetId="38">#REF!</definedName>
    <definedName name="EUL" localSheetId="26">#REF!</definedName>
    <definedName name="EUL" localSheetId="29">#REF!</definedName>
    <definedName name="EUL" localSheetId="30">#REF!</definedName>
    <definedName name="EUL" localSheetId="31">#REF!</definedName>
    <definedName name="EUL" localSheetId="33">#REF!</definedName>
    <definedName name="EUL" localSheetId="18">#REF!</definedName>
    <definedName name="EUL" localSheetId="50">#REF!</definedName>
    <definedName name="EUL" localSheetId="0">#REF!</definedName>
    <definedName name="EUL">#REF!</definedName>
    <definedName name="eurofutopt_meanreversion" localSheetId="18">#REF!</definedName>
    <definedName name="eurofutopt_meanreversion">#REF!</definedName>
    <definedName name="eurofutopt_model" localSheetId="18">#REF!</definedName>
    <definedName name="eurofutopt_model">#REF!</definedName>
    <definedName name="eurofutopt_volatility">#REF!</definedName>
    <definedName name="ev.Calculation" hidden="1">-4105</definedName>
    <definedName name="ev.Initialized" hidden="1">FALSE</definedName>
    <definedName name="evap">'[44]Unit Input'!$D$46</definedName>
    <definedName name="evapcoolercover" localSheetId="18">'[21]Unit Input'!$D$20</definedName>
    <definedName name="evapcoolermaintenance" localSheetId="18">'[21]Unit Input'!$D$58:$D$60</definedName>
    <definedName name="EXA" localSheetId="18">#REF!</definedName>
    <definedName name="EXA">#REF!</definedName>
    <definedName name="Excess_Dividend_Tax_Amount_Unlevered" localSheetId="18">#REF!</definedName>
    <definedName name="Excess_Dividend_Tax_Amount_Unlevered">#REF!</definedName>
    <definedName name="Excess_Dividends_Tax_Amount" localSheetId="18">#REF!</definedName>
    <definedName name="Excess_Dividends_Tax_Amount">#REF!</definedName>
    <definedName name="exchange_rates" localSheetId="8">#REF!</definedName>
    <definedName name="exchange_rates">[19]Inputs!$B$29</definedName>
    <definedName name="EXHIBIT" localSheetId="27">#REF!</definedName>
    <definedName name="EXHIBIT" localSheetId="36">#REF!</definedName>
    <definedName name="EXHIBIT" localSheetId="37">#REF!</definedName>
    <definedName name="EXHIBIT" localSheetId="38">#REF!</definedName>
    <definedName name="EXHIBIT" localSheetId="26">#REF!</definedName>
    <definedName name="EXHIBIT" localSheetId="29">#REF!</definedName>
    <definedName name="EXHIBIT" localSheetId="30">#REF!</definedName>
    <definedName name="EXHIBIT" localSheetId="31">#REF!</definedName>
    <definedName name="EXHIBIT" localSheetId="33">#REF!</definedName>
    <definedName name="EXHIBIT" localSheetId="18">#REF!</definedName>
    <definedName name="EXHIBIT" localSheetId="50">#REF!</definedName>
    <definedName name="EXHIBIT" localSheetId="0">#REF!</definedName>
    <definedName name="EXHIBIT">#REF!</definedName>
    <definedName name="existing" localSheetId="18">#REF!</definedName>
    <definedName name="existing">#REF!</definedName>
    <definedName name="existing_table" localSheetId="18">#REF!</definedName>
    <definedName name="existing_table">#REF!</definedName>
    <definedName name="f" localSheetId="18" hidden="1">{"Page_1",#N/A,FALSE,"BAD4Q98";"Page_2",#N/A,FALSE,"BAD4Q98";"Page_3",#N/A,FALSE,"BAD4Q98";"Page_4",#N/A,FALSE,"BAD4Q98";"Page_5",#N/A,FALSE,"BAD4Q98";"Page_6",#N/A,FALSE,"BAD4Q98";"Input_1",#N/A,FALSE,"BAD4Q98";"Input_2",#N/A,FALSE,"BAD4Q98"}</definedName>
    <definedName name="f" localSheetId="8" hidden="1">{"Page_1",#N/A,FALSE,"BAD4Q98";"Page_2",#N/A,FALSE,"BAD4Q98";"Page_3",#N/A,FALSE,"BAD4Q98";"Page_4",#N/A,FALSE,"BAD4Q98";"Page_5",#N/A,FALSE,"BAD4Q98";"Page_6",#N/A,FALSE,"BAD4Q98";"Input_1",#N/A,FALSE,"BAD4Q98";"Input_2",#N/A,FALSE,"BAD4Q98"}</definedName>
    <definedName name="f" hidden="1">{"Page_1",#N/A,FALSE,"BAD4Q98";"Page_2",#N/A,FALSE,"BAD4Q98";"Page_3",#N/A,FALSE,"BAD4Q98";"Page_4",#N/A,FALSE,"BAD4Q98";"Page_5",#N/A,FALSE,"BAD4Q98";"Page_6",#N/A,FALSE,"BAD4Q98";"Input_1",#N/A,FALSE,"BAD4Q98";"Input_2",#N/A,FALSE,"BAD4Q98"}</definedName>
    <definedName name="FACT" localSheetId="8">#REF!</definedName>
    <definedName name="FACT">[16]Factors!$B$9:$H$109</definedName>
    <definedName name="faucetaerator" localSheetId="18">'[21]Unit Input'!$D$21</definedName>
    <definedName name="fdasdfdsadf" localSheetId="18">#REF!</definedName>
    <definedName name="fdasdfdsadf">#REF!</definedName>
    <definedName name="fdfdfdfd" localSheetId="18">#REF!</definedName>
    <definedName name="fdfdfdfd">#REF!</definedName>
    <definedName name="fdfdfdfdfd" localSheetId="18">#REF!</definedName>
    <definedName name="fdfdfdfdfd">#REF!</definedName>
    <definedName name="FEDELEC">#REF!</definedName>
    <definedName name="Federal_Income_Tax_Amount">#REF!</definedName>
    <definedName name="Federal_Income_Tax_Amount_Unlevered">#REF!</definedName>
    <definedName name="FEDGAS">#REF!</definedName>
    <definedName name="fedopt_volatility">#REF!</definedName>
    <definedName name="fff"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localSheetId="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gvfgf">#REF!</definedName>
    <definedName name="fielddelim">#REF!</definedName>
    <definedName name="Fin_Plan_1293">#REF!</definedName>
    <definedName name="Final___5_yr_TDBU_Capital_Budget" localSheetId="27">#REF!</definedName>
    <definedName name="Final___5_yr_TDBU_Capital_Budget" localSheetId="36">#REF!</definedName>
    <definedName name="Final___5_yr_TDBU_Capital_Budget" localSheetId="37">#REF!</definedName>
    <definedName name="Final___5_yr_TDBU_Capital_Budget" localSheetId="38">#REF!</definedName>
    <definedName name="Final___5_yr_TDBU_Capital_Budget" localSheetId="26">#REF!</definedName>
    <definedName name="Final___5_yr_TDBU_Capital_Budget" localSheetId="29">#REF!</definedName>
    <definedName name="Final___5_yr_TDBU_Capital_Budget" localSheetId="30">#REF!</definedName>
    <definedName name="Final___5_yr_TDBU_Capital_Budget" localSheetId="31">#REF!</definedName>
    <definedName name="Final___5_yr_TDBU_Capital_Budget" localSheetId="33">#REF!</definedName>
    <definedName name="Final___5_yr_TDBU_Capital_Budget" localSheetId="50">#REF!</definedName>
    <definedName name="Final___5_yr_TDBU_Capital_Budget" localSheetId="0">#REF!</definedName>
    <definedName name="Final___5_yr_TDBU_Capital_Budget">#REF!</definedName>
    <definedName name="Fire_District_Payment_Base_Year" localSheetId="8">#REF!</definedName>
    <definedName name="Fire_District_Payment_Base_Year">[14]Inputs!#REF!</definedName>
    <definedName name="Fire_District_Payment_Input" localSheetId="8">#REF!</definedName>
    <definedName name="Fire_District_Payment_Input">[14]Inputs!#REF!</definedName>
    <definedName name="FirstOne" localSheetId="8">#REF!</definedName>
    <definedName name="FirstOne">'[45]Sort By Co'!#REF!</definedName>
    <definedName name="Fletes" localSheetId="18" hidden="1">{#N/A,#N/A,FALSE,"Aging Summary";#N/A,#N/A,FALSE,"Ratio Analysis";#N/A,#N/A,FALSE,"Test 120 Day Accts";#N/A,#N/A,FALSE,"Tickmarks"}</definedName>
    <definedName name="Fletes" localSheetId="8" hidden="1">{#N/A,#N/A,FALSE,"Aging Summary";#N/A,#N/A,FALSE,"Ratio Analysis";#N/A,#N/A,FALSE,"Test 120 Day Accts";#N/A,#N/A,FALSE,"Tickmarks"}</definedName>
    <definedName name="Fletes" hidden="1">{#N/A,#N/A,FALSE,"Aging Summary";#N/A,#N/A,FALSE,"Ratio Analysis";#N/A,#N/A,FALSE,"Test 120 Day Accts";#N/A,#N/A,FALSE,"Tickmarks"}</definedName>
    <definedName name="FOOTNOTES" localSheetId="27">#REF!</definedName>
    <definedName name="FOOTNOTES" localSheetId="36">#REF!</definedName>
    <definedName name="FOOTNOTES" localSheetId="37">#REF!</definedName>
    <definedName name="FOOTNOTES" localSheetId="38">#REF!</definedName>
    <definedName name="FOOTNOTES" localSheetId="26">#REF!</definedName>
    <definedName name="FOOTNOTES" localSheetId="29">#REF!</definedName>
    <definedName name="FOOTNOTES" localSheetId="30">#REF!</definedName>
    <definedName name="FOOTNOTES" localSheetId="31">#REF!</definedName>
    <definedName name="FOOTNOTES" localSheetId="33">#REF!</definedName>
    <definedName name="FOOTNOTES" localSheetId="18">#REF!</definedName>
    <definedName name="FOOTNOTES" localSheetId="50">#REF!</definedName>
    <definedName name="FOOTNOTES" localSheetId="0">#REF!</definedName>
    <definedName name="FOOTNOTES">#REF!</definedName>
    <definedName name="Fringe_Rate_1995" localSheetId="8">#REF!</definedName>
    <definedName name="Fringe_Rate_1995">'[46]FED G&amp;A Assumption Rates'!$B$4</definedName>
    <definedName name="Fringe_Rate_1996" localSheetId="8">#REF!</definedName>
    <definedName name="Fringe_Rate_1996">'[46]FED G&amp;A Assumption Rates'!$C$4</definedName>
    <definedName name="Fringe_Rate_1997" localSheetId="8">#REF!</definedName>
    <definedName name="Fringe_Rate_1997">'[46]FED G&amp;A Assumption Rates'!$D$4</definedName>
    <definedName name="Fringe_Rate_1998" localSheetId="8">#REF!</definedName>
    <definedName name="Fringe_Rate_1998">'[46]FED G&amp;A Assumption Rates'!$E$4</definedName>
    <definedName name="Fringe_Rate_1999" localSheetId="8">#REF!</definedName>
    <definedName name="Fringe_Rate_1999">'[46]FED G&amp;A Assumption Rates'!$F$4</definedName>
    <definedName name="Fringe_Rate_2000" localSheetId="8">#REF!</definedName>
    <definedName name="Fringe_Rate_2000">'[46]FED G&amp;A Assumption Rates'!$G$4</definedName>
    <definedName name="FUN" localSheetId="8">#REF!</definedName>
    <definedName name="FUN">[14]Inputs!#REF!</definedName>
    <definedName name="furnacefilter" localSheetId="18">'[21]Unit Input'!$D$22:$D$24</definedName>
    <definedName name="FutDates" localSheetId="8">#REF!</definedName>
    <definedName name="FutDates">[47]Futures!$J$1:$BT$2</definedName>
    <definedName name="FutMTM" localSheetId="8">#REF!</definedName>
    <definedName name="FutMTM">[47]Futures!$B$34:$BT$50</definedName>
    <definedName name="FutVol" localSheetId="8">#REF!</definedName>
    <definedName name="FutVol">[47]Futures!$B$7:$BT$25</definedName>
    <definedName name="fwdopt_meanreversion" localSheetId="18">#REF!</definedName>
    <definedName name="fwdopt_meanreversion">#REF!</definedName>
    <definedName name="fwdopt_meshpoints" localSheetId="18">#REF!</definedName>
    <definedName name="fwdopt_meshpoints">#REF!</definedName>
    <definedName name="fwdopt_model" localSheetId="18">#REF!</definedName>
    <definedName name="fwdopt_model">#REF!</definedName>
    <definedName name="FYE" localSheetId="8">#REF!</definedName>
    <definedName name="FYE">[48]Input1!$B$6</definedName>
    <definedName name="g" localSheetId="18" hidden="1">{"SourcesUses",#N/A,TRUE,#N/A;"TransOverview",#N/A,TRUE,"CFMODEL"}</definedName>
    <definedName name="g" localSheetId="8" hidden="1">{"SourcesUses",#N/A,TRUE,#N/A;"TransOverview",#N/A,TRUE,"CFMODEL"}</definedName>
    <definedName name="g" hidden="1">{"SourcesUses",#N/A,TRUE,#N/A;"TransOverview",#N/A,TRUE,"CFMODEL"}</definedName>
    <definedName name="gas">#REF!</definedName>
    <definedName name="gasfurnacerepair" localSheetId="18">'[21]Unit Input'!$D$38</definedName>
    <definedName name="gasfurnacereplacement" localSheetId="18">'[21]Unit Input'!$D$39</definedName>
    <definedName name="gaskets" localSheetId="18">'[21]Unit Input'!$D$29</definedName>
    <definedName name="GasServicesDates" localSheetId="8">#REF!</definedName>
    <definedName name="GasServicesDates">[47]GasServices!$L$1:$BU$2</definedName>
    <definedName name="GasServicesMTM" localSheetId="8">#REF!</definedName>
    <definedName name="GasServicesMTM">[47]GasServices!$B$62:$BU$105</definedName>
    <definedName name="GasServicesVol" localSheetId="8">#REF!</definedName>
    <definedName name="GasServicesVol">[47]GasServices!$B$7:$BU$50</definedName>
    <definedName name="Gastos_a_prorratear" localSheetId="18">#REF!</definedName>
    <definedName name="Gastos_a_prorratear">#REF!</definedName>
    <definedName name="gaswaterheaterreplacement" localSheetId="18">'[21]Unit Input'!$D$53</definedName>
    <definedName name="gatt" localSheetId="8">#REF!</definedName>
    <definedName name="gatt">[49]Parameters!$D$16</definedName>
    <definedName name="Gen.plant_loading_factor">[50]Loaders!$B$9</definedName>
    <definedName name="gfdg" localSheetId="18" hidden="1">{"Page_1",#N/A,FALSE,"BAD4Q98";"Page_2",#N/A,FALSE,"BAD4Q98";"Page_3",#N/A,FALSE,"BAD4Q98";"Page_4",#N/A,FALSE,"BAD4Q98";"Page_5",#N/A,FALSE,"BAD4Q98";"Page_6",#N/A,FALSE,"BAD4Q98";"Input_1",#N/A,FALSE,"BAD4Q98";"Input_2",#N/A,FALSE,"BAD4Q98"}</definedName>
    <definedName name="gfdg" localSheetId="8" hidden="1">{"Page_1",#N/A,FALSE,"BAD4Q98";"Page_2",#N/A,FALSE,"BAD4Q98";"Page_3",#N/A,FALSE,"BAD4Q98";"Page_4",#N/A,FALSE,"BAD4Q98";"Page_5",#N/A,FALSE,"BAD4Q98";"Page_6",#N/A,FALSE,"BAD4Q98";"Input_1",#N/A,FALSE,"BAD4Q98";"Input_2",#N/A,FALSE,"BAD4Q98"}</definedName>
    <definedName name="gfdg" hidden="1">{"Page_1",#N/A,FALSE,"BAD4Q98";"Page_2",#N/A,FALSE,"BAD4Q98";"Page_3",#N/A,FALSE,"BAD4Q98";"Page_4",#N/A,FALSE,"BAD4Q98";"Page_5",#N/A,FALSE,"BAD4Q98";"Page_6",#N/A,FALSE,"BAD4Q98";"Input_1",#N/A,FALSE,"BAD4Q98";"Input_2",#N/A,FALSE,"BAD4Q98"}</definedName>
    <definedName name="gfgfgf" localSheetId="8">#REF!</definedName>
    <definedName name="gfgfgf">[29]Mstr!#REF!</definedName>
    <definedName name="gggg" localSheetId="18" hidden="1">{"SourcesUses",#N/A,TRUE,#N/A;"TransOverview",#N/A,TRUE,"CFMODEL"}</definedName>
    <definedName name="gggg" localSheetId="8" hidden="1">{"SourcesUses",#N/A,TRUE,#N/A;"TransOverview",#N/A,TRUE,"CFMODEL"}</definedName>
    <definedName name="gggg" hidden="1">{"SourcesUses",#N/A,TRUE,#N/A;"TransOverview",#N/A,TRUE,"CFMODEL"}</definedName>
    <definedName name="GRC" localSheetId="27">#REF!</definedName>
    <definedName name="GRC" localSheetId="36">#REF!</definedName>
    <definedName name="GRC" localSheetId="37">#REF!</definedName>
    <definedName name="GRC" localSheetId="38">#REF!</definedName>
    <definedName name="GRC" localSheetId="26">#REF!</definedName>
    <definedName name="GRC" localSheetId="29">#REF!</definedName>
    <definedName name="GRC" localSheetId="30">#REF!</definedName>
    <definedName name="GRC" localSheetId="31">#REF!</definedName>
    <definedName name="GRC" localSheetId="33">#REF!</definedName>
    <definedName name="GRC" localSheetId="18">#REF!</definedName>
    <definedName name="GRC" localSheetId="50">#REF!</definedName>
    <definedName name="GRC" localSheetId="0">#REF!</definedName>
    <definedName name="GRC">#REF!</definedName>
    <definedName name="Gross_Earnings_Tax_Amount" localSheetId="18">'[14]Income Taxes'!#REF!</definedName>
    <definedName name="Gross_Earnings_Tax_Amount">#REF!</definedName>
    <definedName name="guam" localSheetId="1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localSheetId="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HELP" localSheetId="4">IF('ESA Table 2 Main'!Values_Entered,Header_Row+'ESA Table 2 Main'!Number_of_Payments,Header_Row)</definedName>
    <definedName name="HELP" localSheetId="8">IF(Values_Entered,Header_Row+Number_of_Payments,Header_Row)</definedName>
    <definedName name="HELP" localSheetId="50">IF('FERA-Table 9'!Values_Entered,Header_Row+'FERA-Table 9'!Number_of_Payments,Header_Row)</definedName>
    <definedName name="HELP">IF(Values_Entered,Header_Row+Number_of_Payments,Header_Row)</definedName>
    <definedName name="hhhh" localSheetId="18" hidden="1">{"SourcesUses",#N/A,TRUE,#N/A;"TransOverview",#N/A,TRUE,"CFMODEL"}</definedName>
    <definedName name="hhhh" localSheetId="8" hidden="1">{"SourcesUses",#N/A,TRUE,#N/A;"TransOverview",#N/A,TRUE,"CFMODEL"}</definedName>
    <definedName name="hhhh" hidden="1">{"SourcesUses",#N/A,TRUE,#N/A;"TransOverview",#N/A,TRUE,"CFMODEL"}</definedName>
    <definedName name="hkjhkhkjhkh">#REF!</definedName>
    <definedName name="hn._I006" localSheetId="18" hidden="1">#REF!</definedName>
    <definedName name="hn._I006" hidden="1">#REF!</definedName>
    <definedName name="hn._I018" localSheetId="18"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ConvertZero1" localSheetId="8" hidden="1">#REF!,#REF!,#REF!,#REF!,#REF!,#REF!,#REF!,#REF!,#REF!,#REF!</definedName>
    <definedName name="hn.ConvertZero1" hidden="1">[51]LTM!$G$461:$J$461,[51]LTM!$G$463:$J$464,[51]LTM!$G$468:$J$469,[51]LTM!$G$473:$J$475,[51]LTM!$G$480:$J$480,[51]LTM!$G$484:$J$485,[51]LTM!$G$490:$J$490,[51]LTM!$G$514:$J$518,[51]LTM!$G$525:$J$526,[51]LTM!$G$532:$J$537</definedName>
    <definedName name="hn.ConvertZero2" localSheetId="8" hidden="1">#REF!,#REF!,#REF!,#REF!,#REF!,#REF!,#REF!,#REF!</definedName>
    <definedName name="hn.ConvertZero2" hidden="1">[51]LTM!$G$560:$J$560,[51]LTM!$H$590:$J$591,[51]LTM!$H$614:$J$614,[51]LTM!$H$635:$J$636,[51]LTM!$G$676:$J$680,[51]LTM!$G$686:$J$686,[51]LTM!$G$688:$J$694,[51]LTM!$G$681:$J$682</definedName>
    <definedName name="hn.ConvertZero3" localSheetId="8" hidden="1">#REF!,#REF!,#REF!,#REF!,#REF!</definedName>
    <definedName name="hn.ConvertZero3" hidden="1">[51]LTM!$G$699:$J$706,[51]LTM!$G$710:$J$714,[51]LTM!$G$717:$J$734,[51]LTM!$G$738:$J$738,[51]LTM!$G$745:$J$751</definedName>
    <definedName name="hn.ConvertZero4" localSheetId="8" hidden="1">#REF!,#REF!,#REF!,#REF!,#REF!,#REF!,#REF!,#REF!</definedName>
    <definedName name="hn.ConvertZero4" hidden="1">[51]LTM!$G$840:$J$840,[51]LTM!$H$1266:$J$1266,[51]LTM!$G$1267:$J$1267,[51]LTM!$G$1454:$J$1461,[51]LTM!$J$1462,[51]LTM!$J$1463,[51]LTM!$G$1468:$J$1469,[51]LTM!$L$1469:$N$1469</definedName>
    <definedName name="hn.ConvertZeroUnhide1" localSheetId="8" hidden="1">#REF!,#REF!,#REF!</definedName>
    <definedName name="hn.ConvertZeroUnhide1" hidden="1">[51]LTM!$G$1469:$J$1469,[51]LTM!$L$1469:$N$1469,[51]LTM!$H$1266:$J$1266</definedName>
    <definedName name="hn.Delete015" localSheetId="18" hidden="1">#REF!,#REF!,#REF!,#REF!</definedName>
    <definedName name="hn.Delete015" hidden="1">#REF!,#REF!,#REF!,#REF!</definedName>
    <definedName name="hn.domestic" localSheetId="18" hidden="1">#REF!</definedName>
    <definedName name="hn.domestic" hidden="1">#REF!</definedName>
    <definedName name="hn.DZ_MultByFXRates" localSheetId="8" hidden="1">#REF!,#REF!,#REF!,#REF!</definedName>
    <definedName name="hn.DZ_MultByFXRates" hidden="1">[51]DropZone!$B$2:$I$118,[51]DropZone!$B$120:$I$132,[51]DropZone!$B$134:$I$136,[51]DropZone!$B$138:$I$146</definedName>
    <definedName name="hn.ExtDb" hidden="1">FALSE</definedName>
    <definedName name="hn.Global" localSheetId="18" hidden="1">#REF!</definedName>
    <definedName name="hn.Global" hidden="1">#REF!</definedName>
    <definedName name="hn.LTM_MultByFXRates" localSheetId="8" hidden="1">#REF!,#REF!,#REF!,#REF!,#REF!,#REF!,#REF!</definedName>
    <definedName name="hn.LTM_MultByFXRates" hidden="1">[51]LTM!$G$461:$N$477,[51]LTM!$G$480:$N$539,[51]LTM!$G$548:$N$667,[51]LTM!$G$676:$N$1266,[51]LTM!$G$1454:$N$1461,[51]LTM!$G$1463:$N$1465,[51]LTM!$G$1468:$N$1469</definedName>
    <definedName name="hn.ModelType" hidden="1">"DEAL"</definedName>
    <definedName name="hn.ModelVersion" hidden="1">1</definedName>
    <definedName name="hn.MultbyFXRates" localSheetId="8" hidden="1">#REF!,#REF!,#REF!,#REF!,#REF!,#REF!,#REF!</definedName>
    <definedName name="hn.MultbyFXRates" hidden="1">[51]LTM!$G$461:$N$477,[51]LTM!$G$480:$N$539,[51]LTM!$G$548:$N$667,[51]LTM!$G$676:$N$1266,[51]LTM!$G$1454:$N$1461,[51]LTM!$G$1463:$N$1465,[51]LTM!$G$1468:$N$1469</definedName>
    <definedName name="hn.MultByFXRates1" localSheetId="8" hidden="1">#REF!,#REF!,#REF!,#REF!,#REF!</definedName>
    <definedName name="hn.MultByFXRates1" hidden="1">[51]LTM!$G$461:$G$477,[51]LTM!$G$480:$G$539,[51]LTM!$G$548:$G$562,[51]LTM!$G$676:$G$840,[51]LTM!$G$1454:$G$1469</definedName>
    <definedName name="hn.MultByFXRates2" localSheetId="8" hidden="1">#REF!,#REF!,#REF!,#REF!,#REF!</definedName>
    <definedName name="hn.MultByFXRates2" hidden="1">[51]LTM!$H$461:$H$477,[51]LTM!$H$480:$H$539,[51]LTM!$H$548:$H$667,[51]LTM!$H$676:$H$1266,[51]LTM!$H$1454:$H$1469</definedName>
    <definedName name="hn.MultByFXRates3" localSheetId="8" hidden="1">#REF!,#REF!,#REF!,#REF!,#REF!</definedName>
    <definedName name="hn.MultByFXRates3" hidden="1">[51]LTM!$I$461:$I$477,[51]LTM!$I$480:$I$539,[51]LTM!$I$548:$I$667,[51]LTM!$I$676:$I$1266,[51]LTM!$I$1454:$I$1469</definedName>
    <definedName name="hn.MultbyFxrates4" localSheetId="8" hidden="1">#REF!,#REF!,#REF!,#REF!,#REF!,#REF!,#REF!</definedName>
    <definedName name="hn.MultbyFxrates4" hidden="1">[51]LTM!$J$461:$J$477,[51]LTM!$J$480:$J$539,[51]LTM!$J$548:$J$668,[51]LTM!$J$676:$J$1266,[51]LTM!$J$1454:$J$1461,[51]LTM!$J$1463:$J$1465,[51]LTM!$J$1468</definedName>
    <definedName name="hn.multbyfxrates5" localSheetId="8" hidden="1">#REF!,#REF!,#REF!,#REF!,#REF!</definedName>
    <definedName name="hn.multbyfxrates5" hidden="1">[51]LTM!$L$461:$L$477,[51]LTM!$L$480:$L$539,[51]LTM!$L$548:$L$562,[51]LTM!$L$676:$L$840,[51]LTM!$L$1454:$L$1469</definedName>
    <definedName name="hn.multbyfxrates6" localSheetId="8" hidden="1">#REF!,#REF!,#REF!,#REF!,#REF!</definedName>
    <definedName name="hn.multbyfxrates6" hidden="1">[51]LTM!$M$461:$M$477,[51]LTM!$M$480:$M$539,[51]LTM!$M$548:$M$668,[51]LTM!$M$676:$M$1266,[51]LTM!$M$1454:$M$1469</definedName>
    <definedName name="hn.multbyfxrates7" localSheetId="8" hidden="1">#REF!,#REF!,#REF!,#REF!,#REF!</definedName>
    <definedName name="hn.multbyfxrates7" hidden="1">[51]LTM!$N$461:$N$477,[51]LTM!$N$480:$N$539,[51]LTM!$N$548:$N$667,[51]LTM!$N$676:$N$1266,[51]LTM!$N$1454:$N$1469</definedName>
    <definedName name="hn.MultByFXRatesBot1" localSheetId="8" hidden="1">#REF!,#REF!,#REF!,#REF!,#REF!,#REF!,#REF!,#REF!,#REF!,#REF!,#REF!,#REF!</definedName>
    <definedName name="hn.MultByFXRatesBot1" hidden="1">[51]LTM!$G$676:$G$682,[51]LTM!$G$686,[51]LTM!$G$688:$G$694,[51]LTM!$G$699:$G$706,[51]LTM!$G$710:$G$714,[51]LTM!$G$717:$G$734,[51]LTM!$G$738,[51]LTM!$G$738,[51]LTM!$G$745:$G$751,[51]LTM!$G$840,[51]LTM!$G$1454:$G$1461,[51]LTM!$G$1468:$G$1469</definedName>
    <definedName name="hn.MultByFXRatesBot2" localSheetId="8" hidden="1">#REF!,#REF!,#REF!,#REF!,#REF!,#REF!,#REF!,#REF!,#REF!,#REF!,#REF!,#REF!</definedName>
    <definedName name="hn.MultByFXRatesBot2" hidden="1">[51]LTM!$H$676:$H$682,[51]LTM!$H$686,[51]LTM!$H$688:$H$694,[51]LTM!$H$699:$H$706,[51]LTM!$H$710:$H$714,[51]LTM!$H$717:$H$734,[51]LTM!$H$738,[51]LTM!$H$745:$H$751,[51]LTM!$H$840,[51]LTM!$H$1266,[51]LTM!$H$1454:$H$1461,[51]LTM!$H$1468:$H$1469</definedName>
    <definedName name="hn.MultByFXRatesBot3" localSheetId="8" hidden="1">#REF!,#REF!,#REF!,#REF!,#REF!,#REF!,#REF!,#REF!,#REF!,#REF!,#REF!,#REF!</definedName>
    <definedName name="hn.MultByFXRatesBot3" hidden="1">[51]LTM!$I$676:$I$682,[51]LTM!$I$686,[51]LTM!$I$688:$I$694,[51]LTM!$I$699:$I$706,[51]LTM!$I$710:$I$714,[51]LTM!$I$717:$I$734,[51]LTM!$I$738,[51]LTM!$I$745:$I$751,[51]LTM!$I$840,[51]LTM!$I$1266,[51]LTM!$I$1454:$I$1461,[51]LTM!$I$1468:$I$1469</definedName>
    <definedName name="hn.MultByFXRatesBot4" localSheetId="8" hidden="1">#REF!,#REF!,#REF!,#REF!,#REF!,#REF!,#REF!,#REF!,#REF!,#REF!,#REF!,#REF!,#REF!</definedName>
    <definedName name="hn.MultByFXRatesBot4" hidden="1">[51]LTM!$J$676:$J$682,[51]LTM!$J$686,[51]LTM!$J$688:$J$694,[51]LTM!$J$699:$J$706,[51]LTM!$J$710:$J$714,[51]LTM!$J$717:$J$734,[51]LTM!$J$738,[51]LTM!$J$745:$J$751,[51]LTM!$J$840,[51]LTM!$J$1266,[51]LTM!$J$1454:$J$1461,[51]LTM!$J$1463:$J$1465,[51]LTM!$J$1468</definedName>
    <definedName name="hn.MultByFXRatesBot5" localSheetId="8" hidden="1">#REF!,#REF!,#REF!,#REF!,#REF!,#REF!,#REF!,#REF!,#REF!,#REF!,#REF!</definedName>
    <definedName name="hn.MultByFXRatesBot5" hidden="1">[51]LTM!$L$676:$L$682,[51]LTM!$L$686,[51]LTM!$L$688:$L$694,[51]LTM!$L$699:$L$706,[51]LTM!$L$710:$L$714,[51]LTM!$L$717:$L$734,[51]LTM!$L$738,[51]LTM!$L$745:$L$751,[51]LTM!$L$837:$L$838,[51]LTM!$L$1454:$L$1458,[51]LTM!$L$1468:$L$1469</definedName>
    <definedName name="hn.MultByFXRatesBot6" localSheetId="8" hidden="1">#REF!,#REF!,#REF!,#REF!,#REF!,#REF!,#REF!,#REF!,#REF!,#REF!,#REF!</definedName>
    <definedName name="hn.MultByFXRatesBot6" hidden="1">[51]LTM!$M$676:$M$682,[51]LTM!$M$686,[51]LTM!$M$688:$M$694,[51]LTM!$M$699:$M$706,[51]LTM!$M$710:$M$714,[51]LTM!$M$717:$M$734,[51]LTM!$M$738,[51]LTM!$M$745:$M$751,[51]LTM!$M$837:$M$838,[51]LTM!$M$1454:$M$1458,[51]LTM!$M$1468:$M$1469</definedName>
    <definedName name="hn.MultByFXRatesBot7" localSheetId="8" hidden="1">#REF!,#REF!,#REF!,#REF!,#REF!,#REF!,#REF!,#REF!,#REF!,#REF!,#REF!</definedName>
    <definedName name="hn.MultByFXRatesBot7" hidden="1">[51]LTM!$N$676:$N$682,[51]LTM!$N$686,[51]LTM!$N$688:$N$694,[51]LTM!$N$699:$N$706,[51]LTM!$N$710:$N$714,[51]LTM!$N$717:$N$734,[51]LTM!$N$738,[51]LTM!$N$745:$N$751,[51]LTM!$N$837:$N$838,[51]LTM!$N$1454:$N$1458,[51]LTM!$N$1468:$N$1469</definedName>
    <definedName name="hn.MultByFXRatesTop1" localSheetId="8" hidden="1">#REF!,#REF!,#REF!,#REF!,#REF!,#REF!,#REF!,#REF!,#REF!,#REF!,#REF!,#REF!</definedName>
    <definedName name="hn.MultByFXRatesTop1" hidden="1">[51]LTM!$G$461,[51]LTM!$G$463:$G$464,[51]LTM!$G$468:$G$469,[51]LTM!$G$473:$G$475,[51]LTM!$G$480,[51]LTM!$G$484:$G$485,[51]LTM!$G$490:$G$509,[51]LTM!$G$512,[51]LTM!$G$514:$G$518,[51]LTM!$G$525:$G$526,[51]LTM!$G$532:$G$537,[51]LTM!$G$560</definedName>
    <definedName name="hn.MultByFXRatesTop2" localSheetId="8" hidden="1">#REF!,#REF!,#REF!,#REF!,#REF!,#REF!,#REF!,#REF!,#REF!,#REF!,#REF!,#REF!,#REF!,#REF!,#REF!</definedName>
    <definedName name="hn.MultByFXRatesTop2" hidden="1">[51]LTM!$H$461,[51]LTM!$H$463:$H$464,[51]LTM!$H$468:$H$469,[51]LTM!$H$473:$H$475,[51]LTM!$H$480,[51]LTM!$H$484:$H$485,[51]LTM!$H$490:$H$509,[51]LTM!$H$512,[51]LTM!$H$514:$H$518,[51]LTM!$H$525:$H$526,[51]LTM!$H$532:$H$537,[51]LTM!$H$560,[51]LTM!$H$590:$H$591,[51]LTM!$H$614:$H$631,[51]LTM!$H$635:$H$636</definedName>
    <definedName name="hn.MultByFXRatesTop3" localSheetId="8" hidden="1">#REF!,#REF!,#REF!,#REF!,#REF!,#REF!,#REF!,#REF!,#REF!,#REF!,#REF!,#REF!,#REF!,#REF!,#REF!</definedName>
    <definedName name="hn.MultByFXRatesTop3" hidden="1">[51]LTM!$I$461,[51]LTM!$I$463:$I$464,[51]LTM!$I$468:$I$469,[51]LTM!$I$473:$I$475,[51]LTM!$I$480,[51]LTM!$I$484:$I$485,[51]LTM!$I$490:$I$509,[51]LTM!$I$512,[51]LTM!$I$514:$I$518,[51]LTM!$I$525:$I$526,[51]LTM!$I$532:$I$537,[51]LTM!$I$560,[51]LTM!$I$590:$I$591,[51]LTM!$I$614:$I$631,[51]LTM!$I$635:$I$636</definedName>
    <definedName name="hn.MultByFXRatesTop4" localSheetId="8" hidden="1">#REF!,#REF!,#REF!,#REF!,#REF!,#REF!,#REF!,#REF!,#REF!,#REF!,#REF!,#REF!,#REF!,#REF!,#REF!</definedName>
    <definedName name="hn.MultByFXRatesTop4" hidden="1">[51]LTM!$J$461,[51]LTM!$J$463:$J$464,[51]LTM!$J$468:$J$469,[51]LTM!$J$473:$J$475,[51]LTM!$J$480,[51]LTM!$J$484:$J$485,[51]LTM!$J$490:$J$509,[51]LTM!$J$512,[51]LTM!$J$514:$J$518,[51]LTM!$J$525:$J$526,[51]LTM!$J$532:$J$537,[51]LTM!$J$560,[51]LTM!$J$590:$J$591,[51]LTM!$J$614:$J$631,[51]LTM!$J$635:$J$636</definedName>
    <definedName name="hn.MultByFXRatesTop5" localSheetId="8" hidden="1">#REF!,#REF!,#REF!,#REF!,#REF!,#REF!,#REF!,#REF!,#REF!,#REF!,#REF!,#REF!</definedName>
    <definedName name="hn.MultByFXRatesTop5" hidden="1">[51]LTM!$L$461,[51]LTM!$L$463:$L$464,[51]LTM!$L$468:$L$469,[51]LTM!$L$473:$L$475,[51]LTM!$L$480,[51]LTM!$L$484:$L$485,[51]LTM!$L$490:$L$509,[51]LTM!$L$512,[51]LTM!$L$514:$L$518,[51]LTM!$L$525:$L$526,[51]LTM!$L$532:$L$537,[51]LTM!$L$560</definedName>
    <definedName name="hn.MultByFXRatesTop6" localSheetId="8" hidden="1">#REF!,#REF!,#REF!,#REF!,#REF!,#REF!,#REF!,#REF!,#REF!,#REF!,#REF!,#REF!,#REF!,#REF!,#REF!</definedName>
    <definedName name="hn.MultByFXRatesTop6" hidden="1">[51]LTM!$M$461,[51]LTM!$M$463:$M$464,[51]LTM!$M$468:$M$469,[51]LTM!$M$473:$M$475,[51]LTM!$M$480,[51]LTM!$M$484:$M$485,[51]LTM!$M$490:$M$509,[51]LTM!$M$512,[51]LTM!$M$514:$M$518,[51]LTM!$M$525:$M$526,[51]LTM!$M$532:$M$537,[51]LTM!$M$560,[51]LTM!$M$590:$M$591,[51]LTM!$M$614:$M$631,[51]LTM!$M$635:$M$636</definedName>
    <definedName name="hn.MultByFXRatesTop7" localSheetId="8" hidden="1">#REF!,#REF!,#REF!,#REF!,#REF!,#REF!,#REF!,#REF!,#REF!,#REF!,#REF!,#REF!,#REF!,#REF!,#REF!</definedName>
    <definedName name="hn.MultByFXRatesTop7" hidden="1">[51]LTM!$N$461,[51]LTM!$N$463:$N$464,[51]LTM!$N$468:$N$469,[51]LTM!$N$473:$N$475,[51]LTM!$N$480,[51]LTM!$N$484:$N$485,[51]LTM!$N$490:$N$509,[51]LTM!$N$512,[51]LTM!$N$514:$N$518,[51]LTM!$N$525:$N$526,[51]LTM!$N$532:$N$537,[51]LTM!$N$560,[51]LTM!$N$590:$N$591,[51]LTM!$N$614:$N$631,[51]LTM!$N$635:$N$636</definedName>
    <definedName name="hn.NoUpload" hidden="1">0</definedName>
    <definedName name="hn.Version">"Version 2.14"</definedName>
    <definedName name="hn.YearLabel" localSheetId="18" hidden="1">#REF!</definedName>
    <definedName name="hn.YearLabel" hidden="1">#REF!</definedName>
    <definedName name="HOJA" localSheetId="18"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8"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18"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8"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me_ccy" localSheetId="8">#REF!</definedName>
    <definedName name="home_ccy">[19]Inputs!$B$13</definedName>
    <definedName name="horizon" localSheetId="8">#REF!</definedName>
    <definedName name="horizon">[19]Inputs!$B$11</definedName>
    <definedName name="HTML_CodePage" hidden="1">1252</definedName>
    <definedName name="HTML_Control" localSheetId="18" hidden="1">{"'Attachment'!$A$1:$L$49"}</definedName>
    <definedName name="HTML_Control" localSheetId="8" hidden="1">{"'Attachment'!$A$1:$L$49"}</definedName>
    <definedName name="HTML_Control" hidden="1">{"'Attachment'!$A$1:$L$49"}</definedName>
    <definedName name="HTML_Control1" localSheetId="18" hidden="1">{"'Attachment'!$A$1:$L$49"}</definedName>
    <definedName name="HTML_Control1" localSheetId="8" hidden="1">{"'Attachment'!$A$1:$L$49"}</definedName>
    <definedName name="HTML_Control1" hidden="1">{"'Attachment'!$A$1:$L$49"}</definedName>
    <definedName name="HTML_Control2" localSheetId="18" hidden="1">{"'Attachment'!$A$1:$L$49"}</definedName>
    <definedName name="HTML_Control2" localSheetId="8" hidden="1">{"'Attachment'!$A$1:$L$49"}</definedName>
    <definedName name="HTML_Control2" hidden="1">{"'Attachment'!$A$1:$L$49"}</definedName>
    <definedName name="HTML_Control3" localSheetId="18" hidden="1">{"'Attachment'!$A$1:$L$49"}</definedName>
    <definedName name="HTML_Control3" localSheetId="8" hidden="1">{"'Attachment'!$A$1:$L$49"}</definedName>
    <definedName name="HTML_Control3" hidden="1">{"'Attachment'!$A$1:$L$49"}</definedName>
    <definedName name="HTML_Description" hidden="1">""</definedName>
    <definedName name="HTML_Email" hidden="1">""</definedName>
    <definedName name="HTML_Header" hidden="1">"Attachment"</definedName>
    <definedName name="HTML_LastUpdate" hidden="1">"09/19/2001"</definedName>
    <definedName name="HTML_LineAfter" hidden="1">FALSE</definedName>
    <definedName name="HTML_LineBefore" hidden="1">FALSE</definedName>
    <definedName name="HTML_Name" hidden="1">"SEMPRA ENERGY"</definedName>
    <definedName name="HTML_OBDlg2" hidden="1">TRUE</definedName>
    <definedName name="HTML_OBDlg4" hidden="1">TRUE</definedName>
    <definedName name="HTML_OS" hidden="1">0</definedName>
    <definedName name="HTML_PathFile" hidden="1">"C:\Data\MyHTML.htm"</definedName>
    <definedName name="HTML_Title" hidden="1">"REG_Acct2001B3"</definedName>
    <definedName name="i">#REF!</definedName>
    <definedName name="iklhj" localSheetId="18" hidden="1">{"Page_1",#N/A,FALSE,"BAD4Q98";"Page_2",#N/A,FALSE,"BAD4Q98";"Page_3",#N/A,FALSE,"BAD4Q98";"Page_4",#N/A,FALSE,"BAD4Q98";"Page_5",#N/A,FALSE,"BAD4Q98";"Page_6",#N/A,FALSE,"BAD4Q98";"Input_1",#N/A,FALSE,"BAD4Q98";"Input_2",#N/A,FALSE,"BAD4Q98"}</definedName>
    <definedName name="iklhj" localSheetId="8" hidden="1">{"Page_1",#N/A,FALSE,"BAD4Q98";"Page_2",#N/A,FALSE,"BAD4Q98";"Page_3",#N/A,FALSE,"BAD4Q98";"Page_4",#N/A,FALSE,"BAD4Q98";"Page_5",#N/A,FALSE,"BAD4Q98";"Page_6",#N/A,FALSE,"BAD4Q98";"Input_1",#N/A,FALSE,"BAD4Q98";"Input_2",#N/A,FALSE,"BAD4Q98"}</definedName>
    <definedName name="iklhj" hidden="1">{"Page_1",#N/A,FALSE,"BAD4Q98";"Page_2",#N/A,FALSE,"BAD4Q98";"Page_3",#N/A,FALSE,"BAD4Q98";"Page_4",#N/A,FALSE,"BAD4Q98";"Page_5",#N/A,FALSE,"BAD4Q98";"Page_6",#N/A,FALSE,"BAD4Q98";"Input_1",#N/A,FALSE,"BAD4Q98";"Input_2",#N/A,FALSE,"BAD4Q98"}</definedName>
    <definedName name="IMPAC2004" localSheetId="18" hidden="1">{#N/A,#N/A,FALSE,"RECAP";#N/A,#N/A,FALSE,"MATBYCLS";#N/A,#N/A,FALSE,"STATUS";#N/A,#N/A,FALSE,"OP-ACT";#N/A,#N/A,FALSE,"W_O"}</definedName>
    <definedName name="IMPAC2004" localSheetId="8" hidden="1">{#N/A,#N/A,FALSE,"RECAP";#N/A,#N/A,FALSE,"MATBYCLS";#N/A,#N/A,FALSE,"STATUS";#N/A,#N/A,FALSE,"OP-ACT";#N/A,#N/A,FALSE,"W_O"}</definedName>
    <definedName name="IMPAC2004" hidden="1">{#N/A,#N/A,FALSE,"RECAP";#N/A,#N/A,FALSE,"MATBYCLS";#N/A,#N/A,FALSE,"STATUS";#N/A,#N/A,FALSE,"OP-ACT";#N/A,#N/A,FALSE,"W_O"}</definedName>
    <definedName name="imputent">#REF!</definedName>
    <definedName name="Inc">#REF!</definedName>
    <definedName name="IncAcct">#REF!</definedName>
    <definedName name="IncDesc">#REF!</definedName>
    <definedName name="index">#REF!</definedName>
    <definedName name="Industrial_Rev_Growth" localSheetId="8">#REF!</definedName>
    <definedName name="Industrial_Rev_Growth">[28]Assumptions!$C$12</definedName>
    <definedName name="Infl2002" localSheetId="8">#REF!</definedName>
    <definedName name="Infl2002">[52]Assumptions!$B$6</definedName>
    <definedName name="Infl2003" localSheetId="8">#REF!</definedName>
    <definedName name="Infl2003">[52]Assumptions!$B$7</definedName>
    <definedName name="Infl2004" localSheetId="8">#REF!</definedName>
    <definedName name="Infl2004">[52]Assumptions!$B$8</definedName>
    <definedName name="Infl2005" localSheetId="8">#REF!</definedName>
    <definedName name="Infl2005">[52]Assumptions!$B$9</definedName>
    <definedName name="Infl2006" localSheetId="8">#REF!</definedName>
    <definedName name="Infl2006">[52]Assumptions!$B$10</definedName>
    <definedName name="Inflation_1996" localSheetId="8">#REF!</definedName>
    <definedName name="Inflation_1996">'[46]FED G&amp;A Assumption Rates'!$B$6</definedName>
    <definedName name="Inflation_1997" localSheetId="8">#REF!</definedName>
    <definedName name="Inflation_1997">'[46]FED G&amp;A Assumption Rates'!$C$6</definedName>
    <definedName name="Inflation_1998" localSheetId="8">#REF!</definedName>
    <definedName name="Inflation_1998">'[46]FED G&amp;A Assumption Rates'!$D$6</definedName>
    <definedName name="Inflation_1999" localSheetId="8">#REF!</definedName>
    <definedName name="Inflation_1999">'[46]FED G&amp;A Assumption Rates'!$E$6</definedName>
    <definedName name="Inflation_2000" localSheetId="8">#REF!</definedName>
    <definedName name="Inflation_2000">'[46]FED G&amp;A Assumption Rates'!$F$6</definedName>
    <definedName name="inhomeeduc" localSheetId="18">'[21]Unit Input'!$D$62</definedName>
    <definedName name="initexp" localSheetId="8">#REF!</definedName>
    <definedName name="initexp">'[16]Allocation - Listing'!#REF!</definedName>
    <definedName name="Initial_Cash_Flow_Quarter" localSheetId="18">#REF!</definedName>
    <definedName name="Initial_Cash_Flow_Quarter">#REF!</definedName>
    <definedName name="Initial_Operating_Period_Working_Capital_Percentage" localSheetId="8">#REF!</definedName>
    <definedName name="Initial_Operating_Period_Working_Capital_Percentage">[14]Inputs!#REF!</definedName>
    <definedName name="Initial_Working_Capital_Calculation" localSheetId="18">#REF!</definedName>
    <definedName name="Initial_Working_Capital_Calculation">#REF!</definedName>
    <definedName name="inpcjun93">34877.1</definedName>
    <definedName name="Input_1">"ce1:co57"</definedName>
    <definedName name="Input_2">"ce58:co121"</definedName>
    <definedName name="inputent">#REF!</definedName>
    <definedName name="Insurance_Cost_in_1999" localSheetId="8">#REF!</definedName>
    <definedName name="Insurance_Cost_in_1999">'[14]Other Operating Expenses'!#REF!</definedName>
    <definedName name="INT" localSheetId="18">#REF!</definedName>
    <definedName name="INT">#REF!</definedName>
    <definedName name="Interco2001" localSheetId="8">#REF!</definedName>
    <definedName name="Interco2001">[52]Assumptions!$B$12</definedName>
    <definedName name="Interco2002" localSheetId="8">#REF!</definedName>
    <definedName name="Interco2002">[52]Assumptions!$B$13</definedName>
    <definedName name="Interco2003" localSheetId="8">#REF!</definedName>
    <definedName name="Interco2003">[52]Assumptions!$B$14</definedName>
    <definedName name="Interco2004" localSheetId="8">#REF!</definedName>
    <definedName name="Interco2004">[52]Assumptions!$B$15</definedName>
    <definedName name="Interco2005" localSheetId="8">#REF!</definedName>
    <definedName name="Interco2005">[52]Assumptions!$B$16</definedName>
    <definedName name="Interco2006" localSheetId="8">#REF!</definedName>
    <definedName name="Interco2006">[52]Assumptions!$B$17</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"c3966"</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39620.6696064815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Z_SCORE" hidden="1">"c1339"</definedName>
    <definedName name="IsColHidden" hidden="1">FALSE</definedName>
    <definedName name="IsLTMColHidden" hidden="1">FALSE</definedName>
    <definedName name="iso.T.land">[53]RCN!$E$23:$CG$23,[53]RCN!$E$15:$CG$15</definedName>
    <definedName name="ISO_Fees_Base_Year" localSheetId="18">[14]Inputs!#REF!</definedName>
    <definedName name="ISO_Fees_Base_Year">#REF!</definedName>
    <definedName name="ISO_Fees_Input" localSheetId="8">#REF!</definedName>
    <definedName name="ISO_Fees_Input">[14]Inputs!#REF!</definedName>
    <definedName name="istat" localSheetId="18">#REF!</definedName>
    <definedName name="istat">#REF!</definedName>
    <definedName name="JANBS" localSheetId="18">#REF!</definedName>
    <definedName name="JANBS">#REF!</definedName>
    <definedName name="JE" localSheetId="18">#REF!</definedName>
    <definedName name="JE">#REF!</definedName>
    <definedName name="JETSET" localSheetId="27">#REF!</definedName>
    <definedName name="JETSET" localSheetId="36">#REF!</definedName>
    <definedName name="JETSET" localSheetId="37">#REF!</definedName>
    <definedName name="JETSET" localSheetId="38">#REF!</definedName>
    <definedName name="JETSET" localSheetId="26">#REF!</definedName>
    <definedName name="JETSET" localSheetId="29">#REF!</definedName>
    <definedName name="JETSET" localSheetId="30">#REF!</definedName>
    <definedName name="JETSET" localSheetId="31">#REF!</definedName>
    <definedName name="JETSET" localSheetId="33">#REF!</definedName>
    <definedName name="JETSET" localSheetId="50">#REF!</definedName>
    <definedName name="JETSET" localSheetId="0">#REF!</definedName>
    <definedName name="JETSET">#REF!</definedName>
    <definedName name="jkhhkl" localSheetId="18" hidden="1">{"Page_1",#N/A,FALSE,"BAD4Q98";"Page_2",#N/A,FALSE,"BAD4Q98";"Page_3",#N/A,FALSE,"BAD4Q98";"Page_4",#N/A,FALSE,"BAD4Q98";"Page_5",#N/A,FALSE,"BAD4Q98";"Page_6",#N/A,FALSE,"BAD4Q98";"Input_1",#N/A,FALSE,"BAD4Q98";"Input_2",#N/A,FALSE,"BAD4Q98"}</definedName>
    <definedName name="jkhhkl" localSheetId="8" hidden="1">{"Page_1",#N/A,FALSE,"BAD4Q98";"Page_2",#N/A,FALSE,"BAD4Q98";"Page_3",#N/A,FALSE,"BAD4Q98";"Page_4",#N/A,FALSE,"BAD4Q98";"Page_5",#N/A,FALSE,"BAD4Q98";"Page_6",#N/A,FALSE,"BAD4Q98";"Input_1",#N/A,FALSE,"BAD4Q98";"Input_2",#N/A,FALSE,"BAD4Q98"}</definedName>
    <definedName name="jkhhkl" hidden="1">{"Page_1",#N/A,FALSE,"BAD4Q98";"Page_2",#N/A,FALSE,"BAD4Q98";"Page_3",#N/A,FALSE,"BAD4Q98";"Page_4",#N/A,FALSE,"BAD4Q98";"Page_5",#N/A,FALSE,"BAD4Q98";"Page_6",#N/A,FALSE,"BAD4Q98";"Input_1",#N/A,FALSE,"BAD4Q98";"Input_2",#N/A,FALSE,"BAD4Q98"}</definedName>
    <definedName name="July2007" localSheetId="18" hidden="1">{"2002Frcst","06Month",FALSE,"Frcst Format 2002"}</definedName>
    <definedName name="July2007" localSheetId="8" hidden="1">{"2002Frcst","06Month",FALSE,"Frcst Format 2002"}</definedName>
    <definedName name="July2007" hidden="1">{"2002Frcst","06Month",FALSE,"Frcst Format 2002"}</definedName>
    <definedName name="June" localSheetId="18" hidden="1">{"Page_1",#N/A,FALSE,"BAD4Q98";"Page_2",#N/A,FALSE,"BAD4Q98";"Page_3",#N/A,FALSE,"BAD4Q98";"Page_4",#N/A,FALSE,"BAD4Q98";"Page_5",#N/A,FALSE,"BAD4Q98";"Page_6",#N/A,FALSE,"BAD4Q98";"Input_1",#N/A,FALSE,"BAD4Q98";"Input_2",#N/A,FALSE,"BAD4Q98"}</definedName>
    <definedName name="June" localSheetId="8" hidden="1">{"Page_1",#N/A,FALSE,"BAD4Q98";"Page_2",#N/A,FALSE,"BAD4Q98";"Page_3",#N/A,FALSE,"BAD4Q98";"Page_4",#N/A,FALSE,"BAD4Q98";"Page_5",#N/A,FALSE,"BAD4Q98";"Page_6",#N/A,FALSE,"BAD4Q98";"Input_1",#N/A,FALSE,"BAD4Q98";"Input_2",#N/A,FALSE,"BAD4Q98"}</definedName>
    <definedName name="June" hidden="1">{"Page_1",#N/A,FALSE,"BAD4Q98";"Page_2",#N/A,FALSE,"BAD4Q98";"Page_3",#N/A,FALSE,"BAD4Q98";"Page_4",#N/A,FALSE,"BAD4Q98";"Page_5",#N/A,FALSE,"BAD4Q98";"Page_6",#N/A,FALSE,"BAD4Q98";"Input_1",#N/A,FALSE,"BAD4Q98";"Input_2",#N/A,FALSE,"BAD4Q98"}</definedName>
    <definedName name="jutf" localSheetId="8" hidden="1">#REF!</definedName>
    <definedName name="jutf" hidden="1">[3]reports!#REF!</definedName>
    <definedName name="JWSActualDiscBonus2006" localSheetId="18" hidden="1">#REF!</definedName>
    <definedName name="JWSActualDiscBonus2006" hidden="1">#REF!</definedName>
    <definedName name="JWSBase2005" localSheetId="18" hidden="1">#REF!</definedName>
    <definedName name="JWSBase2005" hidden="1">#REF!</definedName>
    <definedName name="JWSBase2006" localSheetId="18" hidden="1">#REF!</definedName>
    <definedName name="JWSBase2006" hidden="1">#REF!</definedName>
    <definedName name="JWSBase2007" hidden="1">#REF!</definedName>
    <definedName name="JWSBonusPool" hidden="1">#REF!</definedName>
    <definedName name="JWSBonusReceived2006" hidden="1">#REF!</definedName>
    <definedName name="JWSBonusSacr2006" hidden="1">#REF!</definedName>
    <definedName name="JWSBusinessArea" hidden="1">#REF!</definedName>
    <definedName name="JWSCostCentre" hidden="1">#REF!</definedName>
    <definedName name="JWSCountry" hidden="1">#REF!</definedName>
    <definedName name="JWSCurrency" hidden="1">#REF!</definedName>
    <definedName name="JWSDataArea" hidden="1">#REF!</definedName>
    <definedName name="JWSDepartment" hidden="1">#REF!</definedName>
    <definedName name="JWSDiscBonus2006" hidden="1">#REF!</definedName>
    <definedName name="JWSEmpID" hidden="1">#REF!</definedName>
    <definedName name="JWSEmpName" hidden="1">#REF!</definedName>
    <definedName name="JWSFTE" hidden="1">#REF!</definedName>
    <definedName name="JWSG1_Base_M" hidden="1">#REF!</definedName>
    <definedName name="JWSG1_Base_UQ" hidden="1">#REF!</definedName>
    <definedName name="JWSG1_JobCode" hidden="1">#REF!</definedName>
    <definedName name="JWSG1_MarketDesc" hidden="1">#REF!</definedName>
    <definedName name="JWSG1_SurveyCode" hidden="1">#REF!</definedName>
    <definedName name="JWSG1_TotalComp_M" hidden="1">#REF!</definedName>
    <definedName name="JWSG1_TotalComp_UQ" hidden="1">#REF!</definedName>
    <definedName name="JWSG2_Base_M" hidden="1">#REF!</definedName>
    <definedName name="JWSG2_Base_UQ" hidden="1">#REF!</definedName>
    <definedName name="JWSG2_JobCode" hidden="1">#REF!</definedName>
    <definedName name="JWSG2_MarketDesc" hidden="1">#REF!</definedName>
    <definedName name="JWSG2_SurveyCode" hidden="1">#REF!</definedName>
    <definedName name="JWSG2_TotalComp_M" hidden="1">#REF!</definedName>
    <definedName name="JWSG2_TotalComp_UQ" hidden="1">#REF!</definedName>
    <definedName name="JWSGender" hidden="1">#REF!</definedName>
    <definedName name="JWSGuarBonus2006" hidden="1">#REF!</definedName>
    <definedName name="JWSHireDate" hidden="1">#REF!</definedName>
    <definedName name="JWSIntAssign" hidden="1">#REF!</definedName>
    <definedName name="JWSJobTitle" hidden="1">#REF!</definedName>
    <definedName name="JWSManagerLevel" hidden="1">#REF!</definedName>
    <definedName name="JWSOffshorePen2006" hidden="1">#REF!</definedName>
    <definedName name="JWSPerChangeSalary" hidden="1">#REF!</definedName>
    <definedName name="JWSPerChangeTotalComp" hidden="1">#REF!</definedName>
    <definedName name="JWSPerformGuar2006" hidden="1">#REF!</definedName>
    <definedName name="JWSProductLine" hidden="1">#REF!</definedName>
    <definedName name="JWSProfitSharing2006" hidden="1">#REF!</definedName>
    <definedName name="JWSPromotionFlag" hidden="1">#REF!</definedName>
    <definedName name="JWSPropJobTitle" hidden="1">#REF!</definedName>
    <definedName name="JWSPropManagerLevel" hidden="1">#REF!</definedName>
    <definedName name="JWSRating2004" hidden="1">#REF!</definedName>
    <definedName name="JWSRating2005" hidden="1">#REF!</definedName>
    <definedName name="JWSRating2006" hidden="1">#REF!</definedName>
    <definedName name="JWSRational" hidden="1">#REF!</definedName>
    <definedName name="JWSRegion" hidden="1">#REF!</definedName>
    <definedName name="JWSSalesCommQ42006" hidden="1">#REF!</definedName>
    <definedName name="JWSTotalBonus2005" hidden="1">#REF!</definedName>
    <definedName name="JWSTotalBonus2006" hidden="1">#REF!</definedName>
    <definedName name="JWSTotalComp2004" hidden="1">#REF!</definedName>
    <definedName name="JWSTotalComp2005" hidden="1">#REF!</definedName>
    <definedName name="JWSTotalComp2006" hidden="1">#REF!</definedName>
    <definedName name="JWSValueAccount2006" hidden="1">#REF!</definedName>
    <definedName name="JWSValueAccount2007" hidden="1">#REF!</definedName>
    <definedName name="JWSVAMarker" hidden="1">#REF!</definedName>
    <definedName name="k" localSheetId="8" hidden="1">#REF!</definedName>
    <definedName name="k" hidden="1">[3]reports!#REF!</definedName>
    <definedName name="kenerr" localSheetId="18" hidden="1">{"by_month",#N/A,TRUE,"template";"Destec_month",#N/A,TRUE,"template";"by_quarter",#N/A,TRUE,"template";"destec_quarter",#N/A,TRUE,"template";"by_year",#N/A,TRUE,"template";"Destec_annual",#N/A,TRUE,"template"}</definedName>
    <definedName name="kenerr" localSheetId="8" hidden="1">{"by_month",#N/A,TRUE,"template";"Destec_month",#N/A,TRUE,"template";"by_quarter",#N/A,TRUE,"template";"destec_quarter",#N/A,TRUE,"template";"by_year",#N/A,TRUE,"template";"Destec_annual",#N/A,TRUE,"template"}</definedName>
    <definedName name="kenerr" hidden="1">{"by_month",#N/A,TRUE,"template";"Destec_month",#N/A,TRUE,"template";"by_quarter",#N/A,TRUE,"template";"destec_quarter",#N/A,TRUE,"template";"by_year",#N/A,TRUE,"template";"Destec_annual",#N/A,TRUE,"template"}</definedName>
    <definedName name="kern" localSheetId="18"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localSheetId="8"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jkj" localSheetId="8">#REF!</definedName>
    <definedName name="kjkj">'[54] Detail'!#REF!</definedName>
    <definedName name="ksjfjJJJJ" localSheetId="18" hidden="1">{"Sch.L_MaterialIssue",#N/A,FALSE,"Sch.L"}</definedName>
    <definedName name="ksjfjJJJJ" localSheetId="8" hidden="1">{"Sch.L_MaterialIssue",#N/A,FALSE,"Sch.L"}</definedName>
    <definedName name="ksjfjJJJJ" hidden="1">{"Sch.L_MaterialIssue",#N/A,FALSE,"Sch.L"}</definedName>
    <definedName name="kWh" localSheetId="18">'[21]Key to Tables'!$B$17</definedName>
    <definedName name="LAHRS" localSheetId="8">#REF!</definedName>
    <definedName name="LAHRS">[29]Mstr!#REF!</definedName>
    <definedName name="Land_Purchase_Option_Pmts" localSheetId="8">#REF!</definedName>
    <definedName name="Land_Purchase_Option_Pmts">[14]Inputs!#REF!</definedName>
    <definedName name="Land_Trust_Funding_Input" localSheetId="8">#REF!</definedName>
    <definedName name="Land_Trust_Funding_Input">[14]Inputs!#REF!</definedName>
    <definedName name="Land_Trust_Funding_Period" localSheetId="8">#REF!</definedName>
    <definedName name="Land_Trust_Funding_Period">[14]Inputs!#REF!</definedName>
    <definedName name="landlordcentralac" localSheetId="18">'[21]Unit Input'!$D$45</definedName>
    <definedName name="landlordrefrigerator" localSheetId="18">'[21]Unit Input'!$D$43</definedName>
    <definedName name="landlordwindowac" localSheetId="18">'[21]Unit Input'!$D$44</definedName>
    <definedName name="LARR" localSheetId="8">#REF!</definedName>
    <definedName name="LARR">[14]Inputs!#REF!</definedName>
    <definedName name="Last_Row" localSheetId="18">IF('ESA Table 11'!Values_Entered,Header_Row+'ESA Table 11'!Number_of_Payments,Header_Row)</definedName>
    <definedName name="Last_Row" localSheetId="4">IF('ESA Table 2 Main'!Values_Entered,Header_Row+'ESA Table 2 Main'!Number_of_Payments,Header_Row)</definedName>
    <definedName name="Last_Row" localSheetId="8">IF('ESA Table 2D_CEH (SCE only)'!Values_Entered,Header_Row+'ESA Table 2D_CEH (SCE only)'!Number_of_Payments,Header_Row)</definedName>
    <definedName name="Last_Row" localSheetId="50">IF('FERA-Table 9'!Values_Entered,Header_Row+'FERA-Table 9'!Number_of_Payments,Header_Row)</definedName>
    <definedName name="Last_Row">IF(Values_Entered,Header_Row+Number_of_Payments,Header_Row)</definedName>
    <definedName name="Last_Row_Pref" localSheetId="18">IF('ESA Table 11'!Values_Entered_Pref,Header_Row_Pref+'ESA Table 11'!No_of_Pamts_Pref,Header_Row_Pref)</definedName>
    <definedName name="Last_Row_Pref" localSheetId="4">IF('ESA Table 2 Main'!Values_Entered_Pref,Header_Row_Pref+'ESA Table 2 Main'!No_of_Pamts_Pref,Header_Row_Pref)</definedName>
    <definedName name="Last_Row_Pref" localSheetId="8">IF('ESA Table 2D_CEH (SCE only)'!Values_Entered_Pref,Header_Row_Pref+'ESA Table 2D_CEH (SCE only)'!No_of_Pamts_Pref,Header_Row_Pref)</definedName>
    <definedName name="Last_Row_Pref" localSheetId="50">IF('FERA-Table 9'!Values_Entered_Pref,Header_Row_Pref+'FERA-Table 9'!No_of_Pamts_Pref,Header_Row_Pref)</definedName>
    <definedName name="Last_Row_Pref">IF(Values_Entered_Pref,Header_Row_Pref+No_of_Pamts_Pref,Header_Row_Pref)</definedName>
    <definedName name="LC_Arrangement_Fee_Rate" localSheetId="18">[14]Inputs!#REF!</definedName>
    <definedName name="LC_Arrangement_Fee_Rate">#REF!</definedName>
    <definedName name="LC_Commitment_Fee_Rate" localSheetId="8">#REF!</definedName>
    <definedName name="LC_Commitment_Fee_Rate">[14]Inputs!#REF!</definedName>
    <definedName name="LCM" localSheetId="18">#REF!</definedName>
    <definedName name="LCM">#REF!</definedName>
    <definedName name="LDs_EPC_Contractor" localSheetId="8">#REF!</definedName>
    <definedName name="LDs_EPC_Contractor">[14]Inputs!#REF!</definedName>
    <definedName name="LDs_Turbine_Supplier" localSheetId="8">#REF!</definedName>
    <definedName name="LDs_Turbine_Supplier">[14]Inputs!#REF!</definedName>
    <definedName name="Leveraged_Results_Print_Range" localSheetId="18">#REF!</definedName>
    <definedName name="Leveraged_Results_Print_Range">#REF!</definedName>
    <definedName name="LiabDate" localSheetId="18">#REF!</definedName>
    <definedName name="LiabDate">#REF!</definedName>
    <definedName name="Liabilities" localSheetId="8">#REF!,#REF!,#REF!,#REF!,#REF!,#REF!,#REF!,#REF!,#REF!,#REF!,#REF!,#REF!,#REF!,#REF!,#REF!,#REF!,#REF!,#REF!,#REF!,#REF!</definedName>
    <definedName name="Liabilities">'[20]Account Balances'!$R$5,'[20]Account Balances'!$R$5:$R$8,'[20]Account Balances'!$R$11,'[20]Account Balances'!$R$14:$R$17,'[20]Account Balances'!$R$20:$R$25,'[20]Account Balances'!$R$28:$R$34,'[20]Account Balances'!$R$37:$R$40,'[20]Account Balances'!$R$43:$R$45,'[20]Account Balances'!$R$49:$R$51,'[20]Account Balances'!$R$56:$R$62,'[20]Account Balances'!$R$67:$R$69,'[20]Account Balances'!$R$72:$R$74,'[20]Account Balances'!$R$77,'[20]Account Balances'!$R$79:$R$80,'[20]Account Balances'!$R$88:$R$89,'[20]Account Balances'!$R$91,'[20]Account Balances'!$R$94:$R$96,'[20]Account Balances'!$R$99:$R$100,'[20]Account Balances'!$R$103:$R$106,'[20]Account Balances'!$R$109:$R$116</definedName>
    <definedName name="LIBOR_12_year_Fwd_Swap_Tranche_B" localSheetId="18">[14]Inputs!#REF!</definedName>
    <definedName name="LIBOR_12_year_Fwd_Swap_Tranche_B">#REF!</definedName>
    <definedName name="LIBOR_2_year_Swap" localSheetId="8">#REF!</definedName>
    <definedName name="LIBOR_2_year_Swap">[14]Inputs!#REF!</definedName>
    <definedName name="LIBOR_2_year_Swap__Tranche_A_B_C" localSheetId="8">#REF!</definedName>
    <definedName name="LIBOR_2_year_Swap__Tranche_A_B_C">[14]Inputs!#REF!</definedName>
    <definedName name="LIBOR_3_year_Fwd_Swap__Tranche_A" localSheetId="8">#REF!</definedName>
    <definedName name="LIBOR_3_year_Fwd_Swap__Tranche_A">[14]Inputs!#REF!</definedName>
    <definedName name="LIBOR_3_year_Fwd_Swap_Tranche_B_C" localSheetId="8">#REF!</definedName>
    <definedName name="LIBOR_3_year_Fwd_Swap_Tranche_B_C">[14]Inputs!#REF!</definedName>
    <definedName name="LIGB">#REF!</definedName>
    <definedName name="limcount" hidden="1">1</definedName>
    <definedName name="LLC_Debt_Service_Coverage_Ratio_List" localSheetId="8">#REF!</definedName>
    <definedName name="LLC_Debt_Service_Coverage_Ratio_List">'[14]Cash Flow'!#REF!</definedName>
    <definedName name="Loan_Balance_End_of_Month" localSheetId="8">#REF!</definedName>
    <definedName name="Loan_Balance_End_of_Month">'[14]Construction Draw Schedule'!#REF!</definedName>
    <definedName name="Loan_Facility_Amount" localSheetId="8">#REF!</definedName>
    <definedName name="Loan_Facility_Amount">'[14]Construction Draw Schedule'!#REF!</definedName>
    <definedName name="LOCTTLHRS" localSheetId="8">#REF!</definedName>
    <definedName name="LOCTTLHRS">[29]Mstr!#REF!</definedName>
    <definedName name="low_income_discount_Baseline" localSheetId="27">#REF!</definedName>
    <definedName name="low_income_discount_Baseline" localSheetId="36">#REF!</definedName>
    <definedName name="low_income_discount_Baseline" localSheetId="37">#REF!</definedName>
    <definedName name="low_income_discount_Baseline" localSheetId="38">#REF!</definedName>
    <definedName name="low_income_discount_Baseline" localSheetId="26">#REF!</definedName>
    <definedName name="low_income_discount_Baseline" localSheetId="29">#REF!</definedName>
    <definedName name="low_income_discount_Baseline" localSheetId="30">#REF!</definedName>
    <definedName name="low_income_discount_Baseline" localSheetId="31">#REF!</definedName>
    <definedName name="low_income_discount_Baseline" localSheetId="33">#REF!</definedName>
    <definedName name="low_income_discount_Baseline" localSheetId="18">'[39]Effective-Rates'!#REF!</definedName>
    <definedName name="low_income_discount_Baseline" localSheetId="50">#REF!</definedName>
    <definedName name="low_income_discount_Baseline" localSheetId="0">#REF!</definedName>
    <definedName name="low_income_discount_Baseline">#REF!</definedName>
    <definedName name="lowflowshowerhead" localSheetId="18">'[21]Unit Input'!$D$25</definedName>
    <definedName name="LS_1_allnight" localSheetId="27">#REF!</definedName>
    <definedName name="LS_1_allnight" localSheetId="36">#REF!</definedName>
    <definedName name="LS_1_allnight" localSheetId="37">#REF!</definedName>
    <definedName name="LS_1_allnight" localSheetId="38">#REF!</definedName>
    <definedName name="LS_1_allnight" localSheetId="26">#REF!</definedName>
    <definedName name="LS_1_allnight" localSheetId="29">#REF!</definedName>
    <definedName name="LS_1_allnight" localSheetId="30">#REF!</definedName>
    <definedName name="LS_1_allnight" localSheetId="31">#REF!</definedName>
    <definedName name="LS_1_allnight" localSheetId="33">#REF!</definedName>
    <definedName name="LS_1_allnight" localSheetId="18">'[39]Effective-Rates'!#REF!</definedName>
    <definedName name="LS_1_allnight" localSheetId="50">#REF!</definedName>
    <definedName name="LS_1_allnight" localSheetId="0">#REF!</definedName>
    <definedName name="LS_1_allnight">#REF!</definedName>
    <definedName name="LS_1_midnight" localSheetId="27">#REF!</definedName>
    <definedName name="LS_1_midnight" localSheetId="36">#REF!</definedName>
    <definedName name="LS_1_midnight" localSheetId="37">#REF!</definedName>
    <definedName name="LS_1_midnight" localSheetId="38">#REF!</definedName>
    <definedName name="LS_1_midnight" localSheetId="26">#REF!</definedName>
    <definedName name="LS_1_midnight" localSheetId="29">#REF!</definedName>
    <definedName name="LS_1_midnight" localSheetId="30">#REF!</definedName>
    <definedName name="LS_1_midnight" localSheetId="31">#REF!</definedName>
    <definedName name="LS_1_midnight" localSheetId="33">#REF!</definedName>
    <definedName name="LS_1_midnight" localSheetId="18">'[39]Effective-Rates'!#REF!</definedName>
    <definedName name="LS_1_midnight" localSheetId="50">#REF!</definedName>
    <definedName name="LS_1_midnight" localSheetId="0">#REF!</definedName>
    <definedName name="LS_1_midnight">#REF!</definedName>
    <definedName name="LS_2_allnight" localSheetId="27">#REF!</definedName>
    <definedName name="LS_2_allnight" localSheetId="36">#REF!</definedName>
    <definedName name="LS_2_allnight" localSheetId="37">#REF!</definedName>
    <definedName name="LS_2_allnight" localSheetId="38">#REF!</definedName>
    <definedName name="LS_2_allnight" localSheetId="26">#REF!</definedName>
    <definedName name="LS_2_allnight" localSheetId="29">#REF!</definedName>
    <definedName name="LS_2_allnight" localSheetId="30">#REF!</definedName>
    <definedName name="LS_2_allnight" localSheetId="31">#REF!</definedName>
    <definedName name="LS_2_allnight" localSheetId="33">#REF!</definedName>
    <definedName name="LS_2_allnight" localSheetId="18">'[39]Effective-Rates'!#REF!</definedName>
    <definedName name="LS_2_allnight" localSheetId="50">#REF!</definedName>
    <definedName name="LS_2_allnight" localSheetId="0">#REF!</definedName>
    <definedName name="LS_2_allnight">#REF!</definedName>
    <definedName name="LS_2_midnight" localSheetId="27">#REF!</definedName>
    <definedName name="LS_2_midnight" localSheetId="36">#REF!</definedName>
    <definedName name="LS_2_midnight" localSheetId="37">#REF!</definedName>
    <definedName name="LS_2_midnight" localSheetId="38">#REF!</definedName>
    <definedName name="LS_2_midnight" localSheetId="26">#REF!</definedName>
    <definedName name="LS_2_midnight" localSheetId="29">#REF!</definedName>
    <definedName name="LS_2_midnight" localSheetId="30">#REF!</definedName>
    <definedName name="LS_2_midnight" localSheetId="31">#REF!</definedName>
    <definedName name="LS_2_midnight" localSheetId="33">#REF!</definedName>
    <definedName name="LS_2_midnight" localSheetId="18">'[39]Effective-Rates'!#REF!</definedName>
    <definedName name="LS_2_midnight" localSheetId="50">#REF!</definedName>
    <definedName name="LS_2_midnight" localSheetId="0">#REF!</definedName>
    <definedName name="LS_2_midnight">#REF!</definedName>
    <definedName name="LS_3" localSheetId="27">#REF!</definedName>
    <definedName name="LS_3" localSheetId="36">#REF!</definedName>
    <definedName name="LS_3" localSheetId="37">#REF!</definedName>
    <definedName name="LS_3" localSheetId="38">#REF!</definedName>
    <definedName name="LS_3" localSheetId="26">#REF!</definedName>
    <definedName name="LS_3" localSheetId="29">#REF!</definedName>
    <definedName name="LS_3" localSheetId="30">#REF!</definedName>
    <definedName name="LS_3" localSheetId="31">#REF!</definedName>
    <definedName name="LS_3" localSheetId="33">#REF!</definedName>
    <definedName name="LS_3" localSheetId="18">'[39]Effective-Rates'!#REF!</definedName>
    <definedName name="LS_3" localSheetId="50">#REF!</definedName>
    <definedName name="LS_3" localSheetId="0">#REF!</definedName>
    <definedName name="LS_3">#REF!</definedName>
    <definedName name="ls5per" localSheetId="18">#REF!</definedName>
    <definedName name="ls5per">#REF!</definedName>
    <definedName name="lssdge" localSheetId="18">#REF!</definedName>
    <definedName name="lssdge">#REF!</definedName>
    <definedName name="LUNCH" localSheetId="18">#REF!</definedName>
    <definedName name="LUNCH">#REF!</definedName>
    <definedName name="Major_Maintenance_BOP_Base_Year" localSheetId="18">[14]Inputs!#REF!</definedName>
    <definedName name="Major_Maintenance_BOP_Base_Year">#REF!</definedName>
    <definedName name="Major_Maintenance_BOP_Book" localSheetId="18">#REF!</definedName>
    <definedName name="Major_Maintenance_BOP_Book">#REF!</definedName>
    <definedName name="Major_Maintenance_BOP_Cash" localSheetId="18">'[14]Other Operating Expenses'!#REF!</definedName>
    <definedName name="Major_Maintenance_BOP_Cash">#REF!</definedName>
    <definedName name="Major_Maintenance_BOP_Escalation_Factor" localSheetId="18">#REF!</definedName>
    <definedName name="Major_Maintenance_BOP_Escalation_Factor">#REF!</definedName>
    <definedName name="Major_Maintenance_Smoothing_Threshold" localSheetId="8">#REF!</definedName>
    <definedName name="Major_Maintenance_Smoothing_Threshold">[14]Inputs!#REF!</definedName>
    <definedName name="Major_Maintenance_Table" localSheetId="8">#REF!</definedName>
    <definedName name="Major_Maintenance_Table">[14]Inputs!#REF!</definedName>
    <definedName name="marathon" localSheetId="18"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localSheetId="8"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S_Base_Year">#REF!</definedName>
    <definedName name="Mayfdsdfd" localSheetId="18" hidden="1">{"Page_1",#N/A,FALSE,"BAD4Q98";"Page_2",#N/A,FALSE,"BAD4Q98";"Page_3",#N/A,FALSE,"BAD4Q98";"Page_4",#N/A,FALSE,"BAD4Q98";"Page_5",#N/A,FALSE,"BAD4Q98";"Page_6",#N/A,FALSE,"BAD4Q98";"Input_1",#N/A,FALSE,"BAD4Q98";"Input_2",#N/A,FALSE,"BAD4Q98"}</definedName>
    <definedName name="Mayfdsdfd" localSheetId="8" hidden="1">{"Page_1",#N/A,FALSE,"BAD4Q98";"Page_2",#N/A,FALSE,"BAD4Q98";"Page_3",#N/A,FALSE,"BAD4Q98";"Page_4",#N/A,FALSE,"BAD4Q98";"Page_5",#N/A,FALSE,"BAD4Q98";"Page_6",#N/A,FALSE,"BAD4Q98";"Input_1",#N/A,FALSE,"BAD4Q98";"Input_2",#N/A,FALSE,"BAD4Q98"}</definedName>
    <definedName name="Mayfdsdfd" hidden="1">{"Page_1",#N/A,FALSE,"BAD4Q98";"Page_2",#N/A,FALSE,"BAD4Q98";"Page_3",#N/A,FALSE,"BAD4Q98";"Page_4",#N/A,FALSE,"BAD4Q98";"Page_5",#N/A,FALSE,"BAD4Q98";"Page_6",#N/A,FALSE,"BAD4Q98";"Input_1",#N/A,FALSE,"BAD4Q98";"Input_2",#N/A,FALSE,"BAD4Q98"}</definedName>
    <definedName name="mb_inputLocation" hidden="1">#REF!</definedName>
    <definedName name="MC__T_Land" localSheetId="27">#REF!</definedName>
    <definedName name="MC__T_Land" localSheetId="36">#REF!</definedName>
    <definedName name="MC__T_Land" localSheetId="37">#REF!</definedName>
    <definedName name="MC__T_Land" localSheetId="38">#REF!</definedName>
    <definedName name="MC__T_Land" localSheetId="26">#REF!</definedName>
    <definedName name="MC__T_Land" localSheetId="29">#REF!</definedName>
    <definedName name="MC__T_Land" localSheetId="30">#REF!</definedName>
    <definedName name="MC__T_Land" localSheetId="31">#REF!</definedName>
    <definedName name="MC__T_Land" localSheetId="33">#REF!</definedName>
    <definedName name="MC__T_Land" localSheetId="18">#REF!</definedName>
    <definedName name="MC__T_Land" localSheetId="50">#REF!</definedName>
    <definedName name="MC__T_Land" localSheetId="0">#REF!</definedName>
    <definedName name="MC__T_Land">#REF!</definedName>
    <definedName name="mc_dist_circuits" localSheetId="27">#REF!</definedName>
    <definedName name="mc_dist_circuits" localSheetId="36">#REF!</definedName>
    <definedName name="mc_dist_circuits" localSheetId="37">#REF!</definedName>
    <definedName name="mc_dist_circuits" localSheetId="38">#REF!</definedName>
    <definedName name="mc_dist_circuits" localSheetId="26">#REF!</definedName>
    <definedName name="mc_dist_circuits" localSheetId="29">#REF!</definedName>
    <definedName name="mc_dist_circuits" localSheetId="30">#REF!</definedName>
    <definedName name="mc_dist_circuits" localSheetId="31">#REF!</definedName>
    <definedName name="mc_dist_circuits" localSheetId="33">#REF!</definedName>
    <definedName name="mc_dist_circuits" localSheetId="18">#REF!</definedName>
    <definedName name="mc_dist_circuits" localSheetId="50">#REF!</definedName>
    <definedName name="mc_dist_circuits" localSheetId="0">#REF!</definedName>
    <definedName name="mc_dist_circuits">#REF!</definedName>
    <definedName name="mc_dist_land" localSheetId="27">#REF!</definedName>
    <definedName name="mc_dist_land" localSheetId="36">#REF!</definedName>
    <definedName name="mc_dist_land" localSheetId="37">#REF!</definedName>
    <definedName name="mc_dist_land" localSheetId="38">#REF!</definedName>
    <definedName name="mc_dist_land" localSheetId="26">#REF!</definedName>
    <definedName name="mc_dist_land" localSheetId="29">#REF!</definedName>
    <definedName name="mc_dist_land" localSheetId="30">#REF!</definedName>
    <definedName name="mc_dist_land" localSheetId="31">#REF!</definedName>
    <definedName name="mc_dist_land" localSheetId="33">#REF!</definedName>
    <definedName name="mc_dist_land" localSheetId="50">#REF!</definedName>
    <definedName name="mc_dist_land" localSheetId="0">#REF!</definedName>
    <definedName name="mc_dist_land">#REF!</definedName>
    <definedName name="mc_dist_station" localSheetId="27">#REF!</definedName>
    <definedName name="mc_dist_station" localSheetId="36">#REF!</definedName>
    <definedName name="mc_dist_station" localSheetId="37">#REF!</definedName>
    <definedName name="mc_dist_station" localSheetId="38">#REF!</definedName>
    <definedName name="mc_dist_station" localSheetId="26">#REF!</definedName>
    <definedName name="mc_dist_station" localSheetId="29">#REF!</definedName>
    <definedName name="mc_dist_station" localSheetId="30">#REF!</definedName>
    <definedName name="mc_dist_station" localSheetId="31">#REF!</definedName>
    <definedName name="mc_dist_station" localSheetId="33">#REF!</definedName>
    <definedName name="mc_dist_station" localSheetId="50">#REF!</definedName>
    <definedName name="mc_dist_station" localSheetId="0">#REF!</definedName>
    <definedName name="mc_dist_station">#REF!</definedName>
    <definedName name="mc_non_iso_t_circuits" localSheetId="27">#REF!</definedName>
    <definedName name="mc_non_iso_t_circuits" localSheetId="36">#REF!</definedName>
    <definedName name="mc_non_iso_t_circuits" localSheetId="37">#REF!</definedName>
    <definedName name="mc_non_iso_t_circuits" localSheetId="38">#REF!</definedName>
    <definedName name="mc_non_iso_t_circuits" localSheetId="26">#REF!</definedName>
    <definedName name="mc_non_iso_t_circuits" localSheetId="29">#REF!</definedName>
    <definedName name="mc_non_iso_t_circuits" localSheetId="30">#REF!</definedName>
    <definedName name="mc_non_iso_t_circuits" localSheetId="31">#REF!</definedName>
    <definedName name="mc_non_iso_t_circuits" localSheetId="33">#REF!</definedName>
    <definedName name="mc_non_iso_t_circuits" localSheetId="50">#REF!</definedName>
    <definedName name="mc_non_iso_t_circuits" localSheetId="0">#REF!</definedName>
    <definedName name="mc_non_iso_t_circuits">#REF!</definedName>
    <definedName name="MC_non_iso_T_Land" localSheetId="27">#REF!</definedName>
    <definedName name="MC_non_iso_T_Land" localSheetId="36">#REF!</definedName>
    <definedName name="MC_non_iso_T_Land" localSheetId="37">#REF!</definedName>
    <definedName name="MC_non_iso_T_Land" localSheetId="38">#REF!</definedName>
    <definedName name="MC_non_iso_T_Land" localSheetId="26">#REF!</definedName>
    <definedName name="MC_non_iso_T_Land" localSheetId="29">#REF!</definedName>
    <definedName name="MC_non_iso_T_Land" localSheetId="30">#REF!</definedName>
    <definedName name="MC_non_iso_T_Land" localSheetId="31">#REF!</definedName>
    <definedName name="MC_non_iso_T_Land" localSheetId="33">#REF!</definedName>
    <definedName name="MC_non_iso_T_Land" localSheetId="50">#REF!</definedName>
    <definedName name="MC_non_iso_T_Land" localSheetId="0">#REF!</definedName>
    <definedName name="MC_non_iso_T_Land">#REF!</definedName>
    <definedName name="MC_non_iso_t_station" localSheetId="27">#REF!</definedName>
    <definedName name="MC_non_iso_t_station" localSheetId="36">#REF!</definedName>
    <definedName name="MC_non_iso_t_station" localSheetId="37">#REF!</definedName>
    <definedName name="MC_non_iso_t_station" localSheetId="38">#REF!</definedName>
    <definedName name="MC_non_iso_t_station" localSheetId="26">#REF!</definedName>
    <definedName name="MC_non_iso_t_station" localSheetId="29">#REF!</definedName>
    <definedName name="MC_non_iso_t_station" localSheetId="30">#REF!</definedName>
    <definedName name="MC_non_iso_t_station" localSheetId="31">#REF!</definedName>
    <definedName name="MC_non_iso_t_station" localSheetId="33">#REF!</definedName>
    <definedName name="MC_non_iso_t_station" localSheetId="50">#REF!</definedName>
    <definedName name="MC_non_iso_t_station" localSheetId="0">#REF!</definedName>
    <definedName name="MC_non_iso_t_station">#REF!</definedName>
    <definedName name="mc_t_circuits" localSheetId="27">#REF!</definedName>
    <definedName name="mc_t_circuits" localSheetId="36">#REF!</definedName>
    <definedName name="mc_t_circuits" localSheetId="37">#REF!</definedName>
    <definedName name="mc_t_circuits" localSheetId="38">#REF!</definedName>
    <definedName name="mc_t_circuits" localSheetId="26">#REF!</definedName>
    <definedName name="mc_t_circuits" localSheetId="29">#REF!</definedName>
    <definedName name="mc_t_circuits" localSheetId="30">#REF!</definedName>
    <definedName name="mc_t_circuits" localSheetId="31">#REF!</definedName>
    <definedName name="mc_t_circuits" localSheetId="33">#REF!</definedName>
    <definedName name="mc_t_circuits" localSheetId="50">#REF!</definedName>
    <definedName name="mc_t_circuits" localSheetId="0">#REF!</definedName>
    <definedName name="mc_t_circuits">#REF!</definedName>
    <definedName name="MC_T_Land" localSheetId="27">#REF!</definedName>
    <definedName name="MC_T_Land" localSheetId="36">#REF!</definedName>
    <definedName name="MC_T_Land" localSheetId="37">#REF!</definedName>
    <definedName name="MC_T_Land" localSheetId="38">#REF!</definedName>
    <definedName name="MC_T_Land" localSheetId="26">#REF!</definedName>
    <definedName name="MC_T_Land" localSheetId="29">#REF!</definedName>
    <definedName name="MC_T_Land" localSheetId="30">#REF!</definedName>
    <definedName name="MC_T_Land" localSheetId="31">#REF!</definedName>
    <definedName name="MC_T_Land" localSheetId="33">#REF!</definedName>
    <definedName name="MC_T_Land" localSheetId="50">#REF!</definedName>
    <definedName name="MC_T_Land" localSheetId="0">#REF!</definedName>
    <definedName name="MC_T_Land">#REF!</definedName>
    <definedName name="MC_t_station" localSheetId="27">#REF!</definedName>
    <definedName name="MC_t_station" localSheetId="36">#REF!</definedName>
    <definedName name="MC_t_station" localSheetId="37">#REF!</definedName>
    <definedName name="MC_t_station" localSheetId="38">#REF!</definedName>
    <definedName name="MC_t_station" localSheetId="26">#REF!</definedName>
    <definedName name="MC_t_station" localSheetId="29">#REF!</definedName>
    <definedName name="MC_t_station" localSheetId="30">#REF!</definedName>
    <definedName name="MC_t_station" localSheetId="31">#REF!</definedName>
    <definedName name="MC_t_station" localSheetId="33">#REF!</definedName>
    <definedName name="MC_t_station" localSheetId="50">#REF!</definedName>
    <definedName name="MC_t_station" localSheetId="0">#REF!</definedName>
    <definedName name="MC_t_station">#REF!</definedName>
    <definedName name="McKittrick_School_District_Donation_Input" localSheetId="8">#REF!</definedName>
    <definedName name="McKittrick_School_District_Donation_Input">[14]Inputs!#REF!</definedName>
    <definedName name="MCRR_22" localSheetId="27">#REF!</definedName>
    <definedName name="MCRR_22" localSheetId="36">#REF!</definedName>
    <definedName name="MCRR_22" localSheetId="37">#REF!</definedName>
    <definedName name="MCRR_22" localSheetId="38">#REF!</definedName>
    <definedName name="MCRR_22" localSheetId="26">#REF!</definedName>
    <definedName name="MCRR_22" localSheetId="29">#REF!</definedName>
    <definedName name="MCRR_22" localSheetId="30">#REF!</definedName>
    <definedName name="MCRR_22" localSheetId="31">#REF!</definedName>
    <definedName name="MCRR_22" localSheetId="33">#REF!</definedName>
    <definedName name="MCRR_22" localSheetId="18">#REF!</definedName>
    <definedName name="MCRR_22" localSheetId="50">#REF!</definedName>
    <definedName name="MCRR_22" localSheetId="0">#REF!</definedName>
    <definedName name="MCRR_22">#REF!</definedName>
    <definedName name="MCRR_TABLE" localSheetId="27">#REF!</definedName>
    <definedName name="MCRR_TABLE" localSheetId="36">#REF!</definedName>
    <definedName name="MCRR_TABLE" localSheetId="37">#REF!</definedName>
    <definedName name="MCRR_TABLE" localSheetId="38">#REF!</definedName>
    <definedName name="MCRR_TABLE" localSheetId="26">#REF!</definedName>
    <definedName name="MCRR_TABLE" localSheetId="29">#REF!</definedName>
    <definedName name="MCRR_TABLE" localSheetId="30">#REF!</definedName>
    <definedName name="MCRR_TABLE" localSheetId="31">#REF!</definedName>
    <definedName name="MCRR_TABLE" localSheetId="33">#REF!</definedName>
    <definedName name="MCRR_TABLE" localSheetId="18">#REF!</definedName>
    <definedName name="MCRR_TABLE" localSheetId="50">#REF!</definedName>
    <definedName name="MCRR_TABLE" localSheetId="0">#REF!</definedName>
    <definedName name="MCRR_TABLE">#REF!</definedName>
    <definedName name="MCRR_TABLE_W_RD" localSheetId="27">#REF!</definedName>
    <definedName name="MCRR_TABLE_W_RD" localSheetId="36">#REF!</definedName>
    <definedName name="MCRR_TABLE_W_RD" localSheetId="37">#REF!</definedName>
    <definedName name="MCRR_TABLE_W_RD" localSheetId="38">#REF!</definedName>
    <definedName name="MCRR_TABLE_W_RD" localSheetId="26">#REF!</definedName>
    <definedName name="MCRR_TABLE_W_RD" localSheetId="29">#REF!</definedName>
    <definedName name="MCRR_TABLE_W_RD" localSheetId="30">#REF!</definedName>
    <definedName name="MCRR_TABLE_W_RD" localSheetId="31">#REF!</definedName>
    <definedName name="MCRR_TABLE_W_RD" localSheetId="33">#REF!</definedName>
    <definedName name="MCRR_TABLE_W_RD" localSheetId="18">#REF!</definedName>
    <definedName name="MCRR_TABLE_W_RD" localSheetId="50">#REF!</definedName>
    <definedName name="MCRR_TABLE_W_RD" localSheetId="0">#REF!</definedName>
    <definedName name="MCRR_TABLE_W_RD">#REF!</definedName>
    <definedName name="MDD_Sector_1" localSheetId="27">#REF!</definedName>
    <definedName name="MDD_Sector_1" localSheetId="36">#REF!</definedName>
    <definedName name="MDD_Sector_1" localSheetId="37">#REF!</definedName>
    <definedName name="MDD_Sector_1" localSheetId="38">#REF!</definedName>
    <definedName name="MDD_Sector_1" localSheetId="26">#REF!</definedName>
    <definedName name="MDD_Sector_1" localSheetId="29">#REF!</definedName>
    <definedName name="MDD_Sector_1" localSheetId="30">#REF!</definedName>
    <definedName name="MDD_Sector_1" localSheetId="31">#REF!</definedName>
    <definedName name="MDD_Sector_1" localSheetId="33">#REF!</definedName>
    <definedName name="MDD_Sector_1" localSheetId="50">#REF!</definedName>
    <definedName name="MDD_Sector_1" localSheetId="0">#REF!</definedName>
    <definedName name="MDD_Sector_1">#REF!</definedName>
    <definedName name="MDD_Sector_2" localSheetId="27">#REF!</definedName>
    <definedName name="MDD_Sector_2" localSheetId="36">#REF!</definedName>
    <definedName name="MDD_Sector_2" localSheetId="37">#REF!</definedName>
    <definedName name="MDD_Sector_2" localSheetId="38">#REF!</definedName>
    <definedName name="MDD_Sector_2" localSheetId="26">#REF!</definedName>
    <definedName name="MDD_Sector_2" localSheetId="29">#REF!</definedName>
    <definedName name="MDD_Sector_2" localSheetId="30">#REF!</definedName>
    <definedName name="MDD_Sector_2" localSheetId="31">#REF!</definedName>
    <definedName name="MDD_Sector_2" localSheetId="33">#REF!</definedName>
    <definedName name="MDD_Sector_2" localSheetId="50">#REF!</definedName>
    <definedName name="MDD_Sector_2" localSheetId="0">#REF!</definedName>
    <definedName name="MDD_Sector_2">#REF!</definedName>
    <definedName name="MED_MTR">2</definedName>
    <definedName name="Merch_Cum_Escalation_Factor" localSheetId="8">#REF!</definedName>
    <definedName name="Merch_Cum_Escalation_Factor">'[14]PSCo PPA Revenue'!#REF!</definedName>
    <definedName name="Merch_Fuel_Doll_KW" localSheetId="8">#REF!</definedName>
    <definedName name="Merch_Fuel_Doll_KW">[14]Inputs!#REF!</definedName>
    <definedName name="Merch_margin_Doll_KW" localSheetId="8">#REF!</definedName>
    <definedName name="Merch_margin_Doll_KW">[14]Inputs!#REF!</definedName>
    <definedName name="Merch_Months_partial_Year_Factor" localSheetId="8">#REF!</definedName>
    <definedName name="Merch_Months_partial_Year_Factor">'[14]PSCo PPA Revenue'!#REF!</definedName>
    <definedName name="Michelle" localSheetId="18">#REF!</definedName>
    <definedName name="Michelle">#REF!</definedName>
    <definedName name="Minimum_Debt_Service_Coverage" localSheetId="8">#REF!</definedName>
    <definedName name="Minimum_Debt_Service_Coverage">'[14]Cash Flow'!#REF!</definedName>
    <definedName name="minorhomerepair" localSheetId="18">'[21]Unit Input'!$D$26:$D$28</definedName>
    <definedName name="misc" localSheetId="18">'[21]Unit Input'!$D$42</definedName>
    <definedName name="Mobilization_Months" localSheetId="8">#REF!</definedName>
    <definedName name="Mobilization_Months">[14]Inputs!#REF!</definedName>
    <definedName name="MODEL" localSheetId="18">#REF!</definedName>
    <definedName name="MODEL">#REF!</definedName>
    <definedName name="modifiedavailmod" localSheetId="1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localSheetId="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nth" localSheetId="18">'[55]Key to Tables'!$B$15</definedName>
    <definedName name="Month1" localSheetId="18">'[56]PP Calc 2005'!#REF!</definedName>
    <definedName name="Month1">#REF!</definedName>
    <definedName name="Month2" localSheetId="18">'[56]PP Calc 2005'!#REF!</definedName>
    <definedName name="Month2">#REF!</definedName>
    <definedName name="Month3" localSheetId="18">'[56]PP Calc 2005'!#REF!</definedName>
    <definedName name="Month3">#REF!</definedName>
    <definedName name="MONTHLYREC" localSheetId="18">#REF!</definedName>
    <definedName name="MONTHLYREC">#REF!</definedName>
    <definedName name="Months" localSheetId="8">#REF!</definedName>
    <definedName name="Months">'[26]misc tables'!$B$2:$B$13</definedName>
    <definedName name="Months_of_Debt_Service_Reserve" localSheetId="8">#REF!</definedName>
    <definedName name="Months_of_Debt_Service_Reserve">[14]Inputs!#REF!</definedName>
    <definedName name="Months_Per_Year" localSheetId="8">#REF!</definedName>
    <definedName name="Months_Per_Year">[14]Inputs!#REF!</definedName>
    <definedName name="MSA_Fee" localSheetId="8">#REF!</definedName>
    <definedName name="MSA_Fee">'[14]Other Operating Expenses'!#REF!</definedName>
    <definedName name="MSA_Fee_Base_Year" localSheetId="8">#REF!</definedName>
    <definedName name="MSA_Fee_Base_Year">[14]Inputs!#REF!</definedName>
    <definedName name="MSA_Fee_Input_per_Year" localSheetId="8">#REF!</definedName>
    <definedName name="MSA_Fee_Input_per_Year">[14]Inputs!#REF!</definedName>
    <definedName name="MthAvg" localSheetId="18">#REF!</definedName>
    <definedName name="MthAvg">#REF!</definedName>
    <definedName name="N_A" localSheetId="8">#REF!</definedName>
    <definedName name="N_A">'[8]CAP ADJ'!#REF!</definedName>
    <definedName name="Name" localSheetId="27">#REF!</definedName>
    <definedName name="Name" localSheetId="36">#REF!</definedName>
    <definedName name="Name" localSheetId="37">#REF!</definedName>
    <definedName name="Name" localSheetId="38">#REF!</definedName>
    <definedName name="Name" localSheetId="26">#REF!</definedName>
    <definedName name="Name" localSheetId="29">#REF!</definedName>
    <definedName name="Name" localSheetId="30">#REF!</definedName>
    <definedName name="Name" localSheetId="31">#REF!</definedName>
    <definedName name="Name" localSheetId="33">#REF!</definedName>
    <definedName name="Name" localSheetId="18">'[57]Proposed-RTP-Scalers'!#REF!</definedName>
    <definedName name="Name" localSheetId="50">#REF!</definedName>
    <definedName name="Name" localSheetId="0">#REF!</definedName>
    <definedName name="Name">#REF!</definedName>
    <definedName name="Name1" localSheetId="27">#REF!</definedName>
    <definedName name="Name1" localSheetId="36">#REF!</definedName>
    <definedName name="Name1" localSheetId="37">#REF!</definedName>
    <definedName name="Name1" localSheetId="38">#REF!</definedName>
    <definedName name="Name1" localSheetId="26">#REF!</definedName>
    <definedName name="Name1" localSheetId="29">#REF!</definedName>
    <definedName name="Name1" localSheetId="30">#REF!</definedName>
    <definedName name="Name1" localSheetId="31">#REF!</definedName>
    <definedName name="Name1" localSheetId="33">#REF!</definedName>
    <definedName name="Name1" localSheetId="18">'[57]Proposed-RTP-Scalers'!#REF!</definedName>
    <definedName name="Name1" localSheetId="50">#REF!</definedName>
    <definedName name="Name1" localSheetId="0">#REF!</definedName>
    <definedName name="Name1">#REF!</definedName>
    <definedName name="Net_Cash_Flow" localSheetId="8">#REF!</definedName>
    <definedName name="Net_Cash_Flow">'[14]Cash Flow'!#REF!</definedName>
    <definedName name="Net_Fixed_Assets" localSheetId="18">#REF!</definedName>
    <definedName name="Net_Fixed_Assets">#REF!</definedName>
    <definedName name="Net_Gain_on_Sale_of_Assets" localSheetId="18">#REF!</definedName>
    <definedName name="Net_Gain_on_Sale_of_Assets">#REF!</definedName>
    <definedName name="Net_Payments_on_Fire_Truck_during_Construction_Input" localSheetId="18">[14]Inputs!#REF!</definedName>
    <definedName name="Net_Payments_on_Fire_Truck_during_Construction_Input">#REF!</definedName>
    <definedName name="Net_Start_Up_Revenues" localSheetId="18">[14]Inputs!#REF!</definedName>
    <definedName name="Net_Start_Up_Revenues">#REF!</definedName>
    <definedName name="new" localSheetId="18" hidden="1">{"Page_1",#N/A,FALSE,"BAD4Q98";"Page_2",#N/A,FALSE,"BAD4Q98";"Page_3",#N/A,FALSE,"BAD4Q98";"Page_4",#N/A,FALSE,"BAD4Q98";"Page_5",#N/A,FALSE,"BAD4Q98";"Page_6",#N/A,FALSE,"BAD4Q98";"Input_1",#N/A,FALSE,"BAD4Q98";"Input_2",#N/A,FALSE,"BAD4Q98"}</definedName>
    <definedName name="new" localSheetId="8" hidden="1">{"Page_1",#N/A,FALSE,"BAD4Q98";"Page_2",#N/A,FALSE,"BAD4Q98";"Page_3",#N/A,FALSE,"BAD4Q98";"Page_4",#N/A,FALSE,"BAD4Q98";"Page_5",#N/A,FALSE,"BAD4Q98";"Page_6",#N/A,FALSE,"BAD4Q98";"Input_1",#N/A,FALSE,"BAD4Q98";"Input_2",#N/A,FALSE,"BAD4Q98"}</definedName>
    <definedName name="new" hidden="1">{"Page_1",#N/A,FALSE,"BAD4Q98";"Page_2",#N/A,FALSE,"BAD4Q98";"Page_3",#N/A,FALSE,"BAD4Q98";"Page_4",#N/A,FALSE,"BAD4Q98";"Page_5",#N/A,FALSE,"BAD4Q98";"Page_6",#N/A,FALSE,"BAD4Q98";"Input_1",#N/A,FALSE,"BAD4Q98";"Input_2",#N/A,FALSE,"BAD4Q98"}</definedName>
    <definedName name="newwrev" localSheetId="18" hidden="1">{#N/A,#N/A,TRUE,"SDGE";#N/A,#N/A,TRUE,"GBU";#N/A,#N/A,TRUE,"TBU";#N/A,#N/A,TRUE,"EDBU";#N/A,#N/A,TRUE,"ExclCC"}</definedName>
    <definedName name="newwrev" localSheetId="8" hidden="1">{#N/A,#N/A,TRUE,"SDGE";#N/A,#N/A,TRUE,"GBU";#N/A,#N/A,TRUE,"TBU";#N/A,#N/A,TRUE,"EDBU";#N/A,#N/A,TRUE,"ExclCC"}</definedName>
    <definedName name="newwrev" hidden="1">{#N/A,#N/A,TRUE,"SDGE";#N/A,#N/A,TRUE,"GBU";#N/A,#N/A,TRUE,"TBU";#N/A,#N/A,TRUE,"EDBU";#N/A,#N/A,TRUE,"ExclCC"}</definedName>
    <definedName name="nine" localSheetId="8">#REF!</definedName>
    <definedName name="nine">[40]Cash_Flow!#REF!</definedName>
    <definedName name="NO" localSheetId="4">IF('ESA Table 2 Main'!Values_Entered_Pref,Header_Row_Pref+'ESA Table 2 Main'!No_of_Pamts_Pref,Header_Row_Pref)</definedName>
    <definedName name="NO" localSheetId="8">IF(Values_Entered_Pref,Header_Row_Pref+No_of_Pamts_Pref,Header_Row_Pref)</definedName>
    <definedName name="NO" localSheetId="50">IF('FERA-Table 9'!Values_Entered_Pref,Header_Row_Pref+'FERA-Table 9'!No_of_Pamts_Pref,Header_Row_Pref)</definedName>
    <definedName name="NO">IF(Values_Entered_Pref,Header_Row_Pref+No_of_Pamts_Pref,Header_Row_Pref)</definedName>
    <definedName name="No_of_Pamts_Pref" localSheetId="18">MATCH(0.01,End_Bal_Pref,-1)+1</definedName>
    <definedName name="No_of_Pamts_Pref" localSheetId="4">MATCH(0.01,End_Bal_Pref,-1)+1</definedName>
    <definedName name="No_of_Pamts_Pref" localSheetId="8">MATCH(0.01,End_Bal_Pref,-1)+1</definedName>
    <definedName name="No_of_Pamts_Pref" localSheetId="50">MATCH(0.01,End_Bal_Pref,-1)+1</definedName>
    <definedName name="No_of_Pamts_Pref">MATCH(0.01,End_Bal_Pref,-1)+1</definedName>
    <definedName name="non.iso.T.land">[53]RCN!$E$53:$CG$53,[53]RCN!$E$61:$CG$61</definedName>
    <definedName name="Non_Recourse_CP_Conduit_LIBOR_Spread" localSheetId="18">[14]Inputs!#REF!</definedName>
    <definedName name="Non_Recourse_CP_Conduit_LIBOR_Spread">#REF!</definedName>
    <definedName name="Non_Recourse_Facility_CP_adder" localSheetId="8">#REF!</definedName>
    <definedName name="Non_Recourse_Facility_CP_adder">[14]Inputs!#REF!</definedName>
    <definedName name="none" localSheetId="18" hidden="1">#REF!</definedName>
    <definedName name="none" hidden="1">#REF!</definedName>
    <definedName name="none2" localSheetId="18" hidden="1">#REF!</definedName>
    <definedName name="none2" hidden="1">#REF!</definedName>
    <definedName name="nopremort" localSheetId="18">#REF!</definedName>
    <definedName name="nopremort">#REF!</definedName>
    <definedName name="NOx_Allowances__Nominal___ton" localSheetId="18">[14]Inputs!#REF!</definedName>
    <definedName name="NOx_Allowances__Nominal___ton">#REF!</definedName>
    <definedName name="Nox_Allowances_in_1999" localSheetId="18">'[14]Other Operating Expenses'!#REF!</definedName>
    <definedName name="Nox_Allowances_in_1999">#REF!</definedName>
    <definedName name="NOx_Emissions_Rate__lb_hr" localSheetId="18">[14]Inputs!#REF!</definedName>
    <definedName name="NOx_Emissions_Rate__lb_hr">#REF!</definedName>
    <definedName name="NOx_Offsets" localSheetId="18">'[14]Other Operating Expenses'!#REF!</definedName>
    <definedName name="NOx_Offsets">#REF!</definedName>
    <definedName name="NOx_Offsets_Calculation_Factor__lb_MMBtu" localSheetId="8">#REF!</definedName>
    <definedName name="NOx_Offsets_Calculation_Factor__lb_MMBtu">[14]Inputs!#REF!</definedName>
    <definedName name="NOx_Offsets_Construction" localSheetId="8">#REF!</definedName>
    <definedName name="NOx_Offsets_Construction">[14]Inputs!#REF!</definedName>
    <definedName name="NPV_20_Year_12_Percent_Quarterly" localSheetId="18">#REF!</definedName>
    <definedName name="NPV_20_Year_12_Percent_Quarterly">#REF!</definedName>
    <definedName name="NPV_20_Year_13_Percent_Quarterly" localSheetId="18">#REF!</definedName>
    <definedName name="NPV_20_Year_13_Percent_Quarterly">#REF!</definedName>
    <definedName name="NPV_20_Year_14_Percent_Quarterly" localSheetId="18">#REF!</definedName>
    <definedName name="NPV_20_Year_14_Percent_Quarterly">#REF!</definedName>
    <definedName name="NQInd">#REF!</definedName>
    <definedName name="NRW"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localSheetId="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umber_of_Payments" localSheetId="18">MATCH(0.01,End_Bal,-1)+1</definedName>
    <definedName name="Number_of_Payments" localSheetId="4">MATCH(0.01,End_Bal,-1)+1</definedName>
    <definedName name="Number_of_Payments" localSheetId="8">MATCH(0.01,End_Bal,-1)+1</definedName>
    <definedName name="Number_of_Payments" localSheetId="50">MATCH(0.01,End_Bal,-1)+1</definedName>
    <definedName name="Number_of_Payments">MATCH(0.01,End_Bal,-1)+1</definedName>
    <definedName name="Number_of_Units" localSheetId="8">#REF!</definedName>
    <definedName name="Number_of_Units">[14]Inputs!#REF!</definedName>
    <definedName name="Number_of_Years_to_Payback" localSheetId="18">#REF!</definedName>
    <definedName name="Number_of_Years_to_Payback">#REF!</definedName>
    <definedName name="NvsASD">"V1999-12-31"</definedName>
    <definedName name="NvsAutoDrillOk">"VN"</definedName>
    <definedName name="NvsElapsedTime">0.00223576388816582</definedName>
    <definedName name="NvsEndTime">36549.5633866898</definedName>
    <definedName name="NvsInstSpec">"%"</definedName>
    <definedName name="NvsLayoutType">"M3"</definedName>
    <definedName name="NvsPanelEffdt">"V1940-01-01"</definedName>
    <definedName name="NvsPanelSetid">"VPPL"</definedName>
    <definedName name="NvsReqBU">"VPPL"</definedName>
    <definedName name="NvsReqBUOnly">"VY"</definedName>
    <definedName name="NvsTransLed">"VN"</definedName>
    <definedName name="NvsTreeASD">"V1999-12-31"</definedName>
    <definedName name="NY_State_Dividend_Allowance_Rate" localSheetId="8">#REF!</definedName>
    <definedName name="NY_State_Dividend_Allowance_Rate">[14]Inputs!#REF!</definedName>
    <definedName name="NY_State_Excess_Dividends_Tax" localSheetId="8">#REF!</definedName>
    <definedName name="NY_State_Excess_Dividends_Tax">[14]Inputs!#REF!</definedName>
    <definedName name="NY_State_Gross_Earnings_Tax" localSheetId="8">#REF!</definedName>
    <definedName name="NY_State_Gross_Earnings_Tax">[14]Inputs!#REF!</definedName>
    <definedName name="NY_State_Gross_Receipts_Tax" localSheetId="8">#REF!</definedName>
    <definedName name="NY_State_Gross_Receipts_Tax">[14]Inputs!#REF!</definedName>
    <definedName name="NY_State_Income_Tax_Switch" localSheetId="8">#REF!</definedName>
    <definedName name="NY_State_Income_Tax_Switch">[14]Inputs!#REF!</definedName>
    <definedName name="o">#REF!</definedName>
    <definedName name="O_M_Mobilization" localSheetId="18">[14]Inputs!#REF!</definedName>
    <definedName name="O_M_Mobilization">#REF!</definedName>
    <definedName name="O_M_Mobilization___Labor" localSheetId="18">[14]Inputs!#REF!</definedName>
    <definedName name="O_M_Mobilization___Labor">#REF!</definedName>
    <definedName name="Off_Peak_Hours" localSheetId="8">#REF!</definedName>
    <definedName name="Off_Peak_Hours">[9]Inputs!#REF!</definedName>
    <definedName name="Off_Peak_Percent" localSheetId="8">#REF!</definedName>
    <definedName name="Off_Peak_Percent">[9]Inputs!#REF!</definedName>
    <definedName name="Offsite_Work_Road_Paving" localSheetId="8">#REF!</definedName>
    <definedName name="Offsite_Work_Road_Paving">[14]Inputs!#REF!</definedName>
    <definedName name="okay" localSheetId="18" hidden="1">{"Page_1",#N/A,FALSE,"BAD4Q98";"Page_2",#N/A,FALSE,"BAD4Q98";"Page_3",#N/A,FALSE,"BAD4Q98";"Page_4",#N/A,FALSE,"BAD4Q98";"Page_5",#N/A,FALSE,"BAD4Q98";"Page_6",#N/A,FALSE,"BAD4Q98";"Input_1",#N/A,FALSE,"BAD4Q98";"Input_2",#N/A,FALSE,"BAD4Q98"}</definedName>
    <definedName name="okay" localSheetId="8" hidden="1">{"Page_1",#N/A,FALSE,"BAD4Q98";"Page_2",#N/A,FALSE,"BAD4Q98";"Page_3",#N/A,FALSE,"BAD4Q98";"Page_4",#N/A,FALSE,"BAD4Q98";"Page_5",#N/A,FALSE,"BAD4Q98";"Page_6",#N/A,FALSE,"BAD4Q98";"Input_1",#N/A,FALSE,"BAD4Q98";"Input_2",#N/A,FALSE,"BAD4Q98"}</definedName>
    <definedName name="okay" hidden="1">{"Page_1",#N/A,FALSE,"BAD4Q98";"Page_2",#N/A,FALSE,"BAD4Q98";"Page_3",#N/A,FALSE,"BAD4Q98";"Page_4",#N/A,FALSE,"BAD4Q98";"Page_5",#N/A,FALSE,"BAD4Q98";"Page_6",#N/A,FALSE,"BAD4Q98";"Input_1",#N/A,FALSE,"BAD4Q98";"Input_2",#N/A,FALSE,"BAD4Q98"}</definedName>
    <definedName name="OL_1_Allnight" localSheetId="27">#REF!</definedName>
    <definedName name="OL_1_Allnight" localSheetId="36">#REF!</definedName>
    <definedName name="OL_1_Allnight" localSheetId="37">#REF!</definedName>
    <definedName name="OL_1_Allnight" localSheetId="38">#REF!</definedName>
    <definedName name="OL_1_Allnight" localSheetId="26">#REF!</definedName>
    <definedName name="OL_1_Allnight" localSheetId="29">#REF!</definedName>
    <definedName name="OL_1_Allnight" localSheetId="30">#REF!</definedName>
    <definedName name="OL_1_Allnight" localSheetId="31">#REF!</definedName>
    <definedName name="OL_1_Allnight" localSheetId="33">#REF!</definedName>
    <definedName name="OL_1_Allnight" localSheetId="18">'[39]Effective-Rates'!#REF!</definedName>
    <definedName name="OL_1_Allnight" localSheetId="50">#REF!</definedName>
    <definedName name="OL_1_Allnight" localSheetId="0">#REF!</definedName>
    <definedName name="OL_1_Allnight">#REF!</definedName>
    <definedName name="OL_1_Midnight" localSheetId="27">#REF!</definedName>
    <definedName name="OL_1_Midnight" localSheetId="36">#REF!</definedName>
    <definedName name="OL_1_Midnight" localSheetId="37">#REF!</definedName>
    <definedName name="OL_1_Midnight" localSheetId="38">#REF!</definedName>
    <definedName name="OL_1_Midnight" localSheetId="26">#REF!</definedName>
    <definedName name="OL_1_Midnight" localSheetId="29">#REF!</definedName>
    <definedName name="OL_1_Midnight" localSheetId="30">#REF!</definedName>
    <definedName name="OL_1_Midnight" localSheetId="31">#REF!</definedName>
    <definedName name="OL_1_Midnight" localSheetId="33">#REF!</definedName>
    <definedName name="OL_1_Midnight" localSheetId="18">'[39]Effective-Rates'!#REF!</definedName>
    <definedName name="OL_1_Midnight" localSheetId="50">#REF!</definedName>
    <definedName name="OL_1_Midnight" localSheetId="0">#REF!</definedName>
    <definedName name="OL_1_Midnight">#REF!</definedName>
    <definedName name="On_Peak_Hours" localSheetId="8">#REF!</definedName>
    <definedName name="On_Peak_Hours">[9]Inputs!#REF!</definedName>
    <definedName name="On_Peak_Percent" localSheetId="8">#REF!</definedName>
    <definedName name="On_Peak_Percent">[9]Inputs!#REF!</definedName>
    <definedName name="Open_Click" localSheetId="8">#REF!</definedName>
    <definedName name="Open_Click">[58]!Open_Click</definedName>
    <definedName name="Operator_Fee_during_Mobilization" localSheetId="8">#REF!</definedName>
    <definedName name="Operator_Fee_during_Mobilization">[14]Inputs!#REF!</definedName>
    <definedName name="Opt_Discrate" localSheetId="18">#REF!</definedName>
    <definedName name="Opt_Discrate">#REF!</definedName>
    <definedName name="Opt_DR" localSheetId="18">#REF!</definedName>
    <definedName name="Opt_DR">#REF!</definedName>
    <definedName name="optindexswap_meanreversion" localSheetId="18">#REF!</definedName>
    <definedName name="optindexswap_meanreversion">#REF!</definedName>
    <definedName name="optindexswap_model">#REF!</definedName>
    <definedName name="optindexswap_treesteps">#REF!</definedName>
    <definedName name="optindexswap_volatility">#REF!</definedName>
    <definedName name="option_treesteps">#REF!</definedName>
    <definedName name="option_volatility">#REF!</definedName>
    <definedName name="Other_EPC_Scope_Items_Non_Bechtel" localSheetId="8">#REF!</definedName>
    <definedName name="Other_EPC_Scope_Items_Non_Bechtel">[14]Inputs!#REF!</definedName>
    <definedName name="Other_offsets" localSheetId="27">#REF!</definedName>
    <definedName name="Other_offsets" localSheetId="36">#REF!</definedName>
    <definedName name="Other_offsets" localSheetId="37">#REF!</definedName>
    <definedName name="Other_offsets" localSheetId="38">#REF!</definedName>
    <definedName name="Other_offsets" localSheetId="26">#REF!</definedName>
    <definedName name="Other_offsets" localSheetId="29">#REF!</definedName>
    <definedName name="Other_offsets" localSheetId="30">#REF!</definedName>
    <definedName name="Other_offsets" localSheetId="31">#REF!</definedName>
    <definedName name="Other_offsets" localSheetId="33">#REF!</definedName>
    <definedName name="Other_offsets" localSheetId="18">#REF!</definedName>
    <definedName name="Other_offsets" localSheetId="50">#REF!</definedName>
    <definedName name="Other_offsets" localSheetId="0">#REF!</definedName>
    <definedName name="Other_offsets">#REF!</definedName>
    <definedName name="OTHERHRS" localSheetId="8">#REF!</definedName>
    <definedName name="OTHERHRS">[29]Mstr!#REF!</definedName>
    <definedName name="otherrev" localSheetId="18" hidden="1">{#N/A,#N/A,TRUE,"SDGE";#N/A,#N/A,TRUE,"GBU";#N/A,#N/A,TRUE,"TBU";#N/A,#N/A,TRUE,"EDBU";#N/A,#N/A,TRUE,"ExclCC"}</definedName>
    <definedName name="otherrev" localSheetId="8" hidden="1">{#N/A,#N/A,TRUE,"SDGE";#N/A,#N/A,TRUE,"GBU";#N/A,#N/A,TRUE,"TBU";#N/A,#N/A,TRUE,"EDBU";#N/A,#N/A,TRUE,"ExclCC"}</definedName>
    <definedName name="otherrev" hidden="1">{#N/A,#N/A,TRUE,"SDGE";#N/A,#N/A,TRUE,"GBU";#N/A,#N/A,TRUE,"TBU";#N/A,#N/A,TRUE,"EDBU";#N/A,#N/A,TRUE,"ExclCC"}</definedName>
    <definedName name="outreachassess" localSheetId="27">#REF!</definedName>
    <definedName name="outreachassess" localSheetId="36">#REF!</definedName>
    <definedName name="outreachassess" localSheetId="37">#REF!</definedName>
    <definedName name="outreachassess" localSheetId="38">#REF!</definedName>
    <definedName name="outreachassess" localSheetId="26">#REF!</definedName>
    <definedName name="outreachassess" localSheetId="29">#REF!</definedName>
    <definedName name="outreachassess" localSheetId="30">#REF!</definedName>
    <definedName name="outreachassess" localSheetId="31">#REF!</definedName>
    <definedName name="outreachassess" localSheetId="33">#REF!</definedName>
    <definedName name="outreachassess" localSheetId="18">#REF!</definedName>
    <definedName name="outreachassess" localSheetId="50">#REF!</definedName>
    <definedName name="outreachassess" localSheetId="0">#REF!</definedName>
    <definedName name="outreachassess">#REF!</definedName>
    <definedName name="Ozone_Season_Factor" localSheetId="18">[14]Inputs!#REF!</definedName>
    <definedName name="Ozone_Season_Factor">#REF!</definedName>
    <definedName name="p.Covenants" localSheetId="18" hidden="1">#REF!</definedName>
    <definedName name="p.Covenants" hidden="1">#REF!</definedName>
    <definedName name="p.Covenants_Titles" localSheetId="18" hidden="1">#REF!</definedName>
    <definedName name="p.Covenants_Titles" hidden="1">#REF!</definedName>
    <definedName name="p.CreditStats" localSheetId="18" hidden="1">#REF!</definedName>
    <definedName name="p.CreditStats" hidden="1">#REF!</definedName>
    <definedName name="p.DCF" hidden="1">#REF!</definedName>
    <definedName name="p.DCF_Titles" hidden="1">#REF!</definedName>
    <definedName name="p.IRR" hidden="1">#REF!</definedName>
    <definedName name="p.IRR_Titles" hidden="1">#REF!</definedName>
    <definedName name="p.SP" hidden="1">#REF!</definedName>
    <definedName name="p.Summary" hidden="1">#REF!</definedName>
    <definedName name="p.Summary_Titles" hidden="1">#REF!</definedName>
    <definedName name="P_Tot" localSheetId="18"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localSheetId="8"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age_1">"h2:m65"</definedName>
    <definedName name="Page_2">"p2:z62"</definedName>
    <definedName name="Page_3">"ad2:al80"</definedName>
    <definedName name="Page_4">"ad83:am138"</definedName>
    <definedName name="Page_5">"ap2:bf77"</definedName>
    <definedName name="Page_6">"bj2:cc81"</definedName>
    <definedName name="PAGE1" localSheetId="18">'[59]Form Front'!#REF!</definedName>
    <definedName name="PAGE1">#REF!</definedName>
    <definedName name="PAGE1.1_MCRR_21" localSheetId="27">#REF!</definedName>
    <definedName name="PAGE1.1_MCRR_21" localSheetId="36">#REF!</definedName>
    <definedName name="PAGE1.1_MCRR_21" localSheetId="37">#REF!</definedName>
    <definedName name="PAGE1.1_MCRR_21" localSheetId="38">#REF!</definedName>
    <definedName name="PAGE1.1_MCRR_21" localSheetId="26">#REF!</definedName>
    <definedName name="PAGE1.1_MCRR_21" localSheetId="29">#REF!</definedName>
    <definedName name="PAGE1.1_MCRR_21" localSheetId="30">#REF!</definedName>
    <definedName name="PAGE1.1_MCRR_21" localSheetId="31">#REF!</definedName>
    <definedName name="PAGE1.1_MCRR_21" localSheetId="33">#REF!</definedName>
    <definedName name="PAGE1.1_MCRR_21" localSheetId="18">#REF!</definedName>
    <definedName name="PAGE1.1_MCRR_21" localSheetId="50">#REF!</definedName>
    <definedName name="PAGE1.1_MCRR_21" localSheetId="0">#REF!</definedName>
    <definedName name="PAGE1.1_MCRR_21">#REF!</definedName>
    <definedName name="PAGE1_MCRR_16" localSheetId="27">#REF!</definedName>
    <definedName name="PAGE1_MCRR_16" localSheetId="36">#REF!</definedName>
    <definedName name="PAGE1_MCRR_16" localSheetId="37">#REF!</definedName>
    <definedName name="PAGE1_MCRR_16" localSheetId="38">#REF!</definedName>
    <definedName name="PAGE1_MCRR_16" localSheetId="26">#REF!</definedName>
    <definedName name="PAGE1_MCRR_16" localSheetId="29">#REF!</definedName>
    <definedName name="PAGE1_MCRR_16" localSheetId="30">#REF!</definedName>
    <definedName name="PAGE1_MCRR_16" localSheetId="31">#REF!</definedName>
    <definedName name="PAGE1_MCRR_16" localSheetId="33">#REF!</definedName>
    <definedName name="PAGE1_MCRR_16" localSheetId="18">#REF!</definedName>
    <definedName name="PAGE1_MCRR_16" localSheetId="50">#REF!</definedName>
    <definedName name="PAGE1_MCRR_16" localSheetId="0">#REF!</definedName>
    <definedName name="PAGE1_MCRR_16">#REF!</definedName>
    <definedName name="PAGE1_MCRR_21" localSheetId="27">#REF!</definedName>
    <definedName name="PAGE1_MCRR_21" localSheetId="36">#REF!</definedName>
    <definedName name="PAGE1_MCRR_21" localSheetId="37">#REF!</definedName>
    <definedName name="PAGE1_MCRR_21" localSheetId="38">#REF!</definedName>
    <definedName name="PAGE1_MCRR_21" localSheetId="26">#REF!</definedName>
    <definedName name="PAGE1_MCRR_21" localSheetId="29">#REF!</definedName>
    <definedName name="PAGE1_MCRR_21" localSheetId="30">#REF!</definedName>
    <definedName name="PAGE1_MCRR_21" localSheetId="31">#REF!</definedName>
    <definedName name="PAGE1_MCRR_21" localSheetId="33">#REF!</definedName>
    <definedName name="PAGE1_MCRR_21" localSheetId="18">#REF!</definedName>
    <definedName name="PAGE1_MCRR_21" localSheetId="50">#REF!</definedName>
    <definedName name="PAGE1_MCRR_21" localSheetId="0">#REF!</definedName>
    <definedName name="PAGE1_MCRR_21">#REF!</definedName>
    <definedName name="PAGE1_MCRR_30" localSheetId="27">#REF!</definedName>
    <definedName name="PAGE1_MCRR_30" localSheetId="36">#REF!</definedName>
    <definedName name="PAGE1_MCRR_30" localSheetId="37">#REF!</definedName>
    <definedName name="PAGE1_MCRR_30" localSheetId="38">#REF!</definedName>
    <definedName name="PAGE1_MCRR_30" localSheetId="26">#REF!</definedName>
    <definedName name="PAGE1_MCRR_30" localSheetId="29">#REF!</definedName>
    <definedName name="PAGE1_MCRR_30" localSheetId="30">#REF!</definedName>
    <definedName name="PAGE1_MCRR_30" localSheetId="31">#REF!</definedName>
    <definedName name="PAGE1_MCRR_30" localSheetId="33">#REF!</definedName>
    <definedName name="PAGE1_MCRR_30" localSheetId="50">#REF!</definedName>
    <definedName name="PAGE1_MCRR_30" localSheetId="0">#REF!</definedName>
    <definedName name="PAGE1_MCRR_30">#REF!</definedName>
    <definedName name="page1997" localSheetId="8">#REF!</definedName>
    <definedName name="page1997">#REF!</definedName>
    <definedName name="PAGE2" localSheetId="18">'[59]Form Front'!#REF!</definedName>
    <definedName name="PAGE2">#REF!</definedName>
    <definedName name="PAGE2.1_MCRR_21" localSheetId="27">#REF!</definedName>
    <definedName name="PAGE2.1_MCRR_21" localSheetId="36">#REF!</definedName>
    <definedName name="PAGE2.1_MCRR_21" localSheetId="37">#REF!</definedName>
    <definedName name="PAGE2.1_MCRR_21" localSheetId="38">#REF!</definedName>
    <definedName name="PAGE2.1_MCRR_21" localSheetId="26">#REF!</definedName>
    <definedName name="PAGE2.1_MCRR_21" localSheetId="29">#REF!</definedName>
    <definedName name="PAGE2.1_MCRR_21" localSheetId="30">#REF!</definedName>
    <definedName name="PAGE2.1_MCRR_21" localSheetId="31">#REF!</definedName>
    <definedName name="PAGE2.1_MCRR_21" localSheetId="33">#REF!</definedName>
    <definedName name="PAGE2.1_MCRR_21" localSheetId="18">#REF!</definedName>
    <definedName name="PAGE2.1_MCRR_21" localSheetId="50">#REF!</definedName>
    <definedName name="PAGE2.1_MCRR_21" localSheetId="0">#REF!</definedName>
    <definedName name="PAGE2.1_MCRR_21">#REF!</definedName>
    <definedName name="PAGE2_MCRR_16" localSheetId="27">#REF!</definedName>
    <definedName name="PAGE2_MCRR_16" localSheetId="36">#REF!</definedName>
    <definedName name="PAGE2_MCRR_16" localSheetId="37">#REF!</definedName>
    <definedName name="PAGE2_MCRR_16" localSheetId="38">#REF!</definedName>
    <definedName name="PAGE2_MCRR_16" localSheetId="26">#REF!</definedName>
    <definedName name="PAGE2_MCRR_16" localSheetId="29">#REF!</definedName>
    <definedName name="PAGE2_MCRR_16" localSheetId="30">#REF!</definedName>
    <definedName name="PAGE2_MCRR_16" localSheetId="31">#REF!</definedName>
    <definedName name="PAGE2_MCRR_16" localSheetId="33">#REF!</definedName>
    <definedName name="PAGE2_MCRR_16" localSheetId="18">#REF!</definedName>
    <definedName name="PAGE2_MCRR_16" localSheetId="50">#REF!</definedName>
    <definedName name="PAGE2_MCRR_16" localSheetId="0">#REF!</definedName>
    <definedName name="PAGE2_MCRR_16">#REF!</definedName>
    <definedName name="PAGE2_MCRR_21" localSheetId="27">#REF!</definedName>
    <definedName name="PAGE2_MCRR_21" localSheetId="36">#REF!</definedName>
    <definedName name="PAGE2_MCRR_21" localSheetId="37">#REF!</definedName>
    <definedName name="PAGE2_MCRR_21" localSheetId="38">#REF!</definedName>
    <definedName name="PAGE2_MCRR_21" localSheetId="26">#REF!</definedName>
    <definedName name="PAGE2_MCRR_21" localSheetId="29">#REF!</definedName>
    <definedName name="PAGE2_MCRR_21" localSheetId="30">#REF!</definedName>
    <definedName name="PAGE2_MCRR_21" localSheetId="31">#REF!</definedName>
    <definedName name="PAGE2_MCRR_21" localSheetId="33">#REF!</definedName>
    <definedName name="PAGE2_MCRR_21" localSheetId="18">#REF!</definedName>
    <definedName name="PAGE2_MCRR_21" localSheetId="50">#REF!</definedName>
    <definedName name="PAGE2_MCRR_21" localSheetId="0">#REF!</definedName>
    <definedName name="PAGE2_MCRR_21">#REF!</definedName>
    <definedName name="PAGE2_MCRR_30" localSheetId="27">#REF!</definedName>
    <definedName name="PAGE2_MCRR_30" localSheetId="36">#REF!</definedName>
    <definedName name="PAGE2_MCRR_30" localSheetId="37">#REF!</definedName>
    <definedName name="PAGE2_MCRR_30" localSheetId="38">#REF!</definedName>
    <definedName name="PAGE2_MCRR_30" localSheetId="26">#REF!</definedName>
    <definedName name="PAGE2_MCRR_30" localSheetId="29">#REF!</definedName>
    <definedName name="PAGE2_MCRR_30" localSheetId="30">#REF!</definedName>
    <definedName name="PAGE2_MCRR_30" localSheetId="31">#REF!</definedName>
    <definedName name="PAGE2_MCRR_30" localSheetId="33">#REF!</definedName>
    <definedName name="PAGE2_MCRR_30" localSheetId="50">#REF!</definedName>
    <definedName name="PAGE2_MCRR_30" localSheetId="0">#REF!</definedName>
    <definedName name="PAGE2_MCRR_30">#REF!</definedName>
    <definedName name="PAGE3.1_MCRR_21" localSheetId="27">#REF!</definedName>
    <definedName name="PAGE3.1_MCRR_21" localSheetId="36">#REF!</definedName>
    <definedName name="PAGE3.1_MCRR_21" localSheetId="37">#REF!</definedName>
    <definedName name="PAGE3.1_MCRR_21" localSheetId="38">#REF!</definedName>
    <definedName name="PAGE3.1_MCRR_21" localSheetId="26">#REF!</definedName>
    <definedName name="PAGE3.1_MCRR_21" localSheetId="29">#REF!</definedName>
    <definedName name="PAGE3.1_MCRR_21" localSheetId="30">#REF!</definedName>
    <definedName name="PAGE3.1_MCRR_21" localSheetId="31">#REF!</definedName>
    <definedName name="PAGE3.1_MCRR_21" localSheetId="33">#REF!</definedName>
    <definedName name="PAGE3.1_MCRR_21" localSheetId="50">#REF!</definedName>
    <definedName name="PAGE3.1_MCRR_21" localSheetId="0">#REF!</definedName>
    <definedName name="PAGE3.1_MCRR_21">#REF!</definedName>
    <definedName name="PAGE3_MCRR_16" localSheetId="27">#REF!</definedName>
    <definedName name="PAGE3_MCRR_16" localSheetId="36">#REF!</definedName>
    <definedName name="PAGE3_MCRR_16" localSheetId="37">#REF!</definedName>
    <definedName name="PAGE3_MCRR_16" localSheetId="38">#REF!</definedName>
    <definedName name="PAGE3_MCRR_16" localSheetId="26">#REF!</definedName>
    <definedName name="PAGE3_MCRR_16" localSheetId="29">#REF!</definedName>
    <definedName name="PAGE3_MCRR_16" localSheetId="30">#REF!</definedName>
    <definedName name="PAGE3_MCRR_16" localSheetId="31">#REF!</definedName>
    <definedName name="PAGE3_MCRR_16" localSheetId="33">#REF!</definedName>
    <definedName name="PAGE3_MCRR_16" localSheetId="50">#REF!</definedName>
    <definedName name="PAGE3_MCRR_16" localSheetId="0">#REF!</definedName>
    <definedName name="PAGE3_MCRR_16">#REF!</definedName>
    <definedName name="PAGE3_MCRR_21" localSheetId="27">#REF!</definedName>
    <definedName name="PAGE3_MCRR_21" localSheetId="36">#REF!</definedName>
    <definedName name="PAGE3_MCRR_21" localSheetId="37">#REF!</definedName>
    <definedName name="PAGE3_MCRR_21" localSheetId="38">#REF!</definedName>
    <definedName name="PAGE3_MCRR_21" localSheetId="26">#REF!</definedName>
    <definedName name="PAGE3_MCRR_21" localSheetId="29">#REF!</definedName>
    <definedName name="PAGE3_MCRR_21" localSheetId="30">#REF!</definedName>
    <definedName name="PAGE3_MCRR_21" localSheetId="31">#REF!</definedName>
    <definedName name="PAGE3_MCRR_21" localSheetId="33">#REF!</definedName>
    <definedName name="PAGE3_MCRR_21" localSheetId="50">#REF!</definedName>
    <definedName name="PAGE3_MCRR_21" localSheetId="0">#REF!</definedName>
    <definedName name="PAGE3_MCRR_21">#REF!</definedName>
    <definedName name="PAGE3_MCRR_30" localSheetId="27">#REF!</definedName>
    <definedName name="PAGE3_MCRR_30" localSheetId="36">#REF!</definedName>
    <definedName name="PAGE3_MCRR_30" localSheetId="37">#REF!</definedName>
    <definedName name="PAGE3_MCRR_30" localSheetId="38">#REF!</definedName>
    <definedName name="PAGE3_MCRR_30" localSheetId="26">#REF!</definedName>
    <definedName name="PAGE3_MCRR_30" localSheetId="29">#REF!</definedName>
    <definedName name="PAGE3_MCRR_30" localSheetId="30">#REF!</definedName>
    <definedName name="PAGE3_MCRR_30" localSheetId="31">#REF!</definedName>
    <definedName name="PAGE3_MCRR_30" localSheetId="33">#REF!</definedName>
    <definedName name="PAGE3_MCRR_30" localSheetId="50">#REF!</definedName>
    <definedName name="PAGE3_MCRR_30" localSheetId="0">#REF!</definedName>
    <definedName name="PAGE3_MCRR_30">#REF!</definedName>
    <definedName name="PAGE4_MCRR_16" localSheetId="27">#REF!</definedName>
    <definedName name="PAGE4_MCRR_16" localSheetId="36">#REF!</definedName>
    <definedName name="PAGE4_MCRR_16" localSheetId="37">#REF!</definedName>
    <definedName name="PAGE4_MCRR_16" localSheetId="38">#REF!</definedName>
    <definedName name="PAGE4_MCRR_16" localSheetId="26">#REF!</definedName>
    <definedName name="PAGE4_MCRR_16" localSheetId="29">#REF!</definedName>
    <definedName name="PAGE4_MCRR_16" localSheetId="30">#REF!</definedName>
    <definedName name="PAGE4_MCRR_16" localSheetId="31">#REF!</definedName>
    <definedName name="PAGE4_MCRR_16" localSheetId="33">#REF!</definedName>
    <definedName name="PAGE4_MCRR_16" localSheetId="50">#REF!</definedName>
    <definedName name="PAGE4_MCRR_16" localSheetId="0">#REF!</definedName>
    <definedName name="PAGE4_MCRR_16">#REF!</definedName>
    <definedName name="PAGE4_MCRR_21" localSheetId="27">#REF!</definedName>
    <definedName name="PAGE4_MCRR_21" localSheetId="36">#REF!</definedName>
    <definedName name="PAGE4_MCRR_21" localSheetId="37">#REF!</definedName>
    <definedName name="PAGE4_MCRR_21" localSheetId="38">#REF!</definedName>
    <definedName name="PAGE4_MCRR_21" localSheetId="26">#REF!</definedName>
    <definedName name="PAGE4_MCRR_21" localSheetId="29">#REF!</definedName>
    <definedName name="PAGE4_MCRR_21" localSheetId="30">#REF!</definedName>
    <definedName name="PAGE4_MCRR_21" localSheetId="31">#REF!</definedName>
    <definedName name="PAGE4_MCRR_21" localSheetId="33">#REF!</definedName>
    <definedName name="PAGE4_MCRR_21" localSheetId="50">#REF!</definedName>
    <definedName name="PAGE4_MCRR_21" localSheetId="0">#REF!</definedName>
    <definedName name="PAGE4_MCRR_21">#REF!</definedName>
    <definedName name="PAGE4_MCRR_30" localSheetId="27">#REF!</definedName>
    <definedName name="PAGE4_MCRR_30" localSheetId="36">#REF!</definedName>
    <definedName name="PAGE4_MCRR_30" localSheetId="37">#REF!</definedName>
    <definedName name="PAGE4_MCRR_30" localSheetId="38">#REF!</definedName>
    <definedName name="PAGE4_MCRR_30" localSheetId="26">#REF!</definedName>
    <definedName name="PAGE4_MCRR_30" localSheetId="29">#REF!</definedName>
    <definedName name="PAGE4_MCRR_30" localSheetId="30">#REF!</definedName>
    <definedName name="PAGE4_MCRR_30" localSheetId="31">#REF!</definedName>
    <definedName name="PAGE4_MCRR_30" localSheetId="33">#REF!</definedName>
    <definedName name="PAGE4_MCRR_30" localSheetId="50">#REF!</definedName>
    <definedName name="PAGE4_MCRR_30" localSheetId="0">#REF!</definedName>
    <definedName name="PAGE4_MCRR_30">#REF!</definedName>
    <definedName name="PAGE5_MCRR_16" localSheetId="27">#REF!</definedName>
    <definedName name="PAGE5_MCRR_16" localSheetId="36">#REF!</definedName>
    <definedName name="PAGE5_MCRR_16" localSheetId="37">#REF!</definedName>
    <definedName name="PAGE5_MCRR_16" localSheetId="38">#REF!</definedName>
    <definedName name="PAGE5_MCRR_16" localSheetId="26">#REF!</definedName>
    <definedName name="PAGE5_MCRR_16" localSheetId="29">#REF!</definedName>
    <definedName name="PAGE5_MCRR_16" localSheetId="30">#REF!</definedName>
    <definedName name="PAGE5_MCRR_16" localSheetId="31">#REF!</definedName>
    <definedName name="PAGE5_MCRR_16" localSheetId="33">#REF!</definedName>
    <definedName name="PAGE5_MCRR_16" localSheetId="50">#REF!</definedName>
    <definedName name="PAGE5_MCRR_16" localSheetId="0">#REF!</definedName>
    <definedName name="PAGE5_MCRR_16">#REF!</definedName>
    <definedName name="PAGE6.1_MCRR_16" localSheetId="27">#REF!</definedName>
    <definedName name="PAGE6.1_MCRR_16" localSheetId="36">#REF!</definedName>
    <definedName name="PAGE6.1_MCRR_16" localSheetId="37">#REF!</definedName>
    <definedName name="PAGE6.1_MCRR_16" localSheetId="38">#REF!</definedName>
    <definedName name="PAGE6.1_MCRR_16" localSheetId="26">#REF!</definedName>
    <definedName name="PAGE6.1_MCRR_16" localSheetId="29">#REF!</definedName>
    <definedName name="PAGE6.1_MCRR_16" localSheetId="30">#REF!</definedName>
    <definedName name="PAGE6.1_MCRR_16" localSheetId="31">#REF!</definedName>
    <definedName name="PAGE6.1_MCRR_16" localSheetId="33">#REF!</definedName>
    <definedName name="PAGE6.1_MCRR_16" localSheetId="50">#REF!</definedName>
    <definedName name="PAGE6.1_MCRR_16" localSheetId="0">#REF!</definedName>
    <definedName name="PAGE6.1_MCRR_16">#REF!</definedName>
    <definedName name="PAGE6_MCRR_16" localSheetId="27">#REF!</definedName>
    <definedName name="PAGE6_MCRR_16" localSheetId="36">#REF!</definedName>
    <definedName name="PAGE6_MCRR_16" localSheetId="37">#REF!</definedName>
    <definedName name="PAGE6_MCRR_16" localSheetId="38">#REF!</definedName>
    <definedName name="PAGE6_MCRR_16" localSheetId="26">#REF!</definedName>
    <definedName name="PAGE6_MCRR_16" localSheetId="29">#REF!</definedName>
    <definedName name="PAGE6_MCRR_16" localSheetId="30">#REF!</definedName>
    <definedName name="PAGE6_MCRR_16" localSheetId="31">#REF!</definedName>
    <definedName name="PAGE6_MCRR_16" localSheetId="33">#REF!</definedName>
    <definedName name="PAGE6_MCRR_16" localSheetId="50">#REF!</definedName>
    <definedName name="PAGE6_MCRR_16" localSheetId="0">#REF!</definedName>
    <definedName name="PAGE6_MCRR_16">#REF!</definedName>
    <definedName name="PAGE7.1_MCRR_16">#N/A</definedName>
    <definedName name="PAGE7_MCRR_16" localSheetId="27">#REF!</definedName>
    <definedName name="PAGE7_MCRR_16" localSheetId="36">#REF!</definedName>
    <definedName name="PAGE7_MCRR_16" localSheetId="37">#REF!</definedName>
    <definedName name="PAGE7_MCRR_16" localSheetId="38">#REF!</definedName>
    <definedName name="PAGE7_MCRR_16" localSheetId="26">#REF!</definedName>
    <definedName name="PAGE7_MCRR_16" localSheetId="29">#REF!</definedName>
    <definedName name="PAGE7_MCRR_16" localSheetId="30">#REF!</definedName>
    <definedName name="PAGE7_MCRR_16" localSheetId="31">#REF!</definedName>
    <definedName name="PAGE7_MCRR_16" localSheetId="33">#REF!</definedName>
    <definedName name="PAGE7_MCRR_16" localSheetId="18">#REF!</definedName>
    <definedName name="PAGE7_MCRR_16" localSheetId="50">#REF!</definedName>
    <definedName name="PAGE7_MCRR_16" localSheetId="0">#REF!</definedName>
    <definedName name="PAGE7_MCRR_16">#REF!</definedName>
    <definedName name="PAGE8_MCRR_16">#N/A</definedName>
    <definedName name="Pal_Workbook_GUID" hidden="1">"1YDJKL1A3MNKIMXTGKJS3UTZ"</definedName>
    <definedName name="Partial_Year_Factor_Synthetic_Lease" localSheetId="8">#REF!</definedName>
    <definedName name="Partial_Year_Factor_Synthetic_Lease">'[60]Technical &amp; Timing'!#REF!</definedName>
    <definedName name="Percent_AC" localSheetId="27">#REF!</definedName>
    <definedName name="Percent_AC" localSheetId="36">#REF!</definedName>
    <definedName name="Percent_AC" localSheetId="37">#REF!</definedName>
    <definedName name="Percent_AC" localSheetId="38">#REF!</definedName>
    <definedName name="Percent_AC" localSheetId="26">#REF!</definedName>
    <definedName name="Percent_AC" localSheetId="29">#REF!</definedName>
    <definedName name="Percent_AC" localSheetId="30">#REF!</definedName>
    <definedName name="Percent_AC" localSheetId="31">#REF!</definedName>
    <definedName name="Percent_AC" localSheetId="33">#REF!</definedName>
    <definedName name="Percent_AC" localSheetId="18">#REF!</definedName>
    <definedName name="Percent_AC" localSheetId="50">#REF!</definedName>
    <definedName name="Percent_AC" localSheetId="0">#REF!</definedName>
    <definedName name="Percent_AC">#REF!</definedName>
    <definedName name="Percent_Elec_Water" localSheetId="27">#REF!</definedName>
    <definedName name="Percent_Elec_Water" localSheetId="36">#REF!</definedName>
    <definedName name="Percent_Elec_Water" localSheetId="37">#REF!</definedName>
    <definedName name="Percent_Elec_Water" localSheetId="38">#REF!</definedName>
    <definedName name="Percent_Elec_Water" localSheetId="26">#REF!</definedName>
    <definedName name="Percent_Elec_Water" localSheetId="29">#REF!</definedName>
    <definedName name="Percent_Elec_Water" localSheetId="30">#REF!</definedName>
    <definedName name="Percent_Elec_Water" localSheetId="31">#REF!</definedName>
    <definedName name="Percent_Elec_Water" localSheetId="33">#REF!</definedName>
    <definedName name="Percent_Elec_Water" localSheetId="18">#REF!</definedName>
    <definedName name="Percent_Elec_Water" localSheetId="50">#REF!</definedName>
    <definedName name="Percent_Elec_Water" localSheetId="0">#REF!</definedName>
    <definedName name="Percent_Elec_Water">#REF!</definedName>
    <definedName name="Percent_Gas_Heat" localSheetId="18">'[21]Per Measure Savings'!$M$8</definedName>
    <definedName name="Percent_Gas_Water" localSheetId="18">'[21]Per Measure Savings'!$L$8</definedName>
    <definedName name="Percent_SH" localSheetId="27">#REF!</definedName>
    <definedName name="Percent_SH" localSheetId="36">#REF!</definedName>
    <definedName name="Percent_SH" localSheetId="37">#REF!</definedName>
    <definedName name="Percent_SH" localSheetId="38">#REF!</definedName>
    <definedName name="Percent_SH" localSheetId="26">#REF!</definedName>
    <definedName name="Percent_SH" localSheetId="29">#REF!</definedName>
    <definedName name="Percent_SH" localSheetId="30">#REF!</definedName>
    <definedName name="Percent_SH" localSheetId="31">#REF!</definedName>
    <definedName name="Percent_SH" localSheetId="33">#REF!</definedName>
    <definedName name="Percent_SH" localSheetId="18">#REF!</definedName>
    <definedName name="Percent_SH" localSheetId="50">#REF!</definedName>
    <definedName name="Percent_SH" localSheetId="0">#REF!</definedName>
    <definedName name="Percent_SH">#REF!</definedName>
    <definedName name="period" localSheetId="18">#REF!</definedName>
    <definedName name="period">#REF!</definedName>
    <definedName name="Period_1_Coverage_Threshold" localSheetId="18">[9]Inputs!#REF!</definedName>
    <definedName name="Period_1_Coverage_Threshold">#REF!</definedName>
    <definedName name="Period_1_Distributable_Cash" localSheetId="18">[9]Inputs!#REF!</definedName>
    <definedName name="Period_1_Distributable_Cash">#REF!</definedName>
    <definedName name="Period_2_Adjusted_Distributable_Cash" localSheetId="18">[9]Inputs!#REF!</definedName>
    <definedName name="Period_2_Adjusted_Distributable_Cash">#REF!</definedName>
    <definedName name="permanentevapcooler" localSheetId="18">'[21]Unit Input'!$D$46</definedName>
    <definedName name="PFYE" localSheetId="8">#REF!</definedName>
    <definedName name="PFYE">[48]Input1!$B$7</definedName>
    <definedName name="PHILIPS" localSheetId="18" hidden="1">{#N/A,#N/A,FALSE,"RECAP";#N/A,#N/A,FALSE,"MATBYCLS";#N/A,#N/A,FALSE,"STATUS";#N/A,#N/A,FALSE,"OP-ACT";#N/A,#N/A,FALSE,"W_O"}</definedName>
    <definedName name="PHILIPS" localSheetId="8" hidden="1">{#N/A,#N/A,FALSE,"RECAP";#N/A,#N/A,FALSE,"MATBYCLS";#N/A,#N/A,FALSE,"STATUS";#N/A,#N/A,FALSE,"OP-ACT";#N/A,#N/A,FALSE,"W_O"}</definedName>
    <definedName name="PHILIPS" hidden="1">{#N/A,#N/A,FALSE,"RECAP";#N/A,#N/A,FALSE,"MATBYCLS";#N/A,#N/A,FALSE,"STATUS";#N/A,#N/A,FALSE,"OP-ACT";#N/A,#N/A,FALSE,"W_O"}</definedName>
    <definedName name="PhyGasTermDates" localSheetId="8">#REF!</definedName>
    <definedName name="PhyGasTermDates">[47]PhyGasTerm!$L$1:$BU$2</definedName>
    <definedName name="PhyGasTermMTM" localSheetId="8">#REF!</definedName>
    <definedName name="PhyGasTermMTM">[47]PhyGasTerm!$B$62:$BU$105</definedName>
    <definedName name="PhyGasTermVol" localSheetId="8">#REF!</definedName>
    <definedName name="PhyGasTermVol">[47]PhyGasTerm!$B$7:$BU$50</definedName>
    <definedName name="Physical" localSheetId="8">#REF!</definedName>
    <definedName name="Physical">[61]PhysicalFreeze!$A$5:$BS$152</definedName>
    <definedName name="PILOT_Escalation_Ceiling" localSheetId="8">#REF!</definedName>
    <definedName name="PILOT_Escalation_Ceiling">[14]Inputs!#REF!</definedName>
    <definedName name="PILOT_Escalation_Floor" localSheetId="8">#REF!</definedName>
    <definedName name="PILOT_Escalation_Floor">[14]Inputs!#REF!</definedName>
    <definedName name="PILOT_Portion_to_County" localSheetId="8">#REF!</definedName>
    <definedName name="PILOT_Portion_to_County">[14]Inputs!#REF!</definedName>
    <definedName name="Pingmancera" localSheetId="18"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localSheetId="8"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hidden="1">{#N/A,#N/A,FALSE,"Index";#N/A,#N/A,FALSE,"COMPBS";#N/A,#N/A,FALSE,"COMPIS";#N/A,#N/A,FALSE,"MOBS";#N/A,#N/A,FALSE,"MOIS";#N/A,#N/A,FALSE,"M&amp;AEXP";#N/A,#N/A,FALSE,"D.L.EXP";#N/A,#N/A,FALSE,"MFGEXP";#N/A,#N/A,FALSE,"ADMEXP";#N/A,#N/A,FALSE,"DLPAY";#N/A,#N/A,FALSE,"INDPAY";#N/A,#N/A,FALSE,"HOURLY";#N/A,#N/A,FALSE,"HEAD";#N/A,#N/A,FALSE,"CASHTRAN";#N/A,#N/A,FALSE,"RESULT";#N/A,#N/A,FALSE,"CASHFLOW"}</definedName>
    <definedName name="piti" localSheetId="1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localSheetId="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lant_Capacity" localSheetId="8">#REF!</definedName>
    <definedName name="Plant_Capacity">[14]Inputs!#REF!</definedName>
    <definedName name="pmcat" localSheetId="18">#REF!</definedName>
    <definedName name="pmcat">#REF!</definedName>
    <definedName name="pmper" localSheetId="18">#REF!</definedName>
    <definedName name="pmper">#REF!</definedName>
    <definedName name="portableevapcooler" localSheetId="18">'[21]Unit Input'!$D$30</definedName>
    <definedName name="portfolio" localSheetId="8">#REF!</definedName>
    <definedName name="portfolio">[19]Inputs!$B$8</definedName>
    <definedName name="Post_Commercial_Operations_Construction_G_A_Total__2002" localSheetId="8">#REF!</definedName>
    <definedName name="Post_Commercial_Operations_Construction_G_A_Total__2002">[14]Inputs!#REF!</definedName>
    <definedName name="Post_Lease_Term_Loan_Amortization_Partial_Year_Factor" localSheetId="8">#REF!</definedName>
    <definedName name="Post_Lease_Term_Loan_Amortization_Partial_Year_Factor">'[9]Debt Service'!#REF!</definedName>
    <definedName name="Post_Lease_Term_Loan_Term" localSheetId="8">#REF!</definedName>
    <definedName name="Post_Lease_Term_Loan_Term">[14]Inputs!#REF!</definedName>
    <definedName name="Post_Lease_Term_Refinanced_Principal_Amount" localSheetId="8">#REF!</definedName>
    <definedName name="Post_Lease_Term_Refinanced_Principal_Amount">'[62]Debt Service - SL'!$B$656</definedName>
    <definedName name="POVM_Fuel_Partial_Year_Factor" localSheetId="8">#REF!</definedName>
    <definedName name="POVM_Fuel_Partial_Year_Factor">'[14]PSCo PPA Revenue'!#REF!</definedName>
    <definedName name="POVM_Margin_Partial_Year_Factor" localSheetId="8">#REF!</definedName>
    <definedName name="POVM_Margin_Partial_Year_Factor">'[14]PSCo PPA Revenue'!#REF!</definedName>
    <definedName name="Power_Island_Extended_Warranty" localSheetId="8">#REF!</definedName>
    <definedName name="Power_Island_Extended_Warranty">[14]Inputs!#REF!</definedName>
    <definedName name="Power_Pool_Fees_Input" localSheetId="8">#REF!</definedName>
    <definedName name="Power_Pool_Fees_Input">[14]Inputs!#REF!</definedName>
    <definedName name="Power_Pool_Fees_Input_Base_Year" localSheetId="8">#REF!</definedName>
    <definedName name="Power_Pool_Fees_Input_Base_Year">[14]Inputs!#REF!</definedName>
    <definedName name="Pre_Engineering_Payments" localSheetId="8">#REF!</definedName>
    <definedName name="Pre_Engineering_Payments">[14]Inputs!#REF!</definedName>
    <definedName name="Pre_Tax_Income__Toolling_Book" localSheetId="18">#REF!</definedName>
    <definedName name="Pre_Tax_Income__Toolling_Book">#REF!</definedName>
    <definedName name="prelamp" localSheetId="18" hidden="1">{"ID1",#N/A,FALSE,"IDIQ-I";"id2",#N/A,FALSE,"IDIQ-II";"ID3",#N/A,FALSE,"IDIQ-III";"ID4",#N/A,FALSE,"IDIQ-IV";"id5",#N/A,FALSE,"IDIQ-V";"ID6",#N/A,FALSE,"IDIQ-VI";"DO1a",#N/A,FALSE,"DO-IA";"DO1b",#N/A,FALSE,"DO-IB";"DO1C",#N/A,FALSE,"DO-IC";"DO3",#N/A,FALSE,"DO-III";"DO4",#N/A,FALSE,"DO-IV";"DO5",#N/A,FALSE,"DO-V"}</definedName>
    <definedName name="prelamp" localSheetId="8" hidden="1">{"ID1",#N/A,FALSE,"IDIQ-I";"id2",#N/A,FALSE,"IDIQ-II";"ID3",#N/A,FALSE,"IDIQ-III";"ID4",#N/A,FALSE,"IDIQ-IV";"id5",#N/A,FALSE,"IDIQ-V";"ID6",#N/A,FALSE,"IDIQ-VI";"DO1a",#N/A,FALSE,"DO-IA";"DO1b",#N/A,FALSE,"DO-IB";"DO1C",#N/A,FALSE,"DO-IC";"DO3",#N/A,FALSE,"DO-III";"DO4",#N/A,FALSE,"DO-IV";"DO5",#N/A,FALSE,"DO-V"}</definedName>
    <definedName name="prelamp" hidden="1">{"ID1",#N/A,FALSE,"IDIQ-I";"id2",#N/A,FALSE,"IDIQ-II";"ID3",#N/A,FALSE,"IDIQ-III";"ID4",#N/A,FALSE,"IDIQ-IV";"id5",#N/A,FALSE,"IDIQ-V";"ID6",#N/A,FALSE,"IDIQ-VI";"DO1a",#N/A,FALSE,"DO-IA";"DO1b",#N/A,FALSE,"DO-IB";"DO1C",#N/A,FALSE,"DO-IC";"DO3",#N/A,FALSE,"DO-III";"DO4",#N/A,FALSE,"DO-IV";"DO5",#N/A,FALSE,"DO-V"}</definedName>
    <definedName name="preretmort">#REF!</definedName>
    <definedName name="preserve_var" localSheetId="8">#REF!</definedName>
    <definedName name="preserve_var">[19]Inputs!$B$25</definedName>
    <definedName name="PreviousDimensionReference" localSheetId="8">#REF!</definedName>
    <definedName name="PreviousDimensionReference">'[31]Setup -&gt;'!$G$27</definedName>
    <definedName name="Print" localSheetId="18">#REF!</definedName>
    <definedName name="Print">#REF!</definedName>
    <definedName name="_xlnm.Print_Area" localSheetId="28">'CARE - Table 4'!$A$1:$F$34</definedName>
    <definedName name="_xlnm.Print_Area" localSheetId="25">'CARE- Table 1'!$A$1:$H$26</definedName>
    <definedName name="_xlnm.Print_Area" localSheetId="27">'CARE -Table 3'!$A$1:$K$46</definedName>
    <definedName name="_xlnm.Print_Area" localSheetId="34">'CARE-Table 10'!$A$1:$D$25</definedName>
    <definedName name="_xlnm.Print_Area" localSheetId="35">'CARE-Table 11'!$A$1:$F$28</definedName>
    <definedName name="_xlnm.Print_Area" localSheetId="36">'CARE-Table 12'!$A$5:$F$29</definedName>
    <definedName name="_xlnm.Print_Area" localSheetId="37">'CARE-Table 13 '!$A$1:$G$35</definedName>
    <definedName name="_xlnm.Print_Area" localSheetId="38">'CARE-Table 14'!$A$1:$J$13</definedName>
    <definedName name="_xlnm.Print_Area" localSheetId="39">'CARE-Table 15'!$A$1:$I$10</definedName>
    <definedName name="_xlnm.Print_Area" localSheetId="40">'CARE-Table 16'!$A$1:$B$20</definedName>
    <definedName name="_xlnm.Print_Area" localSheetId="41">'CARE-Table 17'!$A$1:$E$24</definedName>
    <definedName name="_xlnm.Print_Area" localSheetId="26">'CARE-Table 2'!$A$1:$AB$26</definedName>
    <definedName name="_xlnm.Print_Area" localSheetId="29">'CARE-Table 5'!$A$1:$G$10</definedName>
    <definedName name="_xlnm.Print_Area" localSheetId="30">'CARE-Table 6'!$A$1:$J$12</definedName>
    <definedName name="_xlnm.Print_Area" localSheetId="31">'CARE-Table 7'!$A$5:$H$25</definedName>
    <definedName name="_xlnm.Print_Area" localSheetId="32">'CARE-Table 8'!$A$1:$I$32</definedName>
    <definedName name="_xlnm.Print_Area" localSheetId="33">'CARE-Table 9 '!$A$1:$H$19</definedName>
    <definedName name="_xlnm.Print_Area" localSheetId="1">'ESA Summary Table 1'!$A$1:$J$44</definedName>
    <definedName name="_xlnm.Print_Area" localSheetId="2">'ESA Table 1'!$A$1:$J$53</definedName>
    <definedName name="_xlnm.Print_Area" localSheetId="17">'ESA Table 10'!$A$1:$L$43</definedName>
    <definedName name="_xlnm.Print_Area" localSheetId="18">'ESA Table 11'!$A$1:$Y$52</definedName>
    <definedName name="_xlnm.Print_Area" localSheetId="19">'ESA Table 12'!$A$1:$E$49</definedName>
    <definedName name="_xlnm.Print_Area" localSheetId="20">'ESA Table 13A'!$A$1:$K$51</definedName>
    <definedName name="_xlnm.Print_Area" localSheetId="21">'ESA Table 13B'!$A$1:$G$23</definedName>
    <definedName name="_xlnm.Print_Area" localSheetId="22">'ESA Table 14'!$A$1:$M$27</definedName>
    <definedName name="_xlnm.Print_Area" localSheetId="23">'ESA Table 15'!$A$1:$C$24</definedName>
    <definedName name="_xlnm.Print_Area" localSheetId="24">'ESA Table 16'!$A$1:$N$248</definedName>
    <definedName name="_xlnm.Print_Area" localSheetId="3">'ESA Table 1A'!$A$1:$J$54</definedName>
    <definedName name="_xlnm.Print_Area" localSheetId="4">'ESA Table 2 Main'!$A$1:$L$127</definedName>
    <definedName name="_xlnm.Print_Area" localSheetId="5">'ESA Table 2A MFWB'!$A$1:$Y$165</definedName>
    <definedName name="_xlnm.Print_Area" localSheetId="7">'ESA Table 2C BE (SCE-Only)'!$A$1:$J$43</definedName>
    <definedName name="_xlnm.Print_Area" localSheetId="8">'ESA Table 2D_CEH (SCE only)'!$A$1:$I$41</definedName>
    <definedName name="_xlnm.Print_Area" localSheetId="9">'ESA Table 2E CSD'!$A$1:$J$111</definedName>
    <definedName name="_xlnm.Print_Area" localSheetId="10">'ESA Table 3'!$A$1:$K$19</definedName>
    <definedName name="_xlnm.Print_Area" localSheetId="11">'ESA Table 4'!$A$1:$G$52</definedName>
    <definedName name="_xlnm.Print_Area" localSheetId="12">'ESA Table 5'!$A$1:$G$15</definedName>
    <definedName name="_xlnm.Print_Area" localSheetId="13">'ESA Table 6'!$A$1:$S$101</definedName>
    <definedName name="_xlnm.Print_Area" localSheetId="14">'ESA Table 7'!$A$1:$E$84</definedName>
    <definedName name="_xlnm.Print_Area" localSheetId="15">'ESA Table 8'!$A$1:$H$21</definedName>
    <definedName name="_xlnm.Print_Area" localSheetId="16">'ESA Table 9 SCE Only'!$A$1:$G$31</definedName>
    <definedName name="_xlnm.Print_Area" localSheetId="45">'FERA - Table 4'!$A$1:$G$20</definedName>
    <definedName name="_xlnm.Print_Area" localSheetId="42">'FERA-Table 1'!$A$1:$H$26</definedName>
    <definedName name="_xlnm.Print_Area" localSheetId="43">'FERA-Table 2'!$A$1:$AB$25</definedName>
    <definedName name="_xlnm.Print_Area" localSheetId="46">'FERA-Table 5'!$A$1:$J$12</definedName>
    <definedName name="_xlnm.Print_Area" localSheetId="47">'FERA-Table 6'!$A$1:$H$23</definedName>
    <definedName name="_xlnm.Print_Area" localSheetId="48">'FERA-Table 7'!$A$1:$I$35</definedName>
    <definedName name="_xlnm.Print_Area" localSheetId="49">'FERA-Table 8'!$A$1:$D$20</definedName>
    <definedName name="_xlnm.Print_Area" localSheetId="50">'FERA-Table 9'!$A$1:$K$47</definedName>
    <definedName name="_xlnm.Print_Area" localSheetId="0">'SUMMARY -Highlights '!$A$1:$D$48</definedName>
    <definedName name="_xlnm.Print_Area">#REF!</definedName>
    <definedName name="Print_Area_2" localSheetId="36">#REF!</definedName>
    <definedName name="Print_Area_2" localSheetId="37">#REF!</definedName>
    <definedName name="Print_Area_2" localSheetId="38">#REF!</definedName>
    <definedName name="Print_Area_2" localSheetId="30">#REF!</definedName>
    <definedName name="Print_Area_2" localSheetId="31">#REF!</definedName>
    <definedName name="Print_Area_2" localSheetId="33">#REF!</definedName>
    <definedName name="Print_Area_2" localSheetId="18">#REF!</definedName>
    <definedName name="Print_Area_2" localSheetId="0">#REF!</definedName>
    <definedName name="Print_Area_2">#REF!</definedName>
    <definedName name="PRINT_AREA_MI" localSheetId="27">#REF!</definedName>
    <definedName name="PRINT_AREA_MI" localSheetId="36">#REF!</definedName>
    <definedName name="PRINT_AREA_MI" localSheetId="37">#REF!</definedName>
    <definedName name="PRINT_AREA_MI" localSheetId="38">#REF!</definedName>
    <definedName name="PRINT_AREA_MI" localSheetId="26">#REF!</definedName>
    <definedName name="PRINT_AREA_MI" localSheetId="29">#REF!</definedName>
    <definedName name="PRINT_AREA_MI" localSheetId="30">#REF!</definedName>
    <definedName name="PRINT_AREA_MI" localSheetId="31">#REF!</definedName>
    <definedName name="PRINT_AREA_MI" localSheetId="33">#REF!</definedName>
    <definedName name="PRINT_AREA_MI" localSheetId="18">#REF!</definedName>
    <definedName name="Print_Area_MI" localSheetId="8">#REF!</definedName>
    <definedName name="PRINT_AREA_MI" localSheetId="50">#REF!</definedName>
    <definedName name="PRINT_AREA_MI" localSheetId="0">#REF!</definedName>
    <definedName name="PRINT_AREA_MI">#REF!</definedName>
    <definedName name="Print_Table" localSheetId="8">#REF!</definedName>
    <definedName name="Print_Table">#REF!</definedName>
    <definedName name="problem" localSheetId="18" hidden="1">{#N/A,#N/A,FALSE,"trates"}</definedName>
    <definedName name="problem" localSheetId="8" hidden="1">{#N/A,#N/A,FALSE,"trates"}</definedName>
    <definedName name="problem" hidden="1">{#N/A,#N/A,FALSE,"trates"}</definedName>
    <definedName name="Product_2">#REF!</definedName>
    <definedName name="Product_5">#REF!</definedName>
    <definedName name="Product_6">#REF!</definedName>
    <definedName name="Product_7a">#REF!</definedName>
    <definedName name="Product_7b">#REF!</definedName>
    <definedName name="Project" localSheetId="8">#REF!</definedName>
    <definedName name="Project">[63]CASE!$B$3:$B$12</definedName>
    <definedName name="Project_Starts_Operations_in_Quarter" localSheetId="18">#REF!</definedName>
    <definedName name="Project_Starts_Operations_in_Quarter">#REF!</definedName>
    <definedName name="Property__Plant___Equipment" localSheetId="18">#REF!</definedName>
    <definedName name="Property__Plant___Equipment">#REF!</definedName>
    <definedName name="Property_Tax_Assessment_Value_for_Jan1_Start" localSheetId="18">#REF!</definedName>
    <definedName name="Property_Tax_Assessment_Value_for_Jan1_Start">#REF!</definedName>
    <definedName name="Property_Tax_Base_Year" localSheetId="18">[14]Inputs!#REF!</definedName>
    <definedName name="Property_Tax_Base_Year">#REF!</definedName>
    <definedName name="Property_Tax_Dec_2000" localSheetId="18">[14]Inputs!#REF!</definedName>
    <definedName name="Property_Tax_Dec_2000">#REF!</definedName>
    <definedName name="Property_Tax_Input_Delayed_One_Year" localSheetId="18">[14]Inputs!#REF!</definedName>
    <definedName name="Property_Tax_Input_Delayed_One_Year">#REF!</definedName>
    <definedName name="Property_Taxes___Book" localSheetId="18">'[14]Other Operating Expenses'!#REF!</definedName>
    <definedName name="Property_Taxes___Book">#REF!</definedName>
    <definedName name="Property_Taxes__Cash" localSheetId="8">#REF!</definedName>
    <definedName name="Property_Taxes__Cash">'[14]Other Operating Expenses'!#REF!</definedName>
    <definedName name="PSA_Line_Loss_Factor" localSheetId="8">#REF!</definedName>
    <definedName name="PSA_Line_Loss_Factor">[9]Inputs!#REF!</definedName>
    <definedName name="PSA_Off_Peak_Delivered_MWh" localSheetId="8">#REF!</definedName>
    <definedName name="PSA_Off_Peak_Delivered_MWh">'[9]Technical &amp; Timing'!#REF!</definedName>
    <definedName name="PSA_On_Peak_Delivered_MWh" localSheetId="8">#REF!</definedName>
    <definedName name="PSA_On_Peak_Delivered_MWh">'[9]Technical &amp; Timing'!#REF!</definedName>
    <definedName name="PSA_Replacement_MWh_Cost" localSheetId="8">#REF!</definedName>
    <definedName name="PSA_Replacement_MWh_Cost">'[9]NonFuel Expenses'!#REF!</definedName>
    <definedName name="PST" localSheetId="18">#REF!</definedName>
    <definedName name="PST">#REF!</definedName>
    <definedName name="PSTAIR" localSheetId="18">#REF!</definedName>
    <definedName name="PSTAIR">#REF!</definedName>
    <definedName name="pv" localSheetId="8">#REF!</definedName>
    <definedName name="pv">[19]Inputs!$B$26</definedName>
    <definedName name="PV_of_1st_Quarter_Cash_Flows" localSheetId="18">#REF!</definedName>
    <definedName name="PV_of_1st_Quarter_Cash_Flows">#REF!</definedName>
    <definedName name="PV_of_2nd_Quarter_Cash_Flows" localSheetId="18">#REF!</definedName>
    <definedName name="PV_of_2nd_Quarter_Cash_Flows">#REF!</definedName>
    <definedName name="PV_of_3rd_Quarter_Cash_Flows" localSheetId="18">#REF!</definedName>
    <definedName name="PV_of_3rd_Quarter_Cash_Flows">#REF!</definedName>
    <definedName name="PV_of_4th_Quarter_Cash_Flows">#REF!</definedName>
    <definedName name="PV_Project_Cash_Flows">#REF!</definedName>
    <definedName name="pyeper">#REF!</definedName>
    <definedName name="qqqqqqq" localSheetId="18" hidden="1">{"SourcesUses",#N/A,TRUE,"CFMODEL";"TransOverview",#N/A,TRUE,"CFMODEL"}</definedName>
    <definedName name="qqqqqqq" localSheetId="8" hidden="1">{"SourcesUses",#N/A,TRUE,"CFMODEL";"TransOverview",#N/A,TRUE,"CFMODEL"}</definedName>
    <definedName name="qqqqqqq" hidden="1">{"SourcesUses",#N/A,TRUE,"CFMODEL";"TransOverview",#N/A,TRUE,"CFMODEL"}</definedName>
    <definedName name="qqqqqqqqqqqqqqqqqq" localSheetId="18" hidden="1">{"Income Statement",#N/A,FALSE,"CFMODEL";"Balance Sheet",#N/A,FALSE,"CFMODEL"}</definedName>
    <definedName name="qqqqqqqqqqqqqqqqqq" localSheetId="8" hidden="1">{"Income Statement",#N/A,FALSE,"CFMODEL";"Balance Sheet",#N/A,FALSE,"CFMODEL"}</definedName>
    <definedName name="qqqqqqqqqqqqqqqqqq" hidden="1">{"Income Statement",#N/A,FALSE,"CFMODEL";"Balance Sheet",#N/A,FALSE,"CFMODEL"}</definedName>
    <definedName name="r.CashFlow" localSheetId="18" hidden="1">#REF!</definedName>
    <definedName name="r.CashFlow" hidden="1">#REF!</definedName>
    <definedName name="r.Leverage" localSheetId="18" hidden="1">#REF!</definedName>
    <definedName name="r.Leverage" hidden="1">#REF!</definedName>
    <definedName name="r.Liquidity" localSheetId="18" hidden="1">#REF!</definedName>
    <definedName name="r.Liquidity" hidden="1">#REF!</definedName>
    <definedName name="r.Market" hidden="1">#REF!</definedName>
    <definedName name="r.Profitability" hidden="1">#REF!</definedName>
    <definedName name="r.Summary" hidden="1">#REF!</definedName>
    <definedName name="ra">#REF!</definedName>
    <definedName name="RateCase">#REF!</definedName>
    <definedName name="RCN_sector_1" localSheetId="27">#REF!</definedName>
    <definedName name="RCN_sector_1" localSheetId="36">#REF!</definedName>
    <definedName name="RCN_sector_1" localSheetId="37">#REF!</definedName>
    <definedName name="RCN_sector_1" localSheetId="38">#REF!</definedName>
    <definedName name="RCN_sector_1" localSheetId="26">#REF!</definedName>
    <definedName name="RCN_sector_1" localSheetId="29">#REF!</definedName>
    <definedName name="RCN_sector_1" localSheetId="30">#REF!</definedName>
    <definedName name="RCN_sector_1" localSheetId="31">#REF!</definedName>
    <definedName name="RCN_sector_1" localSheetId="33">#REF!</definedName>
    <definedName name="RCN_sector_1" localSheetId="50">#REF!</definedName>
    <definedName name="RCN_sector_1" localSheetId="0">#REF!</definedName>
    <definedName name="RCN_sector_1">#REF!</definedName>
    <definedName name="RCN_sector_2" localSheetId="27">#REF!</definedName>
    <definedName name="RCN_sector_2" localSheetId="36">#REF!</definedName>
    <definedName name="RCN_sector_2" localSheetId="37">#REF!</definedName>
    <definedName name="RCN_sector_2" localSheetId="38">#REF!</definedName>
    <definedName name="RCN_sector_2" localSheetId="26">#REF!</definedName>
    <definedName name="RCN_sector_2" localSheetId="29">#REF!</definedName>
    <definedName name="RCN_sector_2" localSheetId="30">#REF!</definedName>
    <definedName name="RCN_sector_2" localSheetId="31">#REF!</definedName>
    <definedName name="RCN_sector_2" localSheetId="33">#REF!</definedName>
    <definedName name="RCN_sector_2" localSheetId="50">#REF!</definedName>
    <definedName name="RCN_sector_2" localSheetId="0">#REF!</definedName>
    <definedName name="RCN_sector_2">#REF!</definedName>
    <definedName name="Re_Fi_Term_Loan_Maturity_Year" localSheetId="8">#REF!</definedName>
    <definedName name="Re_Fi_Term_Loan_Maturity_Year">[14]Debt!#REF!</definedName>
    <definedName name="REC" localSheetId="18">#REF!</definedName>
    <definedName name="REC">#REF!</definedName>
    <definedName name="reference3" localSheetId="18" hidden="1">{"SourcesUses",#N/A,TRUE,"CFMODEL";"TransOverview",#N/A,TRUE,"CFMODEL"}</definedName>
    <definedName name="reference3" localSheetId="8" hidden="1">{"SourcesUses",#N/A,TRUE,"CFMODEL";"TransOverview",#N/A,TRUE,"CFMODEL"}</definedName>
    <definedName name="reference3" hidden="1">{"SourcesUses",#N/A,TRUE,"CFMODEL";"TransOverview",#N/A,TRUE,"CFMODEL"}</definedName>
    <definedName name="reference32" localSheetId="18" hidden="1">{"SourcesUses",#N/A,TRUE,"CFMODEL";"TransOverview",#N/A,TRUE,"CFMODEL"}</definedName>
    <definedName name="reference32" localSheetId="8" hidden="1">{"SourcesUses",#N/A,TRUE,"CFMODEL";"TransOverview",#N/A,TRUE,"CFMODEL"}</definedName>
    <definedName name="reference32" hidden="1">{"SourcesUses",#N/A,TRUE,"CFMODEL";"TransOverview",#N/A,TRUE,"CFMODEL"}</definedName>
    <definedName name="Refi_Debt_Service_Coverage_Ratio_List" localSheetId="8">#REF!</definedName>
    <definedName name="Refi_Debt_Service_Coverage_Ratio_List">'[14]Cash Flow'!#REF!</definedName>
    <definedName name="Refi_DSCR_Criteria" localSheetId="8">#REF!</definedName>
    <definedName name="Refi_DSCR_Criteria">'[14]Cash Flow'!#REF!</definedName>
    <definedName name="Refinancing_Amortization_Schedule" localSheetId="8">#REF!</definedName>
    <definedName name="Refinancing_Amortization_Schedule">[14]Inputs!#REF!</definedName>
    <definedName name="refrigerator" localSheetId="18">'[21]Unit Input'!$D$31:$D$33</definedName>
    <definedName name="Reggie" localSheetId="18">#REF!</definedName>
    <definedName name="Reggie">#REF!</definedName>
    <definedName name="Reggie1" localSheetId="18">#REF!</definedName>
    <definedName name="Reggie1">#REF!</definedName>
    <definedName name="RELAMP" localSheetId="27">#REF!</definedName>
    <definedName name="RELAMP" localSheetId="36">#REF!</definedName>
    <definedName name="RELAMP" localSheetId="37">#REF!</definedName>
    <definedName name="RELAMP" localSheetId="38">#REF!</definedName>
    <definedName name="RELAMP" localSheetId="26">#REF!</definedName>
    <definedName name="RELAMP" localSheetId="29">#REF!</definedName>
    <definedName name="RELAMP" localSheetId="30">#REF!</definedName>
    <definedName name="RELAMP" localSheetId="31">#REF!</definedName>
    <definedName name="RELAMP" localSheetId="33">#REF!</definedName>
    <definedName name="RELAMP" localSheetId="18">#REF!</definedName>
    <definedName name="RELAMP" localSheetId="50">#REF!</definedName>
    <definedName name="RELAMP" localSheetId="0">#REF!</definedName>
    <definedName name="RELAMP">#REF!</definedName>
    <definedName name="Repairs_Discount_Factor">#REF!</definedName>
    <definedName name="repo_meanreversion">#REF!</definedName>
    <definedName name="repo_model">#REF!</definedName>
    <definedName name="repo_volatility">#REF!</definedName>
    <definedName name="ReportingMonth">[23]Data!$C$2</definedName>
    <definedName name="ReportingYear">[23]Data!$G$5</definedName>
    <definedName name="rert" localSheetId="18" hidden="1">{"'Attachment'!$A$1:$L$49"}</definedName>
    <definedName name="rert" localSheetId="8" hidden="1">{"'Attachment'!$A$1:$L$49"}</definedName>
    <definedName name="rert" hidden="1">{"'Attachment'!$A$1:$L$49"}</definedName>
    <definedName name="RES_MTR">1.8</definedName>
    <definedName name="Residual_Credit_Enhancement_LOC_Amount" localSheetId="8">#REF!</definedName>
    <definedName name="Residual_Credit_Enhancement_LOC_Amount">[14]Debt!#REF!</definedName>
    <definedName name="Residual_Credit_Enhancement_LOC_Arrangement_Fee" localSheetId="8">#REF!</definedName>
    <definedName name="Residual_Credit_Enhancement_LOC_Arrangement_Fee">[14]Debt!#REF!</definedName>
    <definedName name="Residual_Credit_Enhancement_LOC_Arrangement_Fee_Rate" localSheetId="8">#REF!</definedName>
    <definedName name="Residual_Credit_Enhancement_LOC_Arrangement_Fee_Rate">[14]Inputs!#REF!</definedName>
    <definedName name="Residual_Credit_Enhancement_LOC_Commitment_Fee_Rate" localSheetId="8">#REF!</definedName>
    <definedName name="Residual_Credit_Enhancement_LOC_Commitment_Fee_Rate">[14]Inputs!#REF!</definedName>
    <definedName name="Residual_Credit_Enhancement_LOC_Fee" localSheetId="8">#REF!</definedName>
    <definedName name="Residual_Credit_Enhancement_LOC_Fee">[14]Debt!#REF!</definedName>
    <definedName name="Residual_Credit_Enhancement_LOC_Fee_Operation" localSheetId="8">#REF!</definedName>
    <definedName name="Residual_Credit_Enhancement_LOC_Fee_Operation">[14]Debt!#REF!</definedName>
    <definedName name="Residual_Credit_Enhancement_LOC_Fee_Rate" localSheetId="8">#REF!</definedName>
    <definedName name="Residual_Credit_Enhancement_LOC_Fee_Rate">[14]Inputs!#REF!</definedName>
    <definedName name="Residual_Credit_Enhancement_LOC_Percentage" localSheetId="8">#REF!</definedName>
    <definedName name="Residual_Credit_Enhancement_LOC_Percentage">[14]Inputs!#REF!</definedName>
    <definedName name="Residual_Credit_Enhancement_LOC_Upfront_Fee" localSheetId="8">#REF!</definedName>
    <definedName name="Residual_Credit_Enhancement_LOC_Upfront_Fee">[14]Debt!#REF!</definedName>
    <definedName name="Residual_Credit_Enhancement_LOC_Upfront_Fee_Rate" localSheetId="8">#REF!</definedName>
    <definedName name="Residual_Credit_Enhancement_LOC_Upfront_Fee_Rate">[14]Inputs!#REF!</definedName>
    <definedName name="Restricted_Construction_Contingency_Amount" localSheetId="8">#REF!</definedName>
    <definedName name="Restricted_Construction_Contingency_Amount">[14]Inputs!#REF!</definedName>
    <definedName name="RETADD" localSheetId="18">#REF!</definedName>
    <definedName name="RETADD">#REF!</definedName>
    <definedName name="retro_table" localSheetId="18">#REF!</definedName>
    <definedName name="retro_table">#REF!</definedName>
    <definedName name="RevenueDataTable">[23]Data!$G$5:$R$31</definedName>
    <definedName name="Revolver_Related_Costs___Closing" localSheetId="18">[14]Inputs!#REF!</definedName>
    <definedName name="Revolver_Related_Costs___Closing">#REF!</definedName>
    <definedName name="Right_of_Way_Base_Year" localSheetId="18">[14]Inputs!#REF!</definedName>
    <definedName name="Right_of_Way_Base_Year">#REF!</definedName>
    <definedName name="Right_of_Way_Escalation_Factor" localSheetId="18">[14]Inputs!#REF!</definedName>
    <definedName name="Right_of_Way_Escalation_Factor">#REF!</definedName>
    <definedName name="Right_of_Way_Inputs_per_Year" localSheetId="18">[14]Inputs!#REF!</definedName>
    <definedName name="Right_of_Way_Inputs_per_Year">#REF!</definedName>
    <definedName name="Right_of_Way_Payments" localSheetId="8">#REF!</definedName>
    <definedName name="Right_of_Way_Payments">'[14]Other Operating Expenses'!#REF!</definedName>
    <definedName name="Right_of_Way_Payments_in_1999" localSheetId="8">#REF!</definedName>
    <definedName name="Right_of_Way_Payments_in_1999">'[14]Other Operating Expenses'!#REF!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E_Annual_Calculation_20_Years">#REF!</definedName>
    <definedName name="ROE_Quarterly_Calculation_15_Years">#REF!</definedName>
    <definedName name="ROE_Quarterly_Calculation_20_Years">#REF!</definedName>
    <definedName name="rough" localSheetId="18">IF('ESA Table 11'!Values_Entered,Header_Row+'ESA Table 11'!Number_of_Payments,Header_Row)</definedName>
    <definedName name="rough" localSheetId="4">IF('ESA Table 2 Main'!Values_Entered,Header_Row+'ESA Table 2 Main'!Number_of_Payments,Header_Row)</definedName>
    <definedName name="rough" localSheetId="8">IF('ESA Table 2D_CEH (SCE only)'!Values_Entered,Header_Row+'ESA Table 2D_CEH (SCE only)'!Number_of_Payments,Header_Row)</definedName>
    <definedName name="rough" localSheetId="50">IF('FERA-Table 9'!Values_Entered,Header_Row+'FERA-Table 9'!Number_of_Payments,Header_Row)</definedName>
    <definedName name="rough">IF(Values_Entered,Header_Row+Number_of_Payments,Header_Row)</definedName>
    <definedName name="rrrrr" localSheetId="18" hidden="1">{"SourcesUses",#N/A,TRUE,#N/A;"TransOverview",#N/A,TRUE,"CFMODEL"}</definedName>
    <definedName name="rrrrr" localSheetId="8" hidden="1">{"SourcesUses",#N/A,TRUE,#N/A;"TransOverview",#N/A,TRUE,"CFMODEL"}</definedName>
    <definedName name="rrrrr" hidden="1">{"SourcesUses",#N/A,TRUE,#N/A;"TransOverview",#N/A,TRUE,"CFMODEL"}</definedName>
    <definedName name="rrrrrr" localSheetId="18" hidden="1">{"SourcesUses",#N/A,TRUE,"FundsFlow";"TransOverview",#N/A,TRUE,"FundsFlow"}</definedName>
    <definedName name="rrrrrr" localSheetId="8" hidden="1">{"SourcesUses",#N/A,TRUE,"FundsFlow";"TransOverview",#N/A,TRUE,"FundsFlow"}</definedName>
    <definedName name="rrrrrr" hidden="1">{"SourcesUses",#N/A,TRUE,"FundsFlow";"TransOverview",#N/A,TRUE,"FundsFlow"}</definedName>
    <definedName name="rrrrrr2" localSheetId="18" hidden="1">{"SourcesUses",#N/A,TRUE,"FundsFlow";"TransOverview",#N/A,TRUE,"FundsFlow"}</definedName>
    <definedName name="rrrrrr2" localSheetId="8" hidden="1">{"SourcesUses",#N/A,TRUE,"FundsFlow";"TransOverview",#N/A,TRUE,"FundsFlow"}</definedName>
    <definedName name="rrrrrr2" hidden="1">{"SourcesUses",#N/A,TRUE,"FundsFlow";"TransOverview",#N/A,TRUE,"FundsFlow"}</definedName>
    <definedName name="Run_Mkt_Shares" localSheetId="8">#REF!</definedName>
    <definedName name="Run_Mkt_Shares">'[28]Mkt Share Calculator'!$K$6:$N$13</definedName>
    <definedName name="Run_Year" localSheetId="8">#REF!</definedName>
    <definedName name="Run_Year">'[28]Mkt Share Calculator'!$B$6</definedName>
    <definedName name="Salary_Escalation_1996" localSheetId="8">#REF!</definedName>
    <definedName name="Salary_Escalation_1996">'[46]FED G&amp;A Assumption Rates'!$B$8</definedName>
    <definedName name="Salary_Escalation_1997" localSheetId="8">#REF!</definedName>
    <definedName name="Salary_Escalation_1997">'[46]FED G&amp;A Assumption Rates'!$C$8</definedName>
    <definedName name="Salary_Escalation_1998" localSheetId="8">#REF!</definedName>
    <definedName name="Salary_Escalation_1998">'[46]FED G&amp;A Assumption Rates'!$D$8</definedName>
    <definedName name="Salary_Escalation_1999" localSheetId="8">#REF!</definedName>
    <definedName name="Salary_Escalation_1999">'[46]FED G&amp;A Assumption Rates'!$E$8</definedName>
    <definedName name="Salary_Escalation_2000" localSheetId="8">#REF!</definedName>
    <definedName name="Salary_Escalation_2000">'[46]FED G&amp;A Assumption Rates'!$F$8</definedName>
    <definedName name="Sale_of_Assets_Year" localSheetId="8">#REF!</definedName>
    <definedName name="Sale_of_Assets_Year">[14]Inputs!#REF!</definedName>
    <definedName name="Sale_Price_of_Assets_Input" localSheetId="8">#REF!</definedName>
    <definedName name="Sale_Price_of_Assets_Input">[14]Inputs!#REF!</definedName>
    <definedName name="SAPBEXhrIndnt" hidden="1">"Wide"</definedName>
    <definedName name="SAPBEXrevision" hidden="1">1</definedName>
    <definedName name="SAPBEXsysID" hidden="1">"BWP"</definedName>
    <definedName name="SAPBEXwbID" hidden="1">"3OFRSRP51IU37YC6911AH5PGB"</definedName>
    <definedName name="SAPsysID" hidden="1">"708C5W7SBKP804JT78WJ0JNKI"</definedName>
    <definedName name="SAPwbID" hidden="1">"ARS"</definedName>
    <definedName name="Scenario_Name" localSheetId="8">#REF!</definedName>
    <definedName name="Scenario_Name">'[28]Mkt Share Calculator'!$C$3</definedName>
    <definedName name="scgbs" localSheetId="18">#REF!</definedName>
    <definedName name="scgbs">#REF!</definedName>
    <definedName name="scgpl" localSheetId="18">#REF!</definedName>
    <definedName name="scgpl">#REF!</definedName>
    <definedName name="sdafsadf" localSheetId="18" hidden="1">{#N/A,#N/A,FALSE,"Aging Summary";#N/A,#N/A,FALSE,"Ratio Analysis";#N/A,#N/A,FALSE,"Test 120 Day Accts";#N/A,#N/A,FALSE,"Tickmarks"}</definedName>
    <definedName name="sdafsadf" localSheetId="8" hidden="1">{#N/A,#N/A,FALSE,"Aging Summary";#N/A,#N/A,FALSE,"Ratio Analysis";#N/A,#N/A,FALSE,"Test 120 Day Accts";#N/A,#N/A,FALSE,"Tickmarks"}</definedName>
    <definedName name="sdafsadf" hidden="1">{#N/A,#N/A,FALSE,"Aging Summary";#N/A,#N/A,FALSE,"Ratio Analysis";#N/A,#N/A,FALSE,"Test 120 Day Accts";#N/A,#N/A,FALSE,"Tickmarks"}</definedName>
    <definedName name="sdf" localSheetId="8">#REF!</definedName>
    <definedName name="sdf">[64]lookup!$C$4:$F$29</definedName>
    <definedName name="sdge" hidden="1">12</definedName>
    <definedName name="SDHRS" localSheetId="8">#REF!</definedName>
    <definedName name="SDHRS">[29]Mstr!#REF!</definedName>
    <definedName name="Sempra" localSheetId="18">#REF!</definedName>
    <definedName name="Sempra">#REF!</definedName>
    <definedName name="sencount" hidden="1">1</definedName>
    <definedName name="Sensitivity_Switch" localSheetId="8">#REF!</definedName>
    <definedName name="Sensitivity_Switch">[14]Inputs!#REF!</definedName>
    <definedName name="Sensor" localSheetId="18">#REF!</definedName>
    <definedName name="Sensor">#REF!</definedName>
    <definedName name="Servicios_DGN_prorrateo" localSheetId="18">#REF!</definedName>
    <definedName name="Servicios_DGN_prorrateo">#REF!</definedName>
    <definedName name="setbackthermostat" localSheetId="18">'[21]Unit Input'!$D$55</definedName>
    <definedName name="sheet"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localSheetId="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ite_Info">#REF!</definedName>
    <definedName name="skfskfksk" localSheetId="8" hidden="1">#REF!</definedName>
    <definedName name="skfskfksk" hidden="1">'[65]09-98'!#REF!</definedName>
    <definedName name="SL_Conversion_Date" localSheetId="8">#REF!</definedName>
    <definedName name="SL_Conversion_Date">[66]Debt_Annual!#REF!</definedName>
    <definedName name="SL_Conversion_Month" localSheetId="8">#REF!</definedName>
    <definedName name="SL_Conversion_Month">[66]Debt_Annual!#REF!</definedName>
    <definedName name="SL_Conversion_Year" localSheetId="8">#REF!</definedName>
    <definedName name="SL_Conversion_Year">[66]Debt_Annual!#REF!</definedName>
    <definedName name="SL_Maturity_Date" localSheetId="8">#REF!</definedName>
    <definedName name="SL_Maturity_Date">[66]Debt_Annual!#REF!</definedName>
    <definedName name="SL_Maturity_Year" localSheetId="8">#REF!</definedName>
    <definedName name="SL_Maturity_Year">[66]Debt_Annual!#REF!</definedName>
    <definedName name="SL_Tranche_A_Interest_Expense_Construction" localSheetId="8">#REF!</definedName>
    <definedName name="SL_Tranche_A_Interest_Expense_Construction">[14]Debt!#REF!</definedName>
    <definedName name="SL_Tranche_A_Notes_Interest_Expense" localSheetId="8">#REF!</definedName>
    <definedName name="SL_Tranche_A_Notes_Interest_Expense">[14]Debt!#REF!</definedName>
    <definedName name="SL_Tranche_A_Notes_Principal_Payments" localSheetId="8">#REF!</definedName>
    <definedName name="SL_Tranche_A_Notes_Principal_Payments">[66]Debt_Annual!#REF!</definedName>
    <definedName name="SL_Tranche_C_Certificates_Principal_Payments" localSheetId="8">#REF!</definedName>
    <definedName name="SL_Tranche_C_Certificates_Principal_Payments">[66]Debt_Annual!#REF!</definedName>
    <definedName name="Sleepy_Hollow_Payment" localSheetId="8">#REF!</definedName>
    <definedName name="Sleepy_Hollow_Payment">[14]Inputs!#REF!</definedName>
    <definedName name="smll_mtr">1.85</definedName>
    <definedName name="SpotDates" localSheetId="8">#REF!</definedName>
    <definedName name="SpotDates">'[47]Spot&amp;Imbalance'!$L$1:$BU$2</definedName>
    <definedName name="SpotMTM" localSheetId="8">#REF!</definedName>
    <definedName name="SpotMTM">'[47]Spot&amp;Imbalance'!$B$62:$BU$105</definedName>
    <definedName name="SpotVol" localSheetId="8">#REF!</definedName>
    <definedName name="SpotVol">'[47]Spot&amp;Imbalance'!$B$7:$BU$50</definedName>
    <definedName name="Spread" localSheetId="18">#REF!</definedName>
    <definedName name="Spread">#REF!</definedName>
    <definedName name="spread_meanreversion" localSheetId="18">#REF!</definedName>
    <definedName name="spread_meanreversion">#REF!</definedName>
    <definedName name="spread_meanreversion2" localSheetId="18">#REF!</definedName>
    <definedName name="spread_meanreversion2">#REF!</definedName>
    <definedName name="spread_meshpoints">#REF!</definedName>
    <definedName name="spread_model">#REF!</definedName>
    <definedName name="spread_volatility">#REF!</definedName>
    <definedName name="spread_volatility2">#REF!</definedName>
    <definedName name="SPWS_WBID">"2FFB1B3F-8871-4190-9222-8139C9167BAF"</definedName>
    <definedName name="ssnra">#REF!</definedName>
    <definedName name="sss" localSheetId="18" hidden="1">{"SourcesUses",#N/A,TRUE,#N/A;"TransOverview",#N/A,TRUE,"CFMODEL"}</definedName>
    <definedName name="sss" localSheetId="8" hidden="1">{"SourcesUses",#N/A,TRUE,#N/A;"TransOverview",#N/A,TRUE,"CFMODEL"}</definedName>
    <definedName name="sss" hidden="1">{"SourcesUses",#N/A,TRUE,#N/A;"TransOverview",#N/A,TRUE,"CFMODEL"}</definedName>
    <definedName name="sssssssssssssssss" localSheetId="18" hidden="1">{"Income Statement",#N/A,FALSE,"CFMODEL";"Balance Sheet",#N/A,FALSE,"CFMODEL"}</definedName>
    <definedName name="sssssssssssssssss" localSheetId="8" hidden="1">{"Income Statement",#N/A,FALSE,"CFMODEL";"Balance Sheet",#N/A,FALSE,"CFMODEL"}</definedName>
    <definedName name="sssssssssssssssss" hidden="1">{"Income Statement",#N/A,FALSE,"CFMODEL";"Balance Sheet",#N/A,FALSE,"CFMODEL"}</definedName>
    <definedName name="sssssssssssssssssss" localSheetId="18" hidden="1">{"Income Statement",#N/A,FALSE,"CFMODEL";"Balance Sheet",#N/A,FALSE,"CFMODEL"}</definedName>
    <definedName name="sssssssssssssssssss" localSheetId="8" hidden="1">{"Income Statement",#N/A,FALSE,"CFMODEL";"Balance Sheet",#N/A,FALSE,"CFMODEL"}</definedName>
    <definedName name="sssssssssssssssssss" hidden="1">{"Income Statement",#N/A,FALSE,"CFMODEL";"Balance Sheet",#N/A,FALSE,"CFMODEL"}</definedName>
    <definedName name="Staged_Online_Incremental_Net_Cash_Flow_in_Year_1" localSheetId="8">#REF!</definedName>
    <definedName name="Staged_Online_Incremental_Net_Cash_Flow_in_Year_1">[9]Inputs!#REF!</definedName>
    <definedName name="STATEGAS" localSheetId="18">#REF!</definedName>
    <definedName name="STATEGAS">#REF!</definedName>
    <definedName name="STATELEC" localSheetId="18">#REF!</definedName>
    <definedName name="STATELEC">#REF!</definedName>
    <definedName name="SUMM_1" localSheetId="27">#REF!</definedName>
    <definedName name="SUMM_1" localSheetId="36">#REF!</definedName>
    <definedName name="SUMM_1" localSheetId="37">#REF!</definedName>
    <definedName name="SUMM_1" localSheetId="38">#REF!</definedName>
    <definedName name="SUMM_1" localSheetId="26">#REF!</definedName>
    <definedName name="SUMM_1" localSheetId="29">#REF!</definedName>
    <definedName name="SUMM_1" localSheetId="30">#REF!</definedName>
    <definedName name="SUMM_1" localSheetId="31">#REF!</definedName>
    <definedName name="SUMM_1" localSheetId="33">#REF!</definedName>
    <definedName name="SUMM_1" localSheetId="18">#REF!</definedName>
    <definedName name="SUMM_1" localSheetId="50">#REF!</definedName>
    <definedName name="SUMM_1" localSheetId="0">#REF!</definedName>
    <definedName name="SUMM_1">#REF!</definedName>
    <definedName name="summary">#REF!</definedName>
    <definedName name="swap_meanreversion">#REF!</definedName>
    <definedName name="swap_model">#REF!</definedName>
    <definedName name="swap_volatility">#REF!</definedName>
    <definedName name="SwapBasisDates" localSheetId="8">#REF!</definedName>
    <definedName name="SwapBasisDates">[47]BasisSwap!$J$1:$BT$2</definedName>
    <definedName name="SwapBasisMTM" localSheetId="8">#REF!</definedName>
    <definedName name="SwapBasisMTM">[47]BasisSwap!$B$34:$BT$50</definedName>
    <definedName name="SwapBasisVol" localSheetId="8">#REF!</definedName>
    <definedName name="SwapBasisVol">[47]BasisSwap!$B$7:$BT$25</definedName>
    <definedName name="SwapFFDates" localSheetId="8">#REF!</definedName>
    <definedName name="SwapFFDates">[47]FFSwap!$J$1:$BT$2</definedName>
    <definedName name="SwapFFMTM" localSheetId="8">#REF!</definedName>
    <definedName name="SwapFFMTM">[47]FFSwap!$B$34:$BT$50</definedName>
    <definedName name="SwapFFVol" localSheetId="8">#REF!</definedName>
    <definedName name="SwapFFVol">[47]FFSwap!$B$7:$BT$25</definedName>
    <definedName name="swaption_meanreversion" localSheetId="18">#REF!</definedName>
    <definedName name="swaption_meanreversion">#REF!</definedName>
    <definedName name="swaption_model" localSheetId="18">#REF!</definedName>
    <definedName name="swaption_model">#REF!</definedName>
    <definedName name="swaption_volatility" localSheetId="18">#REF!</definedName>
    <definedName name="swaption_volatility">#REF!</definedName>
    <definedName name="SWPC_Mgmt_Fee_Base_year" localSheetId="8">#REF!</definedName>
    <definedName name="SWPC_Mgmt_Fee_Base_year">[14]Inputs!$B$162</definedName>
    <definedName name="Synthetic_Lease_Financial_Partial_Year_Factor" localSheetId="8">#REF!</definedName>
    <definedName name="Synthetic_Lease_Financial_Partial_Year_Factor">'[9]Debt Service'!#REF!</definedName>
    <definedName name="Synthetic_Lease_Tranche_A_Interest_Expense" localSheetId="8">#REF!</definedName>
    <definedName name="Synthetic_Lease_Tranche_A_Interest_Expense">[66]Debt_Annual!#REF!</definedName>
    <definedName name="Synthetic_Lease_Tranche_C_Interest_Expense" localSheetId="8">#REF!</definedName>
    <definedName name="Synthetic_Lease_Tranche_C_Interest_Expense">[66]Debt_Annual!#REF!</definedName>
    <definedName name="SYS_ADJ2" localSheetId="27">#REF!</definedName>
    <definedName name="SYS_ADJ2" localSheetId="36">#REF!</definedName>
    <definedName name="SYS_ADJ2" localSheetId="37">#REF!</definedName>
    <definedName name="SYS_ADJ2" localSheetId="38">#REF!</definedName>
    <definedName name="SYS_ADJ2" localSheetId="26">#REF!</definedName>
    <definedName name="SYS_ADJ2" localSheetId="29">#REF!</definedName>
    <definedName name="SYS_ADJ2" localSheetId="30">#REF!</definedName>
    <definedName name="SYS_ADJ2" localSheetId="31">#REF!</definedName>
    <definedName name="SYS_ADJ2" localSheetId="33">#REF!</definedName>
    <definedName name="SYS_ADJ2" localSheetId="18">#REF!</definedName>
    <definedName name="SYS_ADJ2" localSheetId="50">#REF!</definedName>
    <definedName name="SYS_ADJ2" localSheetId="0">#REF!</definedName>
    <definedName name="SYS_ADJ2">#REF!</definedName>
    <definedName name="t" localSheetId="18">'[21]Unit Input'!$D$21</definedName>
    <definedName name="T_CREDIT">0.00017</definedName>
    <definedName name="table" localSheetId="18">'[21]Unit Input'!$D$48</definedName>
    <definedName name="Table1" localSheetId="18">#REF!</definedName>
    <definedName name="Table1">#REF!</definedName>
    <definedName name="Table1_list" localSheetId="18">#REF!</definedName>
    <definedName name="Table1_list">#REF!</definedName>
    <definedName name="table29">'[67]Unit Input'!$D$29</definedName>
    <definedName name="table29a">'[21]Unit Input'!$D$29</definedName>
    <definedName name="TableName">"Dummy"</definedName>
    <definedName name="Tax_Rate" localSheetId="8">#REF!</definedName>
    <definedName name="Tax_Rate">[28]Assumptions!$C$20</definedName>
    <definedName name="TaxReturn1992" localSheetId="18">#REF!</definedName>
    <definedName name="TaxReturn1992">#REF!</definedName>
    <definedName name="TaxReturn1993" localSheetId="18">#REF!</definedName>
    <definedName name="TaxReturn1993">#REF!</definedName>
    <definedName name="TBal" localSheetId="18">#REF!</definedName>
    <definedName name="TBal">#REF!</definedName>
    <definedName name="tbale" localSheetId="18">'[21]Unit Input'!$D$40</definedName>
    <definedName name="tblChgCodes" localSheetId="18">#REF!</definedName>
    <definedName name="tblChgCodes">#REF!</definedName>
    <definedName name="TblConsTypes" localSheetId="18">#REF!</definedName>
    <definedName name="TblConsTypes">#REF!</definedName>
    <definedName name="tblRates" localSheetId="18">#REF!</definedName>
    <definedName name="tblRates">#REF!</definedName>
    <definedName name="tblrptrate">#REF!</definedName>
    <definedName name="TC_1" localSheetId="27">#REF!</definedName>
    <definedName name="TC_1" localSheetId="36">#REF!</definedName>
    <definedName name="TC_1" localSheetId="37">#REF!</definedName>
    <definedName name="TC_1" localSheetId="38">#REF!</definedName>
    <definedName name="TC_1" localSheetId="26">#REF!</definedName>
    <definedName name="TC_1" localSheetId="29">#REF!</definedName>
    <definedName name="TC_1" localSheetId="30">#REF!</definedName>
    <definedName name="TC_1" localSheetId="31">#REF!</definedName>
    <definedName name="TC_1" localSheetId="33">#REF!</definedName>
    <definedName name="TC_1" localSheetId="50">#REF!</definedName>
    <definedName name="TC_1" localSheetId="0">#REF!</definedName>
    <definedName name="TC_1">#REF!</definedName>
    <definedName name="TDM" localSheetId="18" hidden="1">{#N/A,#N/A,FALSE,"Aging Summary";#N/A,#N/A,FALSE,"Ratio Analysis";#N/A,#N/A,FALSE,"Test 120 Day Accts";#N/A,#N/A,FALSE,"Tickmarks"}</definedName>
    <definedName name="TDM" localSheetId="8" hidden="1">{#N/A,#N/A,FALSE,"Aging Summary";#N/A,#N/A,FALSE,"Ratio Analysis";#N/A,#N/A,FALSE,"Test 120 Day Accts";#N/A,#N/A,FALSE,"Tickmarks"}</definedName>
    <definedName name="TDM" hidden="1">{#N/A,#N/A,FALSE,"Aging Summary";#N/A,#N/A,FALSE,"Ratio Analysis";#N/A,#N/A,FALSE,"Test 120 Day Accts";#N/A,#N/A,FALSE,"Tickmarks"}</definedName>
    <definedName name="TEMP">#REF!</definedName>
    <definedName name="template2" localSheetId="18" hidden="1">{"by_month",#N/A,TRUE,"template";"destec_month",#N/A,TRUE,"template";"by_quarter",#N/A,TRUE,"template";"destec_quarter",#N/A,TRUE,"template";"by_year",#N/A,TRUE,"template";"destec_annual",#N/A,TRUE,"template"}</definedName>
    <definedName name="template2" localSheetId="8" hidden="1">{"by_month",#N/A,TRUE,"template";"destec_month",#N/A,TRUE,"template";"by_quarter",#N/A,TRUE,"template";"destec_quarter",#N/A,TRUE,"template";"by_year",#N/A,TRUE,"template";"destec_annual",#N/A,TRUE,"template"}</definedName>
    <definedName name="template2" hidden="1">{"by_month",#N/A,TRUE,"template";"destec_month",#N/A,TRUE,"template";"by_quarter",#N/A,TRUE,"template";"destec_quarter",#N/A,TRUE,"template";"by_year",#N/A,TRUE,"template";"destec_annual",#N/A,TRUE,"template"}</definedName>
    <definedName name="terst2" localSheetId="18" hidden="1">{"Page_1",#N/A,FALSE,"BAD4Q98";"Page_2",#N/A,FALSE,"BAD4Q98";"Page_3",#N/A,FALSE,"BAD4Q98";"Page_4",#N/A,FALSE,"BAD4Q98";"Page_5",#N/A,FALSE,"BAD4Q98";"Page_6",#N/A,FALSE,"BAD4Q98";"Input_1",#N/A,FALSE,"BAD4Q98";"Input_2",#N/A,FALSE,"BAD4Q98"}</definedName>
    <definedName name="terst2" localSheetId="8" hidden="1">{"Page_1",#N/A,FALSE,"BAD4Q98";"Page_2",#N/A,FALSE,"BAD4Q98";"Page_3",#N/A,FALSE,"BAD4Q98";"Page_4",#N/A,FALSE,"BAD4Q98";"Page_5",#N/A,FALSE,"BAD4Q98";"Page_6",#N/A,FALSE,"BAD4Q98";"Input_1",#N/A,FALSE,"BAD4Q98";"Input_2",#N/A,FALSE,"BAD4Q98"}</definedName>
    <definedName name="terst2" hidden="1">{"Page_1",#N/A,FALSE,"BAD4Q98";"Page_2",#N/A,FALSE,"BAD4Q98";"Page_3",#N/A,FALSE,"BAD4Q98";"Page_4",#N/A,FALSE,"BAD4Q98";"Page_5",#N/A,FALSE,"BAD4Q98";"Page_6",#N/A,FALSE,"BAD4Q98";"Input_1",#N/A,FALSE,"BAD4Q98";"Input_2",#N/A,FALSE,"BAD4Q98"}</definedName>
    <definedName name="test" localSheetId="18" hidden="1">{"Page_1",#N/A,FALSE,"BAD4Q98";"Page_2",#N/A,FALSE,"BAD4Q98";"Page_3",#N/A,FALSE,"BAD4Q98";"Page_4",#N/A,FALSE,"BAD4Q98";"Page_5",#N/A,FALSE,"BAD4Q98";"Page_6",#N/A,FALSE,"BAD4Q98";"Input_1",#N/A,FALSE,"BAD4Q98";"Input_2",#N/A,FALSE,"BAD4Q98"}</definedName>
    <definedName name="test" localSheetId="8" hidden="1">{"Page_1",#N/A,FALSE,"BAD4Q98";"Page_2",#N/A,FALSE,"BAD4Q98";"Page_3",#N/A,FALSE,"BAD4Q98";"Page_4",#N/A,FALSE,"BAD4Q98";"Page_5",#N/A,FALSE,"BAD4Q98";"Page_6",#N/A,FALSE,"BAD4Q98";"Input_1",#N/A,FALSE,"BAD4Q98";"Input_2",#N/A,FALSE,"BAD4Q98"}</definedName>
    <definedName name="test" hidden="1">{"Page_1",#N/A,FALSE,"BAD4Q98";"Page_2",#N/A,FALSE,"BAD4Q98";"Page_3",#N/A,FALSE,"BAD4Q98";"Page_4",#N/A,FALSE,"BAD4Q98";"Page_5",#N/A,FALSE,"BAD4Q98";"Page_6",#N/A,FALSE,"BAD4Q98";"Input_1",#N/A,FALSE,"BAD4Q98";"Input_2",#N/A,FALSE,"BAD4Q98"}</definedName>
    <definedName name="test_1" localSheetId="18" hidden="1">{"Control_DataContact",#N/A,FALSE,"Control"}</definedName>
    <definedName name="test_1" localSheetId="8" hidden="1">{"Control_DataContact",#N/A,FALSE,"Control"}</definedName>
    <definedName name="test_1" hidden="1">{"Control_DataContact",#N/A,FALSE,"Control"}</definedName>
    <definedName name="TEST0">#REF!</definedName>
    <definedName name="TEST1">#REF!</definedName>
    <definedName name="test1_1" localSheetId="18" hidden="1">{"Sch.D_P_1Gas",#N/A,FALSE,"Sch.D";"Sch.D_P_2Elec",#N/A,FALSE,"Sch.D"}</definedName>
    <definedName name="test1_1" localSheetId="8" hidden="1">{"Sch.D_P_1Gas",#N/A,FALSE,"Sch.D";"Sch.D_P_2Elec",#N/A,FALSE,"Sch.D"}</definedName>
    <definedName name="test1_1" hidden="1">{"Sch.D_P_1Gas",#N/A,FALSE,"Sch.D";"Sch.D_P_2Elec",#N/A,FALSE,"Sch.D"}</definedName>
    <definedName name="TEST2">#REF!</definedName>
    <definedName name="test2006" localSheetId="18" hidden="1">{"SourcesUses",#N/A,TRUE,#N/A;"TransOverview",#N/A,TRUE,"CFMODEL"}</definedName>
    <definedName name="test2006" localSheetId="8" hidden="1">{"SourcesUses",#N/A,TRUE,#N/A;"TransOverview",#N/A,TRUE,"CFMODEL"}</definedName>
    <definedName name="test2006" hidden="1">{"SourcesUses",#N/A,TRUE,#N/A;"TransOverview",#N/A,TRUE,"CFMODEL"}</definedName>
    <definedName name="TEST3">#REF!</definedName>
    <definedName name="test3_1" localSheetId="18" hidden="1">{"Sch.E_PayrollExp",#N/A,TRUE,"Sch.E,F,G,H";"Sch.F_PayrollTaxes",#N/A,TRUE,"Sch.E,F,G,H";"Sch.G_IncentComp",#N/A,TRUE,"Sch.E,F,G,H";"Sch.H_P1_EmplBeneSum",#N/A,TRUE,"Sch.E,F,G,H"}</definedName>
    <definedName name="test3_1" localSheetId="8" hidden="1">{"Sch.E_PayrollExp",#N/A,TRUE,"Sch.E,F,G,H";"Sch.F_PayrollTaxes",#N/A,TRUE,"Sch.E,F,G,H";"Sch.G_IncentComp",#N/A,TRUE,"Sch.E,F,G,H";"Sch.H_P1_EmplBeneSum",#N/A,TRUE,"Sch.E,F,G,H"}</definedName>
    <definedName name="test3_1" hidden="1">{"Sch.E_PayrollExp",#N/A,TRUE,"Sch.E,F,G,H";"Sch.F_PayrollTaxes",#N/A,TRUE,"Sch.E,F,G,H";"Sch.G_IncentComp",#N/A,TRUE,"Sch.E,F,G,H";"Sch.H_P1_EmplBeneSum",#N/A,TRUE,"Sch.E,F,G,H"}</definedName>
    <definedName name="TEST4">#REF!</definedName>
    <definedName name="TESTHKEY">#REF!</definedName>
    <definedName name="TESTKEYS">#REF!</definedName>
    <definedName name="TESTVKEY">#REF!</definedName>
    <definedName name="TextRefCopyRangeCount" hidden="1">39</definedName>
    <definedName name="Therm" localSheetId="18">'[21]Key to Tables'!$B$18</definedName>
    <definedName name="Ticker">"EFTC"</definedName>
    <definedName name="Total_Ancillary_Service_Revenues">#REF!</definedName>
    <definedName name="Total_Annual_Capacity_Revenues">#REF!</definedName>
    <definedName name="Total_Base_Plant_Delivered_MWh" localSheetId="8">#REF!</definedName>
    <definedName name="Total_Base_Plant_Delivered_MWh">'[9]Technical &amp; Timing'!#REF!</definedName>
    <definedName name="Total_Draws" localSheetId="8">#REF!</definedName>
    <definedName name="Total_Draws">'[14]Construction Draw Schedule'!#REF!</definedName>
    <definedName name="Total_Gas_Cost" localSheetId="18">#REF!</definedName>
    <definedName name="Total_Gas_Cost">#REF!</definedName>
    <definedName name="Total_Market_Delivered_MWh" localSheetId="8">#REF!</definedName>
    <definedName name="Total_Market_Delivered_MWh">'[9]Technical &amp; Timing'!#REF!</definedName>
    <definedName name="total_offsets_summer" localSheetId="27">#REF!</definedName>
    <definedName name="total_offsets_summer" localSheetId="36">#REF!</definedName>
    <definedName name="total_offsets_summer" localSheetId="37">#REF!</definedName>
    <definedName name="total_offsets_summer" localSheetId="38">#REF!</definedName>
    <definedName name="total_offsets_summer" localSheetId="26">#REF!</definedName>
    <definedName name="total_offsets_summer" localSheetId="29">#REF!</definedName>
    <definedName name="total_offsets_summer" localSheetId="30">#REF!</definedName>
    <definedName name="total_offsets_summer" localSheetId="31">#REF!</definedName>
    <definedName name="total_offsets_summer" localSheetId="33">#REF!</definedName>
    <definedName name="total_offsets_summer" localSheetId="18">#REF!</definedName>
    <definedName name="total_offsets_summer" localSheetId="50">#REF!</definedName>
    <definedName name="total_offsets_summer" localSheetId="0">#REF!</definedName>
    <definedName name="total_offsets_summer">#REF!</definedName>
    <definedName name="Total_offsets_winter" localSheetId="27">#REF!</definedName>
    <definedName name="Total_offsets_winter" localSheetId="36">#REF!</definedName>
    <definedName name="Total_offsets_winter" localSheetId="37">#REF!</definedName>
    <definedName name="Total_offsets_winter" localSheetId="38">#REF!</definedName>
    <definedName name="Total_offsets_winter" localSheetId="26">#REF!</definedName>
    <definedName name="Total_offsets_winter" localSheetId="29">#REF!</definedName>
    <definedName name="Total_offsets_winter" localSheetId="30">#REF!</definedName>
    <definedName name="Total_offsets_winter" localSheetId="31">#REF!</definedName>
    <definedName name="Total_offsets_winter" localSheetId="33">#REF!</definedName>
    <definedName name="Total_offsets_winter" localSheetId="18">'[39]Effective-Rates'!#REF!</definedName>
    <definedName name="Total_offsets_winter" localSheetId="50">#REF!</definedName>
    <definedName name="Total_offsets_winter" localSheetId="0">#REF!</definedName>
    <definedName name="Total_offsets_winter">#REF!</definedName>
    <definedName name="Total_Project_Cost" localSheetId="18">'[14]Construction Draw Schedule'!#REF!</definedName>
    <definedName name="Total_Project_Cost">#REF!</definedName>
    <definedName name="Total_PSA_Delivered_MWh" localSheetId="18">'[9]Technical &amp; Timing'!#REF!</definedName>
    <definedName name="Total_PSA_Delivered_MWh">#REF!</definedName>
    <definedName name="total_rates_summer" localSheetId="27">#REF!</definedName>
    <definedName name="total_rates_summer" localSheetId="36">#REF!</definedName>
    <definedName name="total_rates_summer" localSheetId="37">#REF!</definedName>
    <definedName name="total_rates_summer" localSheetId="38">#REF!</definedName>
    <definedName name="total_rates_summer" localSheetId="26">#REF!</definedName>
    <definedName name="total_rates_summer" localSheetId="29">#REF!</definedName>
    <definedName name="total_rates_summer" localSheetId="30">#REF!</definedName>
    <definedName name="total_rates_summer" localSheetId="31">#REF!</definedName>
    <definedName name="total_rates_summer" localSheetId="33">#REF!</definedName>
    <definedName name="total_rates_summer" localSheetId="18">'[39]Effective-Rates'!#REF!</definedName>
    <definedName name="total_rates_summer" localSheetId="50">#REF!</definedName>
    <definedName name="total_rates_summer" localSheetId="0">#REF!</definedName>
    <definedName name="total_rates_summer">#REF!</definedName>
    <definedName name="total_rates_winter" localSheetId="27">#REF!</definedName>
    <definedName name="total_rates_winter" localSheetId="36">#REF!</definedName>
    <definedName name="total_rates_winter" localSheetId="37">#REF!</definedName>
    <definedName name="total_rates_winter" localSheetId="38">#REF!</definedName>
    <definedName name="total_rates_winter" localSheetId="26">#REF!</definedName>
    <definedName name="total_rates_winter" localSheetId="29">#REF!</definedName>
    <definedName name="total_rates_winter" localSheetId="30">#REF!</definedName>
    <definedName name="total_rates_winter" localSheetId="31">#REF!</definedName>
    <definedName name="total_rates_winter" localSheetId="33">#REF!</definedName>
    <definedName name="total_rates_winter" localSheetId="18">'[39]Effective-Rates'!#REF!</definedName>
    <definedName name="total_rates_winter" localSheetId="50">#REF!</definedName>
    <definedName name="total_rates_winter" localSheetId="0">#REF!</definedName>
    <definedName name="total_rates_winter">#REF!</definedName>
    <definedName name="Total_Variable_Energy_Revenues" localSheetId="18">#REF!</definedName>
    <definedName name="Total_Variable_Energy_Revenues">#REF!</definedName>
    <definedName name="TOU_HEADER" localSheetId="27">#REF!</definedName>
    <definedName name="TOU_HEADER" localSheetId="36">#REF!</definedName>
    <definedName name="TOU_HEADER" localSheetId="37">#REF!</definedName>
    <definedName name="TOU_HEADER" localSheetId="38">#REF!</definedName>
    <definedName name="TOU_HEADER" localSheetId="26">#REF!</definedName>
    <definedName name="TOU_HEADER" localSheetId="29">#REF!</definedName>
    <definedName name="TOU_HEADER" localSheetId="30">#REF!</definedName>
    <definedName name="TOU_HEADER" localSheetId="31">#REF!</definedName>
    <definedName name="TOU_HEADER" localSheetId="33">#REF!</definedName>
    <definedName name="TOU_HEADER" localSheetId="18">#REF!</definedName>
    <definedName name="TOU_HEADER" localSheetId="50">#REF!</definedName>
    <definedName name="TOU_HEADER" localSheetId="0">#REF!</definedName>
    <definedName name="TOU_HEADER">#REF!</definedName>
    <definedName name="TOU_PA_5_1" localSheetId="27">#REF!</definedName>
    <definedName name="TOU_PA_5_1" localSheetId="36">#REF!</definedName>
    <definedName name="TOU_PA_5_1" localSheetId="37">#REF!</definedName>
    <definedName name="TOU_PA_5_1" localSheetId="38">#REF!</definedName>
    <definedName name="TOU_PA_5_1" localSheetId="26">#REF!</definedName>
    <definedName name="TOU_PA_5_1" localSheetId="29">#REF!</definedName>
    <definedName name="TOU_PA_5_1" localSheetId="30">#REF!</definedName>
    <definedName name="TOU_PA_5_1" localSheetId="31">#REF!</definedName>
    <definedName name="TOU_PA_5_1" localSheetId="33">#REF!</definedName>
    <definedName name="TOU_PA_5_1" localSheetId="18">#REF!</definedName>
    <definedName name="TOU_PA_5_1" localSheetId="50">#REF!</definedName>
    <definedName name="TOU_PA_5_1" localSheetId="0">#REF!</definedName>
    <definedName name="TOU_PA_5_1">#REF!</definedName>
    <definedName name="TOU_PA_5_2" localSheetId="27">#REF!</definedName>
    <definedName name="TOU_PA_5_2" localSheetId="36">#REF!</definedName>
    <definedName name="TOU_PA_5_2" localSheetId="37">#REF!</definedName>
    <definedName name="TOU_PA_5_2" localSheetId="38">#REF!</definedName>
    <definedName name="TOU_PA_5_2" localSheetId="26">#REF!</definedName>
    <definedName name="TOU_PA_5_2" localSheetId="29">#REF!</definedName>
    <definedName name="TOU_PA_5_2" localSheetId="30">#REF!</definedName>
    <definedName name="TOU_PA_5_2" localSheetId="31">#REF!</definedName>
    <definedName name="TOU_PA_5_2" localSheetId="33">#REF!</definedName>
    <definedName name="TOU_PA_5_2" localSheetId="18">'[68]RevReq-Detail'!#REF!</definedName>
    <definedName name="TOU_PA_5_2" localSheetId="50">#REF!</definedName>
    <definedName name="TOU_PA_5_2" localSheetId="0">#REF!</definedName>
    <definedName name="TOU_PA_5_2">#REF!</definedName>
    <definedName name="TownCode" localSheetId="18">#REF!</definedName>
    <definedName name="TownCode">#REF!</definedName>
    <definedName name="TP_Footer_Path" hidden="1">"S:\04048\04RET\Special Projects\Special Plan Transfer\"</definedName>
    <definedName name="TP_Footer_User" hidden="1">"Melvin Williams"</definedName>
    <definedName name="TP_Footer_Version" hidden="1">"v3.00"</definedName>
    <definedName name="Tranche_A_Notes_Pct_Construction" localSheetId="8">#REF!</definedName>
    <definedName name="Tranche_A_Notes_Pct_Construction">[9]Inputs!$B$450</definedName>
    <definedName name="Tranche_B_Notes_Pct_Construction" localSheetId="8">#REF!</definedName>
    <definedName name="Tranche_B_Notes_Pct_Construction">[9]Inputs!$B$451</definedName>
    <definedName name="TUCU" localSheetId="18" hidden="1">[69]Input!#REF!</definedName>
    <definedName name="TUCU" hidden="1">#REF!</definedName>
    <definedName name="turnover" localSheetId="18">#REF!</definedName>
    <definedName name="turnover">#REF!</definedName>
    <definedName name="tytyt" localSheetId="18">[14]Inputs!#REF!</definedName>
    <definedName name="tytyt">#REF!</definedName>
    <definedName name="uguuu" localSheetId="18">#REF!</definedName>
    <definedName name="uguuu">#REF!</definedName>
    <definedName name="UMC_PAGE1" localSheetId="27">#REF!</definedName>
    <definedName name="UMC_PAGE1" localSheetId="36">#REF!</definedName>
    <definedName name="UMC_PAGE1" localSheetId="37">#REF!</definedName>
    <definedName name="UMC_PAGE1" localSheetId="38">#REF!</definedName>
    <definedName name="UMC_PAGE1" localSheetId="26">#REF!</definedName>
    <definedName name="UMC_PAGE1" localSheetId="29">#REF!</definedName>
    <definedName name="UMC_PAGE1" localSheetId="30">#REF!</definedName>
    <definedName name="UMC_PAGE1" localSheetId="31">#REF!</definedName>
    <definedName name="UMC_PAGE1" localSheetId="33">#REF!</definedName>
    <definedName name="UMC_PAGE1" localSheetId="18">#REF!</definedName>
    <definedName name="UMC_PAGE1" localSheetId="50">#REF!</definedName>
    <definedName name="UMC_PAGE1" localSheetId="0">#REF!</definedName>
    <definedName name="UMC_PAGE1">#REF!</definedName>
    <definedName name="UMC_PAGE2" localSheetId="27">#REF!</definedName>
    <definedName name="UMC_PAGE2" localSheetId="36">#REF!</definedName>
    <definedName name="UMC_PAGE2" localSheetId="37">#REF!</definedName>
    <definedName name="UMC_PAGE2" localSheetId="38">#REF!</definedName>
    <definedName name="UMC_PAGE2" localSheetId="26">#REF!</definedName>
    <definedName name="UMC_PAGE2" localSheetId="29">#REF!</definedName>
    <definedName name="UMC_PAGE2" localSheetId="30">#REF!</definedName>
    <definedName name="UMC_PAGE2" localSheetId="31">#REF!</definedName>
    <definedName name="UMC_PAGE2" localSheetId="33">#REF!</definedName>
    <definedName name="UMC_PAGE2" localSheetId="18">#REF!</definedName>
    <definedName name="UMC_PAGE2" localSheetId="50">#REF!</definedName>
    <definedName name="UMC_PAGE2" localSheetId="0">#REF!</definedName>
    <definedName name="UMC_PAGE2">#REF!</definedName>
    <definedName name="UMC_PAGE3" localSheetId="27">#REF!</definedName>
    <definedName name="UMC_PAGE3" localSheetId="36">#REF!</definedName>
    <definedName name="UMC_PAGE3" localSheetId="37">#REF!</definedName>
    <definedName name="UMC_PAGE3" localSheetId="38">#REF!</definedName>
    <definedName name="UMC_PAGE3" localSheetId="26">#REF!</definedName>
    <definedName name="UMC_PAGE3" localSheetId="29">#REF!</definedName>
    <definedName name="UMC_PAGE3" localSheetId="30">#REF!</definedName>
    <definedName name="UMC_PAGE3" localSheetId="31">#REF!</definedName>
    <definedName name="UMC_PAGE3" localSheetId="33">#REF!</definedName>
    <definedName name="UMC_PAGE3" localSheetId="50">#REF!</definedName>
    <definedName name="UMC_PAGE3" localSheetId="0">#REF!</definedName>
    <definedName name="UMC_PAGE3">#REF!</definedName>
    <definedName name="UMC_PAGE4" localSheetId="27">#REF!</definedName>
    <definedName name="UMC_PAGE4" localSheetId="36">#REF!</definedName>
    <definedName name="UMC_PAGE4" localSheetId="37">#REF!</definedName>
    <definedName name="UMC_PAGE4" localSheetId="38">#REF!</definedName>
    <definedName name="UMC_PAGE4" localSheetId="26">#REF!</definedName>
    <definedName name="UMC_PAGE4" localSheetId="29">#REF!</definedName>
    <definedName name="UMC_PAGE4" localSheetId="30">#REF!</definedName>
    <definedName name="UMC_PAGE4" localSheetId="31">#REF!</definedName>
    <definedName name="UMC_PAGE4" localSheetId="33">#REF!</definedName>
    <definedName name="UMC_PAGE4" localSheetId="50">#REF!</definedName>
    <definedName name="UMC_PAGE4" localSheetId="0">#REF!</definedName>
    <definedName name="UMC_PAGE4">#REF!</definedName>
    <definedName name="UMC_PAGE4.1" localSheetId="27">#REF!</definedName>
    <definedName name="UMC_PAGE4.1" localSheetId="36">#REF!</definedName>
    <definedName name="UMC_PAGE4.1" localSheetId="37">#REF!</definedName>
    <definedName name="UMC_PAGE4.1" localSheetId="38">#REF!</definedName>
    <definedName name="UMC_PAGE4.1" localSheetId="26">#REF!</definedName>
    <definedName name="UMC_PAGE4.1" localSheetId="29">#REF!</definedName>
    <definedName name="UMC_PAGE4.1" localSheetId="30">#REF!</definedName>
    <definedName name="UMC_PAGE4.1" localSheetId="31">#REF!</definedName>
    <definedName name="UMC_PAGE4.1" localSheetId="33">#REF!</definedName>
    <definedName name="UMC_PAGE4.1" localSheetId="50">#REF!</definedName>
    <definedName name="UMC_PAGE4.1" localSheetId="0">#REF!</definedName>
    <definedName name="UMC_PAGE4.1">#REF!</definedName>
    <definedName name="UMC_PAGE5" localSheetId="27">#REF!</definedName>
    <definedName name="UMC_PAGE5" localSheetId="36">#REF!</definedName>
    <definedName name="UMC_PAGE5" localSheetId="37">#REF!</definedName>
    <definedName name="UMC_PAGE5" localSheetId="38">#REF!</definedName>
    <definedName name="UMC_PAGE5" localSheetId="26">#REF!</definedName>
    <definedName name="UMC_PAGE5" localSheetId="29">#REF!</definedName>
    <definedName name="UMC_PAGE5" localSheetId="30">#REF!</definedName>
    <definedName name="UMC_PAGE5" localSheetId="31">#REF!</definedName>
    <definedName name="UMC_PAGE5" localSheetId="33">#REF!</definedName>
    <definedName name="UMC_PAGE5" localSheetId="50">#REF!</definedName>
    <definedName name="UMC_PAGE5" localSheetId="0">#REF!</definedName>
    <definedName name="UMC_PAGE5">#REF!</definedName>
    <definedName name="UMC_PAGE6" localSheetId="27">#REF!</definedName>
    <definedName name="UMC_PAGE6" localSheetId="36">#REF!</definedName>
    <definedName name="UMC_PAGE6" localSheetId="37">#REF!</definedName>
    <definedName name="UMC_PAGE6" localSheetId="38">#REF!</definedName>
    <definedName name="UMC_PAGE6" localSheetId="26">#REF!</definedName>
    <definedName name="UMC_PAGE6" localSheetId="29">#REF!</definedName>
    <definedName name="UMC_PAGE6" localSheetId="30">#REF!</definedName>
    <definedName name="UMC_PAGE6" localSheetId="31">#REF!</definedName>
    <definedName name="UMC_PAGE6" localSheetId="33">#REF!</definedName>
    <definedName name="UMC_PAGE6" localSheetId="50">#REF!</definedName>
    <definedName name="UMC_PAGE6" localSheetId="0">#REF!</definedName>
    <definedName name="UMC_PAGE6">#REF!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ed_Monthly_Cash_Flows">#REF!</definedName>
    <definedName name="Unused_Commitment" localSheetId="8">#REF!</definedName>
    <definedName name="Unused_Commitment">'[14]Construction Draw Schedule'!#REF!</definedName>
    <definedName name="USGenLLC_Taxes" localSheetId="8">#REF!</definedName>
    <definedName name="USGenLLC_Taxes">'[14]Income Taxes'!#REF!</definedName>
    <definedName name="Utility" localSheetId="8">#REF!</definedName>
    <definedName name="Utility">'[26]misc tables'!$B$16:$B$17</definedName>
    <definedName name="v" localSheetId="8">#REF!</definedName>
    <definedName name="v">[16]Parameters!$D$18</definedName>
    <definedName name="val" localSheetId="8">#REF!</definedName>
    <definedName name="val">[16]Parameters!$D$6</definedName>
    <definedName name="Validation" localSheetId="18">#REF!</definedName>
    <definedName name="Validation">#REF!</definedName>
    <definedName name="Values_Entered" localSheetId="18">IF(Loan_Amount*Interest_Rate*Loan_Years*Loan_Start&gt;0,1,0)</definedName>
    <definedName name="Values_Entered" localSheetId="4">IF(Loan_Amount*Interest_Rate*Loan_Years*Loan_Start&gt;0,1,0)</definedName>
    <definedName name="Values_Entered" localSheetId="8">IF(Loan_Amount*Interest_Rate*Loan_Years*Loan_Start&gt;0,1,0)</definedName>
    <definedName name="Values_Entered" localSheetId="50">IF(Loan_Amount*Interest_Rate*Loan_Years*Loan_Start&gt;0,1,0)</definedName>
    <definedName name="Values_Entered">IF(Loan_Amount*Interest_Rate*Loan_Years*Loan_Start&gt;0,1,0)</definedName>
    <definedName name="Values_Entered_Pref" localSheetId="18">IF(Loan_Amount_Pref*Interest_Rate_Pref*Loan_Years_Pref*Loan_Start_Pref&gt;0,1,0)</definedName>
    <definedName name="Values_Entered_Pref" localSheetId="4">IF(Loan_Amount_Pref*Interest_Rate_Pref*Loan_Years_Pref*Loan_Start_Pref&gt;0,1,0)</definedName>
    <definedName name="Values_Entered_Pref" localSheetId="8">IF(Loan_Amount_Pref*Interest_Rate_Pref*Loan_Years_Pref*Loan_Start_Pref&gt;0,1,0)</definedName>
    <definedName name="Values_Entered_Pref" localSheetId="50">IF(Loan_Amount_Pref*Interest_Rate_Pref*Loan_Years_Pref*Loan_Start_Pref&gt;0,1,0)</definedName>
    <definedName name="Values_Entered_Pref">IF(Loan_Amount_Pref*Interest_Rate_Pref*Loan_Years_Pref*Loan_Start_Pref&gt;0,1,0)</definedName>
    <definedName name="vol_data" localSheetId="8">#REF!</definedName>
    <definedName name="vol_data">[19]Inputs!$H$3</definedName>
    <definedName name="w" localSheetId="18" hidden="1">{"SourcesUses",#N/A,TRUE,"CFMODEL";"TransOverview",#N/A,TRUE,"CFMODEL"}</definedName>
    <definedName name="w" localSheetId="8" hidden="1">{"SourcesUses",#N/A,TRUE,"CFMODEL";"TransOverview",#N/A,TRUE,"CFMODEL"}</definedName>
    <definedName name="w" hidden="1">{"SourcesUses",#N/A,TRUE,"CFMODEL";"TransOverview",#N/A,TRUE,"CFMODEL"}</definedName>
    <definedName name="W_NWC_NCashAP">#REF!</definedName>
    <definedName name="W_NWC_NCashAR">#REF!</definedName>
    <definedName name="W_NWC_NCashComNPurch">#REF!</definedName>
    <definedName name="W_NWC_NCashCustDep">#REF!</definedName>
    <definedName name="W_NWC_NCashDivPay">#REF!</definedName>
    <definedName name="W_NWC_NCashEnergyAssets">#REF!</definedName>
    <definedName name="W_NWC_NCashEnergyLiabilities">#REF!</definedName>
    <definedName name="W_NWC_NCashIntPay">#REF!</definedName>
    <definedName name="W_NWC_NCashInventory">#REF!</definedName>
    <definedName name="W_NWC_NCashNP">#REF!</definedName>
    <definedName name="W_NWC_NCashNR">#REF!</definedName>
    <definedName name="W_NWC_NCashOthAssets">#REF!</definedName>
    <definedName name="W_NWC_NCashOthLiabilities">#REF!</definedName>
    <definedName name="W_NWC_NCashRegAssets">#REF!</definedName>
    <definedName name="W_NWC_NCashRegLiabilities">#REF!</definedName>
    <definedName name="W_NWC_NCashRepurchaseObligations">#REF!</definedName>
    <definedName name="W_NWC_NCashResaleAgreements">#REF!</definedName>
    <definedName name="W_NWC_NCashTAX">#REF!</definedName>
    <definedName name="Wage_Escalation_Rate" localSheetId="8">#REF!</definedName>
    <definedName name="Wage_Escalation_Rate">[28]Assumptions!$C$22</definedName>
    <definedName name="waterheaterblanket" localSheetId="18">'[21]Unit Input'!$D$34:$D$36</definedName>
    <definedName name="waterheaterpipewrap" localSheetId="18">'[21]Unit Input'!$D$37</definedName>
    <definedName name="what?" localSheetId="18" hidden="1">{"phase 1 ecm table",#N/A,FALSE,"ECM Matrix";"total ecm table",#N/A,FALSE,"ECM Matrix"}</definedName>
    <definedName name="what?" localSheetId="8" hidden="1">{"phase 1 ecm table",#N/A,FALSE,"ECM Matrix";"total ecm table",#N/A,FALSE,"ECM Matrix"}</definedName>
    <definedName name="what?" hidden="1">{"phase 1 ecm table",#N/A,FALSE,"ECM Matrix";"total ecm table",#N/A,FALSE,"ECM Matrix"}</definedName>
    <definedName name="what??" localSheetId="18" hidden="1">{"okte1",#N/A,FALSE,"OKTE GAS CONV";"okte2",#N/A,FALSE,"OKTE GAS CONV";"okte3",#N/A,FALSE,"OKTE GAS CONV";"okte4",#N/A,FALSE,"OKTE GAS CONV"}</definedName>
    <definedName name="what??" localSheetId="8" hidden="1">{"okte1",#N/A,FALSE,"OKTE GAS CONV";"okte2",#N/A,FALSE,"OKTE GAS CONV";"okte3",#N/A,FALSE,"OKTE GAS CONV";"okte4",#N/A,FALSE,"OKTE GAS CONV"}</definedName>
    <definedName name="what??" hidden="1">{"okte1",#N/A,FALSE,"OKTE GAS CONV";"okte2",#N/A,FALSE,"OKTE GAS CONV";"okte3",#N/A,FALSE,"OKTE GAS CONV";"okte4",#N/A,FALSE,"OKTE GAS CONV"}</definedName>
    <definedName name="what???" localSheetId="18" hidden="1">{"Overhead",#N/A,FALSE,"NEW FINMODEL";"Overhead",#N/A,FALSE,"Cash flow Phase 1";"Overhead PH1 w Benefits",#N/A,FALSE,"ECM Matrix";"Overhead PH1 w RFP",#N/A,FALSE,"ECM Matrix";"Overhead Total w benefits",#N/A,FALSE,"ECM Matrix";"Overhead Total w RFP",#N/A,FALSE,"ECM Matrix"}</definedName>
    <definedName name="what???" localSheetId="8" hidden="1">{"Overhead",#N/A,FALSE,"NEW FINMODEL";"Overhead",#N/A,FALSE,"Cash flow Phase 1";"Overhead PH1 w Benefits",#N/A,FALSE,"ECM Matrix";"Overhead PH1 w RFP",#N/A,FALSE,"ECM Matrix";"Overhead Total w benefits",#N/A,FALSE,"ECM Matrix";"Overhead Total w RFP",#N/A,FALSE,"ECM Matrix"}</definedName>
    <definedName name="what???" hidden="1">{"Overhead",#N/A,FALSE,"NEW FINMODEL";"Overhead",#N/A,FALSE,"Cash flow Phase 1";"Overhead PH1 w Benefits",#N/A,FALSE,"ECM Matrix";"Overhead PH1 w RFP",#N/A,FALSE,"ECM Matrix";"Overhead Total w benefits",#N/A,FALSE,"ECM Matrix";"Overhead Total w RFP",#N/A,FALSE,"ECM Matrix"}</definedName>
    <definedName name="what???1" localSheetId="18" hidden="1">{"Overhead",#N/A,FALSE,"NEW FINMODEL";"Overhead",#N/A,FALSE,"Cash flow Phase 1";"Overhead PH1 w Benefits",#N/A,FALSE,"ECM Matrix";"Overhead PH1 w RFP",#N/A,FALSE,"ECM Matrix";"Overhead Total w benefits",#N/A,FALSE,"ECM Matrix";"Overhead Total w RFP",#N/A,FALSE,"ECM Matrix"}</definedName>
    <definedName name="what???1" localSheetId="8" hidden="1">{"Overhead",#N/A,FALSE,"NEW FINMODEL";"Overhead",#N/A,FALSE,"Cash flow Phase 1";"Overhead PH1 w Benefits",#N/A,FALSE,"ECM Matrix";"Overhead PH1 w RFP",#N/A,FALSE,"ECM Matrix";"Overhead Total w benefits",#N/A,FALSE,"ECM Matrix";"Overhead Total w RFP",#N/A,FALSE,"ECM Matrix"}</definedName>
    <definedName name="what???1" hidden="1">{"Overhead",#N/A,FALSE,"NEW FINMODEL";"Overhead",#N/A,FALSE,"Cash flow Phase 1";"Overhead PH1 w Benefits",#N/A,FALSE,"ECM Matrix";"Overhead PH1 w RFP",#N/A,FALSE,"ECM Matrix";"Overhead Total w benefits",#N/A,FALSE,"ECM Matrix";"Overhead Total w RFP",#N/A,FALSE,"ECM Matrix"}</definedName>
    <definedName name="what??1" localSheetId="18" hidden="1">{"okte1",#N/A,FALSE,"OKTE GAS CONV";"okte2",#N/A,FALSE,"OKTE GAS CONV";"okte3",#N/A,FALSE,"OKTE GAS CONV";"okte4",#N/A,FALSE,"OKTE GAS CONV"}</definedName>
    <definedName name="what??1" localSheetId="8" hidden="1">{"okte1",#N/A,FALSE,"OKTE GAS CONV";"okte2",#N/A,FALSE,"OKTE GAS CONV";"okte3",#N/A,FALSE,"OKTE GAS CONV";"okte4",#N/A,FALSE,"OKTE GAS CONV"}</definedName>
    <definedName name="what??1" hidden="1">{"okte1",#N/A,FALSE,"OKTE GAS CONV";"okte2",#N/A,FALSE,"OKTE GAS CONV";"okte3",#N/A,FALSE,"OKTE GAS CONV";"okte4",#N/A,FALSE,"OKTE GAS CONV"}</definedName>
    <definedName name="what1" localSheetId="18" hidden="1">{"phase 1 ecm table",#N/A,FALSE,"ECM Matrix";"total ecm table",#N/A,FALSE,"ECM Matrix"}</definedName>
    <definedName name="what1" localSheetId="8" hidden="1">{"phase 1 ecm table",#N/A,FALSE,"ECM Matrix";"total ecm table",#N/A,FALSE,"ECM Matrix"}</definedName>
    <definedName name="what1" hidden="1">{"phase 1 ecm table",#N/A,FALSE,"ECM Matrix";"total ecm table",#N/A,FALSE,"ECM Matrix"}</definedName>
    <definedName name="whatth" localSheetId="18" hidden="1">{"Page_1",#N/A,FALSE,"BAD4Q98";"Page_2",#N/A,FALSE,"BAD4Q98";"Page_3",#N/A,FALSE,"BAD4Q98";"Page_4",#N/A,FALSE,"BAD4Q98";"Page_5",#N/A,FALSE,"BAD4Q98";"Page_6",#N/A,FALSE,"BAD4Q98";"Input_1",#N/A,FALSE,"BAD4Q98";"Input_2",#N/A,FALSE,"BAD4Q98"}</definedName>
    <definedName name="whatth" localSheetId="8" hidden="1">{"Page_1",#N/A,FALSE,"BAD4Q98";"Page_2",#N/A,FALSE,"BAD4Q98";"Page_3",#N/A,FALSE,"BAD4Q98";"Page_4",#N/A,FALSE,"BAD4Q98";"Page_5",#N/A,FALSE,"BAD4Q98";"Page_6",#N/A,FALSE,"BAD4Q98";"Input_1",#N/A,FALSE,"BAD4Q98";"Input_2",#N/A,FALSE,"BAD4Q98"}</definedName>
    <definedName name="whatth" hidden="1">{"Page_1",#N/A,FALSE,"BAD4Q98";"Page_2",#N/A,FALSE,"BAD4Q98";"Page_3",#N/A,FALSE,"BAD4Q98";"Page_4",#N/A,FALSE,"BAD4Q98";"Page_5",#N/A,FALSE,"BAD4Q98";"Page_6",#N/A,FALSE,"BAD4Q98";"Input_1",#N/A,FALSE,"BAD4Q98";"Input_2",#N/A,FALSE,"BAD4Q98"}</definedName>
    <definedName name="who" localSheetId="18" hidden="1">{"phase 1 ecm table",#N/A,FALSE,"ECM Matrix";"total ecm table",#N/A,FALSE,"ECM Matrix"}</definedName>
    <definedName name="who" localSheetId="8" hidden="1">{"phase 1 ecm table",#N/A,FALSE,"ECM Matrix";"total ecm table",#N/A,FALSE,"ECM Matrix"}</definedName>
    <definedName name="who" hidden="1">{"phase 1 ecm table",#N/A,FALSE,"ECM Matrix";"total ecm table",#N/A,FALSE,"ECM Matrix"}</definedName>
    <definedName name="whoa" localSheetId="18" hidden="1">{"okte1",#N/A,FALSE,"OKTE GAS CONV";"okte2",#N/A,FALSE,"OKTE GAS CONV";"okte3",#N/A,FALSE,"OKTE GAS CONV";"okte4",#N/A,FALSE,"OKTE GAS CONV"}</definedName>
    <definedName name="whoa" localSheetId="8" hidden="1">{"okte1",#N/A,FALSE,"OKTE GAS CONV";"okte2",#N/A,FALSE,"OKTE GAS CONV";"okte3",#N/A,FALSE,"OKTE GAS CONV";"okte4",#N/A,FALSE,"OKTE GAS CONV"}</definedName>
    <definedName name="whoa" hidden="1">{"okte1",#N/A,FALSE,"OKTE GAS CONV";"okte2",#N/A,FALSE,"OKTE GAS CONV";"okte3",#N/A,FALSE,"OKTE GAS CONV";"okte4",#N/A,FALSE,"OKTE GAS CONV"}</definedName>
    <definedName name="wholehousefan" localSheetId="18">'[21]Unit Input'!$D$52</definedName>
    <definedName name="windowAC" localSheetId="18">'[21]Unit Input'!$D$47</definedName>
    <definedName name="Working_Capital_Facility_Commitment_Fee_Rate_year_6_plus" localSheetId="8">#REF!</definedName>
    <definedName name="Working_Capital_Facility_Commitment_Fee_Rate_year_6_plus">[14]Inputs!#REF!</definedName>
    <definedName name="Working_Capital_Facility_Spread_year_6_plus" localSheetId="8">#REF!</definedName>
    <definedName name="Working_Capital_Facility_Spread_year_6_plus">[14]Inputs!#REF!</definedName>
    <definedName name="working_capital_factor">[50]Loaders!$D$20</definedName>
    <definedName name="wrn.1995._.BUDGET._.PACKAGE." localSheetId="18"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localSheetId="8"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Aging._.and._.Trend._.Analysis." localSheetId="18"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18" hidden="1">{"ecm (CES Inputs)",#N/A,FALSE,"CES Inputs";"finmod (CES Inputs)",#N/A,FALSE,"CES Inputs";"buyout (Buyout)",#N/A,FALSE,"CES Inputs";"hillpay (CES Inputs)",#N/A,FALSE,"CES Inputs";"psc (PSC Output)",#N/A,FALSE,"PSC Output"}</definedName>
    <definedName name="wrn.All." localSheetId="8" hidden="1">{"ecm (CES Inputs)",#N/A,FALSE,"CES Inputs";"finmod (CES Inputs)",#N/A,FALSE,"CES Inputs";"buyout (Buyout)",#N/A,FALSE,"CES Inputs";"hillpay (CES Inputs)",#N/A,FALSE,"CES Inputs";"psc (PSC Output)",#N/A,FALSE,"PSC Output"}</definedName>
    <definedName name="wrn.All." hidden="1">{"ecm (CES Inputs)",#N/A,FALSE,"CES Inputs";"finmod (CES Inputs)",#N/A,FALSE,"CES Inputs";"buyout (Buyout)",#N/A,FALSE,"CES Inputs";"hillpay (CES Inputs)",#N/A,FALSE,"CES Inputs";"psc (PSC Output)",#N/A,FALSE,"PSC Output"}</definedName>
    <definedName name="wrn.All._.Worksheets."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localSheetId="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SummarySheets." localSheetId="18"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8"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L." localSheetId="18" hidden="1">{#N/A,#N/A,FALSE,"trates"}</definedName>
    <definedName name="wrn.BL." localSheetId="8" hidden="1">{#N/A,#N/A,FALSE,"trates"}</definedName>
    <definedName name="wrn.BL." hidden="1">{#N/A,#N/A,FALSE,"trates"}</definedName>
    <definedName name="wrn.BS._.Elements." localSheetId="18"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8"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18"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8"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hidden="1">{"WP_SpecDep_WorkFund",#N/A,FALSE,"Escalation";"WP_OtherReceiv",#N/A,FALSE,"Escalation";"WP_PrePayOtherAsset",#N/A,FALSE,"Escalation";"WP_DfdDebit",#N/A,FALSE,"Escalation";"WP_EmployWithhold",#N/A,FALSE,"Escalation";"WP_Curr_AccrLiab",#N/A,FALSE,"Escalation";"WP_DfdCredit",#N/A,FALSE,"Escalation"}</definedName>
    <definedName name="wrn.busum." localSheetId="18" hidden="1">{#N/A,#N/A,TRUE,"SDGE";#N/A,#N/A,TRUE,"GBU";#N/A,#N/A,TRUE,"TBU";#N/A,#N/A,TRUE,"EDBU";#N/A,#N/A,TRUE,"ExclCC"}</definedName>
    <definedName name="wrn.busum." localSheetId="8" hidden="1">{#N/A,#N/A,TRUE,"SDGE";#N/A,#N/A,TRUE,"GBU";#N/A,#N/A,TRUE,"TBU";#N/A,#N/A,TRUE,"EDBU";#N/A,#N/A,TRUE,"ExclCC"}</definedName>
    <definedName name="wrn.busum." hidden="1">{#N/A,#N/A,TRUE,"SDGE";#N/A,#N/A,TRUE,"GBU";#N/A,#N/A,TRUE,"TBU";#N/A,#N/A,TRUE,"EDBU";#N/A,#N/A,TRUE,"ExclCC"}</definedName>
    <definedName name="wrn.Complete._.Schedules." localSheetId="18"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localSheetId="8"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ntrolSheets." localSheetId="18" hidden="1">{"Control_P1",#N/A,FALSE,"Control";"Control_P2",#N/A,FALSE,"Control";"Control_P3",#N/A,FALSE,"Control";"Control_P4",#N/A,FALSE,"Control"}</definedName>
    <definedName name="wrn.ControlSheets." localSheetId="8"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ntrolSheets._1" localSheetId="18" hidden="1">{"Control_P1",#N/A,FALSE,"Control";"Control_P2",#N/A,FALSE,"Control";"Control_P3",#N/A,FALSE,"Control";"Control_P4",#N/A,FALSE,"Control"}</definedName>
    <definedName name="wrn.ControlSheets._1" localSheetId="8" hidden="1">{"Control_P1",#N/A,FALSE,"Control";"Control_P2",#N/A,FALSE,"Control";"Control_P3",#N/A,FALSE,"Control";"Control_P4",#N/A,FALSE,"Control"}</definedName>
    <definedName name="wrn.ControlSheets._1" hidden="1">{"Control_P1",#N/A,FALSE,"Control";"Control_P2",#N/A,FALSE,"Control";"Control_P3",#N/A,FALSE,"Control";"Control_P4",#N/A,FALSE,"Control"}</definedName>
    <definedName name="wrn.COSTOS." localSheetId="18" hidden="1">{#N/A,#N/A,FALSE,"RECAP";#N/A,#N/A,FALSE,"MATBYCLS";#N/A,#N/A,FALSE,"STATUS";#N/A,#N/A,FALSE,"OP-ACT";#N/A,#N/A,FALSE,"W_O"}</definedName>
    <definedName name="wrn.COSTOS." localSheetId="8" hidden="1">{#N/A,#N/A,FALSE,"RECAP";#N/A,#N/A,FALSE,"MATBYCLS";#N/A,#N/A,FALSE,"STATUS";#N/A,#N/A,FALSE,"OP-ACT";#N/A,#N/A,FALSE,"W_O"}</definedName>
    <definedName name="wrn.COSTOS." hidden="1">{#N/A,#N/A,FALSE,"RECAP";#N/A,#N/A,FALSE,"MATBYCLS";#N/A,#N/A,FALSE,"STATUS";#N/A,#N/A,FALSE,"OP-ACT";#N/A,#N/A,FALSE,"W_O"}</definedName>
    <definedName name="wrn.Data." localSheetId="18" hidden="1">{#N/A,#N/A,FALSE,"3 Year Plan"}</definedName>
    <definedName name="wrn.Data." localSheetId="8" hidden="1">{#N/A,#N/A,FALSE,"3 Year Plan"}</definedName>
    <definedName name="wrn.Data." hidden="1">{#N/A,#N/A,FALSE,"3 Year Plan"}</definedName>
    <definedName name="wrn.Data_Contact." localSheetId="18" hidden="1">{"Control_DataContact",#N/A,FALSE,"Control"}</definedName>
    <definedName name="wrn.Data_Contact." localSheetId="8" hidden="1">{"Control_DataContact",#N/A,FALSE,"Control"}</definedName>
    <definedName name="wrn.Data_Contact." hidden="1">{"Control_DataContact",#N/A,FALSE,"Control"}</definedName>
    <definedName name="wrn.Data_Contact._1" localSheetId="18" hidden="1">{"Control_DataContact",#N/A,FALSE,"Control"}</definedName>
    <definedName name="wrn.Data_Contact._1" localSheetId="8" hidden="1">{"Control_DataContact",#N/A,FALSE,"Control"}</definedName>
    <definedName name="wrn.Data_Contact._1" hidden="1">{"Control_DataContact",#N/A,FALSE,"Control"}</definedName>
    <definedName name="wrn.Est_2003." localSheetId="18" hidden="1">{"Est_Pg1",#N/A,FALSE,"Estimate2003";"Est_Pg2",#N/A,FALSE,"Estimate2003";"Est_Pg3",#N/A,FALSE,"Estimate2003";"Escalation,",#N/A,FALSE,"Escalation"}</definedName>
    <definedName name="wrn.Est_2003." localSheetId="8"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Est_2003._1" localSheetId="18" hidden="1">{"Est_Pg1",#N/A,FALSE,"Estimate2003";"Est_Pg2",#N/A,FALSE,"Estimate2003";"Est_Pg3",#N/A,FALSE,"Estimate2003";"Escalation,",#N/A,FALSE,"Escalation"}</definedName>
    <definedName name="wrn.Est_2003._1" localSheetId="8" hidden="1">{"Est_Pg1",#N/A,FALSE,"Estimate2003";"Est_Pg2",#N/A,FALSE,"Estimate2003";"Est_Pg3",#N/A,FALSE,"Estimate2003";"Escalation,",#N/A,FALSE,"Escalation"}</definedName>
    <definedName name="wrn.Est_2003._1" hidden="1">{"Est_Pg1",#N/A,FALSE,"Estimate2003";"Est_Pg2",#N/A,FALSE,"Estimate2003";"Est_Pg3",#N/A,FALSE,"Estimate2003";"Escalation,",#N/A,FALSE,"Escalation"}</definedName>
    <definedName name="wrn.FERC." localSheetId="18"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localSheetId="8"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mie." localSheetId="18" hidden="1">{"b1",#N/A,TRUE,"B-1";"b2",#N/A,TRUE,"B-2";"b3",#N/A,TRUE,"B-3";"b4",#N/A,TRUE,"B-4";"b5",#N/A,TRUE,"B-5"}</definedName>
    <definedName name="wrn.fermie." localSheetId="8" hidden="1">{"b1",#N/A,TRUE,"B-1";"b2",#N/A,TRUE,"B-2";"b3",#N/A,TRUE,"B-3";"b4",#N/A,TRUE,"B-4";"b5",#N/A,TRUE,"B-5"}</definedName>
    <definedName name="wrn.fermie." hidden="1">{"b1",#N/A,TRUE,"B-1";"b2",#N/A,TRUE,"B-2";"b3",#N/A,TRUE,"B-3";"b4",#N/A,TRUE,"B-4";"b5",#N/A,TRUE,"B-5"}</definedName>
    <definedName name="wrn.FTEs." localSheetId="18" hidden="1">{#N/A,#N/A,FALSE,"94 FTE";#N/A,#N/A,FALSE,"95 FTE";#N/A,#N/A,FALSE,"96 FTE"}</definedName>
    <definedName name="wrn.FTEs." localSheetId="8" hidden="1">{#N/A,#N/A,FALSE,"94 FTE";#N/A,#N/A,FALSE,"95 FTE";#N/A,#N/A,FALSE,"96 FTE"}</definedName>
    <definedName name="wrn.FTEs." hidden="1">{#N/A,#N/A,FALSE,"94 FTE";#N/A,#N/A,FALSE,"95 FTE";#N/A,#N/A,FALSE,"96 FTE"}</definedName>
    <definedName name="wrn.Ilijan._.Print." localSheetId="1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put." localSheetId="18" hidden="1">{#N/A,#N/A,FALSE,"A"}</definedName>
    <definedName name="wrn.input." localSheetId="8" hidden="1">{#N/A,#N/A,FALSE,"A"}</definedName>
    <definedName name="wrn.input." hidden="1">{#N/A,#N/A,FALSE,"A"}</definedName>
    <definedName name="wrn.Inputs." localSheetId="18" hidden="1">{"[Cost of Service] COS Inputs Sch 1",#N/A,FALSE,"Cost of Service Model"}</definedName>
    <definedName name="wrn.Inputs." localSheetId="8" hidden="1">{"[Cost of Service] COS Inputs Sch 1",#N/A,FALSE,"Cost of Service Model"}</definedName>
    <definedName name="wrn.Inputs." hidden="1">{"[Cost of Service] COS Inputs Sch 1",#N/A,FALSE,"Cost of Service Model"}</definedName>
    <definedName name="wrn.June2002." localSheetId="18" hidden="1">{"2002Frcst","06Month",FALSE,"Frcst Format 2002"}</definedName>
    <definedName name="wrn.June2002." localSheetId="8" hidden="1">{"2002Frcst","06Month",FALSE,"Frcst Format 2002"}</definedName>
    <definedName name="wrn.June2002." hidden="1">{"2002Frcst","06Month",FALSE,"Frcst Format 2002"}</definedName>
    <definedName name="wrn.JVREPORT." localSheetId="18" hidden="1">{#N/A,#N/A,FALSE,"202";#N/A,#N/A,FALSE,"203";#N/A,#N/A,FALSE,"204";#N/A,#N/A,FALSE,"205";#N/A,#N/A,FALSE,"205A"}</definedName>
    <definedName name="wrn.JVREPORT." localSheetId="8" hidden="1">{#N/A,#N/A,FALSE,"202";#N/A,#N/A,FALSE,"203";#N/A,#N/A,FALSE,"204";#N/A,#N/A,FALSE,"205";#N/A,#N/A,FALSE,"205A"}</definedName>
    <definedName name="wrn.JVREPORT." hidden="1">{#N/A,#N/A,FALSE,"202";#N/A,#N/A,FALSE,"203";#N/A,#N/A,FALSE,"204";#N/A,#N/A,FALSE,"205";#N/A,#N/A,FALSE,"205A"}</definedName>
    <definedName name="wrn.May2002." localSheetId="18" hidden="1">{"2002Frcst","05Month",FALSE,"Frcst Format 2002"}</definedName>
    <definedName name="wrn.May2002." localSheetId="8" hidden="1">{"2002Frcst","05Month",FALSE,"Frcst Format 2002"}</definedName>
    <definedName name="wrn.May2002." hidden="1">{"2002Frcst","05Month",FALSE,"Frcst Format 2002"}</definedName>
    <definedName name="wrn.moblue." localSheetId="18"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localSheetId="8"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hidden="1">{#N/A,#N/A,FALSE,"Index";#N/A,#N/A,FALSE,"COMPBS";#N/A,#N/A,FALSE,"COMPIS";#N/A,#N/A,FALSE,"MOBS";#N/A,#N/A,FALSE,"MOIS";#N/A,#N/A,FALSE,"M&amp;AEXP";#N/A,#N/A,FALSE,"D.L.EXP";#N/A,#N/A,FALSE,"MFGEXP";#N/A,#N/A,FALSE,"ADMEXP";#N/A,#N/A,FALSE,"DLPAY";#N/A,#N/A,FALSE,"INDPAY";#N/A,#N/A,FALSE,"HOURLY";#N/A,#N/A,FALSE,"HEAD";#N/A,#N/A,FALSE,"CASHTRAN";#N/A,#N/A,FALSE,"RESULT";#N/A,#N/A,FALSE,"CASHFLOW"}</definedName>
    <definedName name="wrn.My._.estimate._.report." localSheetId="18" hidden="1">{"Equipment",#N/A,FALSE,"A";"Summary",#N/A,FALSE,"B"}</definedName>
    <definedName name="wrn.My._.estimate._.report." localSheetId="8" hidden="1">{"Equipment",#N/A,FALSE,"A";"Summary",#N/A,FALSE,"B"}</definedName>
    <definedName name="wrn.My._.estimate._.report." hidden="1">{"Equipment",#N/A,FALSE,"A";"Summary",#N/A,FALSE,"B"}</definedName>
    <definedName name="wrn.MyTestReport." localSheetId="18" hidden="1">{"Alberta",#N/A,FALSE,"Pivot Data";#N/A,#N/A,FALSE,"Pivot Data";"HiddenColumns",#N/A,FALSE,"Pivot Data"}</definedName>
    <definedName name="wrn.MyTestReport." localSheetId="8" hidden="1">{"Alberta",#N/A,FALSE,"Pivot Data";#N/A,#N/A,FALSE,"Pivot Data";"HiddenColumns",#N/A,FALSE,"Pivot Data"}</definedName>
    <definedName name="wrn.MyTestReport." hidden="1">{"Alberta",#N/A,FALSE,"Pivot Data";#N/A,#N/A,FALSE,"Pivot Data";"HiddenColumns",#N/A,FALSE,"Pivot Data"}</definedName>
    <definedName name="wrn.Overhauls." localSheetId="18" hidden="1">{"Overhauls Calculations",#N/A,FALSE,"PROFORMA"}</definedName>
    <definedName name="wrn.Overhauls." localSheetId="8" hidden="1">{"Overhauls Calculations",#N/A,FALSE,"PROFORMA"}</definedName>
    <definedName name="wrn.Overhauls." hidden="1">{"Overhauls Calculations",#N/A,FALSE,"PROFORMA"}</definedName>
    <definedName name="wrn.Overhaulsb." localSheetId="18" hidden="1">{"Overhauls Calculations",#N/A,FALSE,"PROFORMA"}</definedName>
    <definedName name="wrn.Overhaulsb." localSheetId="8" hidden="1">{"Overhauls Calculations",#N/A,FALSE,"PROFORMA"}</definedName>
    <definedName name="wrn.Overhaulsb." hidden="1">{"Overhauls Calculations",#N/A,FALSE,"PROFORMA"}</definedName>
    <definedName name="wrn.Package." localSheetId="18" hidden="1">{#N/A,#N/A,TRUE,"Recommendation";#N/A,#N/A,TRUE,"Scenarios";#N/A,#N/A,TRUE,"Tax Adjusted WACC";#N/A,#N/A,TRUE,"Summary";#N/A,#N/A,TRUE,"Industrial";#N/A,#N/A,TRUE,"Apodaca &amp; Escobedo";#N/A,#N/A,TRUE,"Guadalupe";#N/A,#N/A,TRUE,"Santa Catarina";#N/A,#N/A,TRUE,"Debt Valuation"}</definedName>
    <definedName name="wrn.Package." localSheetId="8" hidden="1">{#N/A,#N/A,TRUE,"Recommendation";#N/A,#N/A,TRUE,"Scenarios";#N/A,#N/A,TRUE,"Tax Adjusted WACC";#N/A,#N/A,TRUE,"Summary";#N/A,#N/A,TRUE,"Industrial";#N/A,#N/A,TRUE,"Apodaca &amp; Escobedo";#N/A,#N/A,TRUE,"Guadalupe";#N/A,#N/A,TRUE,"Santa Catarina";#N/A,#N/A,TRUE,"Debt Valuation"}</definedName>
    <definedName name="wrn.Package." hidden="1">{#N/A,#N/A,TRUE,"Recommendation";#N/A,#N/A,TRUE,"Scenarios";#N/A,#N/A,TRUE,"Tax Adjusted WACC";#N/A,#N/A,TRUE,"Summary";#N/A,#N/A,TRUE,"Industrial";#N/A,#N/A,TRUE,"Apodaca &amp; Escobedo";#N/A,#N/A,TRUE,"Guadalupe";#N/A,#N/A,TRUE,"Santa Catarina";#N/A,#N/A,TRUE,"Debt Valuation"}</definedName>
    <definedName name="wrn.Package2" localSheetId="18" hidden="1">{#N/A,#N/A,TRUE,"Recommendation";#N/A,#N/A,TRUE,"Scenarios";#N/A,#N/A,TRUE,"Tax Adjusted WACC";#N/A,#N/A,TRUE,"Summary";#N/A,#N/A,TRUE,"Industrial";#N/A,#N/A,TRUE,"Apodaca &amp; Escobedo";#N/A,#N/A,TRUE,"Guadalupe";#N/A,#N/A,TRUE,"Santa Catarina";#N/A,#N/A,TRUE,"Debt Valuation"}</definedName>
    <definedName name="wrn.Package2" localSheetId="8" hidden="1">{#N/A,#N/A,TRUE,"Recommendation";#N/A,#N/A,TRUE,"Scenarios";#N/A,#N/A,TRUE,"Tax Adjusted WACC";#N/A,#N/A,TRUE,"Summary";#N/A,#N/A,TRUE,"Industrial";#N/A,#N/A,TRUE,"Apodaca &amp; Escobedo";#N/A,#N/A,TRUE,"Guadalupe";#N/A,#N/A,TRUE,"Santa Catarina";#N/A,#N/A,TRUE,"Debt Valuation"}</definedName>
    <definedName name="wrn.Package2" hidden="1">{#N/A,#N/A,TRUE,"Recommendation";#N/A,#N/A,TRUE,"Scenarios";#N/A,#N/A,TRUE,"Tax Adjusted WACC";#N/A,#N/A,TRUE,"Summary";#N/A,#N/A,TRUE,"Industrial";#N/A,#N/A,TRUE,"Apodaca &amp; Escobedo";#N/A,#N/A,TRUE,"Guadalupe";#N/A,#N/A,TRUE,"Santa Catarina";#N/A,#N/A,TRUE,"Debt Valuation"}</definedName>
    <definedName name="wrn.PRINT." localSheetId="18"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localSheetId="8"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_.Out."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 localSheetId="8"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earnings_template." localSheetId="18" hidden="1">{"by_month",#N/A,TRUE,"template";"Destec_month",#N/A,TRUE,"template";"by_quarter",#N/A,TRUE,"template";"destec_quarter",#N/A,TRUE,"template";"by_year",#N/A,TRUE,"template";"Destec_annual",#N/A,TRUE,"template"}</definedName>
    <definedName name="wrn.Print_earnings_template." localSheetId="8" hidden="1">{"by_month",#N/A,TRUE,"template";"Destec_month",#N/A,TRUE,"template";"by_quarter",#N/A,TRUE,"template";"destec_quarter",#N/A,TRUE,"template";"by_year",#N/A,TRUE,"template";"Destec_annual",#N/A,TRUE,"template"}</definedName>
    <definedName name="wrn.Print_earnings_template." hidden="1">{"by_month",#N/A,TRUE,"template";"Destec_month",#N/A,TRUE,"template";"by_quarter",#N/A,TRUE,"template";"destec_quarter",#N/A,TRUE,"template";"by_year",#N/A,TRUE,"template";"Destec_annual",#N/A,TRUE,"template"}</definedName>
    <definedName name="wrn.Print_Var_Page." localSheetId="18" hidden="1">{"Var_page",#N/A,FALSE,"template"}</definedName>
    <definedName name="wrn.Print_Var_Page." localSheetId="8" hidden="1">{"Var_page",#N/A,FALSE,"template"}</definedName>
    <definedName name="wrn.Print_Var_Page." hidden="1">{"Var_page",#N/A,FALSE,"template"}</definedName>
    <definedName name="wrn.Print_Variance." localSheetId="18" hidden="1">{"month_variance",#N/A,FALSE,"template"}</definedName>
    <definedName name="wrn.Print_Variance." localSheetId="8" hidden="1">{"month_variance",#N/A,FALSE,"template"}</definedName>
    <definedName name="wrn.Print_Variance." hidden="1">{"month_variance",#N/A,FALSE,"template"}</definedName>
    <definedName name="wrn.Print_Variance_Page." localSheetId="18" hidden="1">{"variance_page",#N/A,FALSE,"template"}</definedName>
    <definedName name="wrn.Print_Variance_Page." localSheetId="8" hidden="1">{"variance_page",#N/A,FALSE,"template"}</definedName>
    <definedName name="wrn.Print_Variance_Page." hidden="1">{"variance_page",#N/A,FALSE,"template"}</definedName>
    <definedName name="wrn.PRNREP." localSheetId="18" hidden="1">{"ID1",#N/A,FALSE,"IDIQ-I";"id2",#N/A,FALSE,"IDIQ-II";"ID3",#N/A,FALSE,"IDIQ-III";"ID4",#N/A,FALSE,"IDIQ-IV";"id5",#N/A,FALSE,"IDIQ-V";"ID6",#N/A,FALSE,"IDIQ-VI";"DO1a",#N/A,FALSE,"DO-IA";"DO1b",#N/A,FALSE,"DO-IB";"DO1C",#N/A,FALSE,"DO-IC";"DO3",#N/A,FALSE,"DO-III";"DO4",#N/A,FALSE,"DO-IV";"DO5",#N/A,FALSE,"DO-V"}</definedName>
    <definedName name="wrn.PRNREP." localSheetId="8" hidden="1">{"ID1",#N/A,FALSE,"IDIQ-I";"id2",#N/A,FALSE,"IDIQ-II";"ID3",#N/A,FALSE,"IDIQ-III";"ID4",#N/A,FALSE,"IDIQ-IV";"id5",#N/A,FALSE,"IDIQ-V";"ID6",#N/A,FALSE,"IDIQ-VI";"DO1a",#N/A,FALSE,"DO-IA";"DO1b",#N/A,FALSE,"DO-IB";"DO1C",#N/A,FALSE,"DO-IC";"DO3",#N/A,FALSE,"DO-III";"DO4",#N/A,FALSE,"DO-IV";"DO5",#N/A,FALSE,"DO-V"}</definedName>
    <definedName name="wrn.PRNREP." hidden="1">{"ID1",#N/A,FALSE,"IDIQ-I";"id2",#N/A,FALSE,"IDIQ-II";"ID3",#N/A,FALSE,"IDIQ-III";"ID4",#N/A,FALSE,"IDIQ-IV";"id5",#N/A,FALSE,"IDIQ-V";"ID6",#N/A,FALSE,"IDIQ-VI";"DO1a",#N/A,FALSE,"DO-IA";"DO1b",#N/A,FALSE,"DO-IB";"DO1C",#N/A,FALSE,"DO-IC";"DO3",#N/A,FALSE,"DO-III";"DO4",#N/A,FALSE,"DO-IV";"DO5",#N/A,FALSE,"DO-V"}</definedName>
    <definedName name="wrn.RAP."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dm." localSheetId="18" hidden="1">{"ecm",#N/A,FALSE,"CES Inputs";"FINMOD 2",#N/A,FALSE,"CES Inputs";"hillpay",#N/A,FALSE,"CES Inputs";"psc",#N/A,FALSE,"PSC Output";"buyout",#N/A,FALSE,"Buyout";"total",#N/A,FALSE,"FY93-94 Maintenance"}</definedName>
    <definedName name="wrn.rdm." localSheetId="8" hidden="1">{"ecm",#N/A,FALSE,"CES Inputs";"FINMOD 2",#N/A,FALSE,"CES Inputs";"hillpay",#N/A,FALSE,"CES Inputs";"psc",#N/A,FALSE,"PSC Output";"buyout",#N/A,FALSE,"Buyout";"total",#N/A,FALSE,"FY93-94 Maintenance"}</definedName>
    <definedName name="wrn.rdm." hidden="1">{"ecm",#N/A,FALSE,"CES Inputs";"FINMOD 2",#N/A,FALSE,"CES Inputs";"hillpay",#N/A,FALSE,"CES Inputs";"psc",#N/A,FALSE,"PSC Output";"buyout",#N/A,FALSE,"Buyout";"total",#N/A,FALSE,"FY93-94 Maintenance"}</definedName>
    <definedName name="wrn.rdm.1" localSheetId="18" hidden="1">{"ecm",#N/A,FALSE,"CES Inputs";"finmod",#N/A,FALSE,"CES Inputs";"hillpay",#N/A,FALSE,"CES Inputs";"psc",#N/A,FALSE,"PSC Output";"buyout",#N/A,FALSE,"Buyout";"Other Util Calcs",#N/A,FALSE,"CES Inputs";"Other Utility Calcs 2",#N/A,FALSE,"CES Inputs";"Other Utility Calcs 3",#N/A,FALSE,"CES Inputs"}</definedName>
    <definedName name="wrn.rdm.1" localSheetId="8" hidden="1">{"ecm",#N/A,FALSE,"CES Inputs";"finmod",#N/A,FALSE,"CES Inputs";"hillpay",#N/A,FALSE,"CES Inputs";"psc",#N/A,FALSE,"PSC Output";"buyout",#N/A,FALSE,"Buyout";"Other Util Calcs",#N/A,FALSE,"CES Inputs";"Other Utility Calcs 2",#N/A,FALSE,"CES Inputs";"Other Utility Calcs 3",#N/A,FALSE,"CES Inputs"}</definedName>
    <definedName name="wrn.rdm.1" hidden="1">{"ecm",#N/A,FALSE,"CES Inputs";"finmod",#N/A,FALSE,"CES Inputs";"hillpay",#N/A,FALSE,"CES Inputs";"psc",#N/A,FALSE,"PSC Output";"buyout",#N/A,FALSE,"Buyout";"Other Util Calcs",#N/A,FALSE,"CES Inputs";"Other Utility Calcs 2",#N/A,FALSE,"CES Inputs";"Other Utility Calcs 3",#N/A,FALSE,"CES Inputs"}</definedName>
    <definedName name="wrn.rep1." localSheetId="18"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localSheetId="8"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serve._.Analysis." localSheetId="18" hidden="1">{"Page_1",#N/A,FALSE,"BAD4Q98";"Page_2",#N/A,FALSE,"BAD4Q98";"Page_3",#N/A,FALSE,"BAD4Q98";"Page_4",#N/A,FALSE,"BAD4Q98";"Page_5",#N/A,FALSE,"BAD4Q98";"Page_6",#N/A,FALSE,"BAD4Q98";"Input_1",#N/A,FALSE,"BAD4Q98";"Input_2",#N/A,FALSE,"BAD4Q98"}</definedName>
    <definedName name="wrn.Reserve._.Analysis." localSheetId="8" hidden="1">{"Page_1",#N/A,FALSE,"BAD4Q98";"Page_2",#N/A,FALSE,"BAD4Q98";"Page_3",#N/A,FALSE,"BAD4Q98";"Page_4",#N/A,FALSE,"BAD4Q98";"Page_5",#N/A,FALSE,"BAD4Q98";"Page_6",#N/A,FALSE,"BAD4Q98";"Input_1",#N/A,FALSE,"BAD4Q98";"Input_2",#N/A,FALSE,"BAD4Q98"}</definedName>
    <definedName name="wrn.Reserve._.Analysis." hidden="1">{"Page_1",#N/A,FALSE,"BAD4Q98";"Page_2",#N/A,FALSE,"BAD4Q98";"Page_3",#N/A,FALSE,"BAD4Q98";"Page_4",#N/A,FALSE,"BAD4Q98";"Page_5",#N/A,FALSE,"BAD4Q98";"Page_6",#N/A,FALSE,"BAD4Q98";"Input_1",#N/A,FALSE,"BAD4Q98";"Input_2",#N/A,FALSE,"BAD4Q98"}</definedName>
    <definedName name="wrn.Rev._.Alloc." localSheetId="18" hidden="1">{#N/A,#N/A,FALSE,"RRQ inputs ";#N/A,#N/A,FALSE,"FERC Rev @ PR";#N/A,#N/A,FALSE,"Distribution Revenue Allocation";#N/A,#N/A,FALSE,"Nonallocated Revenues";#N/A,#N/A,FALSE,"MC Revenues-03 sales, 96 MC's";#N/A,#N/A,FALSE,"FTA"}</definedName>
    <definedName name="wrn.Rev._.Alloc." localSheetId="8"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enue." localSheetId="18" hidden="1">{#N/A,#N/A,FALSE,"3 Year Plan";#N/A,#N/A,FALSE,"3 Year Plan"}</definedName>
    <definedName name="wrn.Revenue." localSheetId="8" hidden="1">{#N/A,#N/A,FALSE,"3 Year Plan";#N/A,#N/A,FALSE,"3 Year Plan"}</definedName>
    <definedName name="wrn.Revenue." hidden="1">{#N/A,#N/A,FALSE,"3 Year Plan";#N/A,#N/A,FALSE,"3 Year Plan"}</definedName>
    <definedName name="wrn.ROTable." localSheetId="18" hidden="1">{#N/A,#N/A,FALSE,"Table Contents";#N/A,#N/A,FALSE,"Summary";#N/A,#N/A,FALSE,"RO2-A";#N/A,#N/A,FALSE,"RO3-A";#N/A,#N/A,FALSE,"RO4-A";#N/A,#N/A,FALSE,"RO5-A";#N/A,#N/A,FALSE,"RO6-A";#N/A,#N/A,FALSE,"RO7-A";#N/A,#N/A,FALSE,"94DC ";#N/A,#N/A,FALSE,"95DC";#N/A,#N/A,FALSE,"96DC"}</definedName>
    <definedName name="wrn.ROTable." localSheetId="8" hidden="1">{#N/A,#N/A,FALSE,"Table Contents";#N/A,#N/A,FALSE,"Summary";#N/A,#N/A,FALSE,"RO2-A";#N/A,#N/A,FALSE,"RO3-A";#N/A,#N/A,FALSE,"RO4-A";#N/A,#N/A,FALSE,"RO5-A";#N/A,#N/A,FALSE,"RO6-A";#N/A,#N/A,FALSE,"RO7-A";#N/A,#N/A,FALSE,"94DC ";#N/A,#N/A,FALSE,"95DC";#N/A,#N/A,FALSE,"96DC"}</definedName>
    <definedName name="wrn.ROTable." hidden="1">{#N/A,#N/A,FALSE,"Table Contents";#N/A,#N/A,FALSE,"Summary";#N/A,#N/A,FALSE,"RO2-A";#N/A,#N/A,FALSE,"RO3-A";#N/A,#N/A,FALSE,"RO4-A";#N/A,#N/A,FALSE,"RO5-A";#N/A,#N/A,FALSE,"RO6-A";#N/A,#N/A,FALSE,"RO7-A";#N/A,#N/A,FALSE,"94DC ";#N/A,#N/A,FALSE,"95DC";#N/A,#N/A,FALSE,"96DC"}</definedName>
    <definedName name="wrn.RPT1." localSheetId="18" hidden="1">{"RPT1",#N/A,FALSE,"OIC650A"}</definedName>
    <definedName name="wrn.RPT1." localSheetId="8" hidden="1">{"RPT1",#N/A,FALSE,"OIC650A"}</definedName>
    <definedName name="wrn.RPT1." hidden="1">{"RPT1",#N/A,FALSE,"OIC650A"}</definedName>
    <definedName name="wrn.RPT610." localSheetId="18" hidden="1">{"RPT610",#N/A,FALSE,"Sheet1"}</definedName>
    <definedName name="wrn.RPT610." localSheetId="8" hidden="1">{"RPT610",#N/A,FALSE,"Sheet1"}</definedName>
    <definedName name="wrn.RPT610." hidden="1">{"RPT610",#N/A,FALSE,"Sheet1"}</definedName>
    <definedName name="wrn.rwc." localSheetId="18" hidden="1">{"hillpay",#N/A,FALSE,"CES Inputs";"buyout",#N/A,FALSE,"Buyout";"ecm",#N/A,FALSE,"CES Inputs";"finmod",#N/A,FALSE,"CES Inputs";"psc",#N/A,FALSE,"PSC Output";"o_m94",#N/A,FALSE,"FY94 570 Maint"}</definedName>
    <definedName name="wrn.rwc." localSheetId="8" hidden="1">{"hillpay",#N/A,FALSE,"CES Inputs";"buyout",#N/A,FALSE,"Buyout";"ecm",#N/A,FALSE,"CES Inputs";"finmod",#N/A,FALSE,"CES Inputs";"psc",#N/A,FALSE,"PSC Output";"o_m94",#N/A,FALSE,"FY94 570 Maint"}</definedName>
    <definedName name="wrn.rwc." hidden="1">{"hillpay",#N/A,FALSE,"CES Inputs";"buyout",#N/A,FALSE,"Buyout";"ecm",#N/A,FALSE,"CES Inputs";"finmod",#N/A,FALSE,"CES Inputs";"psc",#N/A,FALSE,"PSC Output";"o_m94",#N/A,FALSE,"FY94 570 Maint"}</definedName>
    <definedName name="wrn.Sch.A._.B." localSheetId="18" hidden="1">{"Sch.A_CWC_Summary",#N/A,FALSE,"Sch.A,B";"Sch.B_LLSummary",#N/A,FALSE,"Sch.A,B"}</definedName>
    <definedName name="wrn.Sch.A._.B." localSheetId="8" hidden="1">{"Sch.A_CWC_Summary",#N/A,FALSE,"Sch.A,B";"Sch.B_LLSummary",#N/A,FALSE,"Sch.A,B"}</definedName>
    <definedName name="wrn.Sch.A._.B." hidden="1">{"Sch.A_CWC_Summary",#N/A,FALSE,"Sch.A,B";"Sch.B_LLSummary",#N/A,FALSE,"Sch.A,B"}</definedName>
    <definedName name="wrn.Sch.A._.B._1" localSheetId="18" hidden="1">{"Sch.A_CWC_Summary",#N/A,FALSE,"Sch.A,B";"Sch.B_LLSummary",#N/A,FALSE,"Sch.A,B"}</definedName>
    <definedName name="wrn.Sch.A._.B._1" localSheetId="8" hidden="1">{"Sch.A_CWC_Summary",#N/A,FALSE,"Sch.A,B";"Sch.B_LLSummary",#N/A,FALSE,"Sch.A,B"}</definedName>
    <definedName name="wrn.Sch.A._.B._1" hidden="1">{"Sch.A_CWC_Summary",#N/A,FALSE,"Sch.A,B";"Sch.B_LLSummary",#N/A,FALSE,"Sch.A,B"}</definedName>
    <definedName name="wrn.Sch.C." localSheetId="18" hidden="1">{"Sch.C_Rev_lag",#N/A,FALSE,"Sch.C"}</definedName>
    <definedName name="wrn.Sch.C." localSheetId="8" hidden="1">{"Sch.C_Rev_lag",#N/A,FALSE,"Sch.C"}</definedName>
    <definedName name="wrn.Sch.C." hidden="1">{"Sch.C_Rev_lag",#N/A,FALSE,"Sch.C"}</definedName>
    <definedName name="wrn.Sch.C._1" localSheetId="18" hidden="1">{"Sch.C_Rev_lag",#N/A,FALSE,"Sch.C"}</definedName>
    <definedName name="wrn.Sch.C._1" localSheetId="8" hidden="1">{"Sch.C_Rev_lag",#N/A,FALSE,"Sch.C"}</definedName>
    <definedName name="wrn.Sch.C._1" hidden="1">{"Sch.C_Rev_lag",#N/A,FALSE,"Sch.C"}</definedName>
    <definedName name="wrn.Sch.D." localSheetId="18" hidden="1">{"Sch.D1_GasPurch",#N/A,FALSE,"Sch.D";"Sch.D2_ElecPurch",#N/A,FALSE,"Sch.D"}</definedName>
    <definedName name="wrn.Sch.D." localSheetId="8" hidden="1">{"Sch.D1_GasPurch",#N/A,FALSE,"Sch.D";"Sch.D2_ElecPurch",#N/A,FALSE,"Sch.D"}</definedName>
    <definedName name="wrn.Sch.D." hidden="1">{"Sch.D1_GasPurch",#N/A,FALSE,"Sch.D";"Sch.D2_ElecPurch",#N/A,FALSE,"Sch.D"}</definedName>
    <definedName name="wrn.Sch.D._1" localSheetId="18" hidden="1">{"Sch.D1_GasPurch",#N/A,FALSE,"Sch.D";"Sch.D2_ElecPurch",#N/A,FALSE,"Sch.D"}</definedName>
    <definedName name="wrn.Sch.D._1" localSheetId="8" hidden="1">{"Sch.D1_GasPurch",#N/A,FALSE,"Sch.D";"Sch.D2_ElecPurch",#N/A,FALSE,"Sch.D"}</definedName>
    <definedName name="wrn.Sch.D._1" hidden="1">{"Sch.D1_GasPurch",#N/A,FALSE,"Sch.D";"Sch.D2_ElecPurch",#N/A,FALSE,"Sch.D"}</definedName>
    <definedName name="wrn.Sch.E._.F." localSheetId="18" hidden="1">{"Sch.E_PayrollExp",#N/A,TRUE,"Sch.E,F";"Sch.F_FICA",#N/A,TRUE,"Sch.E,F"}</definedName>
    <definedName name="wrn.Sch.E._.F." localSheetId="8" hidden="1">{"Sch.E_PayrollExp",#N/A,TRUE,"Sch.E,F";"Sch.F_FICA",#N/A,TRUE,"Sch.E,F"}</definedName>
    <definedName name="wrn.Sch.E._.F." hidden="1">{"Sch.E_PayrollExp",#N/A,TRUE,"Sch.E,F";"Sch.F_FICA",#N/A,TRUE,"Sch.E,F"}</definedName>
    <definedName name="wrn.Sch.E._.F._1" localSheetId="18" hidden="1">{"Sch.E_PayrollExp",#N/A,TRUE,"Sch.E,F";"Sch.F_FICA",#N/A,TRUE,"Sch.E,F"}</definedName>
    <definedName name="wrn.Sch.E._.F._1" localSheetId="8" hidden="1">{"Sch.E_PayrollExp",#N/A,TRUE,"Sch.E,F";"Sch.F_FICA",#N/A,TRUE,"Sch.E,F"}</definedName>
    <definedName name="wrn.Sch.E._.F._1" hidden="1">{"Sch.E_PayrollExp",#N/A,TRUE,"Sch.E,F";"Sch.F_FICA",#N/A,TRUE,"Sch.E,F"}</definedName>
    <definedName name="wrn.Sch.G." localSheetId="18" hidden="1">{"Sch.G_ICP",#N/A,FALSE,"Sch.G"}</definedName>
    <definedName name="wrn.Sch.G." localSheetId="8" hidden="1">{"Sch.G_ICP",#N/A,FALSE,"Sch.G"}</definedName>
    <definedName name="wrn.Sch.G." hidden="1">{"Sch.G_ICP",#N/A,FALSE,"Sch.G"}</definedName>
    <definedName name="wrn.Sch.G._1" localSheetId="18" hidden="1">{"Sch.G_ICP",#N/A,FALSE,"Sch.G"}</definedName>
    <definedName name="wrn.Sch.G._1" localSheetId="8" hidden="1">{"Sch.G_ICP",#N/A,FALSE,"Sch.G"}</definedName>
    <definedName name="wrn.Sch.G._1" hidden="1">{"Sch.G_ICP",#N/A,FALSE,"Sch.G"}</definedName>
    <definedName name="wrn.Sch.H." localSheetId="18"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8"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18"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8"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18" hidden="1">{"Sch.I_Goods&amp;Svcs",#N/A,FALSE,"Sch.I"}</definedName>
    <definedName name="wrn.Sch.I." localSheetId="8" hidden="1">{"Sch.I_Goods&amp;Svcs",#N/A,FALSE,"Sch.I"}</definedName>
    <definedName name="wrn.Sch.I." hidden="1">{"Sch.I_Goods&amp;Svcs",#N/A,FALSE,"Sch.I"}</definedName>
    <definedName name="wrn.Sch.I._1" localSheetId="18" hidden="1">{"Sch.I_Goods&amp;Svcs",#N/A,FALSE,"Sch.I"}</definedName>
    <definedName name="wrn.Sch.I._1" localSheetId="8" hidden="1">{"Sch.I_Goods&amp;Svcs",#N/A,FALSE,"Sch.I"}</definedName>
    <definedName name="wrn.Sch.I._1" hidden="1">{"Sch.I_Goods&amp;Svcs",#N/A,FALSE,"Sch.I"}</definedName>
    <definedName name="wrn.Sch.J." localSheetId="18" hidden="1">{"Sch.J_CorpChgs",#N/A,FALSE,"Sch.J"}</definedName>
    <definedName name="wrn.Sch.J." localSheetId="8" hidden="1">{"Sch.J_CorpChgs",#N/A,FALSE,"Sch.J"}</definedName>
    <definedName name="wrn.Sch.J." hidden="1">{"Sch.J_CorpChgs",#N/A,FALSE,"Sch.J"}</definedName>
    <definedName name="wrn.Sch.J._1" localSheetId="18" hidden="1">{"Sch.J_CorpChgs",#N/A,FALSE,"Sch.J"}</definedName>
    <definedName name="wrn.Sch.J._1" localSheetId="8" hidden="1">{"Sch.J_CorpChgs",#N/A,FALSE,"Sch.J"}</definedName>
    <definedName name="wrn.Sch.J._1" hidden="1">{"Sch.J_CorpChgs",#N/A,FALSE,"Sch.J"}</definedName>
    <definedName name="wrn.Sch.K." localSheetId="18" hidden="1">{"Sch.K_P1_PropLease",#N/A,FALSE,"Sch.K";"Sch.K_P2_PropLease",#N/A,FALSE,"Sch.K"}</definedName>
    <definedName name="wrn.Sch.K." localSheetId="8" hidden="1">{"Sch.K_P1_PropLease",#N/A,FALSE,"Sch.K";"Sch.K_P2_PropLease",#N/A,FALSE,"Sch.K"}</definedName>
    <definedName name="wrn.Sch.K." hidden="1">{"Sch.K_P1_PropLease",#N/A,FALSE,"Sch.K";"Sch.K_P2_PropLease",#N/A,FALSE,"Sch.K"}</definedName>
    <definedName name="wrn.Sch.K._1" localSheetId="18" hidden="1">{"Sch.K_P1_PropLease",#N/A,FALSE,"Sch.K";"Sch.K_P2_PropLease",#N/A,FALSE,"Sch.K"}</definedName>
    <definedName name="wrn.Sch.K._1" localSheetId="8" hidden="1">{"Sch.K_P1_PropLease",#N/A,FALSE,"Sch.K";"Sch.K_P2_PropLease",#N/A,FALSE,"Sch.K"}</definedName>
    <definedName name="wrn.Sch.K._1" hidden="1">{"Sch.K_P1_PropLease",#N/A,FALSE,"Sch.K";"Sch.K_P2_PropLease",#N/A,FALSE,"Sch.K"}</definedName>
    <definedName name="wrn.Sch.L." localSheetId="18" hidden="1">{"Sch.L_MaterialIssue",#N/A,FALSE,"Sch.L"}</definedName>
    <definedName name="wrn.Sch.L." localSheetId="8" hidden="1">{"Sch.L_MaterialIssue",#N/A,FALSE,"Sch.L"}</definedName>
    <definedName name="wrn.Sch.L." hidden="1">{"Sch.L_MaterialIssue",#N/A,FALSE,"Sch.L"}</definedName>
    <definedName name="wrn.Sch.L._1" localSheetId="18" hidden="1">{"Sch.L_MaterialIssue",#N/A,FALSE,"Sch.L"}</definedName>
    <definedName name="wrn.Sch.L._1" localSheetId="8" hidden="1">{"Sch.L_MaterialIssue",#N/A,FALSE,"Sch.L"}</definedName>
    <definedName name="wrn.Sch.L._1" hidden="1">{"Sch.L_MaterialIssue",#N/A,FALSE,"Sch.L"}</definedName>
    <definedName name="wrn.Sch.M." localSheetId="18" hidden="1">{"Sch.M_Prop&amp;FFTaxes",#N/A,FALSE,"Sch.M"}</definedName>
    <definedName name="wrn.Sch.M." localSheetId="8" hidden="1">{"Sch.M_Prop&amp;FFTaxes",#N/A,FALSE,"Sch.M"}</definedName>
    <definedName name="wrn.Sch.M." hidden="1">{"Sch.M_Prop&amp;FFTaxes",#N/A,FALSE,"Sch.M"}</definedName>
    <definedName name="wrn.Sch.M._1" localSheetId="18" hidden="1">{"Sch.M_Prop&amp;FFTaxes",#N/A,FALSE,"Sch.M"}</definedName>
    <definedName name="wrn.Sch.M._1" localSheetId="8" hidden="1">{"Sch.M_Prop&amp;FFTaxes",#N/A,FALSE,"Sch.M"}</definedName>
    <definedName name="wrn.Sch.M._1" hidden="1">{"Sch.M_Prop&amp;FFTaxes",#N/A,FALSE,"Sch.M"}</definedName>
    <definedName name="wrn.Sch.N." localSheetId="18" hidden="1">{"Sch.N_IncTaxes",#N/A,FALSE,"Sch. N, O"}</definedName>
    <definedName name="wrn.Sch.N." localSheetId="8" hidden="1">{"Sch.N_IncTaxes",#N/A,FALSE,"Sch. N, O"}</definedName>
    <definedName name="wrn.Sch.N." hidden="1">{"Sch.N_IncTaxes",#N/A,FALSE,"Sch. N, O"}</definedName>
    <definedName name="wrn.Sch.N._1" localSheetId="18" hidden="1">{"Sch.N_IncTaxes",#N/A,FALSE,"Sch. N, O"}</definedName>
    <definedName name="wrn.Sch.N._1" localSheetId="8" hidden="1">{"Sch.N_IncTaxes",#N/A,FALSE,"Sch. N, O"}</definedName>
    <definedName name="wrn.Sch.N._1" hidden="1">{"Sch.N_IncTaxes",#N/A,FALSE,"Sch. N, O"}</definedName>
    <definedName name="wrn.Sch.O." localSheetId="18" hidden="1">{"Sch.O1_FedITDeferred",#N/A,FALSE,"Sch. N, O";"Sch_O2_Depreciation",#N/A,FALSE,"Sch. N, O";"Sch_O3_AmortInsurance",#N/A,FALSE,"Sch. N, O"}</definedName>
    <definedName name="wrn.Sch.O." localSheetId="8"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O._1" localSheetId="18" hidden="1">{"Sch.O1_FedITDeferred",#N/A,FALSE,"Sch. N, O";"Sch_O2_Depreciation",#N/A,FALSE,"Sch. N, O";"Sch_O3_AmortInsurance",#N/A,FALSE,"Sch. N, O"}</definedName>
    <definedName name="wrn.Sch.O._1" localSheetId="8" hidden="1">{"Sch.O1_FedITDeferred",#N/A,FALSE,"Sch. N, O";"Sch_O2_Depreciation",#N/A,FALSE,"Sch. N, O";"Sch_O3_AmortInsurance",#N/A,FALSE,"Sch. N, O"}</definedName>
    <definedName name="wrn.Sch.O._1" hidden="1">{"Sch.O1_FedITDeferred",#N/A,FALSE,"Sch. N, O";"Sch_O2_Depreciation",#N/A,FALSE,"Sch. N, O";"Sch_O3_AmortInsurance",#N/A,FALSE,"Sch. N, O"}</definedName>
    <definedName name="wrn.Sch.P." localSheetId="18" hidden="1">{"Sch.P_BS_Bal",#N/A,FALSE,"WP-BS Elem"}</definedName>
    <definedName name="wrn.Sch.P." localSheetId="8" hidden="1">{"Sch.P_BS_Bal",#N/A,FALSE,"WP-BS Elem"}</definedName>
    <definedName name="wrn.Sch.P." hidden="1">{"Sch.P_BS_Bal",#N/A,FALSE,"WP-BS Elem"}</definedName>
    <definedName name="wrn.Sch.P._.Accts." localSheetId="18" hidden="1">{"Sch.P_BS_Accts",#N/A,FALSE,"WP-BS Elem"}</definedName>
    <definedName name="wrn.Sch.P._.Accts." localSheetId="8" hidden="1">{"Sch.P_BS_Accts",#N/A,FALSE,"WP-BS Elem"}</definedName>
    <definedName name="wrn.Sch.P._.Accts." hidden="1">{"Sch.P_BS_Accts",#N/A,FALSE,"WP-BS Elem"}</definedName>
    <definedName name="wrn.Sch.P._.Accts._1" localSheetId="18" hidden="1">{"Sch.P_BS_Accts",#N/A,FALSE,"WP-BS Elem"}</definedName>
    <definedName name="wrn.Sch.P._.Accts._1" localSheetId="8" hidden="1">{"Sch.P_BS_Accts",#N/A,FALSE,"WP-BS Elem"}</definedName>
    <definedName name="wrn.Sch.P._.Accts._1" hidden="1">{"Sch.P_BS_Accts",#N/A,FALSE,"WP-BS Elem"}</definedName>
    <definedName name="wrn.Sch.P._1" localSheetId="18" hidden="1">{"Sch.P_BS_Bal",#N/A,FALSE,"WP-BS Elem"}</definedName>
    <definedName name="wrn.Sch.P._1" localSheetId="8" hidden="1">{"Sch.P_BS_Bal",#N/A,FALSE,"WP-BS Elem"}</definedName>
    <definedName name="wrn.Sch.P._1" hidden="1">{"Sch.P_BS_Bal",#N/A,FALSE,"WP-BS Elem"}</definedName>
    <definedName name="wrn.Statement._.AD." localSheetId="18" hidden="1">{#N/A,#N/A,FALSE,"AD PG 1 OF 2";#N/A,#N/A,FALSE,"AD PG 2 OF 2"}</definedName>
    <definedName name="wrn.Statement._.AD." localSheetId="8" hidden="1">{#N/A,#N/A,FALSE,"AD PG 1 OF 2";#N/A,#N/A,FALSE,"AD PG 2 OF 2"}</definedName>
    <definedName name="wrn.Statement._.AD." hidden="1">{#N/A,#N/A,FALSE,"AD PG 1 OF 2";#N/A,#N/A,FALSE,"AD PG 2 OF 2"}</definedName>
    <definedName name="wrn.Support." localSheetId="18"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localSheetId="8"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test." localSheetId="18" hidden="1">{"page1",#N/A,TRUE,"2";"page2",#N/A,TRUE,"2"}</definedName>
    <definedName name="wrn.test." localSheetId="8" hidden="1">{"page1",#N/A,TRUE,"2";"page2",#N/A,TRUE,"2"}</definedName>
    <definedName name="wrn.test." hidden="1">{"page1",#N/A,TRUE,"2";"page2",#N/A,TRUE,"2"}</definedName>
    <definedName name="wrn.test.1" localSheetId="18" hidden="1">{"page1",#N/A,TRUE,"2";"page2",#N/A,TRUE,"2"}</definedName>
    <definedName name="wrn.test.1" localSheetId="8" hidden="1">{"page1",#N/A,TRUE,"2";"page2",#N/A,TRUE,"2"}</definedName>
    <definedName name="wrn.test.1" hidden="1">{"page1",#N/A,TRUE,"2";"page2",#N/A,TRUE,"2"}</definedName>
    <definedName name="wrn.test1." localSheetId="18" hidden="1">{"Income Statement",#N/A,FALSE,"CFMODEL";"Balance Sheet",#N/A,FALSE,"CFMODEL"}</definedName>
    <definedName name="wrn.test1." localSheetId="8" hidden="1">{"Income Statement",#N/A,FALSE,"CFMODEL";"Balance Sheet",#N/A,FALSE,"CFMODEL"}</definedName>
    <definedName name="wrn.test1." hidden="1">{"Income Statement",#N/A,FALSE,"CFMODEL";"Balance Sheet",#N/A,FALSE,"CFMODEL"}</definedName>
    <definedName name="wrn.test2." localSheetId="18" hidden="1">{"SourcesUses",#N/A,TRUE,"CFMODEL";"TransOverview",#N/A,TRUE,"CFMODEL"}</definedName>
    <definedName name="wrn.test2." localSheetId="8" hidden="1">{"SourcesUses",#N/A,TRUE,"CFMODEL";"TransOverview",#N/A,TRUE,"CFMODEL"}</definedName>
    <definedName name="wrn.test2." hidden="1">{"SourcesUses",#N/A,TRUE,"CFMODEL";"TransOverview",#N/A,TRUE,"CFMODEL"}</definedName>
    <definedName name="wrn.test3." localSheetId="18" hidden="1">{"SourcesUses",#N/A,TRUE,#N/A;"TransOverview",#N/A,TRUE,"CFMODEL"}</definedName>
    <definedName name="wrn.test3." localSheetId="8" hidden="1">{"SourcesUses",#N/A,TRUE,#N/A;"TransOverview",#N/A,TRUE,"CFMODEL"}</definedName>
    <definedName name="wrn.test3." hidden="1">{"SourcesUses",#N/A,TRUE,#N/A;"TransOverview",#N/A,TRUE,"CFMODEL"}</definedName>
    <definedName name="wrn.test3.2" localSheetId="18" hidden="1">{"SourcesUses",#N/A,TRUE,#N/A;"TransOverview",#N/A,TRUE,"CFMODEL"}</definedName>
    <definedName name="wrn.test3.2" localSheetId="8" hidden="1">{"SourcesUses",#N/A,TRUE,#N/A;"TransOverview",#N/A,TRUE,"CFMODEL"}</definedName>
    <definedName name="wrn.test3.2" hidden="1">{"SourcesUses",#N/A,TRUE,#N/A;"TransOverview",#N/A,TRUE,"CFMODEL"}</definedName>
    <definedName name="wrn.test4." localSheetId="18" hidden="1">{"SourcesUses",#N/A,TRUE,"FundsFlow";"TransOverview",#N/A,TRUE,"FundsFlow"}</definedName>
    <definedName name="wrn.test4." localSheetId="8" hidden="1">{"SourcesUses",#N/A,TRUE,"FundsFlow";"TransOverview",#N/A,TRUE,"FundsFlow"}</definedName>
    <definedName name="wrn.test4." hidden="1">{"SourcesUses",#N/A,TRUE,"FundsFlow";"TransOverview",#N/A,TRUE,"FundsFlow"}</definedName>
    <definedName name="wrn.test42." localSheetId="18" hidden="1">{"SourcesUses",#N/A,TRUE,"FundsFlow";"TransOverview",#N/A,TRUE,"FundsFlow"}</definedName>
    <definedName name="wrn.test42." localSheetId="8" hidden="1">{"SourcesUses",#N/A,TRUE,"FundsFlow";"TransOverview",#N/A,TRUE,"FundsFlow"}</definedName>
    <definedName name="wrn.test42." hidden="1">{"SourcesUses",#N/A,TRUE,"FundsFlow";"TransOverview",#N/A,TRUE,"FundsFlow"}</definedName>
    <definedName name="wrn.TEST610." localSheetId="18" hidden="1">{"TEST610",#N/A,FALSE,"Sheet1"}</definedName>
    <definedName name="wrn.TEST610." localSheetId="8" hidden="1">{"TEST610",#N/A,FALSE,"Sheet1"}</definedName>
    <definedName name="wrn.TEST610." hidden="1">{"TEST610",#N/A,FALSE,"Sheet1"}</definedName>
    <definedName name="wrn.TEST611." localSheetId="18" hidden="1">{"TEST611",#N/A,FALSE,"Sheet1"}</definedName>
    <definedName name="wrn.TEST611." localSheetId="8" hidden="1">{"TEST611",#N/A,FALSE,"Sheet1"}</definedName>
    <definedName name="wrn.TEST611." hidden="1">{"TEST611",#N/A,FALSE,"Sheet1"}</definedName>
    <definedName name="wrn.Total." localSheetId="18" hidden="1">{"schedh3a",#N/A,TRUE,"H-3";"schedh3b",#N/A,TRUE,"H-3"}</definedName>
    <definedName name="wrn.Total." localSheetId="8" hidden="1">{"schedh3a",#N/A,TRUE,"H-3";"schedh3b",#N/A,TRUE,"H-3"}</definedName>
    <definedName name="wrn.Total." hidden="1">{"schedh3a",#N/A,TRUE,"H-3";"schedh3b",#N/A,TRUE,"H-3"}</definedName>
    <definedName name="wrn.XX." localSheetId="18" hidden="1">{#N/A,#N/A,FALSE,"337"}</definedName>
    <definedName name="wrn.XX." localSheetId="8" hidden="1">{#N/A,#N/A,FALSE,"337"}</definedName>
    <definedName name="wrn.XX." hidden="1">{#N/A,#N/A,FALSE,"337"}</definedName>
    <definedName name="wtf" localSheetId="8" hidden="1">#REF!</definedName>
    <definedName name="wtf" hidden="1">'[7]09-98'!#REF!</definedName>
    <definedName name="wvu.buyout." localSheetId="18"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localSheetId="8"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ecm." localSheetId="18"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localSheetId="8"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finmod." localSheetId="18"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localSheetId="8"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hillpay." localSheetId="18"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localSheetId="8"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maint." localSheetId="18"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localSheetId="8"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onitor." localSheetId="18"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localSheetId="8"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o_m94." localSheetId="18"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localSheetId="8"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psc." localSheetId="18"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localSheetId="8"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1.maint." localSheetId="18"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localSheetId="8"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wwwwwww" localSheetId="18" hidden="1">{"2002Frcst","05Month",FALSE,"Frcst Format 2002"}</definedName>
    <definedName name="wwwwwwww" localSheetId="8" hidden="1">{"2002Frcst","05Month",FALSE,"Frcst Format 2002"}</definedName>
    <definedName name="wwwwwwww" hidden="1">{"2002Frcst","05Month",FALSE,"Frcst Format 2002"}</definedName>
    <definedName name="x" localSheetId="18" hidden="1">{"Page_1",#N/A,FALSE,"BAD4Q98";"Page_2",#N/A,FALSE,"BAD4Q98";"Page_3",#N/A,FALSE,"BAD4Q98";"Page_4",#N/A,FALSE,"BAD4Q98";"Page_5",#N/A,FALSE,"BAD4Q98";"Page_6",#N/A,FALSE,"BAD4Q98";"Input_1",#N/A,FALSE,"BAD4Q98";"Input_2",#N/A,FALSE,"BAD4Q98"}</definedName>
    <definedName name="x" localSheetId="8" hidden="1">{"Page_1",#N/A,FALSE,"BAD4Q98";"Page_2",#N/A,FALSE,"BAD4Q98";"Page_3",#N/A,FALSE,"BAD4Q98";"Page_4",#N/A,FALSE,"BAD4Q98";"Page_5",#N/A,FALSE,"BAD4Q98";"Page_6",#N/A,FALSE,"BAD4Q98";"Input_1",#N/A,FALSE,"BAD4Q98";"Input_2",#N/A,FALSE,"BAD4Q98"}</definedName>
    <definedName name="x" hidden="1">{"Page_1",#N/A,FALSE,"BAD4Q98";"Page_2",#N/A,FALSE,"BAD4Q98";"Page_3",#N/A,FALSE,"BAD4Q98";"Page_4",#N/A,FALSE,"BAD4Q98";"Page_5",#N/A,FALSE,"BAD4Q98";"Page_6",#N/A,FALSE,"BAD4Q98";"Input_1",#N/A,FALSE,"BAD4Q98";"Input_2",#N/A,FALSE,"BAD4Q98"}</definedName>
    <definedName name="X_Amortization" localSheetId="18">#REF!,#REF!,#REF!,#REF!,#REF!,#REF!</definedName>
    <definedName name="X_Amortization">#REF!,#REF!,#REF!,#REF!,#REF!,#REF!</definedName>
    <definedName name="X_Vld_Amort">#REF!</definedName>
    <definedName name="X_Vld_APIC">#REF!</definedName>
    <definedName name="X_Vld_ChgCash" localSheetId="8">#REF!</definedName>
    <definedName name="X_Vld_ChgCash">'[31]CF Report'!$C$65</definedName>
    <definedName name="X_Vld_CStk" localSheetId="18">#REF!</definedName>
    <definedName name="X_Vld_CStk">#REF!</definedName>
    <definedName name="X_Vld_DefCr" localSheetId="18">#REF!</definedName>
    <definedName name="X_Vld_DefCr">#REF!</definedName>
    <definedName name="X_Vld_Depr" localSheetId="18">#REF!</definedName>
    <definedName name="X_Vld_Depr">#REF!</definedName>
    <definedName name="X_Vld_ESOP">#REF!</definedName>
    <definedName name="X_Vld_GdWl">#REF!</definedName>
    <definedName name="X_Vld_Inv">#REF!</definedName>
    <definedName name="X_Vld_LTAst">#REF!</definedName>
    <definedName name="X_Vld_LTDebt">#REF!</definedName>
    <definedName name="X_Vld_MinInt">#REF!</definedName>
    <definedName name="X_Vld_NetWrkCap">#REF!</definedName>
    <definedName name="X_Vld_NucTrst">#REF!</definedName>
    <definedName name="X_Vld_OthInc">#REF!</definedName>
    <definedName name="X_Vld_PfStk">#REF!</definedName>
    <definedName name="X_Vld_PPE">#REF!</definedName>
    <definedName name="X_Vld_RE">#REF!</definedName>
    <definedName name="X_Vld_RegAst">#REF!</definedName>
    <definedName name="X_Vld_Tax">#REF!</definedName>
    <definedName name="X_Vld_TrstPfSec">#REF!</definedName>
    <definedName name="xa" localSheetId="18">OFFSET(Yaxis,0,-1)</definedName>
    <definedName name="xa" localSheetId="4">OFFSET(Yaxis,0,-1)</definedName>
    <definedName name="xa" localSheetId="8">OFFSET(Yaxis,0,-1)</definedName>
    <definedName name="xa" localSheetId="50">OFFSET(Yaxis,0,-1)</definedName>
    <definedName name="xa">OFFSET(Yaxis,0,-1)</definedName>
    <definedName name="xaxIS" localSheetId="18">OFFSET(Yaxis,0,-1)</definedName>
    <definedName name="xaxIS" localSheetId="4">OFFSET(Yaxis,0,-1)</definedName>
    <definedName name="xaxIS" localSheetId="8">OFFSET(Yaxis,0,-1)</definedName>
    <definedName name="xaxIS" localSheetId="50">OFFSET(Yaxis,0,-1)</definedName>
    <definedName name="xaxIS">OFFSET(Yaxis,0,-1)</definedName>
    <definedName name="xes" localSheetId="18" hidden="1">{#N/A,#N/A,FALSE,"Aging Summary";#N/A,#N/A,FALSE,"Ratio Analysis";#N/A,#N/A,FALSE,"Test 120 Day Accts";#N/A,#N/A,FALSE,"Tickmarks"}</definedName>
    <definedName name="xes" localSheetId="8" hidden="1">{#N/A,#N/A,FALSE,"Aging Summary";#N/A,#N/A,FALSE,"Ratio Analysis";#N/A,#N/A,FALSE,"Test 120 Day Accts";#N/A,#N/A,FALSE,"Tickmarks"}</definedName>
    <definedName name="xes" hidden="1">{#N/A,#N/A,FALSE,"Aging Summary";#N/A,#N/A,FALSE,"Ratio Analysis";#N/A,#N/A,FALSE,"Test 120 Day Accts";#N/A,#N/A,FALSE,"Tickmarks"}</definedName>
    <definedName name="XmnRefRange">#REF!</definedName>
    <definedName name="XREF_COLUMN_1" localSheetId="18" hidden="1">#REF!</definedName>
    <definedName name="XREF_COLUMN_1" hidden="1">#REF!</definedName>
    <definedName name="XREF_COLUMN_10" localSheetId="18" hidden="1">#REF!</definedName>
    <definedName name="XREF_COLUMN_10" hidden="1">#REF!</definedName>
    <definedName name="XREF_COLUMN_2" localSheetId="18" hidden="1">[70]Lead!#REF!</definedName>
    <definedName name="XREF_COLUMN_2" hidden="1">#REF!</definedName>
    <definedName name="XREF_COLUMN_3" localSheetId="18" hidden="1">#REF!</definedName>
    <definedName name="XREF_COLUMN_3" hidden="1">#REF!</definedName>
    <definedName name="XREF_COLUMN_4" localSheetId="18" hidden="1">#REF!</definedName>
    <definedName name="XREF_COLUMN_4" hidden="1">#REF!</definedName>
    <definedName name="XREF_COLUMN_5" localSheetId="18"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definedName>
    <definedName name="XRefCopy1" localSheetId="18" hidden="1">#REF!</definedName>
    <definedName name="XRefCopy1" hidden="1">#REF!</definedName>
    <definedName name="XRefCopy10" localSheetId="18" hidden="1">#REF!</definedName>
    <definedName name="XRefCopy10" hidden="1">#REF!</definedName>
    <definedName name="XRefCopy10Row" localSheetId="18"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Row" localSheetId="8" hidden="1">#REF!</definedName>
    <definedName name="XRefCopy2Row" hidden="1">[71]XREF!#REF!</definedName>
    <definedName name="XRefCopy3" localSheetId="18" hidden="1">#REF!</definedName>
    <definedName name="XRefCopy3" hidden="1">#REF!</definedName>
    <definedName name="XRefCopy3Row" localSheetId="18" hidden="1">#REF!</definedName>
    <definedName name="XRefCopy3Row" hidden="1">#REF!</definedName>
    <definedName name="XRefCopy4" localSheetId="18" hidden="1">'[72]Cédula de Movimientos'!#REF!</definedName>
    <definedName name="XRefCopy4" hidden="1">#REF!</definedName>
    <definedName name="XRefCopy4Row" localSheetId="18" hidden="1">#REF!</definedName>
    <definedName name="XRefCopy4Row" hidden="1">#REF!</definedName>
    <definedName name="XRefCopy5" localSheetId="18" hidden="1">#REF!</definedName>
    <definedName name="XRefCopy5" hidden="1">#REF!</definedName>
    <definedName name="XRefCopy5Row" localSheetId="18"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1</definedName>
    <definedName name="XRefPaste1" localSheetId="18" hidden="1">#REF!</definedName>
    <definedName name="XRefPaste1" hidden="1">#REF!</definedName>
    <definedName name="XRefPaste1Row" localSheetId="18" hidden="1">#REF!</definedName>
    <definedName name="XRefPaste1Row" hidden="1">#REF!</definedName>
    <definedName name="XRefPaste2" localSheetId="18" hidden="1">#REF!</definedName>
    <definedName name="XRefPaste2" hidden="1">#REF!</definedName>
    <definedName name="XRefPaste2Row" hidden="1">#REF!</definedName>
    <definedName name="XRefPaste3" hidden="1">#REF!</definedName>
    <definedName name="XRefPaste3Row" hidden="1">#REF!</definedName>
    <definedName name="XRefPaste4" localSheetId="8" hidden="1">#REF!</definedName>
    <definedName name="XRefPaste4" hidden="1">[72]Depreciación!#REF!</definedName>
    <definedName name="XRefPaste4Row" localSheetId="18" hidden="1">#REF!</definedName>
    <definedName name="XRefPaste4Row" hidden="1">#REF!</definedName>
    <definedName name="XRefPaste5Row" localSheetId="18" hidden="1">#REF!</definedName>
    <definedName name="XRefPaste5Row" hidden="1">#REF!</definedName>
    <definedName name="XRefPaste6" localSheetId="18" hidden="1">[72]Depreciación!#REF!</definedName>
    <definedName name="XRefPaste6" hidden="1">#REF!</definedName>
    <definedName name="XRefPaste6Row" localSheetId="18" hidden="1">[73]XREF!#REF!</definedName>
    <definedName name="XRefPaste6Row" hidden="1">#REF!</definedName>
    <definedName name="XRefPasteRangeCount" hidden="1">3</definedName>
    <definedName name="xsTYPE">"tbl"</definedName>
    <definedName name="xx" localSheetId="27">#REF!</definedName>
    <definedName name="xx" localSheetId="36">#REF!</definedName>
    <definedName name="xx" localSheetId="37">#REF!</definedName>
    <definedName name="xx" localSheetId="38">#REF!</definedName>
    <definedName name="xx" localSheetId="26">#REF!</definedName>
    <definedName name="xx" localSheetId="29">#REF!</definedName>
    <definedName name="xx" localSheetId="30">#REF!</definedName>
    <definedName name="xx" localSheetId="31">#REF!</definedName>
    <definedName name="xx" localSheetId="32">#REF!</definedName>
    <definedName name="xx" localSheetId="33">#REF!</definedName>
    <definedName name="xx" localSheetId="18">#REF!</definedName>
    <definedName name="xx" localSheetId="50">#REF!</definedName>
    <definedName name="xx" localSheetId="0">#REF!</definedName>
    <definedName name="xx">#REF!</definedName>
    <definedName name="xxx"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localSheetId="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yz">#REF!</definedName>
    <definedName name="Year" localSheetId="18">'[74]Key to Tables'!$B$16</definedName>
    <definedName name="year">#REF!</definedName>
    <definedName name="YEClose1992" localSheetId="18">#REF!</definedName>
    <definedName name="YEClose1992">#REF!</definedName>
    <definedName name="yeperiod" localSheetId="18">#REF!</definedName>
    <definedName name="yeperiod">#REF!</definedName>
    <definedName name="yes" localSheetId="18"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localSheetId="8"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_No" localSheetId="8">#REF!</definedName>
    <definedName name="Yes_No">'[26]misc tables'!$B$20:$B$21</definedName>
    <definedName name="yield_curves" localSheetId="8">#REF!</definedName>
    <definedName name="yield_curves">[19]Inputs!$B$28</definedName>
    <definedName name="YrAvg" localSheetId="18">#REF!</definedName>
    <definedName name="YrAvg">#REF!</definedName>
    <definedName name="YTDInc" localSheetId="18">#REF!</definedName>
    <definedName name="YTDInc">#REF!</definedName>
    <definedName name="ytytyt" localSheetId="18">[14]Inputs!#REF!</definedName>
    <definedName name="ytytyt">#REF!</definedName>
    <definedName name="yyyy"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localSheetId="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Z_598CECA0_5C60_11D3_B382_005004054BC5_.wvu.Rows" localSheetId="8" hidden="1">#REF!,#REF!,#REF!</definedName>
    <definedName name="Z_598CECA0_5C60_11D3_B382_005004054BC5_.wvu.Rows" hidden="1">[75]Inputs!$A$6:$IV$7,[75]Inputs!$A$9:$IV$15,[75]Inputs!$A$22:$IV$23</definedName>
    <definedName name="Z_BA465841_5925_11D2_BE45_080009FCDD9A_.wvu.PrintTitles" localSheetId="8" hidden="1">#REF!,#REF!</definedName>
    <definedName name="Z_BA465841_5925_11D2_BE45_080009FCDD9A_.wvu.PrintTitles" hidden="1">[76]Buyout!$A$1:$A$65536,[76]Buyout!$A$2:$IV$2</definedName>
    <definedName name="Z_BA465842_5925_11D2_BE45_080009FCDD9A_.wvu.PrintTitles" localSheetId="8" hidden="1">#REF!,#REF!</definedName>
    <definedName name="Z_BA465842_5925_11D2_BE45_080009FCDD9A_.wvu.PrintTitles" hidden="1">'[76]CES Inputs'!$K$1:$K$65536,'[76]CES Inputs'!$A$19:$IV$25</definedName>
    <definedName name="Z_BA465843_5925_11D2_BE45_080009FCDD9A_.wvu.PrintTitles" localSheetId="8" hidden="1">#REF!,#REF!</definedName>
    <definedName name="Z_BA465843_5925_11D2_BE45_080009FCDD9A_.wvu.PrintTitles" hidden="1">'[76]CES Inputs'!$K$1:$K$65536,'[76]CES Inputs'!$A$19:$IV$25</definedName>
    <definedName name="Z_BA465844_5925_11D2_BE45_080009FCDD9A_.wvu.PrintTitles" localSheetId="8" hidden="1">#REF!,#REF!</definedName>
    <definedName name="Z_BA465844_5925_11D2_BE45_080009FCDD9A_.wvu.PrintTitles" hidden="1">'[76]CES Inputs'!$K$1:$K$65536,'[76]CES Inputs'!$A$19:$IV$25</definedName>
    <definedName name="Z_BA465845_5925_11D2_BE45_080009FCDD9A_.wvu.PrintTitles" localSheetId="8" hidden="1">#REF!,#REF!</definedName>
    <definedName name="Z_BA465845_5925_11D2_BE45_080009FCDD9A_.wvu.PrintTitles" hidden="1">'[76]CES Inputs'!$K$1:$K$65536,'[76]CES Inputs'!$A$19:$IV$25</definedName>
    <definedName name="Z_BA465846_5925_11D2_BE45_080009FCDD9A_.wvu.PrintTitles" localSheetId="8" hidden="1">#REF!,#REF!</definedName>
    <definedName name="Z_BA465846_5925_11D2_BE45_080009FCDD9A_.wvu.PrintTitles" hidden="1">'[76]CES Inputs'!$K$1:$K$65536,'[76]CES Inputs'!$A$19:$IV$25</definedName>
    <definedName name="Z_D5124360_59F1_11D2_BE45_080009FCDD9A_.wvu.PrintTitles" localSheetId="8" hidden="1">#REF!,#REF!</definedName>
    <definedName name="Z_D5124360_59F1_11D2_BE45_080009FCDD9A_.wvu.PrintTitles" hidden="1">[76]Buyout!$A$1:$A$65536,[76]Buyout!$A$2:$IV$2</definedName>
    <definedName name="Z_D5124361_59F1_11D2_BE45_080009FCDD9A_.wvu.PrintTitles" localSheetId="8" hidden="1">#REF!,#REF!</definedName>
    <definedName name="Z_D5124361_59F1_11D2_BE45_080009FCDD9A_.wvu.PrintTitles" hidden="1">'[76]CES Inputs'!$K$1:$K$65536,'[76]CES Inputs'!$A$19:$IV$25</definedName>
    <definedName name="Z_D5124362_59F1_11D2_BE45_080009FCDD9A_.wvu.PrintTitles" localSheetId="8" hidden="1">#REF!,#REF!</definedName>
    <definedName name="Z_D5124362_59F1_11D2_BE45_080009FCDD9A_.wvu.PrintTitles" hidden="1">'[76]CES Inputs'!$K$1:$K$65536,'[76]CES Inputs'!$A$19:$IV$25</definedName>
    <definedName name="Z_D5124363_59F1_11D2_BE45_080009FCDD9A_.wvu.PrintTitles" localSheetId="8" hidden="1">#REF!,#REF!</definedName>
    <definedName name="Z_D5124363_59F1_11D2_BE45_080009FCDD9A_.wvu.PrintTitles" hidden="1">'[76]CES Inputs'!$K$1:$K$65536,'[76]CES Inputs'!$A$19:$IV$25</definedName>
    <definedName name="Z_D5124364_59F1_11D2_BE45_080009FCDD9A_.wvu.PrintTitles" localSheetId="8" hidden="1">#REF!,#REF!</definedName>
    <definedName name="Z_D5124364_59F1_11D2_BE45_080009FCDD9A_.wvu.PrintTitles" hidden="1">'[76]CES Inputs'!$K$1:$K$65536,'[76]CES Inputs'!$A$19:$IV$25</definedName>
    <definedName name="Z_D5124365_59F1_11D2_BE45_080009FCDD9A_.wvu.PrintTitles" localSheetId="8" hidden="1">#REF!,#REF!</definedName>
    <definedName name="Z_D5124365_59F1_11D2_BE45_080009FCDD9A_.wvu.PrintTitles" hidden="1">'[76]CES Inputs'!$K$1:$K$65536,'[76]CES Inputs'!$A$19:$IV$25</definedName>
    <definedName name="Z_D57DC6C0_593E_11D2_BE45_080009FCDD9A_.wvu.PrintTitles" localSheetId="8" hidden="1">#REF!,#REF!</definedName>
    <definedName name="Z_D57DC6C0_593E_11D2_BE45_080009FCDD9A_.wvu.PrintTitles" hidden="1">[76]Buyout!$A$1:$A$65536,[76]Buyout!$A$2:$IV$2</definedName>
    <definedName name="Z_D57DC6C1_593E_11D2_BE45_080009FCDD9A_.wvu.PrintTitles" localSheetId="8" hidden="1">#REF!,#REF!</definedName>
    <definedName name="Z_D57DC6C1_593E_11D2_BE45_080009FCDD9A_.wvu.PrintTitles" hidden="1">'[76]CES Inputs'!$K$1:$K$65536,'[76]CES Inputs'!$A$19:$IV$25</definedName>
    <definedName name="Z_D57DC6C2_593E_11D2_BE45_080009FCDD9A_.wvu.PrintTitles" localSheetId="8" hidden="1">#REF!,#REF!</definedName>
    <definedName name="Z_D57DC6C2_593E_11D2_BE45_080009FCDD9A_.wvu.PrintTitles" hidden="1">'[76]CES Inputs'!$K$1:$K$65536,'[76]CES Inputs'!$A$19:$IV$25</definedName>
    <definedName name="Z_D57DC6C3_593E_11D2_BE45_080009FCDD9A_.wvu.PrintTitles" localSheetId="8" hidden="1">#REF!,#REF!</definedName>
    <definedName name="Z_D57DC6C3_593E_11D2_BE45_080009FCDD9A_.wvu.PrintTitles" hidden="1">'[76]CES Inputs'!$K$1:$K$65536,'[76]CES Inputs'!$A$19:$IV$25</definedName>
    <definedName name="Z_D57DC6C4_593E_11D2_BE45_080009FCDD9A_.wvu.PrintTitles" localSheetId="8" hidden="1">#REF!,#REF!</definedName>
    <definedName name="Z_D57DC6C4_593E_11D2_BE45_080009FCDD9A_.wvu.PrintTitles" hidden="1">'[76]CES Inputs'!$K$1:$K$65536,'[76]CES Inputs'!$A$19:$IV$25</definedName>
    <definedName name="Z_D57DC6C5_593E_11D2_BE45_080009FCDD9A_.wvu.PrintTitles" localSheetId="8" hidden="1">#REF!,#REF!</definedName>
    <definedName name="Z_D57DC6C5_593E_11D2_BE45_080009FCDD9A_.wvu.PrintTitles" hidden="1">'[76]CES Inputs'!$K$1:$K$65536,'[76]CES Inputs'!$A$19:$IV$25</definedName>
    <definedName name="Z_F8F6599B_2A1F_4529_A350_AEBC686D896D_.wvu.Cols" localSheetId="14" hidden="1">'ESA Table 7'!#REF!</definedName>
    <definedName name="Z_F8F6599B_2A1F_4529_A350_AEBC686D896D_.wvu.PrintArea" localSheetId="25" hidden="1">'CARE- Table 1'!$A$5:$H$26</definedName>
    <definedName name="Z_F8F6599B_2A1F_4529_A350_AEBC686D896D_.wvu.PrintArea" localSheetId="27" hidden="1">'CARE -Table 3'!$A$5:$K$46</definedName>
    <definedName name="Z_F8F6599B_2A1F_4529_A350_AEBC686D896D_.wvu.PrintArea" localSheetId="34" hidden="1">'CARE-Table 10'!$A$4:$D$26</definedName>
    <definedName name="Z_F8F6599B_2A1F_4529_A350_AEBC686D896D_.wvu.PrintArea" localSheetId="35" hidden="1">'CARE-Table 11'!$A$5:$F$29</definedName>
    <definedName name="Z_F8F6599B_2A1F_4529_A350_AEBC686D896D_.wvu.PrintArea" localSheetId="36" hidden="1">'CARE-Table 12'!$A$5:$F$32</definedName>
    <definedName name="Z_F8F6599B_2A1F_4529_A350_AEBC686D896D_.wvu.PrintArea" localSheetId="37" hidden="1">'CARE-Table 13 '!$A$4:$G$36</definedName>
    <definedName name="Z_F8F6599B_2A1F_4529_A350_AEBC686D896D_.wvu.PrintArea" localSheetId="38" hidden="1">'CARE-Table 14'!$A$5:$J$14</definedName>
    <definedName name="Z_F8F6599B_2A1F_4529_A350_AEBC686D896D_.wvu.PrintArea" localSheetId="39" hidden="1">'CARE-Table 15'!$A$5:$I$16</definedName>
    <definedName name="Z_F8F6599B_2A1F_4529_A350_AEBC686D896D_.wvu.PrintArea" localSheetId="40" hidden="1">'CARE-Table 16'!$A$5:$B$21</definedName>
    <definedName name="Z_F8F6599B_2A1F_4529_A350_AEBC686D896D_.wvu.PrintArea" localSheetId="26" hidden="1">'CARE-Table 2'!$A$5:$AB$27</definedName>
    <definedName name="Z_F8F6599B_2A1F_4529_A350_AEBC686D896D_.wvu.PrintArea" localSheetId="29" hidden="1">'CARE-Table 5'!$A$5:$G$10</definedName>
    <definedName name="Z_F8F6599B_2A1F_4529_A350_AEBC686D896D_.wvu.PrintArea" localSheetId="30" hidden="1">'CARE-Table 6'!$A$5:$J$13</definedName>
    <definedName name="Z_F8F6599B_2A1F_4529_A350_AEBC686D896D_.wvu.PrintArea" localSheetId="31" hidden="1">'CARE-Table 7'!$A$5:$H$25</definedName>
    <definedName name="Z_F8F6599B_2A1F_4529_A350_AEBC686D896D_.wvu.PrintArea" localSheetId="32" hidden="1">'CARE-Table 8'!$A$5:$I$33</definedName>
    <definedName name="Z_F8F6599B_2A1F_4529_A350_AEBC686D896D_.wvu.PrintArea" localSheetId="33" hidden="1">'CARE-Table 9 '!$A$5:$H$20</definedName>
    <definedName name="Z_F8F6599B_2A1F_4529_A350_AEBC686D896D_.wvu.PrintArea" localSheetId="2" hidden="1">'ESA Table 1'!$A$2:$J$54</definedName>
    <definedName name="Z_F8F6599B_2A1F_4529_A350_AEBC686D896D_.wvu.PrintArea" localSheetId="17" hidden="1">'ESA Table 10'!$A$5:$E$19</definedName>
    <definedName name="Z_F8F6599B_2A1F_4529_A350_AEBC686D896D_.wvu.PrintArea" localSheetId="19" hidden="1">'ESA Table 12'!$A$4:$B$51</definedName>
    <definedName name="Z_F8F6599B_2A1F_4529_A350_AEBC686D896D_.wvu.PrintArea" localSheetId="20" hidden="1">'ESA Table 13A'!$A$5:$K$52</definedName>
    <definedName name="Z_F8F6599B_2A1F_4529_A350_AEBC686D896D_.wvu.PrintArea" localSheetId="22" hidden="1">'ESA Table 14'!$A$4:$M$23</definedName>
    <definedName name="Z_F8F6599B_2A1F_4529_A350_AEBC686D896D_.wvu.PrintArea" localSheetId="3" hidden="1">'ESA Table 1A'!$A$1:$G$21</definedName>
    <definedName name="Z_F8F6599B_2A1F_4529_A350_AEBC686D896D_.wvu.PrintArea" localSheetId="4" hidden="1">'ESA Table 2 Main'!$A$2:$J$125</definedName>
    <definedName name="Z_F8F6599B_2A1F_4529_A350_AEBC686D896D_.wvu.PrintArea" localSheetId="9" hidden="1">'ESA Table 2E CSD'!$A$4:$H$102</definedName>
    <definedName name="Z_F8F6599B_2A1F_4529_A350_AEBC686D896D_.wvu.PrintArea" localSheetId="10" hidden="1">'ESA Table 3'!$A$4:$G$17</definedName>
    <definedName name="Z_F8F6599B_2A1F_4529_A350_AEBC686D896D_.wvu.PrintArea" localSheetId="11" hidden="1">'ESA Table 4'!$A$4:$G$53</definedName>
    <definedName name="Z_F8F6599B_2A1F_4529_A350_AEBC686D896D_.wvu.PrintArea" localSheetId="12" hidden="1">'ESA Table 5'!$A$5:$G$15</definedName>
    <definedName name="Z_F8F6599B_2A1F_4529_A350_AEBC686D896D_.wvu.PrintArea" localSheetId="13" hidden="1">'ESA Table 6'!$A$5:$S$101</definedName>
    <definedName name="Z_F8F6599B_2A1F_4529_A350_AEBC686D896D_.wvu.PrintArea" localSheetId="14" hidden="1">'ESA Table 7'!$A$4:$E$80</definedName>
    <definedName name="Z_F8F6599B_2A1F_4529_A350_AEBC686D896D_.wvu.PrintArea" localSheetId="15" hidden="1">'ESA Table 8'!$A$4:$H$24</definedName>
    <definedName name="Z_F8F6599B_2A1F_4529_A350_AEBC686D896D_.wvu.PrintArea" localSheetId="16" hidden="1">'ESA Table 9 SCE Only'!$A$5:$C$32</definedName>
    <definedName name="Z_F8F6599B_2A1F_4529_A350_AEBC686D896D_.wvu.PrintArea" localSheetId="50" hidden="1">'FERA-Table 9'!$A$5:$K$48</definedName>
    <definedName name="Z_F8F6599B_2A1F_4529_A350_AEBC686D896D_.wvu.PrintArea" localSheetId="0" hidden="1">'SUMMARY -Highlights '!$A$1:$D$50</definedName>
    <definedName name="Z_NWC_CashAP" localSheetId="18">#REF!</definedName>
    <definedName name="Z_NWC_CashAP">#REF!</definedName>
    <definedName name="Z_NWC_CashAR" localSheetId="18">#REF!</definedName>
    <definedName name="Z_NWC_CashAR">#REF!</definedName>
    <definedName name="Z_NWC_CashComNPurch" localSheetId="18">#REF!</definedName>
    <definedName name="Z_NWC_CashComNPurch">#REF!</definedName>
    <definedName name="Z_NWC_CashCustDep">#REF!</definedName>
    <definedName name="Z_NWC_CashDivPay">#REF!</definedName>
    <definedName name="Z_NWC_CashEnergyLiabilities">#REF!</definedName>
    <definedName name="Z_NWC_CashEnergyTradingAssets">#REF!</definedName>
    <definedName name="Z_NWC_CashIntPay">#REF!</definedName>
    <definedName name="Z_NWC_CashInventory">#REF!</definedName>
    <definedName name="Z_NWC_CashNP">#REF!</definedName>
    <definedName name="Z_NWC_CashNR">#REF!</definedName>
    <definedName name="Z_NWC_CashOthAssets">#REF!</definedName>
    <definedName name="Z_NWC_CashOthLiabilities">#REF!</definedName>
    <definedName name="Z_NWC_CashRegAssets">#REF!</definedName>
    <definedName name="Z_NWC_CashRegLiabilities">#REF!</definedName>
    <definedName name="Z_NWC_CashRepurchaseObligations">#REF!</definedName>
    <definedName name="Z_NWC_CashResaleAgreements">#REF!</definedName>
    <definedName name="Z_NWC_CashTAX">#REF!</definedName>
    <definedName name="zzzzzzzzzz" localSheetId="18" hidden="1">{"SourcesUses",#N/A,TRUE,"CFMODEL";"TransOverview",#N/A,TRUE,"CFMODEL"}</definedName>
    <definedName name="zzzzzzzzzz" localSheetId="8" hidden="1">{"SourcesUses",#N/A,TRUE,"CFMODEL";"TransOverview",#N/A,TRUE,"CFMODEL"}</definedName>
    <definedName name="zzzzzzzzzz" hidden="1">{"SourcesUses",#N/A,TRUE,"CFMODEL";"TransOverview",#N/A,TRUE,"CFMODEL"}</definedName>
    <definedName name="zzzzzzzzzzzzzzzzz" localSheetId="18" hidden="1">{"SourcesUses",#N/A,TRUE,"CFMODEL";"TransOverview",#N/A,TRUE,"CFMODEL"}</definedName>
    <definedName name="zzzzzzzzzzzzzzzzz" localSheetId="8" hidden="1">{"SourcesUses",#N/A,TRUE,"CFMODEL";"TransOverview",#N/A,TRUE,"CFMODEL"}</definedName>
    <definedName name="zzzzzzzzzzzzzzzzz" hidden="1">{"SourcesUses",#N/A,TRUE,"CFMODEL";"TransOverview",#N/A,TRUE,"CFMODEL"}</definedName>
    <definedName name="zzzzzzzzzzzzzzzzzzzzzzzzz" localSheetId="18" hidden="1">{"Income Statement",#N/A,FALSE,"CFMODEL";"Balance Sheet",#N/A,FALSE,"CFMODEL"}</definedName>
    <definedName name="zzzzzzzzzzzzzzzzzzzzzzzzz" localSheetId="8" hidden="1">{"Income Statement",#N/A,FALSE,"CFMODEL";"Balance Sheet",#N/A,FALSE,"CFMODEL"}</definedName>
    <definedName name="zzzzzzzzzzzzzzzzzzzzzzzzz" hidden="1">{"Income Statement",#N/A,FALSE,"CFMODEL";"Balance Sheet",#N/A,FALSE,"CFMODEL"}</definedName>
    <definedName name="zzzzzzzzzzzzzzzzzzzzzzzzzzz" localSheetId="18" hidden="1">{"SourcesUses",#N/A,TRUE,"FundsFlow";"TransOverview",#N/A,TRUE,"FundsFlow"}</definedName>
    <definedName name="zzzzzzzzzzzzzzzzzzzzzzzzzzz" localSheetId="8" hidden="1">{"SourcesUses",#N/A,TRUE,"FundsFlow";"TransOverview",#N/A,TRUE,"FundsFlow"}</definedName>
    <definedName name="zzzzzzzzzzzzzzzzzzzzzzzzzzz" hidden="1">{"SourcesUses",#N/A,TRUE,"FundsFlow";"TransOverview",#N/A,TRUE,"FundsFlow"}</definedName>
    <definedName name="zzzzzzzzzzzzzzzzzzzzzzzzzzzzz" localSheetId="18" hidden="1">{"SourcesUses",#N/A,TRUE,"CFMODEL";"TransOverview",#N/A,TRUE,"CFMODEL"}</definedName>
    <definedName name="zzzzzzzzzzzzzzzzzzzzzzzzzzzzz" localSheetId="8" hidden="1">{"SourcesUses",#N/A,TRUE,"CFMODEL";"TransOverview",#N/A,TRUE,"CFMODEL"}</definedName>
    <definedName name="zzzzzzzzzzzzzzzzzzzzzzzzzzzzz" hidden="1">{"SourcesUses",#N/A,TRUE,"CFMODEL";"TransOverview",#N/A,TRUE,"CFMODEL"}</definedName>
  </definedNames>
  <calcPr calcId="191028" calcOnSave="0"/>
  <customWorkbookViews>
    <customWorkbookView name="Ramos, Ronnie - Personal View" guid="{F8F6599B-2A1F-4529-A350-AEBC686D896D}" mergeInterval="0" personalView="1" maximized="1" xWindow="-1928" yWindow="-142" windowWidth="1936" windowHeight="1056" tabRatio="893" activeSheetId="2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0" i="75" l="1"/>
  <c r="G32" i="75"/>
  <c r="I38" i="75"/>
  <c r="H38" i="75"/>
  <c r="F38" i="75"/>
  <c r="G38" i="75"/>
  <c r="J19" i="92"/>
  <c r="E38" i="75"/>
  <c r="C14" i="74"/>
  <c r="E58" i="93"/>
  <c r="H31" i="75"/>
  <c r="I31" i="75"/>
  <c r="J31" i="75"/>
  <c r="G31" i="75"/>
  <c r="F31" i="75"/>
  <c r="E31" i="75"/>
  <c r="B7" i="47"/>
  <c r="G25" i="76"/>
  <c r="D25" i="32"/>
  <c r="D24" i="32"/>
  <c r="D23" i="32"/>
  <c r="D22" i="32"/>
  <c r="D13" i="32"/>
  <c r="D12" i="32"/>
  <c r="D11" i="32"/>
  <c r="D10" i="32"/>
  <c r="D33" i="74"/>
  <c r="C33" i="74"/>
  <c r="B33" i="74"/>
  <c r="D31" i="74"/>
  <c r="C31" i="74"/>
  <c r="B31" i="74"/>
  <c r="T143" i="79"/>
  <c r="J38" i="75" l="1"/>
  <c r="D30" i="75"/>
  <c r="C89" i="80"/>
  <c r="B89" i="80"/>
  <c r="B90" i="80"/>
  <c r="Q165" i="79"/>
  <c r="E38" i="92" l="1"/>
  <c r="F38" i="92"/>
  <c r="D75" i="89"/>
  <c r="D9" i="89" l="1"/>
  <c r="E9" i="89" s="1"/>
  <c r="D8" i="89"/>
  <c r="C68" i="89"/>
  <c r="B68" i="89"/>
  <c r="E67" i="89"/>
  <c r="F12" i="93"/>
  <c r="E12" i="93"/>
  <c r="C12" i="93"/>
  <c r="B12" i="93"/>
  <c r="J12" i="75"/>
  <c r="H12" i="75"/>
  <c r="E68" i="89" l="1"/>
  <c r="B75" i="89"/>
  <c r="D34" i="76"/>
  <c r="H34" i="76"/>
  <c r="G34" i="76"/>
  <c r="E6" i="76"/>
  <c r="B6" i="76"/>
  <c r="J34" i="76" l="1"/>
  <c r="S28" i="93" l="1"/>
  <c r="S27" i="93"/>
  <c r="S26" i="93"/>
  <c r="C38" i="92"/>
  <c r="C19" i="92" l="1"/>
  <c r="S42" i="93" l="1"/>
  <c r="P42" i="93"/>
  <c r="C26" i="93"/>
  <c r="B26" i="93"/>
  <c r="C43" i="93"/>
  <c r="B43" i="93"/>
  <c r="G18" i="23" l="1"/>
  <c r="C38" i="75" l="1"/>
  <c r="B38" i="75"/>
  <c r="B12" i="74"/>
  <c r="D12" i="75"/>
  <c r="G12" i="75"/>
  <c r="C9" i="75"/>
  <c r="B9" i="75"/>
  <c r="C11" i="75"/>
  <c r="B11" i="75"/>
  <c r="D9" i="77"/>
  <c r="C9" i="77"/>
  <c r="B9" i="77"/>
  <c r="F7" i="77"/>
  <c r="F8" i="77"/>
  <c r="E8" i="77"/>
  <c r="E7" i="77"/>
  <c r="E26" i="93" s="1"/>
  <c r="H26" i="93" s="1"/>
  <c r="K26" i="93" s="1"/>
  <c r="L26" i="93" s="1"/>
  <c r="H7" i="76"/>
  <c r="I7" i="76"/>
  <c r="H8" i="76"/>
  <c r="I8" i="76"/>
  <c r="H9" i="76"/>
  <c r="I9" i="76"/>
  <c r="H16" i="76"/>
  <c r="I16" i="76"/>
  <c r="F25" i="76"/>
  <c r="E25" i="76"/>
  <c r="F24" i="76"/>
  <c r="E24" i="76"/>
  <c r="D113" i="105" s="1"/>
  <c r="D40" i="76"/>
  <c r="I27" i="76"/>
  <c r="H27" i="76"/>
  <c r="F21" i="97"/>
  <c r="E21" i="97"/>
  <c r="I20" i="97"/>
  <c r="H20" i="97"/>
  <c r="K20" i="97" s="1"/>
  <c r="G20" i="97"/>
  <c r="D20" i="97"/>
  <c r="L17" i="97"/>
  <c r="K17" i="97"/>
  <c r="J17" i="97"/>
  <c r="G17" i="97"/>
  <c r="D17" i="97"/>
  <c r="I18" i="97"/>
  <c r="L18" i="97" s="1"/>
  <c r="H18" i="97"/>
  <c r="K18" i="97" s="1"/>
  <c r="G18" i="97"/>
  <c r="D18" i="97"/>
  <c r="L19" i="97"/>
  <c r="K19" i="97"/>
  <c r="J19" i="97"/>
  <c r="G19" i="97"/>
  <c r="D19" i="97"/>
  <c r="I16" i="97"/>
  <c r="L16" i="97" s="1"/>
  <c r="H16" i="97"/>
  <c r="K16" i="97" s="1"/>
  <c r="G16" i="97"/>
  <c r="D16" i="97"/>
  <c r="J15" i="97"/>
  <c r="G15" i="97"/>
  <c r="C15" i="97"/>
  <c r="L15" i="97" s="1"/>
  <c r="B15" i="97"/>
  <c r="K15" i="97" s="1"/>
  <c r="J14" i="97"/>
  <c r="G14" i="97"/>
  <c r="C14" i="97"/>
  <c r="L14" i="97" s="1"/>
  <c r="B14" i="97"/>
  <c r="K14" i="97" s="1"/>
  <c r="I13" i="97"/>
  <c r="H13" i="97"/>
  <c r="G13" i="97"/>
  <c r="C13" i="97"/>
  <c r="C21" i="97" s="1"/>
  <c r="B13" i="97"/>
  <c r="D13" i="97" s="1"/>
  <c r="E70" i="89"/>
  <c r="B59" i="89"/>
  <c r="B77" i="89" s="1"/>
  <c r="C59" i="89"/>
  <c r="E113" i="105" l="1"/>
  <c r="D9" i="75"/>
  <c r="F9" i="77"/>
  <c r="I9" i="77" s="1"/>
  <c r="F26" i="93"/>
  <c r="I26" i="93" s="1"/>
  <c r="J26" i="93" s="1"/>
  <c r="F11" i="75"/>
  <c r="I11" i="75" s="1"/>
  <c r="F43" i="93"/>
  <c r="I43" i="93" s="1"/>
  <c r="H8" i="77"/>
  <c r="E43" i="93"/>
  <c r="H43" i="93" s="1"/>
  <c r="J43" i="93" s="1"/>
  <c r="G21" i="97"/>
  <c r="K13" i="97"/>
  <c r="L13" i="97"/>
  <c r="H21" i="97"/>
  <c r="I21" i="97"/>
  <c r="B21" i="97"/>
  <c r="E9" i="77"/>
  <c r="H9" i="77" s="1"/>
  <c r="E9" i="75"/>
  <c r="H9" i="75" s="1"/>
  <c r="F9" i="75"/>
  <c r="I9" i="75" s="1"/>
  <c r="E11" i="75"/>
  <c r="H11" i="75" s="1"/>
  <c r="I8" i="77"/>
  <c r="E44" i="76"/>
  <c r="D11" i="75"/>
  <c r="F44" i="76"/>
  <c r="D14" i="97"/>
  <c r="M14" i="97" s="1"/>
  <c r="D15" i="97"/>
  <c r="M15" i="97" s="1"/>
  <c r="J20" i="97"/>
  <c r="M20" i="97" s="1"/>
  <c r="M17" i="97"/>
  <c r="M19" i="97"/>
  <c r="J18" i="97"/>
  <c r="M18" i="97" s="1"/>
  <c r="L20" i="97"/>
  <c r="J13" i="97"/>
  <c r="J16" i="97"/>
  <c r="M16" i="97" s="1"/>
  <c r="F42" i="93"/>
  <c r="E42" i="93"/>
  <c r="C42" i="93"/>
  <c r="B42" i="93"/>
  <c r="F28" i="76"/>
  <c r="E28" i="76"/>
  <c r="C28" i="76"/>
  <c r="B28" i="76"/>
  <c r="G27" i="76"/>
  <c r="D27" i="76"/>
  <c r="G11" i="75" l="1"/>
  <c r="J11" i="75" s="1"/>
  <c r="I42" i="93"/>
  <c r="L42" i="93" s="1"/>
  <c r="D21" i="97"/>
  <c r="M13" i="97"/>
  <c r="J21" i="97"/>
  <c r="D42" i="93"/>
  <c r="H42" i="93"/>
  <c r="G9" i="75"/>
  <c r="J9" i="75" s="1"/>
  <c r="J27" i="76"/>
  <c r="G42" i="93"/>
  <c r="J42" i="93" l="1"/>
  <c r="K42" i="93"/>
  <c r="D44" i="89"/>
  <c r="E44" i="89" s="1"/>
  <c r="D43" i="89"/>
  <c r="D42" i="89"/>
  <c r="D41" i="89"/>
  <c r="D40" i="89"/>
  <c r="D39" i="89"/>
  <c r="D38" i="89"/>
  <c r="D37" i="89"/>
  <c r="D36" i="89"/>
  <c r="D35" i="89"/>
  <c r="D27" i="89"/>
  <c r="E27" i="89" s="1"/>
  <c r="D32" i="89"/>
  <c r="E32" i="89" s="1"/>
  <c r="D31" i="89"/>
  <c r="E31" i="89" s="1"/>
  <c r="D30" i="89"/>
  <c r="E30" i="89" s="1"/>
  <c r="D29" i="89"/>
  <c r="D28" i="89"/>
  <c r="D26" i="89"/>
  <c r="D25" i="89"/>
  <c r="D24" i="89"/>
  <c r="D23" i="89"/>
  <c r="D22" i="89"/>
  <c r="D21" i="89"/>
  <c r="D20" i="89"/>
  <c r="M42" i="93" l="1"/>
  <c r="T42" i="93" s="1"/>
  <c r="C10" i="75"/>
  <c r="B10" i="75"/>
  <c r="D19" i="77"/>
  <c r="D7" i="77"/>
  <c r="D26" i="76"/>
  <c r="D25" i="76"/>
  <c r="D24" i="76"/>
  <c r="D23" i="76"/>
  <c r="D22" i="76"/>
  <c r="D21" i="76"/>
  <c r="D20" i="76"/>
  <c r="D19" i="76"/>
  <c r="C38" i="93"/>
  <c r="C40" i="93"/>
  <c r="I40" i="93" s="1"/>
  <c r="B41" i="93"/>
  <c r="C41" i="93"/>
  <c r="D16" i="76"/>
  <c r="D15" i="76"/>
  <c r="D14" i="76"/>
  <c r="D13" i="76"/>
  <c r="D12" i="76"/>
  <c r="D11" i="76"/>
  <c r="D10" i="76"/>
  <c r="D9" i="76"/>
  <c r="D8" i="76"/>
  <c r="D7" i="76"/>
  <c r="D6" i="76"/>
  <c r="C36" i="93"/>
  <c r="B39" i="93"/>
  <c r="B40" i="93"/>
  <c r="B36" i="93"/>
  <c r="F41" i="93"/>
  <c r="E41" i="93"/>
  <c r="F40" i="93"/>
  <c r="E40" i="93"/>
  <c r="F39" i="93"/>
  <c r="E39" i="93"/>
  <c r="F38" i="93"/>
  <c r="E38" i="93"/>
  <c r="F36" i="93"/>
  <c r="E36" i="93"/>
  <c r="F35" i="93"/>
  <c r="E35" i="93"/>
  <c r="F34" i="93"/>
  <c r="E34" i="93"/>
  <c r="E14" i="93"/>
  <c r="C27" i="93"/>
  <c r="B27" i="93"/>
  <c r="F28" i="93"/>
  <c r="E28" i="93"/>
  <c r="F23" i="93"/>
  <c r="E23" i="93"/>
  <c r="F20" i="93"/>
  <c r="E20" i="93"/>
  <c r="F19" i="93"/>
  <c r="E19" i="93"/>
  <c r="F18" i="93"/>
  <c r="E18" i="93"/>
  <c r="F17" i="93"/>
  <c r="E17" i="93"/>
  <c r="F16" i="93"/>
  <c r="E16" i="93"/>
  <c r="F15" i="93"/>
  <c r="E15" i="93"/>
  <c r="F14" i="93"/>
  <c r="F13" i="93"/>
  <c r="E13" i="93"/>
  <c r="C39" i="93"/>
  <c r="I39" i="93" s="1"/>
  <c r="B38" i="93"/>
  <c r="C37" i="93"/>
  <c r="I37" i="93" s="1"/>
  <c r="C35" i="93"/>
  <c r="B35" i="93"/>
  <c r="C34" i="93"/>
  <c r="B34" i="93"/>
  <c r="C28" i="93"/>
  <c r="B28" i="93"/>
  <c r="H28" i="93" s="1"/>
  <c r="E11" i="23"/>
  <c r="E8" i="23"/>
  <c r="E7" i="23"/>
  <c r="C18" i="23"/>
  <c r="B18" i="23"/>
  <c r="I28" i="93" l="1"/>
  <c r="I35" i="93"/>
  <c r="L35" i="93" s="1"/>
  <c r="L40" i="93" s="1"/>
  <c r="H40" i="93"/>
  <c r="J40" i="93" s="1"/>
  <c r="I38" i="93"/>
  <c r="H35" i="93"/>
  <c r="J28" i="93"/>
  <c r="K35" i="93"/>
  <c r="K40" i="93" s="1"/>
  <c r="I41" i="93"/>
  <c r="H36" i="93"/>
  <c r="H41" i="93"/>
  <c r="H39" i="93"/>
  <c r="J39" i="93" s="1"/>
  <c r="I36" i="93"/>
  <c r="H34" i="93"/>
  <c r="H38" i="93"/>
  <c r="J38" i="93" s="1"/>
  <c r="I34" i="93"/>
  <c r="D10" i="75"/>
  <c r="D28" i="76"/>
  <c r="J35" i="93" l="1"/>
  <c r="J41" i="93"/>
  <c r="J36" i="93"/>
  <c r="J34" i="93"/>
  <c r="E18" i="23"/>
  <c r="D11" i="23"/>
  <c r="F11" i="23" s="1"/>
  <c r="B43" i="74" l="1"/>
  <c r="B42" i="74"/>
  <c r="B28" i="74"/>
  <c r="B27" i="74"/>
  <c r="D17" i="76" l="1"/>
  <c r="G16" i="76" l="1"/>
  <c r="J16" i="76" s="1"/>
  <c r="E61" i="93" l="1"/>
  <c r="P165" i="79"/>
  <c r="O165" i="79"/>
  <c r="C164" i="79"/>
  <c r="B164" i="79"/>
  <c r="D162" i="79"/>
  <c r="Q163" i="79"/>
  <c r="I7" i="77" l="1"/>
  <c r="H7" i="77"/>
  <c r="D10" i="73"/>
  <c r="D9" i="73"/>
  <c r="D49" i="99"/>
  <c r="F49" i="99"/>
  <c r="D50" i="99"/>
  <c r="F50" i="99"/>
  <c r="D51" i="99"/>
  <c r="F51" i="99"/>
  <c r="D42" i="99"/>
  <c r="F42" i="99"/>
  <c r="D43" i="99"/>
  <c r="F43" i="99"/>
  <c r="D44" i="99"/>
  <c r="F44" i="99"/>
  <c r="D27" i="99"/>
  <c r="F27" i="99"/>
  <c r="D28" i="99"/>
  <c r="F28" i="99"/>
  <c r="D29" i="99"/>
  <c r="F29" i="99"/>
  <c r="F15" i="99"/>
  <c r="F16" i="99"/>
  <c r="D15" i="99"/>
  <c r="D16" i="99"/>
  <c r="C11" i="90"/>
  <c r="D11" i="90"/>
  <c r="E11" i="90"/>
  <c r="F11" i="90"/>
  <c r="G11" i="90"/>
  <c r="H11" i="90"/>
  <c r="B11" i="90"/>
  <c r="L8" i="88"/>
  <c r="F95" i="88"/>
  <c r="F94" i="88"/>
  <c r="F93" i="88"/>
  <c r="F75" i="88"/>
  <c r="F74" i="88"/>
  <c r="F73" i="88"/>
  <c r="F72" i="88"/>
  <c r="F71" i="88"/>
  <c r="F70" i="88"/>
  <c r="F69" i="88"/>
  <c r="F68" i="88"/>
  <c r="F67" i="88"/>
  <c r="F66" i="88"/>
  <c r="F65" i="88"/>
  <c r="Q95" i="88"/>
  <c r="Q94" i="88"/>
  <c r="Q93" i="88"/>
  <c r="Q75" i="88"/>
  <c r="Q74" i="88"/>
  <c r="Q73" i="88"/>
  <c r="Q72" i="88"/>
  <c r="Q71" i="88"/>
  <c r="Q70" i="88"/>
  <c r="Q69" i="88"/>
  <c r="Q68" i="88"/>
  <c r="Q67" i="88"/>
  <c r="Q66" i="88"/>
  <c r="Q65" i="88"/>
  <c r="P95" i="88"/>
  <c r="P94" i="88"/>
  <c r="P93" i="88"/>
  <c r="P75" i="88"/>
  <c r="P74" i="88"/>
  <c r="P73" i="88"/>
  <c r="P72" i="88"/>
  <c r="P71" i="88"/>
  <c r="P70" i="88"/>
  <c r="P69" i="88"/>
  <c r="P68" i="88"/>
  <c r="P67" i="88"/>
  <c r="P66" i="88"/>
  <c r="P65" i="88"/>
  <c r="O95" i="88"/>
  <c r="O94" i="88"/>
  <c r="O93" i="88"/>
  <c r="O75" i="88"/>
  <c r="O74" i="88"/>
  <c r="O73" i="88"/>
  <c r="O72" i="88"/>
  <c r="O71" i="88"/>
  <c r="O70" i="88"/>
  <c r="O69" i="88"/>
  <c r="O68" i="88"/>
  <c r="O67" i="88"/>
  <c r="O66" i="88"/>
  <c r="O65" i="88"/>
  <c r="D95" i="88"/>
  <c r="D94" i="88"/>
  <c r="D93" i="88"/>
  <c r="D75" i="88"/>
  <c r="D74" i="88"/>
  <c r="D73" i="88"/>
  <c r="D72" i="88"/>
  <c r="D71" i="88"/>
  <c r="D70" i="88"/>
  <c r="D69" i="88"/>
  <c r="D68" i="88"/>
  <c r="D67" i="88"/>
  <c r="D66" i="88"/>
  <c r="D65" i="88"/>
  <c r="E105" i="105"/>
  <c r="I97" i="105"/>
  <c r="J32" i="105" s="1"/>
  <c r="H97" i="105"/>
  <c r="G30" i="75" s="1"/>
  <c r="G97" i="105"/>
  <c r="F30" i="75" s="1"/>
  <c r="F97" i="105"/>
  <c r="E30" i="75" s="1"/>
  <c r="D87" i="99"/>
  <c r="D88" i="99"/>
  <c r="D90" i="99"/>
  <c r="D91" i="99"/>
  <c r="D92" i="99"/>
  <c r="D93" i="99"/>
  <c r="D95" i="99"/>
  <c r="D96" i="99"/>
  <c r="D97" i="99"/>
  <c r="F87" i="99"/>
  <c r="F88" i="99"/>
  <c r="F90" i="99"/>
  <c r="F91" i="99"/>
  <c r="F92" i="99"/>
  <c r="F93" i="99"/>
  <c r="F95" i="99"/>
  <c r="F96" i="99"/>
  <c r="F97" i="99"/>
  <c r="F154" i="99"/>
  <c r="F155" i="99"/>
  <c r="D186" i="99"/>
  <c r="D187" i="99"/>
  <c r="D188" i="99"/>
  <c r="D179" i="99"/>
  <c r="D180" i="99"/>
  <c r="D181" i="99"/>
  <c r="D154" i="99"/>
  <c r="D155" i="99"/>
  <c r="D149" i="99"/>
  <c r="F149" i="99"/>
  <c r="M80" i="80"/>
  <c r="M82" i="80" s="1"/>
  <c r="C80" i="80"/>
  <c r="N72" i="80"/>
  <c r="O72" i="80"/>
  <c r="P72" i="80"/>
  <c r="Q72" i="80"/>
  <c r="E72" i="80"/>
  <c r="F72" i="80"/>
  <c r="G72" i="80"/>
  <c r="R61" i="80" s="1"/>
  <c r="D72" i="80"/>
  <c r="E32" i="75" s="1"/>
  <c r="D40" i="86"/>
  <c r="E40" i="86"/>
  <c r="F40" i="86"/>
  <c r="G40" i="86"/>
  <c r="C40" i="86"/>
  <c r="V143" i="79"/>
  <c r="R143" i="79"/>
  <c r="S143" i="79"/>
  <c r="U143" i="79"/>
  <c r="C16" i="74" s="1"/>
  <c r="Q143" i="79"/>
  <c r="E143" i="79"/>
  <c r="F143" i="79"/>
  <c r="G143" i="79"/>
  <c r="H143" i="79"/>
  <c r="D143" i="79"/>
  <c r="I143" i="79"/>
  <c r="J99" i="79" s="1"/>
  <c r="F18" i="102"/>
  <c r="F8" i="102"/>
  <c r="F9" i="102"/>
  <c r="F10" i="102"/>
  <c r="F11" i="102"/>
  <c r="F12" i="102"/>
  <c r="F13" i="102"/>
  <c r="F14" i="102"/>
  <c r="F15" i="102"/>
  <c r="F16" i="102"/>
  <c r="F17" i="102"/>
  <c r="F7" i="102"/>
  <c r="D8" i="102"/>
  <c r="D9" i="102"/>
  <c r="D10" i="102"/>
  <c r="D11" i="102"/>
  <c r="D12" i="102"/>
  <c r="D13" i="102"/>
  <c r="D14" i="102"/>
  <c r="D15" i="102"/>
  <c r="D16" i="102"/>
  <c r="D17" i="102"/>
  <c r="D18" i="102"/>
  <c r="D7" i="102"/>
  <c r="D6" i="28"/>
  <c r="E19" i="51"/>
  <c r="F19" i="51"/>
  <c r="G8" i="27"/>
  <c r="G7" i="27"/>
  <c r="D8" i="27"/>
  <c r="D7" i="27"/>
  <c r="F19" i="25"/>
  <c r="W20" i="24"/>
  <c r="X20" i="24"/>
  <c r="Y20" i="24"/>
  <c r="C82" i="80" l="1"/>
  <c r="L19" i="92"/>
  <c r="F32" i="75"/>
  <c r="D16" i="74"/>
  <c r="C15" i="74"/>
  <c r="D15" i="74" s="1"/>
  <c r="D14" i="74"/>
  <c r="H30" i="75"/>
  <c r="I30" i="75"/>
  <c r="J30" i="75"/>
  <c r="E19" i="92"/>
  <c r="C13" i="74"/>
  <c r="D13" i="74" s="1"/>
  <c r="J133" i="79"/>
  <c r="J132" i="79"/>
  <c r="J9" i="79"/>
  <c r="J124" i="79"/>
  <c r="J121" i="79"/>
  <c r="J143" i="79"/>
  <c r="J123" i="79"/>
  <c r="J136" i="79"/>
  <c r="J135" i="79"/>
  <c r="J134" i="79"/>
  <c r="J140" i="79"/>
  <c r="J122" i="79"/>
  <c r="J119" i="79"/>
  <c r="J139" i="79"/>
  <c r="J128" i="79"/>
  <c r="J118" i="79"/>
  <c r="J138" i="79"/>
  <c r="J127" i="79"/>
  <c r="J116" i="79"/>
  <c r="J137" i="79"/>
  <c r="J126" i="79"/>
  <c r="J113" i="79"/>
  <c r="J112" i="79"/>
  <c r="J111" i="79"/>
  <c r="J106" i="79"/>
  <c r="J131" i="79"/>
  <c r="J120" i="79"/>
  <c r="J105" i="79"/>
  <c r="J110" i="79"/>
  <c r="S65" i="88"/>
  <c r="R65" i="88"/>
  <c r="S66" i="88"/>
  <c r="R66" i="88"/>
  <c r="S67" i="88"/>
  <c r="R67" i="88"/>
  <c r="S68" i="88"/>
  <c r="R68" i="88"/>
  <c r="S69" i="88"/>
  <c r="R69" i="88"/>
  <c r="S70" i="88"/>
  <c r="R70" i="88"/>
  <c r="S71" i="88"/>
  <c r="R71" i="88"/>
  <c r="S72" i="88"/>
  <c r="R72" i="88"/>
  <c r="S73" i="88"/>
  <c r="R73" i="88"/>
  <c r="S74" i="88"/>
  <c r="R74" i="88"/>
  <c r="S75" i="88"/>
  <c r="R75" i="88"/>
  <c r="S93" i="88"/>
  <c r="R93" i="88"/>
  <c r="S94" i="88"/>
  <c r="R94" i="88"/>
  <c r="S95" i="88"/>
  <c r="R95" i="88"/>
  <c r="J97" i="105"/>
  <c r="J95" i="105"/>
  <c r="J94" i="105"/>
  <c r="J90" i="105"/>
  <c r="J89" i="105"/>
  <c r="J88" i="105"/>
  <c r="J87" i="105"/>
  <c r="J86" i="105"/>
  <c r="J85" i="105"/>
  <c r="J84" i="105"/>
  <c r="J82" i="105"/>
  <c r="J81" i="105"/>
  <c r="J80" i="105"/>
  <c r="J79" i="105"/>
  <c r="J78" i="105"/>
  <c r="J77" i="105"/>
  <c r="J76" i="105"/>
  <c r="J74" i="105"/>
  <c r="J73" i="105"/>
  <c r="J72" i="105"/>
  <c r="J71" i="105"/>
  <c r="J70" i="105"/>
  <c r="J69" i="105"/>
  <c r="J68" i="105"/>
  <c r="J67" i="105"/>
  <c r="J66" i="105"/>
  <c r="J65" i="105"/>
  <c r="J64" i="105"/>
  <c r="J62" i="105"/>
  <c r="J61" i="105"/>
  <c r="J60" i="105"/>
  <c r="J59" i="105"/>
  <c r="J58" i="105"/>
  <c r="J57" i="105"/>
  <c r="J56" i="105"/>
  <c r="J55" i="105"/>
  <c r="J54" i="105"/>
  <c r="J53" i="105"/>
  <c r="J52" i="105"/>
  <c r="J51" i="105"/>
  <c r="J50" i="105"/>
  <c r="J49" i="105"/>
  <c r="J48" i="105"/>
  <c r="J47" i="105"/>
  <c r="J46" i="105"/>
  <c r="J45" i="105"/>
  <c r="J44" i="105"/>
  <c r="J43" i="105"/>
  <c r="J42" i="105"/>
  <c r="J40" i="105"/>
  <c r="J39" i="105"/>
  <c r="J38" i="105"/>
  <c r="J37" i="105"/>
  <c r="J36" i="105"/>
  <c r="J35" i="105"/>
  <c r="J34" i="105"/>
  <c r="J31" i="105"/>
  <c r="J30" i="105"/>
  <c r="J29" i="105"/>
  <c r="J28" i="105"/>
  <c r="J27" i="105"/>
  <c r="J26" i="105"/>
  <c r="J25" i="105"/>
  <c r="J24" i="105"/>
  <c r="J23" i="105"/>
  <c r="J22" i="105"/>
  <c r="J21" i="105"/>
  <c r="J20" i="105"/>
  <c r="J19" i="105"/>
  <c r="J18" i="105"/>
  <c r="J17" i="105"/>
  <c r="J15" i="105"/>
  <c r="J14" i="105"/>
  <c r="J13" i="105"/>
  <c r="J12" i="105"/>
  <c r="J11" i="105"/>
  <c r="J10" i="105"/>
  <c r="J9" i="105"/>
  <c r="J104" i="79"/>
  <c r="J103" i="79"/>
  <c r="J109" i="79"/>
  <c r="J108" i="79"/>
  <c r="J125" i="79"/>
  <c r="J117" i="79"/>
  <c r="J107" i="79"/>
  <c r="J98" i="79"/>
  <c r="J97" i="79"/>
  <c r="J96" i="79"/>
  <c r="J15" i="79"/>
  <c r="J100" i="79"/>
  <c r="R62" i="80"/>
  <c r="R69" i="80"/>
  <c r="H69" i="80"/>
  <c r="H61" i="80"/>
  <c r="H62" i="80"/>
  <c r="R42" i="80"/>
  <c r="R43" i="80"/>
  <c r="H42" i="80"/>
  <c r="H43" i="80"/>
  <c r="R33" i="80"/>
  <c r="R34" i="80"/>
  <c r="R20" i="80"/>
  <c r="R21" i="80"/>
  <c r="R22" i="80"/>
  <c r="R23" i="80"/>
  <c r="R24" i="80"/>
  <c r="H21" i="80"/>
  <c r="H22" i="80"/>
  <c r="H23" i="80"/>
  <c r="H24" i="80"/>
  <c r="R9" i="80"/>
  <c r="R10" i="80"/>
  <c r="R11" i="80"/>
  <c r="R12" i="80"/>
  <c r="R13" i="80"/>
  <c r="H9" i="80"/>
  <c r="H10" i="80"/>
  <c r="H11" i="80"/>
  <c r="H12" i="80"/>
  <c r="H13" i="80"/>
  <c r="H14" i="80"/>
  <c r="R14" i="80"/>
  <c r="H20" i="80"/>
  <c r="J11" i="79"/>
  <c r="J16" i="79"/>
  <c r="J17" i="79"/>
  <c r="J18" i="79"/>
  <c r="J19" i="79"/>
  <c r="J20" i="79"/>
  <c r="J21" i="79"/>
  <c r="J22" i="79"/>
  <c r="J23" i="79"/>
  <c r="J24" i="79"/>
  <c r="J25" i="79"/>
  <c r="J26" i="79"/>
  <c r="J27" i="79"/>
  <c r="J28" i="79"/>
  <c r="J29" i="79"/>
  <c r="J30" i="79"/>
  <c r="J31" i="79"/>
  <c r="J32" i="79"/>
  <c r="J33" i="79"/>
  <c r="J34" i="79"/>
  <c r="J35" i="79"/>
  <c r="J36" i="79"/>
  <c r="J39" i="79"/>
  <c r="J40" i="79"/>
  <c r="J41" i="79"/>
  <c r="J42" i="79"/>
  <c r="J43" i="79"/>
  <c r="J44" i="79"/>
  <c r="J46" i="79"/>
  <c r="J47" i="79"/>
  <c r="J50" i="79"/>
  <c r="J52" i="79"/>
  <c r="J57" i="79"/>
  <c r="J60" i="79"/>
  <c r="J63" i="79"/>
  <c r="J66" i="79"/>
  <c r="J69" i="79"/>
  <c r="J78" i="79"/>
  <c r="J80" i="79"/>
  <c r="J83" i="79"/>
  <c r="J86" i="79"/>
  <c r="J89" i="79"/>
  <c r="J92" i="79"/>
  <c r="J10" i="79"/>
  <c r="J54" i="79"/>
  <c r="J56" i="79"/>
  <c r="J58" i="79"/>
  <c r="J62" i="79"/>
  <c r="J64" i="79"/>
  <c r="J67" i="79"/>
  <c r="J72" i="79"/>
  <c r="J77" i="79"/>
  <c r="J82" i="79"/>
  <c r="J85" i="79"/>
  <c r="J88" i="79"/>
  <c r="J91" i="79"/>
  <c r="J94" i="79"/>
  <c r="J12" i="79"/>
  <c r="J45" i="79"/>
  <c r="J51" i="79"/>
  <c r="J53" i="79"/>
  <c r="J55" i="79"/>
  <c r="J59" i="79"/>
  <c r="J61" i="79"/>
  <c r="J65" i="79"/>
  <c r="J68" i="79"/>
  <c r="J73" i="79"/>
  <c r="J74" i="79"/>
  <c r="J79" i="79"/>
  <c r="J81" i="79"/>
  <c r="J84" i="79"/>
  <c r="J87" i="79"/>
  <c r="J90" i="79"/>
  <c r="J93" i="79"/>
  <c r="J95" i="79"/>
  <c r="W72" i="79"/>
  <c r="W74" i="79"/>
  <c r="W73" i="79"/>
  <c r="W139" i="79"/>
  <c r="W134" i="79"/>
  <c r="W132" i="79"/>
  <c r="W137" i="79"/>
  <c r="W135" i="79"/>
  <c r="W136" i="79"/>
  <c r="W138" i="79"/>
  <c r="W133" i="79"/>
  <c r="D7" i="53"/>
  <c r="D8" i="53"/>
  <c r="Y19" i="50"/>
  <c r="X19" i="50"/>
  <c r="W19" i="50"/>
  <c r="E117" i="105"/>
  <c r="D117" i="105"/>
  <c r="F115" i="105"/>
  <c r="F114" i="105"/>
  <c r="F113" i="105"/>
  <c r="E107" i="105"/>
  <c r="H43" i="103"/>
  <c r="G43" i="103"/>
  <c r="C43" i="103"/>
  <c r="B43" i="103"/>
  <c r="J42" i="103"/>
  <c r="I42" i="103"/>
  <c r="K42" i="103" s="1"/>
  <c r="D42" i="103"/>
  <c r="J41" i="103"/>
  <c r="I41" i="103"/>
  <c r="K41" i="103" s="1"/>
  <c r="D41" i="103"/>
  <c r="J40" i="103"/>
  <c r="I40" i="103"/>
  <c r="K40" i="103" s="1"/>
  <c r="D40" i="103"/>
  <c r="J39" i="103"/>
  <c r="I39" i="103"/>
  <c r="K39" i="103" s="1"/>
  <c r="D39" i="103"/>
  <c r="J38" i="103"/>
  <c r="I38" i="103"/>
  <c r="K38" i="103" s="1"/>
  <c r="D38" i="103"/>
  <c r="J37" i="103"/>
  <c r="I37" i="103"/>
  <c r="K37" i="103" s="1"/>
  <c r="D37" i="103"/>
  <c r="J36" i="103"/>
  <c r="I36" i="103"/>
  <c r="K36" i="103" s="1"/>
  <c r="D36" i="103"/>
  <c r="J35" i="103"/>
  <c r="I35" i="103"/>
  <c r="K35" i="103" s="1"/>
  <c r="D35" i="103"/>
  <c r="J34" i="103"/>
  <c r="I34" i="103"/>
  <c r="K34" i="103" s="1"/>
  <c r="D34" i="103"/>
  <c r="J33" i="103"/>
  <c r="I33" i="103"/>
  <c r="K33" i="103" s="1"/>
  <c r="D33" i="103"/>
  <c r="J32" i="103"/>
  <c r="I32" i="103"/>
  <c r="K32" i="103" s="1"/>
  <c r="D32" i="103"/>
  <c r="J31" i="103"/>
  <c r="I31" i="103"/>
  <c r="K31" i="103" s="1"/>
  <c r="D31" i="103"/>
  <c r="H19" i="103"/>
  <c r="G19" i="103"/>
  <c r="C19" i="103"/>
  <c r="B19" i="103"/>
  <c r="J18" i="103"/>
  <c r="K18" i="103"/>
  <c r="D18" i="103"/>
  <c r="J17" i="103"/>
  <c r="K17" i="103"/>
  <c r="D17" i="103"/>
  <c r="J16" i="103"/>
  <c r="K16" i="103"/>
  <c r="D16" i="103"/>
  <c r="J15" i="103"/>
  <c r="K15" i="103"/>
  <c r="D15" i="103"/>
  <c r="J14" i="103"/>
  <c r="K14" i="103"/>
  <c r="D14" i="103"/>
  <c r="J13" i="103"/>
  <c r="K13" i="103"/>
  <c r="D13" i="103"/>
  <c r="J12" i="103"/>
  <c r="K12" i="103"/>
  <c r="D12" i="103"/>
  <c r="J11" i="103"/>
  <c r="K11" i="103"/>
  <c r="D11" i="103"/>
  <c r="J10" i="103"/>
  <c r="K10" i="103"/>
  <c r="D10" i="103"/>
  <c r="J9" i="103"/>
  <c r="K9" i="103"/>
  <c r="D9" i="103"/>
  <c r="J8" i="103"/>
  <c r="K8" i="103"/>
  <c r="D8" i="103"/>
  <c r="J7" i="103"/>
  <c r="K7" i="103"/>
  <c r="D7" i="103"/>
  <c r="D9" i="99"/>
  <c r="F9" i="99"/>
  <c r="D10" i="99"/>
  <c r="F10" i="99"/>
  <c r="D12" i="99"/>
  <c r="F12" i="99"/>
  <c r="D13" i="99"/>
  <c r="F13" i="99"/>
  <c r="D17" i="99"/>
  <c r="F17" i="99"/>
  <c r="D18" i="99"/>
  <c r="F18" i="99"/>
  <c r="D19" i="99"/>
  <c r="F19" i="99"/>
  <c r="D20" i="99"/>
  <c r="F20" i="99"/>
  <c r="D22" i="99"/>
  <c r="F22" i="99"/>
  <c r="D23" i="99"/>
  <c r="F23" i="99"/>
  <c r="D24" i="99"/>
  <c r="F24" i="99"/>
  <c r="D25" i="99"/>
  <c r="F25" i="99"/>
  <c r="D26" i="99"/>
  <c r="F26" i="99"/>
  <c r="D30" i="99"/>
  <c r="F30" i="99"/>
  <c r="D31" i="99"/>
  <c r="F31" i="99"/>
  <c r="D32" i="99"/>
  <c r="F32" i="99"/>
  <c r="D33" i="99"/>
  <c r="F33" i="99"/>
  <c r="D35" i="99"/>
  <c r="F35" i="99"/>
  <c r="D37" i="99"/>
  <c r="F37" i="99"/>
  <c r="D38" i="99"/>
  <c r="F38" i="99"/>
  <c r="D39" i="99"/>
  <c r="F39" i="99"/>
  <c r="D40" i="99"/>
  <c r="F40" i="99"/>
  <c r="D45" i="99"/>
  <c r="F45" i="99"/>
  <c r="D47" i="99"/>
  <c r="F47" i="99"/>
  <c r="D52" i="99"/>
  <c r="F52" i="99"/>
  <c r="D59" i="99"/>
  <c r="F59" i="99"/>
  <c r="D60" i="99"/>
  <c r="F60" i="99"/>
  <c r="D61" i="99"/>
  <c r="F61" i="99"/>
  <c r="D62" i="99"/>
  <c r="F62" i="99"/>
  <c r="D63" i="99"/>
  <c r="F63" i="99"/>
  <c r="D64" i="99"/>
  <c r="F64" i="99"/>
  <c r="D65" i="99"/>
  <c r="F65" i="99"/>
  <c r="D66" i="99"/>
  <c r="F66" i="99"/>
  <c r="D67" i="99"/>
  <c r="F67" i="99"/>
  <c r="D68" i="99"/>
  <c r="F68" i="99"/>
  <c r="D69" i="99"/>
  <c r="F69" i="99"/>
  <c r="D71" i="99"/>
  <c r="F71" i="99"/>
  <c r="D72" i="99"/>
  <c r="F72" i="99"/>
  <c r="D73" i="99"/>
  <c r="F73" i="99"/>
  <c r="D74" i="99"/>
  <c r="F74" i="99"/>
  <c r="D75" i="99"/>
  <c r="F75" i="99"/>
  <c r="D76" i="99"/>
  <c r="F76" i="99"/>
  <c r="D77" i="99"/>
  <c r="F77" i="99"/>
  <c r="D79" i="99"/>
  <c r="F79" i="99"/>
  <c r="D80" i="99"/>
  <c r="F80" i="99"/>
  <c r="D81" i="99"/>
  <c r="F81" i="99"/>
  <c r="D82" i="99"/>
  <c r="F82" i="99"/>
  <c r="D84" i="99"/>
  <c r="F84" i="99"/>
  <c r="D85" i="99"/>
  <c r="F85" i="99"/>
  <c r="D147" i="99"/>
  <c r="F147" i="99"/>
  <c r="D148" i="99"/>
  <c r="F148" i="99"/>
  <c r="D151" i="99"/>
  <c r="F151" i="99"/>
  <c r="D152" i="99"/>
  <c r="F152" i="99"/>
  <c r="D156" i="99"/>
  <c r="F156" i="99"/>
  <c r="D157" i="99"/>
  <c r="F157" i="99"/>
  <c r="D158" i="99"/>
  <c r="F158" i="99"/>
  <c r="D159" i="99"/>
  <c r="F159" i="99"/>
  <c r="D161" i="99"/>
  <c r="F161" i="99"/>
  <c r="D162" i="99"/>
  <c r="F162" i="99"/>
  <c r="D163" i="99"/>
  <c r="F163" i="99"/>
  <c r="D164" i="99"/>
  <c r="F164" i="99"/>
  <c r="D165" i="99"/>
  <c r="F165" i="99"/>
  <c r="D166" i="99"/>
  <c r="F166" i="99"/>
  <c r="D167" i="99"/>
  <c r="F167" i="99"/>
  <c r="D168" i="99"/>
  <c r="F168" i="99"/>
  <c r="D169" i="99"/>
  <c r="F169" i="99"/>
  <c r="D170" i="99"/>
  <c r="F170" i="99"/>
  <c r="D172" i="99"/>
  <c r="F172" i="99"/>
  <c r="D174" i="99"/>
  <c r="F174" i="99"/>
  <c r="D175" i="99"/>
  <c r="F175" i="99"/>
  <c r="D176" i="99"/>
  <c r="F176" i="99"/>
  <c r="D177" i="99"/>
  <c r="F177" i="99"/>
  <c r="D182" i="99"/>
  <c r="F182" i="99"/>
  <c r="D184" i="99"/>
  <c r="F184" i="99"/>
  <c r="D189" i="99"/>
  <c r="F189" i="99"/>
  <c r="D214" i="99"/>
  <c r="F214" i="99"/>
  <c r="D215" i="99"/>
  <c r="F215" i="99"/>
  <c r="D216" i="99"/>
  <c r="F216" i="99"/>
  <c r="D217" i="99"/>
  <c r="F217" i="99"/>
  <c r="D218" i="99"/>
  <c r="F218" i="99"/>
  <c r="D219" i="99"/>
  <c r="F219" i="99"/>
  <c r="D220" i="99"/>
  <c r="F220" i="99"/>
  <c r="D221" i="99"/>
  <c r="F221" i="99"/>
  <c r="D222" i="99"/>
  <c r="F222" i="99"/>
  <c r="D223" i="99"/>
  <c r="F223" i="99"/>
  <c r="D224" i="99"/>
  <c r="F224" i="99"/>
  <c r="D225" i="99"/>
  <c r="F225" i="99"/>
  <c r="D227" i="99"/>
  <c r="F227" i="99"/>
  <c r="D228" i="99"/>
  <c r="F228" i="99"/>
  <c r="D229" i="99"/>
  <c r="F229" i="99"/>
  <c r="D230" i="99"/>
  <c r="F230" i="99"/>
  <c r="D231" i="99"/>
  <c r="F231" i="99"/>
  <c r="D232" i="99"/>
  <c r="F232" i="99"/>
  <c r="D233" i="99"/>
  <c r="F233" i="99"/>
  <c r="D234" i="99"/>
  <c r="F234" i="99"/>
  <c r="D235" i="99"/>
  <c r="F235" i="99"/>
  <c r="D236" i="99"/>
  <c r="F236" i="99"/>
  <c r="D238" i="99"/>
  <c r="F238" i="99"/>
  <c r="D239" i="99"/>
  <c r="F239" i="99"/>
  <c r="D240" i="99"/>
  <c r="F240" i="99"/>
  <c r="D241" i="99"/>
  <c r="F241" i="99"/>
  <c r="D242" i="99"/>
  <c r="F242" i="99"/>
  <c r="D243" i="99"/>
  <c r="F243" i="99"/>
  <c r="D244" i="99"/>
  <c r="F244" i="99"/>
  <c r="D246" i="99"/>
  <c r="F246" i="99"/>
  <c r="D247" i="99"/>
  <c r="F247" i="99"/>
  <c r="D248" i="99"/>
  <c r="F248" i="99"/>
  <c r="B9" i="97"/>
  <c r="C9" i="97"/>
  <c r="D9" i="97"/>
  <c r="K21" i="97"/>
  <c r="B22" i="94"/>
  <c r="E22" i="94"/>
  <c r="B42" i="94"/>
  <c r="G12" i="93"/>
  <c r="P12" i="93"/>
  <c r="S12" i="93"/>
  <c r="G13" i="93"/>
  <c r="D10" i="89" s="1"/>
  <c r="E10" i="89" s="1"/>
  <c r="P13" i="93"/>
  <c r="S13" i="93"/>
  <c r="G14" i="93"/>
  <c r="D11" i="89" s="1"/>
  <c r="E11" i="89" s="1"/>
  <c r="P14" i="93"/>
  <c r="S14" i="93"/>
  <c r="G15" i="93"/>
  <c r="D12" i="89" s="1"/>
  <c r="E12" i="89" s="1"/>
  <c r="P15" i="93"/>
  <c r="S15" i="93"/>
  <c r="G16" i="93"/>
  <c r="D13" i="89" s="1"/>
  <c r="E13" i="89" s="1"/>
  <c r="M16" i="93"/>
  <c r="P16" i="93"/>
  <c r="S16" i="93"/>
  <c r="G17" i="93"/>
  <c r="D14" i="89" s="1"/>
  <c r="E14" i="89" s="1"/>
  <c r="M17" i="93"/>
  <c r="P17" i="93"/>
  <c r="S17" i="93"/>
  <c r="G18" i="93"/>
  <c r="D15" i="89" s="1"/>
  <c r="E15" i="89" s="1"/>
  <c r="P18" i="93"/>
  <c r="S18" i="93"/>
  <c r="G19" i="93"/>
  <c r="D16" i="89" s="1"/>
  <c r="E16" i="89" s="1"/>
  <c r="P19" i="93"/>
  <c r="S19" i="93"/>
  <c r="G20" i="93"/>
  <c r="D17" i="89" s="1"/>
  <c r="E17" i="89" s="1"/>
  <c r="P20" i="93"/>
  <c r="S20" i="93"/>
  <c r="G23" i="93"/>
  <c r="D18" i="89" s="1"/>
  <c r="E18" i="89" s="1"/>
  <c r="P23" i="93"/>
  <c r="S23" i="93"/>
  <c r="G26" i="93"/>
  <c r="M26" i="93"/>
  <c r="P26" i="93"/>
  <c r="D27" i="93"/>
  <c r="M27" i="93"/>
  <c r="P27" i="93"/>
  <c r="D28" i="93"/>
  <c r="G28" i="93"/>
  <c r="M28" i="93"/>
  <c r="P28" i="93"/>
  <c r="N32" i="93"/>
  <c r="N45" i="93" s="1"/>
  <c r="O32" i="93"/>
  <c r="O45" i="93" s="1"/>
  <c r="Q32" i="93"/>
  <c r="Q45" i="93" s="1"/>
  <c r="R32" i="93"/>
  <c r="R45" i="93" s="1"/>
  <c r="D34" i="93"/>
  <c r="G34" i="93"/>
  <c r="P34" i="93"/>
  <c r="S34" i="93"/>
  <c r="D35" i="93"/>
  <c r="G35" i="93"/>
  <c r="M35" i="93"/>
  <c r="P35" i="93"/>
  <c r="S35" i="93"/>
  <c r="D36" i="93"/>
  <c r="G36" i="93"/>
  <c r="M36" i="93"/>
  <c r="P36" i="93"/>
  <c r="S36" i="93"/>
  <c r="G37" i="93"/>
  <c r="M37" i="93"/>
  <c r="P37" i="93"/>
  <c r="S37" i="93"/>
  <c r="D38" i="93"/>
  <c r="G38" i="93"/>
  <c r="M38" i="93"/>
  <c r="P38" i="93"/>
  <c r="S38" i="93"/>
  <c r="D39" i="93"/>
  <c r="G39" i="93"/>
  <c r="M39" i="93"/>
  <c r="P39" i="93"/>
  <c r="S39" i="93"/>
  <c r="D40" i="93"/>
  <c r="G40" i="93"/>
  <c r="M40" i="93"/>
  <c r="P40" i="93"/>
  <c r="S40" i="93"/>
  <c r="D41" i="93"/>
  <c r="G41" i="93"/>
  <c r="M41" i="93"/>
  <c r="P41" i="93"/>
  <c r="S41" i="93"/>
  <c r="D43" i="93"/>
  <c r="G43" i="93"/>
  <c r="M43" i="93"/>
  <c r="P43" i="93"/>
  <c r="S43" i="93"/>
  <c r="B21" i="90"/>
  <c r="C21" i="90"/>
  <c r="D21" i="90"/>
  <c r="E21" i="90"/>
  <c r="F21" i="90"/>
  <c r="E20" i="89"/>
  <c r="E21" i="89"/>
  <c r="E22" i="89"/>
  <c r="E23" i="89"/>
  <c r="E24" i="89"/>
  <c r="E25" i="89"/>
  <c r="E26" i="89"/>
  <c r="E28" i="89"/>
  <c r="E29" i="89"/>
  <c r="E35" i="89"/>
  <c r="E36" i="89"/>
  <c r="E37" i="89"/>
  <c r="E38" i="89"/>
  <c r="E39" i="89"/>
  <c r="E40" i="89"/>
  <c r="E41" i="89"/>
  <c r="E42" i="89"/>
  <c r="E43" i="89"/>
  <c r="E47" i="89"/>
  <c r="E49" i="89"/>
  <c r="E50" i="89"/>
  <c r="E51" i="89"/>
  <c r="E52" i="89"/>
  <c r="E53" i="89"/>
  <c r="E54" i="89"/>
  <c r="E55" i="89"/>
  <c r="E56" i="89"/>
  <c r="E57" i="89"/>
  <c r="E61" i="89"/>
  <c r="E62" i="89"/>
  <c r="E63" i="89"/>
  <c r="E64" i="89"/>
  <c r="E65" i="89"/>
  <c r="E66" i="89"/>
  <c r="E69" i="89"/>
  <c r="E73" i="89"/>
  <c r="C8" i="88"/>
  <c r="E8" i="88"/>
  <c r="G8" i="88"/>
  <c r="I8" i="88"/>
  <c r="K8" i="88"/>
  <c r="M8" i="88"/>
  <c r="Q8" i="88"/>
  <c r="G13" i="87"/>
  <c r="C8" i="86"/>
  <c r="D8" i="86"/>
  <c r="E8" i="86"/>
  <c r="F8" i="86"/>
  <c r="G8" i="86"/>
  <c r="C12" i="86"/>
  <c r="D12" i="86"/>
  <c r="E12" i="86"/>
  <c r="F12" i="86"/>
  <c r="G12" i="86"/>
  <c r="C17" i="86"/>
  <c r="D17" i="86"/>
  <c r="E17" i="86"/>
  <c r="F17" i="86"/>
  <c r="G17" i="86"/>
  <c r="C21" i="86"/>
  <c r="D21" i="86"/>
  <c r="E21" i="86"/>
  <c r="F21" i="86"/>
  <c r="G21" i="86"/>
  <c r="D95" i="84"/>
  <c r="E95" i="84"/>
  <c r="F95" i="84"/>
  <c r="G95" i="84"/>
  <c r="H11" i="84" s="1"/>
  <c r="I95" i="84"/>
  <c r="J95" i="84"/>
  <c r="F107" i="84"/>
  <c r="F108" i="84"/>
  <c r="F109" i="84"/>
  <c r="D111" i="84"/>
  <c r="E111" i="84"/>
  <c r="H9" i="81"/>
  <c r="H10" i="81"/>
  <c r="H11" i="81"/>
  <c r="H13" i="81"/>
  <c r="H15" i="81"/>
  <c r="H17" i="81"/>
  <c r="H18" i="81"/>
  <c r="H19" i="81"/>
  <c r="H21" i="81"/>
  <c r="H22" i="81"/>
  <c r="H23" i="81"/>
  <c r="H24" i="81"/>
  <c r="H25" i="81"/>
  <c r="H26" i="81"/>
  <c r="H28" i="81"/>
  <c r="D30" i="81"/>
  <c r="E30" i="81"/>
  <c r="F30" i="81"/>
  <c r="G30" i="81"/>
  <c r="H30" i="81"/>
  <c r="D39" i="81"/>
  <c r="D40" i="81"/>
  <c r="D41" i="81"/>
  <c r="B43" i="81"/>
  <c r="C43" i="81"/>
  <c r="C74" i="80"/>
  <c r="M74" i="80"/>
  <c r="D88" i="80"/>
  <c r="D89" i="80"/>
  <c r="D90" i="80"/>
  <c r="B92" i="80"/>
  <c r="E19" i="77" s="1"/>
  <c r="C92" i="80"/>
  <c r="F19" i="77" s="1"/>
  <c r="D160" i="79"/>
  <c r="Q160" i="79"/>
  <c r="D161" i="79"/>
  <c r="Q161" i="79"/>
  <c r="Q162" i="79"/>
  <c r="D8" i="77"/>
  <c r="G8" i="77"/>
  <c r="J8" i="77" s="1"/>
  <c r="G7" i="77"/>
  <c r="B21" i="77"/>
  <c r="C21" i="77"/>
  <c r="D21" i="77"/>
  <c r="B32" i="77"/>
  <c r="C32" i="77"/>
  <c r="E32" i="77"/>
  <c r="F32" i="77"/>
  <c r="I32" i="77" s="1"/>
  <c r="G32" i="77"/>
  <c r="J32" i="77" s="1"/>
  <c r="B42" i="77"/>
  <c r="C42" i="77"/>
  <c r="E42" i="77"/>
  <c r="F42" i="77"/>
  <c r="G42" i="77"/>
  <c r="J42" i="77" s="1"/>
  <c r="G52" i="77"/>
  <c r="J52" i="77" s="1"/>
  <c r="B52" i="77"/>
  <c r="C52" i="77"/>
  <c r="E52" i="77"/>
  <c r="F52" i="77"/>
  <c r="G6" i="76"/>
  <c r="G7" i="76"/>
  <c r="J7" i="76" s="1"/>
  <c r="G8" i="76"/>
  <c r="J8" i="76" s="1"/>
  <c r="G9" i="76"/>
  <c r="J9" i="76" s="1"/>
  <c r="G10" i="76"/>
  <c r="G11" i="76"/>
  <c r="J11" i="76" s="1"/>
  <c r="G12" i="76"/>
  <c r="J12" i="76" s="1"/>
  <c r="G13" i="76"/>
  <c r="G14" i="76"/>
  <c r="J14" i="76" s="1"/>
  <c r="G15" i="76"/>
  <c r="E17" i="76"/>
  <c r="F17" i="76"/>
  <c r="G19" i="76"/>
  <c r="H19" i="76"/>
  <c r="I19" i="76"/>
  <c r="G20" i="76"/>
  <c r="H20" i="76"/>
  <c r="I20" i="76"/>
  <c r="G21" i="76"/>
  <c r="J21" i="76" s="1"/>
  <c r="H21" i="76"/>
  <c r="I21" i="76"/>
  <c r="G22" i="76"/>
  <c r="G23" i="76"/>
  <c r="J23" i="76" s="1"/>
  <c r="H23" i="76"/>
  <c r="I23" i="76"/>
  <c r="G24" i="76"/>
  <c r="J24" i="76" s="1"/>
  <c r="H24" i="76"/>
  <c r="I24" i="76"/>
  <c r="H25" i="76"/>
  <c r="I25" i="76"/>
  <c r="G26" i="76"/>
  <c r="J26" i="76" s="1"/>
  <c r="H26" i="76"/>
  <c r="I26" i="76"/>
  <c r="G39" i="76"/>
  <c r="G40" i="76"/>
  <c r="I40" i="76"/>
  <c r="G44" i="76"/>
  <c r="G19" i="77" l="1"/>
  <c r="J19" i="77" s="1"/>
  <c r="C72" i="89"/>
  <c r="E72" i="89" s="1"/>
  <c r="E8" i="97"/>
  <c r="H19" i="77"/>
  <c r="E27" i="93"/>
  <c r="E10" i="75"/>
  <c r="F8" i="97"/>
  <c r="I19" i="77"/>
  <c r="F10" i="75"/>
  <c r="I10" i="75" s="1"/>
  <c r="F27" i="93"/>
  <c r="E21" i="77"/>
  <c r="H21" i="77" s="1"/>
  <c r="F21" i="77"/>
  <c r="I21" i="77" s="1"/>
  <c r="T34" i="93"/>
  <c r="T41" i="93"/>
  <c r="T37" i="93"/>
  <c r="T40" i="93"/>
  <c r="T17" i="93"/>
  <c r="S45" i="93"/>
  <c r="P45" i="93"/>
  <c r="N8" i="88"/>
  <c r="G9" i="77"/>
  <c r="J9" i="77" s="1"/>
  <c r="D164" i="79"/>
  <c r="C71" i="89"/>
  <c r="H32" i="77"/>
  <c r="G21" i="77"/>
  <c r="J21" i="77" s="1"/>
  <c r="I42" i="77"/>
  <c r="J19" i="76"/>
  <c r="G28" i="76"/>
  <c r="E8" i="89"/>
  <c r="E59" i="89" s="1"/>
  <c r="B38" i="92"/>
  <c r="D38" i="92" s="1"/>
  <c r="G17" i="76"/>
  <c r="J17" i="76" s="1"/>
  <c r="D19" i="103"/>
  <c r="T39" i="93"/>
  <c r="T36" i="93"/>
  <c r="G7" i="53"/>
  <c r="J7" i="53" s="1"/>
  <c r="H7" i="53"/>
  <c r="G8" i="53"/>
  <c r="J8" i="53" s="1"/>
  <c r="H8" i="53"/>
  <c r="I8" i="53"/>
  <c r="O8" i="88"/>
  <c r="D8" i="88" s="1"/>
  <c r="H8" i="88"/>
  <c r="D43" i="81"/>
  <c r="D92" i="80"/>
  <c r="D43" i="103"/>
  <c r="I43" i="103"/>
  <c r="K43" i="103" s="1"/>
  <c r="I19" i="103"/>
  <c r="K19" i="103" s="1"/>
  <c r="I28" i="76"/>
  <c r="J40" i="76"/>
  <c r="J25" i="76"/>
  <c r="J6" i="76"/>
  <c r="J20" i="76"/>
  <c r="E30" i="76"/>
  <c r="E36" i="76" s="1"/>
  <c r="H50" i="84"/>
  <c r="H88" i="84"/>
  <c r="F111" i="84"/>
  <c r="H80" i="84"/>
  <c r="H42" i="84"/>
  <c r="H26" i="84"/>
  <c r="H23" i="84"/>
  <c r="H18" i="84"/>
  <c r="H93" i="84"/>
  <c r="H95" i="84"/>
  <c r="H77" i="84"/>
  <c r="H10" i="84"/>
  <c r="H62" i="84"/>
  <c r="H45" i="84"/>
  <c r="F117" i="105"/>
  <c r="B19" i="92" s="1"/>
  <c r="D19" i="92" s="1"/>
  <c r="F30" i="76"/>
  <c r="H42" i="77"/>
  <c r="P8" i="88"/>
  <c r="S32" i="93"/>
  <c r="P32" i="93"/>
  <c r="J8" i="88"/>
  <c r="R8" i="88"/>
  <c r="T38" i="93"/>
  <c r="L21" i="97"/>
  <c r="H52" i="77"/>
  <c r="H47" i="80"/>
  <c r="M21" i="97"/>
  <c r="T16" i="93"/>
  <c r="J13" i="76"/>
  <c r="I52" i="77"/>
  <c r="T43" i="93"/>
  <c r="T35" i="93"/>
  <c r="H82" i="84"/>
  <c r="H22" i="84"/>
  <c r="H75" i="84"/>
  <c r="H48" i="84"/>
  <c r="H35" i="84"/>
  <c r="H21" i="84"/>
  <c r="H76" i="84"/>
  <c r="H49" i="84"/>
  <c r="H41" i="84"/>
  <c r="H9" i="84"/>
  <c r="H74" i="84"/>
  <c r="H47" i="84"/>
  <c r="H34" i="84"/>
  <c r="H20" i="84"/>
  <c r="H63" i="84"/>
  <c r="H46" i="84"/>
  <c r="H33" i="84"/>
  <c r="H19" i="84"/>
  <c r="H92" i="84"/>
  <c r="H79" i="84"/>
  <c r="H52" i="84"/>
  <c r="H44" i="84"/>
  <c r="H25" i="84"/>
  <c r="H17" i="84"/>
  <c r="H78" i="84"/>
  <c r="H51" i="84"/>
  <c r="H43" i="84"/>
  <c r="H24" i="84"/>
  <c r="J19" i="103" l="1"/>
  <c r="C75" i="89"/>
  <c r="C77" i="89" s="1"/>
  <c r="I27" i="93"/>
  <c r="F32" i="93"/>
  <c r="F45" i="93" s="1"/>
  <c r="H27" i="93"/>
  <c r="J27" i="93" s="1"/>
  <c r="E32" i="93"/>
  <c r="E45" i="93" s="1"/>
  <c r="G27" i="93"/>
  <c r="G32" i="93" s="1"/>
  <c r="H10" i="75"/>
  <c r="G10" i="75"/>
  <c r="J10" i="75" s="1"/>
  <c r="I8" i="97"/>
  <c r="I9" i="97" s="1"/>
  <c r="F9" i="97"/>
  <c r="I19" i="92"/>
  <c r="K19" i="92" s="1"/>
  <c r="G8" i="97"/>
  <c r="H8" i="97"/>
  <c r="H9" i="97" s="1"/>
  <c r="E9" i="97"/>
  <c r="E45" i="76"/>
  <c r="F8" i="75"/>
  <c r="F36" i="76"/>
  <c r="E8" i="75"/>
  <c r="E71" i="89"/>
  <c r="E75" i="89" s="1"/>
  <c r="E77" i="89" s="1"/>
  <c r="D59" i="89"/>
  <c r="D77" i="89" s="1"/>
  <c r="W126" i="79"/>
  <c r="W127" i="79"/>
  <c r="W112" i="79"/>
  <c r="W111" i="79"/>
  <c r="W110" i="79"/>
  <c r="W91" i="79"/>
  <c r="W92" i="79"/>
  <c r="W93" i="79"/>
  <c r="W94" i="79"/>
  <c r="W95" i="79"/>
  <c r="W96" i="79"/>
  <c r="W97" i="79"/>
  <c r="W98" i="79"/>
  <c r="W99" i="79"/>
  <c r="W100" i="79"/>
  <c r="W66" i="79"/>
  <c r="W67" i="79"/>
  <c r="W68" i="79"/>
  <c r="W40" i="79"/>
  <c r="W41" i="79"/>
  <c r="W42" i="79"/>
  <c r="W43" i="79"/>
  <c r="W44" i="79"/>
  <c r="W45" i="79"/>
  <c r="W46" i="79"/>
  <c r="W47" i="79"/>
  <c r="W143" i="79"/>
  <c r="W79" i="79"/>
  <c r="W116" i="79"/>
  <c r="W131" i="79"/>
  <c r="W17" i="79"/>
  <c r="W18" i="79"/>
  <c r="W32" i="79"/>
  <c r="W39" i="79"/>
  <c r="W50" i="79"/>
  <c r="W54" i="79"/>
  <c r="W60" i="79"/>
  <c r="W64" i="79"/>
  <c r="W77" i="79"/>
  <c r="W82" i="79"/>
  <c r="W85" i="79"/>
  <c r="W90" i="79"/>
  <c r="W106" i="79"/>
  <c r="W125" i="79"/>
  <c r="W16" i="79"/>
  <c r="W20" i="79"/>
  <c r="W23" i="79"/>
  <c r="W24" i="79"/>
  <c r="W27" i="79"/>
  <c r="W30" i="79"/>
  <c r="W33" i="79"/>
  <c r="W36" i="79"/>
  <c r="W51" i="79"/>
  <c r="W55" i="79"/>
  <c r="W58" i="79"/>
  <c r="W61" i="79"/>
  <c r="W63" i="79"/>
  <c r="W65" i="79"/>
  <c r="W81" i="79"/>
  <c r="W84" i="79"/>
  <c r="W88" i="79"/>
  <c r="W107" i="79"/>
  <c r="W113" i="79"/>
  <c r="W117" i="79"/>
  <c r="W119" i="79"/>
  <c r="W121" i="79"/>
  <c r="W10" i="79"/>
  <c r="W21" i="79"/>
  <c r="W26" i="79"/>
  <c r="W29" i="79"/>
  <c r="W34" i="79"/>
  <c r="W53" i="79"/>
  <c r="W56" i="79"/>
  <c r="W59" i="79"/>
  <c r="W62" i="79"/>
  <c r="W80" i="79"/>
  <c r="W83" i="79"/>
  <c r="W86" i="79"/>
  <c r="W89" i="79"/>
  <c r="W103" i="79"/>
  <c r="W108" i="79"/>
  <c r="W118" i="79"/>
  <c r="W122" i="79"/>
  <c r="W128" i="79"/>
  <c r="W15" i="79"/>
  <c r="W19" i="79"/>
  <c r="W22" i="79"/>
  <c r="W25" i="79"/>
  <c r="W28" i="79"/>
  <c r="W31" i="79"/>
  <c r="W35" i="79"/>
  <c r="W52" i="79"/>
  <c r="W57" i="79"/>
  <c r="W69" i="79"/>
  <c r="W78" i="79"/>
  <c r="W87" i="79"/>
  <c r="W9" i="79"/>
  <c r="W12" i="79"/>
  <c r="W104" i="79"/>
  <c r="W11" i="79"/>
  <c r="W105" i="79"/>
  <c r="W109" i="79"/>
  <c r="W120" i="79"/>
  <c r="H48" i="80"/>
  <c r="H29" i="80"/>
  <c r="F8" i="88"/>
  <c r="R72" i="80"/>
  <c r="R45" i="80"/>
  <c r="G30" i="76"/>
  <c r="G36" i="76" s="1"/>
  <c r="S8" i="88"/>
  <c r="R16" i="80"/>
  <c r="R26" i="80"/>
  <c r="R40" i="80"/>
  <c r="R51" i="80"/>
  <c r="H58" i="80"/>
  <c r="H17" i="80"/>
  <c r="H27" i="80"/>
  <c r="H41" i="80"/>
  <c r="R48" i="80"/>
  <c r="H52" i="80"/>
  <c r="R58" i="80"/>
  <c r="H18" i="80"/>
  <c r="R46" i="80"/>
  <c r="R17" i="80"/>
  <c r="R27" i="80"/>
  <c r="R30" i="80"/>
  <c r="R36" i="80"/>
  <c r="R41" i="80"/>
  <c r="R52" i="80"/>
  <c r="H60" i="80"/>
  <c r="R68" i="80"/>
  <c r="H72" i="80"/>
  <c r="H28" i="80"/>
  <c r="H53" i="80"/>
  <c r="R60" i="80"/>
  <c r="H15" i="80"/>
  <c r="H55" i="80"/>
  <c r="R63" i="80"/>
  <c r="R49" i="80"/>
  <c r="H68" i="80"/>
  <c r="H39" i="80"/>
  <c r="R50" i="80"/>
  <c r="H57" i="80"/>
  <c r="H51" i="80"/>
  <c r="R28" i="80"/>
  <c r="H63" i="80"/>
  <c r="R15" i="80"/>
  <c r="R55" i="80"/>
  <c r="H64" i="80"/>
  <c r="R18" i="80"/>
  <c r="H25" i="80"/>
  <c r="H31" i="80"/>
  <c r="R35" i="80"/>
  <c r="H44" i="80"/>
  <c r="H46" i="80"/>
  <c r="H50" i="80"/>
  <c r="R25" i="80"/>
  <c r="H26" i="80"/>
  <c r="R39" i="80"/>
  <c r="R57" i="80"/>
  <c r="H70" i="80"/>
  <c r="H16" i="80"/>
  <c r="H30" i="80"/>
  <c r="R31" i="80"/>
  <c r="R44" i="80"/>
  <c r="R64" i="80"/>
  <c r="R47" i="80"/>
  <c r="R37" i="80"/>
  <c r="R70" i="80"/>
  <c r="H49" i="80"/>
  <c r="H40" i="80"/>
  <c r="R53" i="80"/>
  <c r="H45" i="80"/>
  <c r="R29" i="80"/>
  <c r="G45" i="93" l="1"/>
  <c r="J8" i="97"/>
  <c r="G9" i="97"/>
  <c r="F45" i="76"/>
  <c r="G45" i="76"/>
  <c r="G46" i="76" s="1"/>
  <c r="G8" i="75"/>
  <c r="E17" i="75"/>
  <c r="F17" i="75"/>
  <c r="M8" i="97" l="1"/>
  <c r="J9" i="97"/>
  <c r="M9" i="97" s="1"/>
  <c r="G17" i="75"/>
  <c r="I31" i="48"/>
  <c r="H31" i="48"/>
  <c r="G31" i="48"/>
  <c r="F31" i="48"/>
  <c r="F18" i="54"/>
  <c r="E18" i="54"/>
  <c r="C18" i="54"/>
  <c r="B18" i="54"/>
  <c r="H17" i="54"/>
  <c r="G17" i="54"/>
  <c r="D17" i="54"/>
  <c r="H16" i="54"/>
  <c r="G16" i="54"/>
  <c r="D16" i="54"/>
  <c r="H15" i="54"/>
  <c r="G15" i="54"/>
  <c r="D15" i="54"/>
  <c r="H14" i="54"/>
  <c r="G14" i="54"/>
  <c r="D14" i="54"/>
  <c r="H13" i="54"/>
  <c r="G13" i="54"/>
  <c r="D13" i="54"/>
  <c r="H12" i="54"/>
  <c r="G12" i="54"/>
  <c r="D12" i="54"/>
  <c r="H11" i="54"/>
  <c r="G11" i="54"/>
  <c r="D11" i="54"/>
  <c r="H10" i="54"/>
  <c r="G10" i="54"/>
  <c r="D10" i="54"/>
  <c r="H9" i="54"/>
  <c r="G9" i="54"/>
  <c r="D9" i="54"/>
  <c r="H8" i="54"/>
  <c r="G8" i="54"/>
  <c r="D8" i="54"/>
  <c r="H7" i="54"/>
  <c r="G7" i="54"/>
  <c r="D7" i="54"/>
  <c r="H6" i="54"/>
  <c r="G6" i="54"/>
  <c r="D6" i="54"/>
  <c r="F9" i="53"/>
  <c r="E9" i="53"/>
  <c r="C9" i="53"/>
  <c r="B9" i="53"/>
  <c r="G9" i="52"/>
  <c r="F9" i="52"/>
  <c r="E9" i="52"/>
  <c r="D9" i="52"/>
  <c r="C11" i="74" l="1"/>
  <c r="H18" i="54"/>
  <c r="D18" i="54"/>
  <c r="G18" i="54"/>
  <c r="I9" i="53"/>
  <c r="D9" i="53"/>
  <c r="H9" i="53"/>
  <c r="G9" i="53"/>
  <c r="J9" i="53" l="1"/>
  <c r="F41" i="51"/>
  <c r="E41" i="51"/>
  <c r="C41" i="51"/>
  <c r="B41" i="51"/>
  <c r="H40" i="51"/>
  <c r="I40" i="51"/>
  <c r="D40" i="51"/>
  <c r="H39" i="51"/>
  <c r="I39" i="51"/>
  <c r="D39" i="51"/>
  <c r="H38" i="51"/>
  <c r="I38" i="51"/>
  <c r="D38" i="51"/>
  <c r="H37" i="51"/>
  <c r="I37" i="51"/>
  <c r="D37" i="51"/>
  <c r="H36" i="51"/>
  <c r="I36" i="51"/>
  <c r="D36" i="51"/>
  <c r="H35" i="51"/>
  <c r="I35" i="51"/>
  <c r="D35" i="51"/>
  <c r="H34" i="51"/>
  <c r="I34" i="51"/>
  <c r="D34" i="51"/>
  <c r="H33" i="51"/>
  <c r="I33" i="51"/>
  <c r="D33" i="51"/>
  <c r="H32" i="51"/>
  <c r="I32" i="51"/>
  <c r="D32" i="51"/>
  <c r="H31" i="51"/>
  <c r="I31" i="51"/>
  <c r="D31" i="51"/>
  <c r="H30" i="51"/>
  <c r="I30" i="51"/>
  <c r="D30" i="51"/>
  <c r="H29" i="51"/>
  <c r="I29" i="51"/>
  <c r="D29" i="51"/>
  <c r="C19" i="51"/>
  <c r="B19" i="51"/>
  <c r="G18" i="51"/>
  <c r="I18" i="51" s="1"/>
  <c r="D18" i="51"/>
  <c r="G17" i="51"/>
  <c r="I17" i="51" s="1"/>
  <c r="D17" i="51"/>
  <c r="G16" i="51"/>
  <c r="D16" i="51"/>
  <c r="G15" i="51"/>
  <c r="I15" i="51" s="1"/>
  <c r="D15" i="51"/>
  <c r="G14" i="51"/>
  <c r="I14" i="51" s="1"/>
  <c r="D14" i="51"/>
  <c r="G13" i="51"/>
  <c r="I13" i="51" s="1"/>
  <c r="D13" i="51"/>
  <c r="G12" i="51"/>
  <c r="I12" i="51" s="1"/>
  <c r="D12" i="51"/>
  <c r="G11" i="51"/>
  <c r="I11" i="51" s="1"/>
  <c r="D11" i="51"/>
  <c r="G10" i="51"/>
  <c r="I10" i="51" s="1"/>
  <c r="D10" i="51"/>
  <c r="G9" i="51"/>
  <c r="I9" i="51" s="1"/>
  <c r="D9" i="51"/>
  <c r="G8" i="51"/>
  <c r="I8" i="51" s="1"/>
  <c r="D8" i="51"/>
  <c r="G7" i="51"/>
  <c r="I7" i="51" s="1"/>
  <c r="D7" i="51"/>
  <c r="AA19" i="50"/>
  <c r="B48" i="74" s="1"/>
  <c r="Z19" i="50"/>
  <c r="C48" i="74" s="1"/>
  <c r="S19" i="50"/>
  <c r="R19" i="50"/>
  <c r="Q19" i="50"/>
  <c r="P19" i="50"/>
  <c r="N19" i="50"/>
  <c r="M19" i="50"/>
  <c r="L19" i="50"/>
  <c r="I19" i="50"/>
  <c r="H19" i="50"/>
  <c r="G19" i="50"/>
  <c r="F19" i="50"/>
  <c r="D19" i="50"/>
  <c r="C19" i="50"/>
  <c r="B19" i="50"/>
  <c r="T18" i="50"/>
  <c r="O18" i="50"/>
  <c r="J18" i="50"/>
  <c r="E18" i="50"/>
  <c r="T17" i="50"/>
  <c r="O17" i="50"/>
  <c r="J17" i="50"/>
  <c r="E17" i="50"/>
  <c r="T16" i="50"/>
  <c r="O16" i="50"/>
  <c r="J16" i="50"/>
  <c r="E16" i="50"/>
  <c r="T15" i="50"/>
  <c r="O15" i="50"/>
  <c r="J15" i="50"/>
  <c r="E15" i="50"/>
  <c r="T14" i="50"/>
  <c r="O14" i="50"/>
  <c r="J14" i="50"/>
  <c r="E14" i="50"/>
  <c r="T13" i="50"/>
  <c r="O13" i="50"/>
  <c r="J13" i="50"/>
  <c r="E13" i="50"/>
  <c r="T12" i="50"/>
  <c r="O12" i="50"/>
  <c r="J12" i="50"/>
  <c r="E12" i="50"/>
  <c r="T11" i="50"/>
  <c r="O11" i="50"/>
  <c r="J11" i="50"/>
  <c r="E11" i="50"/>
  <c r="T10" i="50"/>
  <c r="O10" i="50"/>
  <c r="J10" i="50"/>
  <c r="E10" i="50"/>
  <c r="T9" i="50"/>
  <c r="O9" i="50"/>
  <c r="J9" i="50"/>
  <c r="E9" i="50"/>
  <c r="T8" i="50"/>
  <c r="O8" i="50"/>
  <c r="J8" i="50"/>
  <c r="E8" i="50"/>
  <c r="T7" i="50"/>
  <c r="O7" i="50"/>
  <c r="J7" i="50"/>
  <c r="E7" i="50"/>
  <c r="G22" i="47"/>
  <c r="D20" i="47"/>
  <c r="C43" i="74" s="1"/>
  <c r="D43" i="74" s="1"/>
  <c r="D19" i="47"/>
  <c r="C42" i="74" s="1"/>
  <c r="D42" i="74" s="1"/>
  <c r="G17" i="47"/>
  <c r="E17" i="47"/>
  <c r="B41" i="74" s="1"/>
  <c r="B44" i="74" s="1"/>
  <c r="B17" i="47"/>
  <c r="B22" i="47" s="1"/>
  <c r="D15" i="47"/>
  <c r="F15" i="47" s="1"/>
  <c r="D14" i="47"/>
  <c r="F14" i="47" s="1"/>
  <c r="D13" i="47"/>
  <c r="F13" i="47" s="1"/>
  <c r="D12" i="47"/>
  <c r="D10" i="47"/>
  <c r="F10" i="47" s="1"/>
  <c r="D9" i="47"/>
  <c r="F9" i="47" s="1"/>
  <c r="D8" i="47"/>
  <c r="F8" i="47" s="1"/>
  <c r="D7" i="47"/>
  <c r="I16" i="51" l="1"/>
  <c r="H16" i="51"/>
  <c r="K12" i="50"/>
  <c r="H12" i="51"/>
  <c r="H14" i="51"/>
  <c r="H10" i="51"/>
  <c r="H13" i="51"/>
  <c r="H8" i="51"/>
  <c r="H18" i="51"/>
  <c r="H9" i="51"/>
  <c r="H15" i="51"/>
  <c r="H7" i="51"/>
  <c r="H11" i="51"/>
  <c r="H17" i="51"/>
  <c r="K11" i="50"/>
  <c r="D19" i="51"/>
  <c r="D41" i="51"/>
  <c r="K9" i="50"/>
  <c r="K17" i="50"/>
  <c r="V17" i="50" s="1"/>
  <c r="J19" i="50"/>
  <c r="C46" i="74" s="1"/>
  <c r="K14" i="50"/>
  <c r="V14" i="50" s="1"/>
  <c r="O19" i="50"/>
  <c r="D46" i="74" s="1"/>
  <c r="K10" i="50"/>
  <c r="U10" i="50" s="1"/>
  <c r="K18" i="50"/>
  <c r="V18" i="50" s="1"/>
  <c r="AB19" i="50"/>
  <c r="D48" i="74" s="1"/>
  <c r="K8" i="50"/>
  <c r="U8" i="50" s="1"/>
  <c r="K16" i="50"/>
  <c r="V16" i="50" s="1"/>
  <c r="K13" i="50"/>
  <c r="U13" i="50" s="1"/>
  <c r="T19" i="50"/>
  <c r="E19" i="50"/>
  <c r="B46" i="74" s="1"/>
  <c r="K15" i="50"/>
  <c r="U15" i="50" s="1"/>
  <c r="E22" i="47"/>
  <c r="F19" i="47"/>
  <c r="D17" i="47"/>
  <c r="C41" i="74" s="1"/>
  <c r="G19" i="51"/>
  <c r="G41" i="51"/>
  <c r="U17" i="50"/>
  <c r="U9" i="50"/>
  <c r="V9" i="50"/>
  <c r="K7" i="50"/>
  <c r="F7" i="47"/>
  <c r="D41" i="74" l="1"/>
  <c r="C44" i="74"/>
  <c r="D44" i="74" s="1"/>
  <c r="U12" i="50"/>
  <c r="V12" i="50"/>
  <c r="U11" i="50"/>
  <c r="V11" i="50"/>
  <c r="V13" i="50"/>
  <c r="U14" i="50"/>
  <c r="V10" i="50"/>
  <c r="U18" i="50"/>
  <c r="V8" i="50"/>
  <c r="V15" i="50"/>
  <c r="U16" i="50"/>
  <c r="F17" i="47"/>
  <c r="D22" i="47"/>
  <c r="F22" i="47" s="1"/>
  <c r="I41" i="51"/>
  <c r="I19" i="51"/>
  <c r="H19" i="51"/>
  <c r="V7" i="50"/>
  <c r="K19" i="50"/>
  <c r="U7" i="50"/>
  <c r="U19" i="50" l="1"/>
  <c r="V19" i="50"/>
  <c r="G17" i="28"/>
  <c r="G16" i="28"/>
  <c r="G15" i="28"/>
  <c r="G14" i="28"/>
  <c r="G13" i="28"/>
  <c r="G12" i="28"/>
  <c r="G11" i="28"/>
  <c r="G10" i="28"/>
  <c r="G9" i="28"/>
  <c r="G8" i="28"/>
  <c r="G7" i="28"/>
  <c r="F28" i="29"/>
  <c r="G28" i="29"/>
  <c r="H28" i="29"/>
  <c r="G6" i="28"/>
  <c r="J31" i="25"/>
  <c r="J32" i="25"/>
  <c r="J33" i="25"/>
  <c r="J34" i="25"/>
  <c r="J35" i="25"/>
  <c r="J36" i="25"/>
  <c r="J37" i="25"/>
  <c r="J38" i="25"/>
  <c r="J39" i="25"/>
  <c r="J40" i="25"/>
  <c r="J41" i="25"/>
  <c r="J30" i="25"/>
  <c r="J8" i="25"/>
  <c r="J9" i="25"/>
  <c r="J10" i="25"/>
  <c r="J11" i="25"/>
  <c r="J12" i="25"/>
  <c r="J13" i="25"/>
  <c r="J14" i="25"/>
  <c r="J15" i="25"/>
  <c r="J16" i="25"/>
  <c r="J17" i="25"/>
  <c r="J18" i="25"/>
  <c r="J7" i="25"/>
  <c r="J8" i="24"/>
  <c r="G8" i="34" l="1"/>
  <c r="F25" i="32" l="1"/>
  <c r="F24" i="32"/>
  <c r="F23" i="32"/>
  <c r="F22" i="32"/>
  <c r="F13" i="32"/>
  <c r="F12" i="32"/>
  <c r="F11" i="32"/>
  <c r="F10" i="32"/>
  <c r="G23" i="23" l="1"/>
  <c r="C23" i="23"/>
  <c r="B23" i="23"/>
  <c r="F32" i="34" l="1"/>
  <c r="E32" i="34"/>
  <c r="D32" i="34"/>
  <c r="C32" i="34"/>
  <c r="G19" i="34"/>
  <c r="D19" i="34"/>
  <c r="G18" i="34"/>
  <c r="D18" i="34"/>
  <c r="G17" i="34"/>
  <c r="D17" i="34"/>
  <c r="G16" i="34"/>
  <c r="D16" i="34"/>
  <c r="G15" i="34"/>
  <c r="D15" i="34"/>
  <c r="G14" i="34"/>
  <c r="D14" i="34"/>
  <c r="G13" i="34"/>
  <c r="D13" i="34"/>
  <c r="G12" i="34"/>
  <c r="D12" i="34"/>
  <c r="G11" i="34"/>
  <c r="D11" i="34"/>
  <c r="G10" i="34"/>
  <c r="D10" i="34"/>
  <c r="G9" i="34"/>
  <c r="D9" i="34"/>
  <c r="D8" i="34"/>
  <c r="F29" i="33"/>
  <c r="E29" i="33"/>
  <c r="D29" i="33"/>
  <c r="C29" i="33"/>
  <c r="B29" i="33"/>
  <c r="D14" i="31"/>
  <c r="D13" i="31"/>
  <c r="D10" i="31"/>
  <c r="D9" i="31"/>
  <c r="E17" i="30"/>
  <c r="G17" i="30" s="1"/>
  <c r="E16" i="30"/>
  <c r="G16" i="30" s="1"/>
  <c r="E15" i="30"/>
  <c r="G15" i="30" s="1"/>
  <c r="E14" i="30"/>
  <c r="G14" i="30" s="1"/>
  <c r="E13" i="30"/>
  <c r="G13" i="30" s="1"/>
  <c r="E12" i="30"/>
  <c r="G12" i="30" s="1"/>
  <c r="E11" i="30"/>
  <c r="G11" i="30" s="1"/>
  <c r="E10" i="30"/>
  <c r="G10" i="30" s="1"/>
  <c r="E9" i="30"/>
  <c r="G9" i="30" s="1"/>
  <c r="E8" i="30"/>
  <c r="G8" i="30" s="1"/>
  <c r="E7" i="30"/>
  <c r="G7" i="30" s="1"/>
  <c r="E6" i="30"/>
  <c r="G6" i="30" s="1"/>
  <c r="I28" i="29"/>
  <c r="F18" i="28"/>
  <c r="E18" i="28"/>
  <c r="C18" i="28"/>
  <c r="B18" i="28"/>
  <c r="H17" i="28"/>
  <c r="D17" i="28"/>
  <c r="H16" i="28"/>
  <c r="D16" i="28"/>
  <c r="H15" i="28"/>
  <c r="D15" i="28"/>
  <c r="H14" i="28"/>
  <c r="D14" i="28"/>
  <c r="H13" i="28"/>
  <c r="D13" i="28"/>
  <c r="H12" i="28"/>
  <c r="D12" i="28"/>
  <c r="H11" i="28"/>
  <c r="D11" i="28"/>
  <c r="H10" i="28"/>
  <c r="D10" i="28"/>
  <c r="H9" i="28"/>
  <c r="D9" i="28"/>
  <c r="H8" i="28"/>
  <c r="D8" i="28"/>
  <c r="H7" i="28"/>
  <c r="D7" i="28"/>
  <c r="H6" i="28"/>
  <c r="F9" i="27"/>
  <c r="E9" i="27"/>
  <c r="C9" i="27"/>
  <c r="B9" i="27"/>
  <c r="I8" i="27"/>
  <c r="H8" i="27"/>
  <c r="J8" i="27"/>
  <c r="H7" i="27"/>
  <c r="J7" i="27"/>
  <c r="H42" i="25"/>
  <c r="G42" i="25"/>
  <c r="C42" i="25"/>
  <c r="E42" i="25" s="1"/>
  <c r="B42" i="25"/>
  <c r="D41" i="25"/>
  <c r="D40" i="25"/>
  <c r="D39" i="25"/>
  <c r="D38" i="25"/>
  <c r="D37" i="25"/>
  <c r="D36" i="25"/>
  <c r="D35" i="25"/>
  <c r="D34" i="25"/>
  <c r="D33" i="25"/>
  <c r="D32" i="25"/>
  <c r="D31" i="25"/>
  <c r="D30" i="25"/>
  <c r="H19" i="25"/>
  <c r="G19" i="25"/>
  <c r="C19" i="25"/>
  <c r="B19" i="25"/>
  <c r="D18" i="25"/>
  <c r="D17" i="25"/>
  <c r="D16" i="25"/>
  <c r="D15" i="25"/>
  <c r="D14" i="25"/>
  <c r="D13" i="25"/>
  <c r="D12" i="25"/>
  <c r="D11" i="25"/>
  <c r="D10" i="25"/>
  <c r="K9" i="25"/>
  <c r="D9" i="25"/>
  <c r="K8" i="25"/>
  <c r="D8" i="25"/>
  <c r="D7" i="25"/>
  <c r="AA20" i="24"/>
  <c r="Z20" i="24"/>
  <c r="S20" i="24"/>
  <c r="R20" i="24"/>
  <c r="Q20" i="24"/>
  <c r="P20" i="24"/>
  <c r="N20" i="24"/>
  <c r="M20" i="24"/>
  <c r="L20" i="24"/>
  <c r="I20" i="24"/>
  <c r="H20" i="24"/>
  <c r="G20" i="24"/>
  <c r="F20" i="24"/>
  <c r="D20" i="24"/>
  <c r="C20" i="24"/>
  <c r="B20" i="24"/>
  <c r="AB19" i="24"/>
  <c r="T19" i="24"/>
  <c r="O19" i="24"/>
  <c r="J19" i="24"/>
  <c r="E19" i="24"/>
  <c r="AB18" i="24"/>
  <c r="T18" i="24"/>
  <c r="O18" i="24"/>
  <c r="J18" i="24"/>
  <c r="E18" i="24"/>
  <c r="AB17" i="24"/>
  <c r="T17" i="24"/>
  <c r="O17" i="24"/>
  <c r="J17" i="24"/>
  <c r="E17" i="24"/>
  <c r="AB16" i="24"/>
  <c r="T16" i="24"/>
  <c r="O16" i="24"/>
  <c r="J16" i="24"/>
  <c r="E16" i="24"/>
  <c r="AB15" i="24"/>
  <c r="T15" i="24"/>
  <c r="O15" i="24"/>
  <c r="J15" i="24"/>
  <c r="E15" i="24"/>
  <c r="AB14" i="24"/>
  <c r="T14" i="24"/>
  <c r="O14" i="24"/>
  <c r="J14" i="24"/>
  <c r="E14" i="24"/>
  <c r="AB13" i="24"/>
  <c r="T13" i="24"/>
  <c r="O13" i="24"/>
  <c r="J13" i="24"/>
  <c r="E13" i="24"/>
  <c r="AB12" i="24"/>
  <c r="T12" i="24"/>
  <c r="O12" i="24"/>
  <c r="J12" i="24"/>
  <c r="E12" i="24"/>
  <c r="AB11" i="24"/>
  <c r="T11" i="24"/>
  <c r="O11" i="24"/>
  <c r="J11" i="24"/>
  <c r="E11" i="24"/>
  <c r="AB10" i="24"/>
  <c r="T10" i="24"/>
  <c r="O10" i="24"/>
  <c r="J10" i="24"/>
  <c r="E10" i="24"/>
  <c r="AB9" i="24"/>
  <c r="T9" i="24"/>
  <c r="O9" i="24"/>
  <c r="J9" i="24"/>
  <c r="E9" i="24"/>
  <c r="AB8" i="24"/>
  <c r="T8" i="24"/>
  <c r="O8" i="24"/>
  <c r="E8" i="24"/>
  <c r="D21" i="23"/>
  <c r="C28" i="74" s="1"/>
  <c r="D28" i="74" s="1"/>
  <c r="D20" i="23"/>
  <c r="D16" i="23"/>
  <c r="F16" i="23" s="1"/>
  <c r="D15" i="23"/>
  <c r="D14" i="23"/>
  <c r="F14" i="23" s="1"/>
  <c r="D13" i="23"/>
  <c r="F13" i="23" s="1"/>
  <c r="D12" i="23"/>
  <c r="D10" i="23"/>
  <c r="F10" i="23" s="1"/>
  <c r="D9" i="23"/>
  <c r="F9" i="23" s="1"/>
  <c r="D8" i="23"/>
  <c r="D7" i="23"/>
  <c r="E19" i="25" l="1"/>
  <c r="D18" i="23"/>
  <c r="F20" i="23"/>
  <c r="C27" i="74"/>
  <c r="D27" i="74" s="1"/>
  <c r="K15" i="24"/>
  <c r="U15" i="24" s="1"/>
  <c r="O20" i="24"/>
  <c r="K19" i="24"/>
  <c r="U19" i="24" s="1"/>
  <c r="K10" i="24"/>
  <c r="U10" i="24" s="1"/>
  <c r="K14" i="24"/>
  <c r="V14" i="24" s="1"/>
  <c r="K18" i="24"/>
  <c r="U18" i="24" s="1"/>
  <c r="K11" i="24"/>
  <c r="K12" i="24"/>
  <c r="U12" i="24" s="1"/>
  <c r="C26" i="74"/>
  <c r="F15" i="23"/>
  <c r="B26" i="74"/>
  <c r="K16" i="24"/>
  <c r="U16" i="24" s="1"/>
  <c r="T20" i="24"/>
  <c r="J20" i="24"/>
  <c r="K9" i="24"/>
  <c r="U9" i="24" s="1"/>
  <c r="K13" i="24"/>
  <c r="K17" i="24"/>
  <c r="V17" i="24" s="1"/>
  <c r="F7" i="23"/>
  <c r="E20" i="24"/>
  <c r="K8" i="24"/>
  <c r="V8" i="24" s="1"/>
  <c r="AB20" i="24"/>
  <c r="K7" i="25"/>
  <c r="D9" i="27"/>
  <c r="H9" i="27"/>
  <c r="G9" i="27"/>
  <c r="D18" i="28"/>
  <c r="G18" i="28"/>
  <c r="H18" i="28"/>
  <c r="H8" i="30"/>
  <c r="H10" i="30"/>
  <c r="H12" i="30"/>
  <c r="H13" i="30"/>
  <c r="H14" i="30"/>
  <c r="H15" i="30"/>
  <c r="H16" i="30"/>
  <c r="F8" i="23"/>
  <c r="D19" i="25"/>
  <c r="D42" i="25"/>
  <c r="H11" i="30"/>
  <c r="H9" i="30"/>
  <c r="H17" i="30"/>
  <c r="I9" i="27"/>
  <c r="H7" i="30"/>
  <c r="K10" i="25"/>
  <c r="K11" i="25"/>
  <c r="K12" i="25"/>
  <c r="K13" i="25"/>
  <c r="K14" i="25"/>
  <c r="K15" i="25"/>
  <c r="K16" i="25"/>
  <c r="K17" i="25"/>
  <c r="K18" i="25"/>
  <c r="K30" i="25"/>
  <c r="K31" i="25"/>
  <c r="K32" i="25"/>
  <c r="K33" i="25"/>
  <c r="K34" i="25"/>
  <c r="K35" i="25"/>
  <c r="K36" i="25"/>
  <c r="K37" i="25"/>
  <c r="K38" i="25"/>
  <c r="K39" i="25"/>
  <c r="K40" i="25"/>
  <c r="K41" i="25"/>
  <c r="I19" i="25"/>
  <c r="I42" i="25"/>
  <c r="C29" i="74" l="1"/>
  <c r="D26" i="74"/>
  <c r="B29" i="74"/>
  <c r="U13" i="24"/>
  <c r="V13" i="24"/>
  <c r="U11" i="24"/>
  <c r="V11" i="24"/>
  <c r="V19" i="24"/>
  <c r="V10" i="24"/>
  <c r="V15" i="24"/>
  <c r="U14" i="24"/>
  <c r="V9" i="24"/>
  <c r="V18" i="24"/>
  <c r="V16" i="24"/>
  <c r="V12" i="24"/>
  <c r="D23" i="23"/>
  <c r="E23" i="23"/>
  <c r="J9" i="27"/>
  <c r="F18" i="23"/>
  <c r="K20" i="24"/>
  <c r="U17" i="24"/>
  <c r="U8" i="24"/>
  <c r="J42" i="25"/>
  <c r="K42" i="25"/>
  <c r="J19" i="25"/>
  <c r="K19" i="25"/>
  <c r="D29" i="74" l="1"/>
  <c r="U20" i="24"/>
  <c r="V20" i="24"/>
  <c r="F23" i="23"/>
  <c r="B37" i="93" l="1"/>
  <c r="H37" i="93" s="1"/>
  <c r="J37" i="93" s="1"/>
  <c r="H28" i="76" l="1"/>
  <c r="J28" i="76"/>
  <c r="D30" i="76"/>
  <c r="D37" i="93"/>
  <c r="J30" i="76" l="1"/>
  <c r="D36" i="76"/>
  <c r="J36" i="76" s="1"/>
  <c r="B17" i="76"/>
  <c r="B30" i="76" s="1"/>
  <c r="C23" i="93"/>
  <c r="I23" i="93" s="1"/>
  <c r="L23" i="93" s="1"/>
  <c r="B23" i="93"/>
  <c r="H23" i="93" s="1"/>
  <c r="C15" i="93"/>
  <c r="I15" i="93" s="1"/>
  <c r="L15" i="93" s="1"/>
  <c r="K15" i="93" s="1"/>
  <c r="M15" i="93" s="1"/>
  <c r="T15" i="93" s="1"/>
  <c r="C16" i="93"/>
  <c r="I16" i="93" s="1"/>
  <c r="B19" i="93"/>
  <c r="H19" i="93" s="1"/>
  <c r="C18" i="93"/>
  <c r="I18" i="93" s="1"/>
  <c r="L18" i="93" s="1"/>
  <c r="C17" i="93"/>
  <c r="I17" i="93" s="1"/>
  <c r="B16" i="93"/>
  <c r="H16" i="93" s="1"/>
  <c r="B14" i="93"/>
  <c r="H14" i="93" s="1"/>
  <c r="B13" i="93"/>
  <c r="H13" i="93" s="1"/>
  <c r="B20" i="93"/>
  <c r="H20" i="93" s="1"/>
  <c r="K20" i="93" s="1"/>
  <c r="B18" i="93"/>
  <c r="H18" i="93" s="1"/>
  <c r="K18" i="93" s="1"/>
  <c r="B17" i="93"/>
  <c r="B15" i="93"/>
  <c r="H15" i="93" s="1"/>
  <c r="H11" i="76"/>
  <c r="H12" i="76"/>
  <c r="C13" i="93"/>
  <c r="I13" i="93" s="1"/>
  <c r="C20" i="93"/>
  <c r="I20" i="93" s="1"/>
  <c r="L20" i="93" s="1"/>
  <c r="I14" i="76"/>
  <c r="H13" i="76"/>
  <c r="C19" i="93"/>
  <c r="I19" i="93" s="1"/>
  <c r="H14" i="76"/>
  <c r="H6" i="76"/>
  <c r="B8" i="75" l="1"/>
  <c r="B36" i="76"/>
  <c r="H36" i="76" s="1"/>
  <c r="M20" i="93"/>
  <c r="T20" i="93" s="1"/>
  <c r="J16" i="93"/>
  <c r="M18" i="93"/>
  <c r="T18" i="93" s="1"/>
  <c r="L19" i="93"/>
  <c r="J13" i="93"/>
  <c r="L13" i="93"/>
  <c r="K13" i="93" s="1"/>
  <c r="M13" i="93" s="1"/>
  <c r="T13" i="93" s="1"/>
  <c r="J23" i="93"/>
  <c r="K23" i="93"/>
  <c r="M23" i="93" s="1"/>
  <c r="T23" i="93" s="1"/>
  <c r="J19" i="93"/>
  <c r="J20" i="93"/>
  <c r="J18" i="93"/>
  <c r="D17" i="93"/>
  <c r="H17" i="93"/>
  <c r="J17" i="93" s="1"/>
  <c r="J15" i="93"/>
  <c r="H30" i="76"/>
  <c r="D19" i="93"/>
  <c r="H17" i="76"/>
  <c r="I12" i="93"/>
  <c r="D18" i="93"/>
  <c r="D13" i="93"/>
  <c r="D15" i="93"/>
  <c r="D20" i="93"/>
  <c r="D23" i="93"/>
  <c r="I13" i="76"/>
  <c r="C17" i="76"/>
  <c r="I6" i="76"/>
  <c r="D16" i="93"/>
  <c r="D12" i="93"/>
  <c r="H12" i="93"/>
  <c r="K12" i="93" s="1"/>
  <c r="C14" i="93"/>
  <c r="I14" i="93" s="1"/>
  <c r="K19" i="93" l="1"/>
  <c r="M19" i="93" s="1"/>
  <c r="T19" i="93" s="1"/>
  <c r="J14" i="93"/>
  <c r="L14" i="93"/>
  <c r="K14" i="93" s="1"/>
  <c r="M14" i="93" s="1"/>
  <c r="T14" i="93" s="1"/>
  <c r="L12" i="93"/>
  <c r="M12" i="93" s="1"/>
  <c r="B17" i="75"/>
  <c r="H17" i="75" s="1"/>
  <c r="H8" i="75"/>
  <c r="I17" i="76"/>
  <c r="C30" i="76"/>
  <c r="D14" i="93"/>
  <c r="J12" i="93"/>
  <c r="J7" i="77"/>
  <c r="C8" i="75" l="1"/>
  <c r="C36" i="76"/>
  <c r="I36" i="76" s="1"/>
  <c r="K32" i="93"/>
  <c r="K45" i="93" s="1"/>
  <c r="L32" i="93"/>
  <c r="L45" i="93" s="1"/>
  <c r="T12" i="93"/>
  <c r="M32" i="93"/>
  <c r="I30" i="76"/>
  <c r="C32" i="93"/>
  <c r="B32" i="93"/>
  <c r="D26" i="93"/>
  <c r="D32" i="93" s="1"/>
  <c r="M45" i="93" l="1"/>
  <c r="T32" i="93"/>
  <c r="T45" i="93" s="1"/>
  <c r="B45" i="93"/>
  <c r="H45" i="93" s="1"/>
  <c r="H32" i="93"/>
  <c r="C45" i="93"/>
  <c r="I45" i="93" s="1"/>
  <c r="I32" i="93"/>
  <c r="C17" i="75"/>
  <c r="I17" i="75" s="1"/>
  <c r="I8" i="75"/>
  <c r="D8" i="75"/>
  <c r="J45" i="93" l="1"/>
  <c r="D45" i="93"/>
  <c r="J32" i="93"/>
  <c r="D17" i="75"/>
  <c r="J17" i="75" s="1"/>
  <c r="J8" i="75"/>
  <c r="U45" i="93" l="1"/>
  <c r="U27" i="93"/>
  <c r="U28" i="93"/>
  <c r="U26" i="93"/>
  <c r="U34" i="93"/>
  <c r="U17" i="93"/>
  <c r="U16" i="93"/>
  <c r="U20" i="93"/>
  <c r="U15" i="93"/>
  <c r="U23" i="93"/>
  <c r="U13" i="93"/>
  <c r="U18" i="93"/>
  <c r="U19" i="93"/>
  <c r="U14" i="93"/>
  <c r="U12" i="93"/>
  <c r="U40" i="93"/>
  <c r="U43" i="93"/>
  <c r="U39" i="93"/>
  <c r="U38" i="93"/>
  <c r="U35" i="93"/>
  <c r="U37" i="93"/>
  <c r="U41" i="93"/>
  <c r="U36" i="93"/>
  <c r="U42" i="93"/>
  <c r="U32" i="93"/>
  <c r="B11" i="74"/>
  <c r="D11" i="74" s="1"/>
</calcChain>
</file>

<file path=xl/sharedStrings.xml><?xml version="1.0" encoding="utf-8"?>
<sst xmlns="http://schemas.openxmlformats.org/spreadsheetml/2006/main" count="4626" uniqueCount="1526">
  <si>
    <t>San Diego Gas &amp; Electric Company</t>
  </si>
  <si>
    <t xml:space="preserve">Energy Savings Assistance (ESA) Program </t>
  </si>
  <si>
    <t>California Alternate Rates for Energy (CARE) Program and</t>
  </si>
  <si>
    <t>Family Electric Rate Assistance (FERA) Program</t>
  </si>
  <si>
    <t>2025 Summary Highlights</t>
  </si>
  <si>
    <t>ESA Program</t>
  </si>
  <si>
    <r>
      <t xml:space="preserve">2025 Energy Savings Assistance Program Summary </t>
    </r>
    <r>
      <rPr>
        <b/>
        <vertAlign val="superscript"/>
        <sz val="12"/>
        <color rgb="FF000000"/>
        <rFont val="Times New Roman"/>
        <family val="1"/>
      </rPr>
      <t>1</t>
    </r>
  </si>
  <si>
    <t>Authorized / Forecasted Planning Assumptions</t>
  </si>
  <si>
    <t>Actual</t>
  </si>
  <si>
    <t>%</t>
  </si>
  <si>
    <t>Budget</t>
  </si>
  <si>
    <r>
      <t xml:space="preserve">Funded from Pre-2025 Unspent Funds </t>
    </r>
    <r>
      <rPr>
        <vertAlign val="superscript"/>
        <sz val="12"/>
        <rFont val="Times New Roman"/>
        <family val="1"/>
      </rPr>
      <t>2</t>
    </r>
  </si>
  <si>
    <t>Summary Homes Treated</t>
  </si>
  <si>
    <r>
      <t>Summary kWh Saved</t>
    </r>
    <r>
      <rPr>
        <vertAlign val="superscript"/>
        <sz val="12"/>
        <rFont val="Times New Roman"/>
        <family val="1"/>
      </rPr>
      <t>3</t>
    </r>
  </si>
  <si>
    <t>Summary kW Demand Reduced</t>
  </si>
  <si>
    <r>
      <t>Summary Therms Saved</t>
    </r>
    <r>
      <rPr>
        <vertAlign val="superscript"/>
        <sz val="12"/>
        <rFont val="Times New Roman"/>
        <family val="1"/>
      </rPr>
      <t>3</t>
    </r>
  </si>
  <si>
    <t>1. This includes all ESA programs for the reporting period: ESA Main, Multifamily Whole Building, Pilot Plus and Pilot Deep, SPOC, and SASH &amp; MASH. Refer to ESA Summary Table 1 for a breakdown of budget and expense by program.</t>
  </si>
  <si>
    <t>2. The cumulative pre-2025 unspent committed funds available totaled $11,597,510 for MFWB, $3,545,137 for PPPD, and $3,947,677 for ESA Main contracts. Refer to the supplemental table in ESA Table 11 for the unspent committed funds available for use within the current program cycle.</t>
  </si>
  <si>
    <t xml:space="preserve">3. SDG&amp;E's actual savings for kWh and Therms includes the PPPD Pilot savings values. However, D.21-06-015 did not have any authorized or forecasted goals. </t>
  </si>
  <si>
    <t>CARE Program</t>
  </si>
  <si>
    <t>2025 CARE Program Summary </t>
  </si>
  <si>
    <t>Authorized Budget</t>
  </si>
  <si>
    <t>Administrative Expenses</t>
  </si>
  <si>
    <t>Subsidies</t>
  </si>
  <si>
    <t>Service Establishment Charge</t>
  </si>
  <si>
    <t xml:space="preserve">Total Program Costs and Discounts </t>
  </si>
  <si>
    <t xml:space="preserve">2025 CARE New Enrollments </t>
  </si>
  <si>
    <t xml:space="preserve">Automatically Enrolled via Data Sharing, ESA Participation, etc </t>
  </si>
  <si>
    <t xml:space="preserve">Self Certified as Income or Categorically Eligible </t>
  </si>
  <si>
    <t>Self Certified as Recertification</t>
  </si>
  <si>
    <t>Method</t>
  </si>
  <si>
    <t>2025 CARE Enrollment Rate</t>
  </si>
  <si>
    <t>Estimated Eligible Participants</t>
  </si>
  <si>
    <t>Participants</t>
  </si>
  <si>
    <t>Enrollment Rate</t>
  </si>
  <si>
    <t>Total Enrolled</t>
  </si>
  <si>
    <t>FERA Program</t>
  </si>
  <si>
    <t>2025 FERA Program Summary </t>
  </si>
  <si>
    <t xml:space="preserve">2025 FERA New Enrollments </t>
  </si>
  <si>
    <t>2025 FERA Enrollment Rate</t>
  </si>
  <si>
    <t>ESA Summary Table 1 - Expenses, and Energy and Demand Savings Summary</t>
  </si>
  <si>
    <t>Program Year 2025 Annual Report</t>
  </si>
  <si>
    <t xml:space="preserve">ESA Summary Table 1A - Expenses Summary </t>
  </si>
  <si>
    <r>
      <t xml:space="preserve">Authorized Budget </t>
    </r>
    <r>
      <rPr>
        <b/>
        <vertAlign val="superscript"/>
        <sz val="12"/>
        <rFont val="Times New Roman"/>
        <family val="1"/>
      </rPr>
      <t>1</t>
    </r>
  </si>
  <si>
    <t>Year to Date Expenses</t>
  </si>
  <si>
    <t>% of Budget Spent YTD</t>
  </si>
  <si>
    <t>ESA Program Expenses:</t>
  </si>
  <si>
    <t>Electric</t>
  </si>
  <si>
    <t>Gas</t>
  </si>
  <si>
    <t>Total</t>
  </si>
  <si>
    <r>
      <t xml:space="preserve">ESA Main Program (SF and MH) </t>
    </r>
    <r>
      <rPr>
        <vertAlign val="superscript"/>
        <sz val="12"/>
        <rFont val="Times New Roman"/>
        <family val="1"/>
      </rPr>
      <t>2</t>
    </r>
  </si>
  <si>
    <r>
      <t>ESA Multifamily Whole Building</t>
    </r>
    <r>
      <rPr>
        <sz val="12"/>
        <color rgb="FFFF0000"/>
        <rFont val="Times New Roman"/>
        <family val="1"/>
      </rPr>
      <t xml:space="preserve"> </t>
    </r>
    <r>
      <rPr>
        <vertAlign val="superscript"/>
        <sz val="12"/>
        <rFont val="Times New Roman"/>
        <family val="1"/>
      </rPr>
      <t>3, 4</t>
    </r>
  </si>
  <si>
    <r>
      <t xml:space="preserve">ESA Pilot Plus and Pilot Deep </t>
    </r>
    <r>
      <rPr>
        <vertAlign val="superscript"/>
        <sz val="12"/>
        <rFont val="Times New Roman"/>
        <family val="1"/>
      </rPr>
      <t>4</t>
    </r>
  </si>
  <si>
    <t>ESA SPOC</t>
  </si>
  <si>
    <r>
      <t xml:space="preserve">SASH and MASH Unspent Funds for ESA Main </t>
    </r>
    <r>
      <rPr>
        <vertAlign val="superscript"/>
        <sz val="12"/>
        <rFont val="Times New Roman"/>
        <family val="1"/>
      </rPr>
      <t>5</t>
    </r>
  </si>
  <si>
    <r>
      <t xml:space="preserve">Building Electrification Retrofit Pilot </t>
    </r>
    <r>
      <rPr>
        <vertAlign val="superscript"/>
        <sz val="12"/>
        <rFont val="Times New Roman"/>
        <family val="1"/>
      </rPr>
      <t>6</t>
    </r>
  </si>
  <si>
    <r>
      <t xml:space="preserve">Clean Energy Homes New Construction Pilot </t>
    </r>
    <r>
      <rPr>
        <vertAlign val="superscript"/>
        <sz val="12"/>
        <rFont val="Times New Roman"/>
        <family val="1"/>
      </rPr>
      <t>6</t>
    </r>
  </si>
  <si>
    <t>CSD Leveraging (N/A for SDG&amp;E)</t>
  </si>
  <si>
    <t>ESA Program TOTAL</t>
  </si>
  <si>
    <t>1. 2025 ESA Portfolio budget authorized in D.21-06-015, Attachment 1, Table 11, unless otherwise specified.</t>
  </si>
  <si>
    <t>2. As of the end of program year 2024, $3,947,677 of pre-2025 unspent committed ESA Main contract funds remained available for use by ESA Main but were excluded from the budget. Refer to ESA Table 11 for the unspent committed funds available for use within the current program cycle.</t>
  </si>
  <si>
    <t>3. ESA MFWB authorized budget includes implementation program budget of $9,014,461 per SDG&amp;E AL 4115-E/3144-G,Table 4. Additionally, the authorized budget includes program administrative budget of $924,348 per SDG&amp;E AL 4482-E/3324-G, Table 1.</t>
  </si>
  <si>
    <t>4. Pursuant to D.21-06-015, OP 181, MFWB &amp; PPPD funds not expended in prior program years remain available for use by the MFWB &amp; PPPD programs throughout the 2022-2026 program cycle. As of the end of program year 2024, the cumulative unspent committed funds excluded from the budget totaled $11,597,510 for MFWB and $3,545,137 for PPPD.</t>
  </si>
  <si>
    <t>5. In accordance with OP 12 of D.15-01-027, any remaining unspent and unencumbered SASH/MASH program funds are to be redirected to low-income energy efficiency programs that benefit ratepayers in residential housing. On October 31, 2023, SDG&amp;E submitted Advice Letter 4285-E, which became effective on November 30, 2023. Subsequently, $315,260 in unspent SASH/MASH funds was transferred to the Low Income Energy Efficiency Balancing Account (LIEEBA) – Electric in December 2023. These funds supported the implementation of the ESA Main Program (Appliance cost category) and were presented separately in ESA Table 1.</t>
  </si>
  <si>
    <t>6. Pilots are applicable to SCE only.</t>
  </si>
  <si>
    <t>ESA Summary Table 1B - Energy and Demand Savings</t>
  </si>
  <si>
    <t>ESA Program:</t>
  </si>
  <si>
    <t>kWh</t>
  </si>
  <si>
    <t>kW</t>
  </si>
  <si>
    <t>Therms</t>
  </si>
  <si>
    <r>
      <t xml:space="preserve">ESA Multifamily Whole Building </t>
    </r>
    <r>
      <rPr>
        <vertAlign val="superscript"/>
        <sz val="12"/>
        <rFont val="Times New Roman"/>
        <family val="1"/>
      </rPr>
      <t>3</t>
    </r>
  </si>
  <si>
    <t xml:space="preserve">ESA Pilot Plus and Pilot Deep </t>
  </si>
  <si>
    <t>N/A</t>
  </si>
  <si>
    <r>
      <t xml:space="preserve">Building Electrification Retrofit Pilot </t>
    </r>
    <r>
      <rPr>
        <vertAlign val="superscript"/>
        <sz val="12"/>
        <rFont val="Times New Roman"/>
        <family val="1"/>
      </rPr>
      <t>4</t>
    </r>
  </si>
  <si>
    <r>
      <t xml:space="preserve">Clean Energy Homes New Construction Pilot </t>
    </r>
    <r>
      <rPr>
        <vertAlign val="superscript"/>
        <sz val="12"/>
        <rFont val="Times New Roman"/>
        <family val="1"/>
      </rPr>
      <t>4</t>
    </r>
  </si>
  <si>
    <t>CSD Leveraging</t>
  </si>
  <si>
    <r>
      <rPr>
        <b/>
        <sz val="12"/>
        <color rgb="FF000000"/>
        <rFont val="Times New Roman"/>
      </rPr>
      <t>ESA Program TOTAL</t>
    </r>
    <r>
      <rPr>
        <b/>
        <vertAlign val="superscript"/>
        <sz val="12"/>
        <color rgb="FF000000"/>
        <rFont val="Times New Roman"/>
      </rPr>
      <t>5</t>
    </r>
  </si>
  <si>
    <t>1. The ESA Main goals are derived from the approved goals established for PY 2022 - 2026, Adopted Goals are from D.21-06-15, Attachment 1, Table 5 which provided goals for the ESA Portfolio and not for individual programs and adjusted based on MFWB AL 4115EG table 3 goals and targets.</t>
  </si>
  <si>
    <t>2. The ESA Multifamily In-Unit energy and demand savings broken out from total MFWB column E34. ESA CAM measure savings boken out from total MFWB column E34.</t>
  </si>
  <si>
    <t>3. Savings for MFWB for both In-unit and Common Area.  AL 4115-E/3144-G approved savings goals specifically for MFWB beginning in 2023, with the balance of Portfolio Savings Goals assumed by ESA Main.</t>
  </si>
  <si>
    <t>4.Electrification and Clean Energy Homes Pilots are applicable to SCE only.</t>
  </si>
  <si>
    <t>5. ESA Program Total(s) may include rounded values</t>
  </si>
  <si>
    <t xml:space="preserve">San Diego Gas &amp; Electric Company
ESA Table 1 - ESA Main (SF, MH) Overall Program Expenses
 Program Year 2025 Annual Report                                                                                                                                                                                                                            </t>
  </si>
  <si>
    <r>
      <t xml:space="preserve">2025 Authorized / Forecasted Budget </t>
    </r>
    <r>
      <rPr>
        <b/>
        <vertAlign val="superscript"/>
        <sz val="12"/>
        <rFont val="Times New Roman"/>
        <family val="1"/>
      </rPr>
      <t>1, 2</t>
    </r>
  </si>
  <si>
    <t>2025 Annual Expenses</t>
  </si>
  <si>
    <r>
      <t xml:space="preserve">% of Budget Spent </t>
    </r>
    <r>
      <rPr>
        <b/>
        <vertAlign val="superscript"/>
        <sz val="12"/>
        <rFont val="Times New Roman"/>
        <family val="1"/>
      </rPr>
      <t>3</t>
    </r>
  </si>
  <si>
    <t>Energy Efficiency</t>
  </si>
  <si>
    <r>
      <t xml:space="preserve">Appliances </t>
    </r>
    <r>
      <rPr>
        <vertAlign val="superscript"/>
        <sz val="12"/>
        <rFont val="Times New Roman"/>
        <family val="1"/>
      </rPr>
      <t>4</t>
    </r>
  </si>
  <si>
    <t xml:space="preserve">Domestic Hot Water </t>
  </si>
  <si>
    <t>Enclosure</t>
  </si>
  <si>
    <t>HVAC</t>
  </si>
  <si>
    <t>Maintenance</t>
  </si>
  <si>
    <t>Lighting</t>
  </si>
  <si>
    <t xml:space="preserve">Miscellaneous </t>
  </si>
  <si>
    <t>Customer Enrollment</t>
  </si>
  <si>
    <t>In Home Education</t>
  </si>
  <si>
    <t>Pilot</t>
  </si>
  <si>
    <t>Implementer Compensation</t>
  </si>
  <si>
    <t>Energy Efficiency TOTAL</t>
  </si>
  <si>
    <t>Training Center</t>
  </si>
  <si>
    <t>Inspections</t>
  </si>
  <si>
    <t>Marketing and Outreach</t>
  </si>
  <si>
    <t>Statewide Marketing Education and Outreach</t>
  </si>
  <si>
    <t>Measurement and Evaluation  Studies</t>
  </si>
  <si>
    <t>Regulatory Compliance</t>
  </si>
  <si>
    <t>General Administration</t>
  </si>
  <si>
    <t>CPUC Energy Division</t>
  </si>
  <si>
    <t>Other DINI Costs</t>
  </si>
  <si>
    <t>Administration Subtotal</t>
  </si>
  <si>
    <t>TOTAL PROGRAM EXPENSES</t>
  </si>
  <si>
    <t>Funded by SASH/MASH Unspent Funds Outside of ESA Program Authorized Budget</t>
  </si>
  <si>
    <r>
      <t xml:space="preserve">Appliances </t>
    </r>
    <r>
      <rPr>
        <vertAlign val="superscript"/>
        <sz val="12"/>
        <rFont val="Times New Roman"/>
        <family val="1"/>
      </rPr>
      <t>5</t>
    </r>
  </si>
  <si>
    <t>TOTAL PROGRAM EXPENSES WITH SASH/MASH</t>
  </si>
  <si>
    <t>Funded Outside of ESA Program Authorized Budget</t>
  </si>
  <si>
    <t>Indirect Costs</t>
  </si>
  <si>
    <t>NGAT Costs (Main &amp; MFWB)</t>
  </si>
  <si>
    <r>
      <t xml:space="preserve">ESA Program Administrative Expenses </t>
    </r>
    <r>
      <rPr>
        <b/>
        <vertAlign val="superscript"/>
        <sz val="12"/>
        <rFont val="Times New Roman"/>
        <family val="1"/>
      </rPr>
      <t>6</t>
    </r>
  </si>
  <si>
    <t>10% Administrative Cap</t>
  </si>
  <si>
    <t>Total Program Costs</t>
  </si>
  <si>
    <t>% of Administrative Spend</t>
  </si>
  <si>
    <t>1. ESA Main budget of $20,365,971 authorized in D.21-06-015, Attachment 1.</t>
  </si>
  <si>
    <t>2. As of the end of program year 2024, $3,947,677 of pre-2025 unspent committed ESA Main contract funds remained available but were excluded from the budget above. Refer to ESA Table 11 for a breakdown of the unspent committed funds remaining available to the current program cycle.</t>
  </si>
  <si>
    <t>3. In D.21-06-015, the Commission revised the fund shift rules allowing flexibility to shift funds between the categories and fuel type. Any fund shifts between the categories and fuel type are reflected in ESA Table 11.</t>
  </si>
  <si>
    <t>4. Appliances cost category excludes SASH/MASH electric budget of $315,260 and 2025 electric expenses of $315,260. The budget and expenses are presented separately.</t>
  </si>
  <si>
    <t>5. In accordance with OP 12 of D.15-01-027, any remaining unspent and unencumbered SASH/MASH program funds are to be redirected to low-income energy efficiency programs that benefit ratepayers in residential housing. On October 31, 2023, SDG&amp;E submitted Advice Letter 4285-E, which became effective on November 30, 2023. Subsequently, $315,260 in unspent SASH/MASH funds was transferred to the Low Income Energy Efficiency Balancing Account (LIEEBA) – Electric in December 2023. These funds supported the implementation of the ESA Main Program (Appliance cost category).</t>
  </si>
  <si>
    <t>6. Ordering Paragraph 112 of D.21-06-015 provides that, beginning in program year 2024, IOU ESA program administrative expenses are capped at 10 percent of total program costs. The definition and categorization of administrative costs for the ESA program shall be consistent with those used for the main energy efficiency program, as authorized in Section 6.15.7.7 of D.21-06-015.  The Regulatory Compliance and General Administration cost categories are both subject to the 10% Administrative Cap calculation.</t>
  </si>
  <si>
    <t xml:space="preserve">San Diego Gas &amp; Electric Company
ESA Table 1A Program Expenses Summary
Program Year 2025 Annual Report                                                                                                                                                                                                                                 </t>
  </si>
  <si>
    <t xml:space="preserve"> ESA Table 1A-1 - Multifamily Whole Building Program Expenses</t>
  </si>
  <si>
    <t>ESA Program (MFWB):</t>
  </si>
  <si>
    <t>2025 Authorized / Forecasted Budget</t>
  </si>
  <si>
    <t xml:space="preserve">% of Budget Spent </t>
  </si>
  <si>
    <r>
      <t xml:space="preserve">ESA Multifamily Whole Building </t>
    </r>
    <r>
      <rPr>
        <vertAlign val="superscript"/>
        <sz val="12"/>
        <rFont val="Times New Roman"/>
        <family val="1"/>
      </rPr>
      <t xml:space="preserve">1, 2 </t>
    </r>
  </si>
  <si>
    <r>
      <t>ESA SPOC</t>
    </r>
    <r>
      <rPr>
        <vertAlign val="superscript"/>
        <sz val="12"/>
        <rFont val="Times New Roman"/>
        <family val="1"/>
      </rPr>
      <t xml:space="preserve"> 3</t>
    </r>
  </si>
  <si>
    <t>TOTAL</t>
  </si>
  <si>
    <t>1 ESA MFWB authorized budget includes implementation program budget of $9,014,461 per SDG&amp;E AL 4115-E/3144-G,Table 4. Additionally, the authorized budget includes program administrative budget of $924,348 per SDG&amp;E AL 4482-E/3324-G, Table 1.</t>
  </si>
  <si>
    <t>2. In accordance with D.21-06-015, OP 181, MFWB funds not expended in previous program years will be available for use to the MFWB program throughout the 2023-2026 program cycle.  The cumulative pre-2025 unspent committed funds excluded from the budget totaled $11,597,510.</t>
  </si>
  <si>
    <t>3. ESA SPOC budget authorized in D.21-06-015, Attachment 1, Table 11.</t>
  </si>
  <si>
    <t xml:space="preserve"> ESA Table 1A-2 - Pilot Plus and Pilot Deep Expenses</t>
  </si>
  <si>
    <r>
      <t xml:space="preserve">ESA Pilot Plus and Pilot Deep Program </t>
    </r>
    <r>
      <rPr>
        <vertAlign val="superscript"/>
        <sz val="12"/>
        <rFont val="Times New Roman"/>
        <family val="1"/>
      </rPr>
      <t>4, 5</t>
    </r>
  </si>
  <si>
    <t xml:space="preserve">4. ESA Pilot Plus and Pilot Deep program budget authorized in D.21-06-015, Attachment 1, Table 11. </t>
  </si>
  <si>
    <t>5. In accordance with D.21-06-015, OP 181, PPPD funds not expended in previous program years will be available for use to the PPPD program throughout the 2022-2026 program cycle. The cumulative pre-2025 unspent committed funds excluded from the budget totaled $3,545,137.</t>
  </si>
  <si>
    <r>
      <t xml:space="preserve">ESA Table 1A-3 - Building Electrification Expenses </t>
    </r>
    <r>
      <rPr>
        <b/>
        <vertAlign val="superscript"/>
        <sz val="12"/>
        <rFont val="Times New Roman"/>
        <family val="1"/>
      </rPr>
      <t>6</t>
    </r>
  </si>
  <si>
    <t xml:space="preserve">2025 Authorized / Forecasted Budget </t>
  </si>
  <si>
    <t>ESA Building Electrification Program</t>
  </si>
  <si>
    <t>6. Pilots is applicable to SCE only.</t>
  </si>
  <si>
    <r>
      <t xml:space="preserve">ESA Table 1A-4 - Clean Energy Homes Expenses </t>
    </r>
    <r>
      <rPr>
        <b/>
        <vertAlign val="superscript"/>
        <sz val="12"/>
        <rFont val="Times New Roman"/>
        <family val="1"/>
      </rPr>
      <t>6</t>
    </r>
  </si>
  <si>
    <t xml:space="preserve">2022 Authorized / Forecasted Budget </t>
  </si>
  <si>
    <t>ESA Clean Energy Homes Program</t>
  </si>
  <si>
    <t>ESA Table 1A-5 - Leveraging - CSD Expenses</t>
  </si>
  <si>
    <t>ESA Program Leveraging - CSD</t>
  </si>
  <si>
    <t>Note: N/A for SDG&amp;E.</t>
  </si>
  <si>
    <t>ESA Table 2 - ESA Main (SF, MH) Expenses and Energy Savings by Measures Installed</t>
  </si>
  <si>
    <t>ESA Main Program Total</t>
  </si>
  <si>
    <t>2025 Completed &amp; Expensed Installation</t>
  </si>
  <si>
    <t>`</t>
  </si>
  <si>
    <t>Basic</t>
  </si>
  <si>
    <t>Plus</t>
  </si>
  <si>
    <t>Units</t>
  </si>
  <si>
    <t>Quantity Installed</t>
  </si>
  <si>
    <r>
      <rPr>
        <b/>
        <sz val="10"/>
        <color rgb="FF000000"/>
        <rFont val="Arial"/>
        <family val="2"/>
      </rPr>
      <t xml:space="preserve">kWh </t>
    </r>
    <r>
      <rPr>
        <b/>
        <vertAlign val="superscript"/>
        <sz val="10"/>
        <color rgb="FF000000"/>
        <rFont val="Arial"/>
        <family val="2"/>
      </rPr>
      <t>4</t>
    </r>
    <r>
      <rPr>
        <b/>
        <sz val="10"/>
        <color rgb="FF000000"/>
        <rFont val="Arial"/>
        <family val="2"/>
      </rPr>
      <t xml:space="preserve"> (Annual)</t>
    </r>
  </si>
  <si>
    <r>
      <rPr>
        <b/>
        <sz val="10"/>
        <color rgb="FF000000"/>
        <rFont val="Arial"/>
        <family val="2"/>
      </rPr>
      <t xml:space="preserve">kW </t>
    </r>
    <r>
      <rPr>
        <b/>
        <vertAlign val="superscript"/>
        <sz val="10"/>
        <color rgb="FF000000"/>
        <rFont val="Arial"/>
        <family val="2"/>
      </rPr>
      <t>4</t>
    </r>
    <r>
      <rPr>
        <b/>
        <sz val="10"/>
        <color rgb="FF000000"/>
        <rFont val="Arial"/>
        <family val="2"/>
      </rPr>
      <t xml:space="preserve"> (Annual)</t>
    </r>
  </si>
  <si>
    <r>
      <rPr>
        <b/>
        <sz val="10"/>
        <color rgb="FF000000"/>
        <rFont val="Arial"/>
        <family val="2"/>
      </rPr>
      <t xml:space="preserve">Therms </t>
    </r>
    <r>
      <rPr>
        <b/>
        <vertAlign val="superscript"/>
        <sz val="10"/>
        <color rgb="FF000000"/>
        <rFont val="Arial"/>
        <family val="2"/>
      </rPr>
      <t>4</t>
    </r>
    <r>
      <rPr>
        <b/>
        <sz val="10"/>
        <color rgb="FF000000"/>
        <rFont val="Arial"/>
        <family val="2"/>
      </rPr>
      <t xml:space="preserve"> (Annual)</t>
    </r>
  </si>
  <si>
    <r>
      <t xml:space="preserve">Expenses ($) </t>
    </r>
    <r>
      <rPr>
        <b/>
        <vertAlign val="superscript"/>
        <sz val="10"/>
        <rFont val="Arial"/>
        <family val="2"/>
      </rPr>
      <t>8, 9</t>
    </r>
  </si>
  <si>
    <t>% of Expenditures</t>
  </si>
  <si>
    <t>Effective Useful Life (years)</t>
  </si>
  <si>
    <t>2025 Total Measure Life Cycle Bill Savings</t>
  </si>
  <si>
    <t xml:space="preserve">Appliances </t>
  </si>
  <si>
    <t>Clothes Dryer</t>
  </si>
  <si>
    <t>x</t>
  </si>
  <si>
    <t>Each</t>
  </si>
  <si>
    <t>Dish Washer</t>
  </si>
  <si>
    <t>Freezer</t>
  </si>
  <si>
    <t>High Efficiency Clothes Washer</t>
  </si>
  <si>
    <t>Induction Cooking Appliance-FS - New</t>
  </si>
  <si>
    <t>Microwave</t>
  </si>
  <si>
    <t>Refrigerator</t>
  </si>
  <si>
    <t>Domestic Hot Water</t>
  </si>
  <si>
    <t>Combined Showerhead/TSV</t>
  </si>
  <si>
    <t>Faucet Aerator</t>
  </si>
  <si>
    <t>Heat Pump Water Heater</t>
  </si>
  <si>
    <t>Heat Pump Water Heater - Electric</t>
  </si>
  <si>
    <t>Heat Pump Water Heater - Gas</t>
  </si>
  <si>
    <t>Heat Pump Water Heater - Propane</t>
  </si>
  <si>
    <t>Low-Flow Showerhead</t>
  </si>
  <si>
    <t>Home</t>
  </si>
  <si>
    <t>Solar Water Heating</t>
  </si>
  <si>
    <r>
      <rPr>
        <sz val="10"/>
        <color rgb="FF000000"/>
        <rFont val="Arial"/>
        <family val="2"/>
      </rPr>
      <t xml:space="preserve">Other Domestic Hot Water </t>
    </r>
    <r>
      <rPr>
        <vertAlign val="superscript"/>
        <sz val="10"/>
        <color rgb="FF000000"/>
        <rFont val="Arial"/>
        <family val="2"/>
      </rPr>
      <t>5</t>
    </r>
  </si>
  <si>
    <t>Tankless Water Heater</t>
  </si>
  <si>
    <t>Thermostatic Shower Valve</t>
  </si>
  <si>
    <t xml:space="preserve">Thermostatic Shower Valve Combined Showerhead </t>
  </si>
  <si>
    <t>Thermostatic Tub Spout/Diverter</t>
  </si>
  <si>
    <t>Water Heater Repair</t>
  </si>
  <si>
    <t>Water Heater Replacement</t>
  </si>
  <si>
    <t>Water Heater Tank and Pipe Insulation</t>
  </si>
  <si>
    <r>
      <rPr>
        <b/>
        <sz val="10"/>
        <color rgb="FF000000"/>
        <rFont val="Arial"/>
        <family val="2"/>
      </rPr>
      <t xml:space="preserve">Enclosure </t>
    </r>
    <r>
      <rPr>
        <b/>
        <vertAlign val="superscript"/>
        <sz val="10"/>
        <color rgb="FF000000"/>
        <rFont val="Arial"/>
        <family val="2"/>
      </rPr>
      <t>1</t>
    </r>
  </si>
  <si>
    <t>Air Sealing</t>
  </si>
  <si>
    <t>Attic Insulation</t>
  </si>
  <si>
    <t>Area-ft2</t>
  </si>
  <si>
    <t xml:space="preserve">Attic Insulation CAC NonElect Heat - New </t>
  </si>
  <si>
    <t>Caulking</t>
  </si>
  <si>
    <t>Diagnostic Air Sealing</t>
  </si>
  <si>
    <t>Floor Insulation</t>
  </si>
  <si>
    <t>Minor Home Repairs</t>
  </si>
  <si>
    <r>
      <rPr>
        <b/>
        <sz val="10"/>
        <color rgb="FF000000"/>
        <rFont val="Arial"/>
        <family val="2"/>
      </rPr>
      <t xml:space="preserve">HVAC </t>
    </r>
    <r>
      <rPr>
        <b/>
        <vertAlign val="superscript"/>
        <sz val="10"/>
        <color rgb="FF000000"/>
        <rFont val="Arial"/>
        <family val="2"/>
      </rPr>
      <t>6</t>
    </r>
  </si>
  <si>
    <t>Central A/C replacement</t>
  </si>
  <si>
    <t>Central Heat Pump-FS (propane or gas space)</t>
  </si>
  <si>
    <t>Duct Test and Seal</t>
  </si>
  <si>
    <t>Energy Efficient Fan Control</t>
  </si>
  <si>
    <t>Evaporative Cooler (Installation)</t>
  </si>
  <si>
    <t>Evaporative Cooler (Replacement)</t>
  </si>
  <si>
    <t>Furnace Repair</t>
  </si>
  <si>
    <t>Furnace Replacement</t>
  </si>
  <si>
    <t>Heat Pump Replacement</t>
  </si>
  <si>
    <t>Heat Pump Replacement - CAC Gas - New</t>
  </si>
  <si>
    <t>Heat Pump Replacement - CAC Propane - New</t>
  </si>
  <si>
    <t>High Efficiency Forced Air Unit (HE FAU)</t>
  </si>
  <si>
    <t>High Efficiency Forced Air Unit (HE FAU) - Early Replacement</t>
  </si>
  <si>
    <t>High Efficiency Forced Air Unit (HE FAU) - On Burnout</t>
  </si>
  <si>
    <t>Portable A/C</t>
  </si>
  <si>
    <t>Prescriptive Duct Sealing</t>
  </si>
  <si>
    <t>Removed - A/C Time Delay</t>
  </si>
  <si>
    <t>Removed - FAU Standing Pilot Conversion</t>
  </si>
  <si>
    <t>Room A/C Replacement</t>
  </si>
  <si>
    <t>Smart Thermostat</t>
  </si>
  <si>
    <t>Wholehouse Fan</t>
  </si>
  <si>
    <t>Central A/C Tune up</t>
  </si>
  <si>
    <t>Furnace Clean and Tune</t>
  </si>
  <si>
    <t>HVAC Air Filter Service</t>
  </si>
  <si>
    <t>Condenser Coil Cleaning - New</t>
  </si>
  <si>
    <t xml:space="preserve">Evaporative Cooler - Maint Functioning - New </t>
  </si>
  <si>
    <t>Evaporative Cooler - Maint Non-Functioning - New</t>
  </si>
  <si>
    <t>Evaporative Cooler Maintenance</t>
  </si>
  <si>
    <t>Evaporator Coil - New</t>
  </si>
  <si>
    <t>Fan Control Adjust - New</t>
  </si>
  <si>
    <t>Range Hood</t>
  </si>
  <si>
    <t>Refrigerant Charge Adjustment - New</t>
  </si>
  <si>
    <t xml:space="preserve">Lighting </t>
  </si>
  <si>
    <t>Exterior Hard wired LED fixtures</t>
  </si>
  <si>
    <t>LED A-Lamps</t>
  </si>
  <si>
    <t>LED R/BR Lamps</t>
  </si>
  <si>
    <t>Removed - Interior Hard wired LED fixtures</t>
  </si>
  <si>
    <t>Removed - LED Night Light</t>
  </si>
  <si>
    <t>Removed - LED Torchiere</t>
  </si>
  <si>
    <t>Removed - Occupancy Sensor</t>
  </si>
  <si>
    <t>Miscellaneous</t>
  </si>
  <si>
    <t>Air Purifier</t>
  </si>
  <si>
    <t>CO and Smoke Alarm</t>
  </si>
  <si>
    <t>Cold Storage</t>
  </si>
  <si>
    <t>Comprehensive Home Health and Safety Check-up</t>
  </si>
  <si>
    <t>Pool Pumps</t>
  </si>
  <si>
    <t>Smart Strip</t>
  </si>
  <si>
    <t>Smart Strip Tier II</t>
  </si>
  <si>
    <t>Pilots</t>
  </si>
  <si>
    <t>ESA Outreach &amp; Assessment</t>
  </si>
  <si>
    <t>ESA In-Home Energy Education</t>
  </si>
  <si>
    <t xml:space="preserve">Total Savings/Expenditures </t>
  </si>
  <si>
    <r>
      <rPr>
        <sz val="10"/>
        <color rgb="FF000000"/>
        <rFont val="Arial"/>
        <family val="2"/>
      </rPr>
      <t xml:space="preserve">Total Households Weatherized </t>
    </r>
    <r>
      <rPr>
        <vertAlign val="superscript"/>
        <sz val="10"/>
        <color rgb="FF000000"/>
        <rFont val="Arial"/>
        <family val="2"/>
      </rPr>
      <t>2</t>
    </r>
  </si>
  <si>
    <t xml:space="preserve">Households Treated </t>
  </si>
  <si>
    <t xml:space="preserve"> - Single Family Households Treated</t>
  </si>
  <si>
    <t xml:space="preserve"> - Multi-family Households Treated</t>
  </si>
  <si>
    <t xml:space="preserve"> - Mobile Homes Treated</t>
  </si>
  <si>
    <t>Total Number of Households Treated</t>
  </si>
  <si>
    <r>
      <rPr>
        <b/>
        <sz val="10"/>
        <color rgb="FF000000"/>
        <rFont val="Arial"/>
        <family val="2"/>
      </rPr>
      <t xml:space="preserve"># Eligible Households to be Treated for PY </t>
    </r>
    <r>
      <rPr>
        <b/>
        <vertAlign val="superscript"/>
        <sz val="10"/>
        <color rgb="FF000000"/>
        <rFont val="Arial"/>
        <family val="2"/>
      </rPr>
      <t>3</t>
    </r>
  </si>
  <si>
    <t>% of Households Treated</t>
  </si>
  <si>
    <t xml:space="preserve"> - Master-Meter Households Treated</t>
  </si>
  <si>
    <t xml:space="preserve">ESA Main Program </t>
  </si>
  <si>
    <r>
      <rPr>
        <b/>
        <sz val="10"/>
        <color rgb="FF000000"/>
        <rFont val="Arial"/>
        <family val="2"/>
      </rPr>
      <t xml:space="preserve">Administration </t>
    </r>
    <r>
      <rPr>
        <b/>
        <vertAlign val="superscript"/>
        <sz val="10"/>
        <color rgb="FF000000"/>
        <rFont val="Arial"/>
        <family val="2"/>
      </rPr>
      <t>7</t>
    </r>
  </si>
  <si>
    <t>Direct Implementation (Non-Incentive)</t>
  </si>
  <si>
    <r>
      <t xml:space="preserve">Direct Implementation </t>
    </r>
    <r>
      <rPr>
        <b/>
        <vertAlign val="superscript"/>
        <sz val="10"/>
        <color rgb="FF000000"/>
        <rFont val="Arial"/>
        <family val="2"/>
      </rPr>
      <t>8, 9</t>
    </r>
  </si>
  <si>
    <t>&lt;&lt;Includes measures costs</t>
  </si>
  <si>
    <t>TOTAL ESA Main COSTS</t>
  </si>
  <si>
    <t>[1]  Envelope and Air Sealing Measures may include outlet cover plate gaskets, attic access weatherization, weatherstripping - door, caulking and minor home repairs.  Minor home repairs predominantly are door jamb repair / replacement, door repair, and window putty.</t>
  </si>
  <si>
    <t>[2]  Weatherization may consist of attic insulation, attic access weatherization, weatherstripping - door, caulking, &amp; minor home repairs.</t>
  </si>
  <si>
    <t>[3]  Based on D.21-06-015 Attachment 1, Table 6 targets.</t>
  </si>
  <si>
    <t>[4]  All savings are calculated based on the following sources: DNV/GL Impact Evaluation Program Years 2015-2017 Impact II, or ESA workpapers savings estimates.</t>
  </si>
  <si>
    <t>[5] Other Domestic Hot Water includes the following parts: Faucet Aerator, Low Flow Showerhead, and Thermostatic shower valve.</t>
  </si>
  <si>
    <t>[6] Savings for HVAC measure vary by CZ</t>
  </si>
  <si>
    <t>[7] "Administration" includes program  'administrative costs' subject to the 10% cap. Actual ESA program expenses subject to the 10% administrative cap follow the same definition and categorization of 'administrative costs' as the energy efficiency programs, as authorized in Section 6.15.7.7 of D.21-06-015.</t>
  </si>
  <si>
    <t xml:space="preserve">[8]  In accordance with OP 12 of D.15-01-027, any remaining unspent and unencumbered SASH/MASH program funds are to be redirected to low-income energy efficiency programs that benefit ratepayers in residential housing. On October 31, 2023, SDG&amp;E submitted Advice Letter 4285-E, which became effective on November 30, 2023. In ecember 2023, $315,260 in unspent SASH/MASH funds was transferred to the Low Income Energy Efficiency Balancing Account (LIEEBA) – Electric in December 2023. These funds supported the implementation of the ESA Main Program (Appliance cost category). For program year 2025, SDG&amp;E incurred $315,260 of program expensesfor Appliance measures assciated with Direct Implementation cost category. </t>
  </si>
  <si>
    <t>[9] The total Direct implementation expense (in cell F115) differs from Total Savins/Expenditures (in cell I97) by $1,457 due to a customer refrigerator replacement that was outside of the appliance warranty period.</t>
  </si>
  <si>
    <t>Energy Savings Assistance Program Table 2A - Multifamily Whole Building Program</t>
  </si>
  <si>
    <r>
      <rPr>
        <b/>
        <sz val="12"/>
        <color rgb="FF000000"/>
        <rFont val="Times New Roman"/>
        <family val="1"/>
      </rPr>
      <t xml:space="preserve"> Table 2A-1 ESA Program - Multifamily Whole Building</t>
    </r>
    <r>
      <rPr>
        <b/>
        <vertAlign val="superscript"/>
        <sz val="12"/>
        <color rgb="FF000000"/>
        <rFont val="Times New Roman"/>
        <family val="1"/>
      </rPr>
      <t>5</t>
    </r>
    <r>
      <rPr>
        <b/>
        <sz val="12"/>
        <color rgb="FF000000"/>
        <rFont val="Times New Roman"/>
        <family val="1"/>
      </rPr>
      <t xml:space="preserve"> - Southern Region </t>
    </r>
  </si>
  <si>
    <r>
      <t xml:space="preserve"> Table 2A-2 ESA Program - Multifamily Whole Building</t>
    </r>
    <r>
      <rPr>
        <b/>
        <vertAlign val="superscript"/>
        <sz val="12"/>
        <rFont val="Times New Roman"/>
        <family val="1"/>
      </rPr>
      <t>5</t>
    </r>
    <r>
      <rPr>
        <b/>
        <sz val="12"/>
        <rFont val="Times New Roman"/>
        <family val="1"/>
      </rPr>
      <t xml:space="preserve"> - San Diego Gas &amp; Electric Company</t>
    </r>
  </si>
  <si>
    <r>
      <t>Measures</t>
    </r>
    <r>
      <rPr>
        <b/>
        <vertAlign val="superscript"/>
        <sz val="12"/>
        <rFont val="Times New Roman"/>
        <family val="1"/>
      </rPr>
      <t>1</t>
    </r>
  </si>
  <si>
    <t>Units (of Measure such as "each")</t>
  </si>
  <si>
    <r>
      <t>Measure Type (In-unit vs CAM/WB)</t>
    </r>
    <r>
      <rPr>
        <b/>
        <vertAlign val="superscript"/>
        <sz val="12"/>
        <rFont val="Times New Roman"/>
        <family val="1"/>
      </rPr>
      <t>7</t>
    </r>
  </si>
  <si>
    <t>Number of Units for Cap-kBTUh and Cap-Tons</t>
  </si>
  <si>
    <t>kWh (Annual)</t>
  </si>
  <si>
    <t>kW (Annual)</t>
  </si>
  <si>
    <t>Therms (Annual)</t>
  </si>
  <si>
    <r>
      <t>Expenses ($)</t>
    </r>
    <r>
      <rPr>
        <b/>
        <vertAlign val="superscript"/>
        <sz val="12"/>
        <rFont val="Times New Roman"/>
        <family val="1"/>
      </rPr>
      <t>4</t>
    </r>
  </si>
  <si>
    <t>% of Expenditure</t>
  </si>
  <si>
    <t>Appliances</t>
  </si>
  <si>
    <t>In-Unit</t>
  </si>
  <si>
    <t>High Efficiency Clothes Washer - CAM</t>
  </si>
  <si>
    <t>CAM/WB</t>
  </si>
  <si>
    <t>Refrigerator - CAM</t>
  </si>
  <si>
    <t>New: Non-Condensing Domestic Hot Water Boiler - CAM</t>
  </si>
  <si>
    <t>Cap-kBTUh</t>
  </si>
  <si>
    <t>New: Condensing Domestic Hot Water Boiler - CAM</t>
  </si>
  <si>
    <t>Central Domestic Hot Water Boiler - CAM</t>
  </si>
  <si>
    <t>Storage Water Heater - CAM</t>
  </si>
  <si>
    <t>Tankless Water Heater - CAM</t>
  </si>
  <si>
    <t>Demand Control DHW Recirculation Pump - CAM</t>
  </si>
  <si>
    <t>Household</t>
  </si>
  <si>
    <t>Demand Control DHW Recirculation Pump</t>
  </si>
  <si>
    <t>Low Flow Showerhead</t>
  </si>
  <si>
    <t>Faucet Aerator - CAM</t>
  </si>
  <si>
    <t>TSV and Low Flow Showerhead</t>
  </si>
  <si>
    <t>Water Heater Tank and Pipe Insulation - CAM</t>
  </si>
  <si>
    <t>Len-ft</t>
  </si>
  <si>
    <t>Water Heater Repair/Replacement</t>
  </si>
  <si>
    <t>Water Heater Repair/Replacement - HC&amp;S</t>
  </si>
  <si>
    <t>Hot Water Pipe Insulation</t>
  </si>
  <si>
    <t>Boiler Controls - CAM</t>
  </si>
  <si>
    <t>Heat Pump Water Heater - FS - CAM</t>
  </si>
  <si>
    <t>Instantaneous Domestic Hot Water Heater - CAM</t>
  </si>
  <si>
    <t>Envelope</t>
  </si>
  <si>
    <t>Sq Ft</t>
  </si>
  <si>
    <t>Attic Insulation - CAM</t>
  </si>
  <si>
    <t>Wall Insulation Blow-in</t>
  </si>
  <si>
    <t>Wall Insulation Blow-in - CAM</t>
  </si>
  <si>
    <t>Windows</t>
  </si>
  <si>
    <t>Window Film</t>
  </si>
  <si>
    <t>Repair Ceiling/Floor/Wall (Interior/Exterior)</t>
  </si>
  <si>
    <t>Wall Furnace Replacement - HC&amp;S</t>
  </si>
  <si>
    <r>
      <rPr>
        <b/>
        <sz val="12"/>
        <color rgb="FF000000"/>
        <rFont val="Times New Roman"/>
      </rPr>
      <t xml:space="preserve">HVAC </t>
    </r>
    <r>
      <rPr>
        <b/>
        <vertAlign val="superscript"/>
        <sz val="12"/>
        <color rgb="FF000000"/>
        <rFont val="Times New Roman"/>
      </rPr>
      <t>8</t>
    </r>
  </si>
  <si>
    <t>Air Conditioners Split System</t>
  </si>
  <si>
    <t>Cap-Tons</t>
  </si>
  <si>
    <t>Air Conditioners Split System - CAM</t>
  </si>
  <si>
    <t>Heat Pump Split System</t>
  </si>
  <si>
    <t>New:  Packaged Air Conditioner</t>
  </si>
  <si>
    <t>New:  Packaged Air Conditioner  - CAM</t>
  </si>
  <si>
    <t>Package Terminal A/C</t>
  </si>
  <si>
    <t>Package Terminal Heat Pump</t>
  </si>
  <si>
    <t>Cap-kBtuh</t>
  </si>
  <si>
    <t>Furnace Replacement - HC&amp;S</t>
  </si>
  <si>
    <t>Space Heating Boiler</t>
  </si>
  <si>
    <t>Smart Thermostats</t>
  </si>
  <si>
    <t>Smart Thermostats - CAM</t>
  </si>
  <si>
    <t>Furnace Repair/Replacement</t>
  </si>
  <si>
    <t>Central A/C Replacement</t>
  </si>
  <si>
    <t>Blower Motor Retrofit</t>
  </si>
  <si>
    <t>Efficient Fan Controller</t>
  </si>
  <si>
    <t>Duct Test and Seal - CAM</t>
  </si>
  <si>
    <t>Evaporative Cooler</t>
  </si>
  <si>
    <t>Combustion Ventilation Air (CVA) Repair</t>
  </si>
  <si>
    <t>Combustion Ventilation Air (CVA) Repair - CAM</t>
  </si>
  <si>
    <t>Interior LED Lighting</t>
  </si>
  <si>
    <t>Interior LED Lighting - CAM</t>
  </si>
  <si>
    <t>Interior TLED Type A Lamps</t>
  </si>
  <si>
    <t>Interior TLED Type C Lamps</t>
  </si>
  <si>
    <t>New: LED T8 Lamp - Interior</t>
  </si>
  <si>
    <t>New:  LED T8 Lamp - Exterior</t>
  </si>
  <si>
    <t>Interior LED Fixture</t>
  </si>
  <si>
    <t>Interior LED Screw-in</t>
  </si>
  <si>
    <t>Interior LED Exit Sign</t>
  </si>
  <si>
    <t>Exterior LED Lighting</t>
  </si>
  <si>
    <t>New: LED Parking Garage Fixtures</t>
  </si>
  <si>
    <t>LED Exterior Wall or Pole Mounted Fixture</t>
  </si>
  <si>
    <t>LED, Wall Mounted Fixture, Exterior - CAM</t>
  </si>
  <si>
    <t>LED, Pole Mounted Fixture, Exterior - CAM</t>
  </si>
  <si>
    <t>LED Corn Lamp for Exterior Wall or Pole Mounted</t>
  </si>
  <si>
    <t>Exterior LED Lighting - Pool</t>
  </si>
  <si>
    <t>Wall or Ceiling Mounted Occupancy Sensor - CAM</t>
  </si>
  <si>
    <t>LED Diffuse A-Lamps</t>
  </si>
  <si>
    <t>LED Diffuse A-Lamps - CAM</t>
  </si>
  <si>
    <t>LED Reflector Bulbs</t>
  </si>
  <si>
    <t>LED, New Fixtures, Exterior - CAM</t>
  </si>
  <si>
    <t>LED, New Fixtures, Interior - CAM</t>
  </si>
  <si>
    <t>LED, Type A Lamps - CAM</t>
  </si>
  <si>
    <t>LED, A Lamps - CAM</t>
  </si>
  <si>
    <t>Tier-2 Smart Power Strip</t>
  </si>
  <si>
    <t>Tier-2 Smart Power Strip  - CAM</t>
  </si>
  <si>
    <t>Variable Speed Pool Pump</t>
  </si>
  <si>
    <t>Smart Power Strip Tier II</t>
  </si>
  <si>
    <t>CO and Smoke Alarm - CAM</t>
  </si>
  <si>
    <t>Minor Repair</t>
  </si>
  <si>
    <t>Minor Repair - CAM</t>
  </si>
  <si>
    <t>Variable Speed Pool Pump - CAM</t>
  </si>
  <si>
    <t xml:space="preserve">Electrification </t>
  </si>
  <si>
    <t>New - Central Heat Pump-FS (propane or gas space)</t>
  </si>
  <si>
    <t>Heat Pump Clothes Dryer - FS</t>
  </si>
  <si>
    <t>Induction Cooktop - FS</t>
  </si>
  <si>
    <t>Ductless Mini-split Heat Pump - FS</t>
  </si>
  <si>
    <t>Heat Pump Pool Heater - FS</t>
  </si>
  <si>
    <t>Ductless Mini Split - FS</t>
  </si>
  <si>
    <t>Heat Pump Pool Heater - FS - CAM</t>
  </si>
  <si>
    <t>Customer Enrollment - In Unit</t>
  </si>
  <si>
    <t>Assessment CAM</t>
  </si>
  <si>
    <t>Enrollment Whole Building</t>
  </si>
  <si>
    <t>Ancillary Services</t>
  </si>
  <si>
    <t>Audit</t>
  </si>
  <si>
    <t>Project Completion, Common Area - CAM</t>
  </si>
  <si>
    <t>Project Completion, In Unit</t>
  </si>
  <si>
    <t>Project Completion, Whole Building</t>
  </si>
  <si>
    <t>Taxes</t>
  </si>
  <si>
    <t>QA/Inspection, In Unit</t>
  </si>
  <si>
    <t>Permit Fee</t>
  </si>
  <si>
    <t>Ancillary Services - CAM</t>
  </si>
  <si>
    <t>Shipping</t>
  </si>
  <si>
    <t>Implementer QA/Inspection, In Unit</t>
  </si>
  <si>
    <t>-</t>
  </si>
  <si>
    <t>Multifamily Properties Treated</t>
  </si>
  <si>
    <t>Number</t>
  </si>
  <si>
    <r>
      <t>Total Number of Multifamily Properties Treated (buildings)</t>
    </r>
    <r>
      <rPr>
        <b/>
        <vertAlign val="superscript"/>
        <sz val="12"/>
        <rFont val="Times New Roman"/>
        <family val="1"/>
      </rPr>
      <t>2</t>
    </r>
    <r>
      <rPr>
        <b/>
        <sz val="12"/>
        <rFont val="Times New Roman"/>
        <family val="1"/>
      </rPr>
      <t xml:space="preserve"> </t>
    </r>
  </si>
  <si>
    <t>Subtotal of Master-metered Multifamily Properties Treated</t>
  </si>
  <si>
    <r>
      <t>Total Number of Multifamily Tenant Units w/in Properties Treated</t>
    </r>
    <r>
      <rPr>
        <b/>
        <vertAlign val="superscript"/>
        <sz val="12"/>
        <rFont val="Times New Roman"/>
        <family val="1"/>
      </rPr>
      <t>3</t>
    </r>
  </si>
  <si>
    <t>Total Number of buildings w/in Properties Treated</t>
  </si>
  <si>
    <t>Multifamily Households Treated (In-Unit)</t>
  </si>
  <si>
    <r>
      <t>Total Number of Households Individually Treated</t>
    </r>
    <r>
      <rPr>
        <b/>
        <vertAlign val="superscript"/>
        <sz val="12"/>
        <rFont val="Times New Roman"/>
        <family val="1"/>
      </rPr>
      <t>9</t>
    </r>
  </si>
  <si>
    <t>Multifamily CAM/WB Treated</t>
  </si>
  <si>
    <r>
      <t>Total Number of CAM/Whole Building Treated (Projects)</t>
    </r>
    <r>
      <rPr>
        <b/>
        <vertAlign val="superscript"/>
        <sz val="12"/>
        <rFont val="Times New Roman"/>
        <family val="1"/>
      </rPr>
      <t>10</t>
    </r>
  </si>
  <si>
    <t>ESA Program - MFWB</t>
  </si>
  <si>
    <r>
      <t>Administration</t>
    </r>
    <r>
      <rPr>
        <b/>
        <vertAlign val="superscript"/>
        <sz val="12"/>
        <rFont val="Times New Roman"/>
        <family val="1"/>
      </rPr>
      <t>11</t>
    </r>
  </si>
  <si>
    <r>
      <t xml:space="preserve">Administration </t>
    </r>
    <r>
      <rPr>
        <b/>
        <vertAlign val="superscript"/>
        <sz val="12"/>
        <rFont val="Times New Roman"/>
        <family val="1"/>
      </rPr>
      <t>11</t>
    </r>
  </si>
  <si>
    <t>Direct Implementation</t>
  </si>
  <si>
    <t>&lt;&lt;Includes measures and non-measure costs.</t>
  </si>
  <si>
    <t>SPOC</t>
  </si>
  <si>
    <t>TOTAL MFWB COSTS</t>
  </si>
  <si>
    <t>[1] Measures are customized by each IOU, see 'Table 2B-1, Eligible Measures List'. Measures list may change based on available information on both costs and benefits and may vary across climate zones. Each IOU should fill out Table 2B as it pertains to their program. Table 2B-1 Column A should match Table 2B Column A for eligible (not canceled) measures. PG&amp;E inadvertently misreported the number of DHW, Furnace, and Window installations in August that the quantities were reported in system output (kBtu) for DHW and Furnace, and in sqft sizes for Windows. These totals have been corrected in this month’s report.  
Highlighted in red are the in-unit measure types that were not included in the previous version of the table.</t>
  </si>
  <si>
    <t>[2] Multifamily properties are sites with at least five (5) or more dwelling units.  The properties may have multiple buildings.  2021.</t>
  </si>
  <si>
    <t>[3] Multifamily tenant units are the number of dwelling units located within properties treated.  This number does not represent the same number of dwellings treated as captured in table 2A.</t>
  </si>
  <si>
    <t xml:space="preserve">[4] Commissioning costs, as allowable per the Decision, are included in measures total cost unless otherwise noted. </t>
  </si>
  <si>
    <t>[5] Applicable to Deed-Restricted, government and non-profit owned multi-family buildings described in D.16-11-022, modified by D.17-12-009, where 65% of tenants are income eligible based (at or below 200% of the Federal Poverty Guidelines).</t>
  </si>
  <si>
    <t>[7] Measure type column added to identify if a measure is for in-unit or common area/whole building because they use different workpaper savings.</t>
  </si>
  <si>
    <t>[8] From ED: Savings for HVAC measures vary by CZ and is averaged in these tables</t>
  </si>
  <si>
    <t xml:space="preserve">[9] Number of multifamily units that received completed in-unit treatment. Defined as receiving a in-home education fee plus at least one measure. </t>
  </si>
  <si>
    <t xml:space="preserve">[10] Number of multifamily properties with fully completed CAM/WB projects. Defined as receiving a CAM or WB completion fee plus at least one measure. </t>
  </si>
  <si>
    <t>[11] "Administration" includes program  'administrative costs' subject to the 10% cap. Actual ESA administration expenses subject to the 10% administrative cap follow the same definition and categorization of 'administrative costs' as the energy efficiency programs, as authorized in Section 6.15.7.7 of D.21-06-015.  Other 'below-the-line" expenses are recorded in the Direct Implementation  (Non-Incentive) cost category.</t>
  </si>
  <si>
    <t>* Note:  Applicable to Deed-Restricted, government and non-profit owned multi-family buildings described in D.16-11-022 where 65% of tenants are income eligible based on CPUC  income requirements of at or below 250% of the Federal Poverty Guidelines.</t>
  </si>
  <si>
    <t xml:space="preserve">** Note: This represents the unit of measure such as Cap Tons and Cap kBTUh. It is not a count of each measure installed or each home the measure was installed in. </t>
  </si>
  <si>
    <t>NOTE: Audit costs may be covered by other programs or projects may utilize previous audits. Not all participants will have an audit cost associated with their project.</t>
  </si>
  <si>
    <t>Energy Savings Assistance Program Table 2D - Clean Energy Homes New Construction Pilot</t>
  </si>
  <si>
    <t>ESA CEH Program Offerings</t>
  </si>
  <si>
    <r>
      <t>ESA Program - Clean Energy Homes New Construction Pilot</t>
    </r>
    <r>
      <rPr>
        <b/>
        <vertAlign val="superscript"/>
        <sz val="10"/>
        <rFont val="Times New Roman"/>
        <family val="1"/>
      </rPr>
      <t xml:space="preserve"> </t>
    </r>
  </si>
  <si>
    <t>Monthly Total (Projects)</t>
  </si>
  <si>
    <t>Monthly Total Units (Living Units)</t>
  </si>
  <si>
    <t>Cumulative Program Launch-to-date Total (Projects)</t>
  </si>
  <si>
    <t>Cumulative Program Launch-to-date Total Units (Living Units)</t>
  </si>
  <si>
    <t>Estimated Incentive Expenses ($)</t>
  </si>
  <si>
    <t>% Incentive Budget</t>
  </si>
  <si>
    <t xml:space="preserve">Interest Form submitted </t>
  </si>
  <si>
    <t xml:space="preserve">Interest Form denied </t>
  </si>
  <si>
    <r>
      <t xml:space="preserve">Application for direct design assistance </t>
    </r>
    <r>
      <rPr>
        <b/>
        <sz val="10"/>
        <rFont val="Times New Roman"/>
        <family val="1"/>
      </rPr>
      <t>(in progress)</t>
    </r>
  </si>
  <si>
    <r>
      <t>Application for direct design assistance</t>
    </r>
    <r>
      <rPr>
        <b/>
        <sz val="10"/>
        <rFont val="Times New Roman"/>
        <family val="1"/>
      </rPr>
      <t xml:space="preserve"> (completed)</t>
    </r>
  </si>
  <si>
    <r>
      <t>Applications for design incentive</t>
    </r>
    <r>
      <rPr>
        <b/>
        <sz val="10"/>
        <rFont val="Times New Roman"/>
        <family val="1"/>
      </rPr>
      <t xml:space="preserve"> (in progress) </t>
    </r>
  </si>
  <si>
    <r>
      <t xml:space="preserve">Applications for design incentive </t>
    </r>
    <r>
      <rPr>
        <b/>
        <sz val="10"/>
        <rFont val="Times New Roman"/>
        <family val="1"/>
      </rPr>
      <t>(completed)</t>
    </r>
  </si>
  <si>
    <r>
      <t>Applications for tenant education incentive</t>
    </r>
    <r>
      <rPr>
        <b/>
        <sz val="10"/>
        <rFont val="Times New Roman"/>
        <family val="1"/>
      </rPr>
      <t xml:space="preserve"> (in progress)</t>
    </r>
  </si>
  <si>
    <r>
      <t xml:space="preserve">Applications for tenant education incentive </t>
    </r>
    <r>
      <rPr>
        <b/>
        <sz val="10"/>
        <rFont val="Times New Roman"/>
        <family val="1"/>
      </rPr>
      <t>(completed)</t>
    </r>
  </si>
  <si>
    <t>Total Savings/Expenditures</t>
  </si>
  <si>
    <t>ESA CEH Outreach and Education</t>
  </si>
  <si>
    <t>Monthly Total </t>
  </si>
  <si>
    <t>YTD Total </t>
  </si>
  <si>
    <t>Webinars</t>
  </si>
  <si>
    <t>Number of webinars</t>
  </si>
  <si>
    <t>Active leads</t>
  </si>
  <si>
    <t>Unique developer</t>
  </si>
  <si>
    <t>Design Assistance Completed Applications</t>
  </si>
  <si>
    <t>Quantity</t>
  </si>
  <si>
    <t>Compliance Margin Designed kWh (Annual)*</t>
  </si>
  <si>
    <t>Compliance Margin Designed BTU (Annual)*</t>
  </si>
  <si>
    <t>Avoided CO2 Emissions</t>
  </si>
  <si>
    <t>Direct Design Assistance</t>
  </si>
  <si>
    <t>Living Units</t>
  </si>
  <si>
    <t>Design Incentive</t>
  </si>
  <si>
    <t> </t>
  </si>
  <si>
    <t>ESA Program - Clean Energy Homes</t>
  </si>
  <si>
    <t>Administration</t>
  </si>
  <si>
    <t>TOTAL Clean Energy Homes COSTS</t>
  </si>
  <si>
    <t>ESA Table 2B- ESA Pilot Plus and Pilot Deep Expenses and Energy Savings by Measures Installed</t>
  </si>
  <si>
    <t>ESA Program - Pilot Plus</t>
  </si>
  <si>
    <t>ESA Program - Pilot Deep</t>
  </si>
  <si>
    <t>Measures</t>
  </si>
  <si>
    <t>Units (Each or Home)</t>
  </si>
  <si>
    <r>
      <rPr>
        <b/>
        <sz val="12"/>
        <color rgb="FF000000"/>
        <rFont val="Times New Roman"/>
        <family val="1"/>
      </rPr>
      <t xml:space="preserve">kWh </t>
    </r>
    <r>
      <rPr>
        <b/>
        <vertAlign val="superscript"/>
        <sz val="12"/>
        <color rgb="FF000000"/>
        <rFont val="Times New Roman"/>
        <family val="1"/>
      </rPr>
      <t xml:space="preserve">4 </t>
    </r>
    <r>
      <rPr>
        <b/>
        <sz val="12"/>
        <color rgb="FF000000"/>
        <rFont val="Times New Roman"/>
        <family val="1"/>
      </rPr>
      <t>(Annual)</t>
    </r>
  </si>
  <si>
    <r>
      <rPr>
        <b/>
        <sz val="12"/>
        <color rgb="FF000000"/>
        <rFont val="Times New Roman"/>
        <family val="1"/>
      </rPr>
      <t xml:space="preserve">kW </t>
    </r>
    <r>
      <rPr>
        <b/>
        <vertAlign val="superscript"/>
        <sz val="12"/>
        <color rgb="FF000000"/>
        <rFont val="Times New Roman"/>
        <family val="1"/>
      </rPr>
      <t>4</t>
    </r>
    <r>
      <rPr>
        <b/>
        <sz val="12"/>
        <color rgb="FF000000"/>
        <rFont val="Times New Roman"/>
        <family val="1"/>
      </rPr>
      <t xml:space="preserve"> (Annual)</t>
    </r>
  </si>
  <si>
    <r>
      <rPr>
        <b/>
        <sz val="12"/>
        <color rgb="FF000000"/>
        <rFont val="Times New Roman"/>
        <family val="1"/>
      </rPr>
      <t xml:space="preserve">Therms </t>
    </r>
    <r>
      <rPr>
        <b/>
        <vertAlign val="superscript"/>
        <sz val="12"/>
        <color rgb="FF000000"/>
        <rFont val="Times New Roman"/>
        <family val="1"/>
      </rPr>
      <t>4</t>
    </r>
    <r>
      <rPr>
        <b/>
        <sz val="12"/>
        <color rgb="FF000000"/>
        <rFont val="Times New Roman"/>
        <family val="1"/>
      </rPr>
      <t xml:space="preserve"> (Annual)</t>
    </r>
  </si>
  <si>
    <t>Expenses ($)</t>
  </si>
  <si>
    <r>
      <rPr>
        <b/>
        <sz val="12"/>
        <color rgb="FF000000"/>
        <rFont val="Times New Roman"/>
        <family val="1"/>
      </rPr>
      <t xml:space="preserve">kWh </t>
    </r>
    <r>
      <rPr>
        <b/>
        <vertAlign val="superscript"/>
        <sz val="12"/>
        <color rgb="FF000000"/>
        <rFont val="Times New Roman"/>
        <family val="1"/>
      </rPr>
      <t>4</t>
    </r>
    <r>
      <rPr>
        <b/>
        <sz val="12"/>
        <color rgb="FF000000"/>
        <rFont val="Times New Roman"/>
        <family val="1"/>
      </rPr>
      <t xml:space="preserve"> (Annual)</t>
    </r>
  </si>
  <si>
    <t>Efficient Electric Dryer</t>
  </si>
  <si>
    <t>Heat Pump Dryer</t>
  </si>
  <si>
    <t>High Efficiency Clothes Washers</t>
  </si>
  <si>
    <t>Induction Cooktop/Range</t>
  </si>
  <si>
    <t>Pool Pump Retrocommissioning (RCx)</t>
  </si>
  <si>
    <t xml:space="preserve">Pool Pump Replacement </t>
  </si>
  <si>
    <t xml:space="preserve">Standard Electrc Range </t>
  </si>
  <si>
    <t>Tier 2 Adv Power Strip w Bluetooth</t>
  </si>
  <si>
    <t>Heat Pump Water Heater - Fuel Sub</t>
  </si>
  <si>
    <t>Heat Pump Water Heater - Fuel Sub (120V)</t>
  </si>
  <si>
    <t>Low Flow Faucet Aerator</t>
  </si>
  <si>
    <t>Storage Water Heater</t>
  </si>
  <si>
    <t>Tankless On-Demand</t>
  </si>
  <si>
    <t>Thermostat-controlled Shower Valve</t>
  </si>
  <si>
    <t>Tub Diverter/ Tub Spout</t>
  </si>
  <si>
    <t>Water Heater Blanket</t>
  </si>
  <si>
    <t>Water Heater Pipe Insulation</t>
  </si>
  <si>
    <t>Len. Ft</t>
  </si>
  <si>
    <r>
      <rPr>
        <b/>
        <sz val="12"/>
        <color rgb="FF000000"/>
        <rFont val="Times New Roman"/>
        <family val="1"/>
      </rPr>
      <t xml:space="preserve">Enclosure </t>
    </r>
    <r>
      <rPr>
        <b/>
        <vertAlign val="superscript"/>
        <sz val="12"/>
        <color rgb="FF000000"/>
        <rFont val="Times New Roman"/>
        <family val="1"/>
      </rPr>
      <t>1</t>
    </r>
  </si>
  <si>
    <t>Sq.ft</t>
  </si>
  <si>
    <t xml:space="preserve">Diagnostic Air Sealing </t>
  </si>
  <si>
    <t>Exterior Wall Insulation</t>
  </si>
  <si>
    <t xml:space="preserve">Floor Insulation </t>
  </si>
  <si>
    <r>
      <rPr>
        <b/>
        <sz val="12"/>
        <color rgb="FF000000"/>
        <rFont val="Times New Roman"/>
        <family val="1"/>
      </rPr>
      <t xml:space="preserve">HVAC </t>
    </r>
    <r>
      <rPr>
        <b/>
        <vertAlign val="superscript"/>
        <sz val="12"/>
        <color rgb="FF000000"/>
        <rFont val="Times New Roman"/>
        <family val="1"/>
      </rPr>
      <t>5</t>
    </r>
  </si>
  <si>
    <t>Central Air Conditioner (A/C)</t>
  </si>
  <si>
    <t>Fan Controller for A/C</t>
  </si>
  <si>
    <t>New Portable A/C</t>
  </si>
  <si>
    <t>High Efficiency Furnace</t>
  </si>
  <si>
    <t xml:space="preserve">Diagnostic Duct Sealing </t>
  </si>
  <si>
    <t xml:space="preserve">Duct Replacement </t>
  </si>
  <si>
    <t xml:space="preserve">Duct Sealing with Equipment Upgrade </t>
  </si>
  <si>
    <t>Ducted Heat Pump</t>
  </si>
  <si>
    <t>Ducted Heat Pump - Fuel Substitution</t>
  </si>
  <si>
    <t>Ductless Heat Pump</t>
  </si>
  <si>
    <t>Ductless Heat Pump - Fuel Substitution</t>
  </si>
  <si>
    <t>Whole House Fan</t>
  </si>
  <si>
    <t>Packaged HVAC</t>
  </si>
  <si>
    <t>Central A/C Tune Up</t>
  </si>
  <si>
    <t>A-Lamp LED</t>
  </si>
  <si>
    <t>Reflector Lamp LED</t>
  </si>
  <si>
    <t xml:space="preserve">Cold Storage </t>
  </si>
  <si>
    <t>New Air Purifier</t>
  </si>
  <si>
    <t>Fees</t>
  </si>
  <si>
    <t>HERS Testing</t>
  </si>
  <si>
    <t>Home Health and Safety Check-up</t>
  </si>
  <si>
    <r>
      <rPr>
        <sz val="12"/>
        <color rgb="FF000000"/>
        <rFont val="Times New Roman"/>
        <family val="1"/>
      </rPr>
      <t xml:space="preserve">Minor Home Repair </t>
    </r>
    <r>
      <rPr>
        <vertAlign val="superscript"/>
        <sz val="12"/>
        <color rgb="FF000000"/>
        <rFont val="Times New Roman"/>
        <family val="1"/>
      </rPr>
      <t>1</t>
    </r>
  </si>
  <si>
    <r>
      <rPr>
        <sz val="12"/>
        <color rgb="FF000000"/>
        <rFont val="Times New Roman"/>
        <family val="1"/>
      </rPr>
      <t xml:space="preserve">Total Households Weatherized </t>
    </r>
    <r>
      <rPr>
        <vertAlign val="superscript"/>
        <sz val="12"/>
        <color rgb="FF000000"/>
        <rFont val="Times New Roman"/>
        <family val="1"/>
      </rPr>
      <t>2</t>
    </r>
  </si>
  <si>
    <r>
      <rPr>
        <b/>
        <sz val="12"/>
        <color rgb="FF000000"/>
        <rFont val="Times New Roman"/>
        <family val="1"/>
      </rPr>
      <t xml:space="preserve"># Eligible Households to be Treated for PY </t>
    </r>
    <r>
      <rPr>
        <b/>
        <vertAlign val="superscript"/>
        <sz val="12"/>
        <color rgb="FF000000"/>
        <rFont val="Times New Roman"/>
        <family val="1"/>
      </rPr>
      <t>3</t>
    </r>
  </si>
  <si>
    <t>ESA Program - Pilot Plus and Pilot Deep</t>
  </si>
  <si>
    <r>
      <t xml:space="preserve">Administration </t>
    </r>
    <r>
      <rPr>
        <b/>
        <vertAlign val="superscript"/>
        <sz val="12"/>
        <rFont val="Times New Roman"/>
        <family val="1"/>
      </rPr>
      <t>7</t>
    </r>
  </si>
  <si>
    <r>
      <t xml:space="preserve">Direct Implementation (Non-Incentive) </t>
    </r>
    <r>
      <rPr>
        <b/>
        <vertAlign val="superscript"/>
        <sz val="12"/>
        <rFont val="Times New Roman"/>
        <family val="1"/>
      </rPr>
      <t>8</t>
    </r>
  </si>
  <si>
    <r>
      <t xml:space="preserve">Direct Implementation </t>
    </r>
    <r>
      <rPr>
        <b/>
        <vertAlign val="superscript"/>
        <sz val="12"/>
        <rFont val="Times New Roman"/>
        <family val="1"/>
      </rPr>
      <t>8</t>
    </r>
  </si>
  <si>
    <t>&lt;&lt;Includes measures costs and non-measure costs/payments.</t>
  </si>
  <si>
    <t>Total Pilot Plus and Pilot Deep Expenses</t>
  </si>
  <si>
    <t>[5]  Savings for HVAC measure vary by CZ</t>
  </si>
  <si>
    <t>[7]  "Administration" includes program  'administrative costs' subject to the 10% cap. Actual ESA program expenses subject to the 10% administrative cap follow the same definition and categorization of 'administrative costs' as the energy efficiency programs, as authorized in Section 6.15.7.7 of D.21-06-015.</t>
  </si>
  <si>
    <t>[8]  Direct Implementation and Direct Implementation (Non-Incentive) includes a previously unreported 2024 program expenditure of $30,470, which was invoiced by the implementer in 2025 after issuance of the 2024 Annual Report.</t>
  </si>
  <si>
    <t>ESA Table 2C - ESA Building Electrification (SCE only) Expenses and Energy Savings by Measures Installed</t>
  </si>
  <si>
    <t>ESA Program - Building Electrification Retrofit Pilot</t>
  </si>
  <si>
    <t>Electric Dryer</t>
  </si>
  <si>
    <t>Cooktop/Range</t>
  </si>
  <si>
    <t>Heat Pump HVAC</t>
  </si>
  <si>
    <t>Duct Seal</t>
  </si>
  <si>
    <t>Miscellaneous [2]</t>
  </si>
  <si>
    <t>Minor Home Repair</t>
  </si>
  <si>
    <t>Carbon Monoxide/Smoke Alarm</t>
  </si>
  <si>
    <t>Electric Panel</t>
  </si>
  <si>
    <t>Electric Sub-Panel</t>
  </si>
  <si>
    <t>Electrical Circuit Run</t>
  </si>
  <si>
    <t>Induction Cookware</t>
  </si>
  <si>
    <t>Energy Assessment</t>
  </si>
  <si>
    <t>Single Family Households Treated</t>
  </si>
  <si>
    <t xml:space="preserve">Estimated Avg. Annual Bill SavingsTreated </t>
  </si>
  <si>
    <t>ESA Program - Building Electrification</t>
  </si>
  <si>
    <t>TOTAL Building Electrification COSTS</t>
  </si>
  <si>
    <t>ESA Table 2F - ESA CSD Leveraging Expenses and Energy Savings by Measures Installed</t>
  </si>
  <si>
    <t xml:space="preserve"> </t>
  </si>
  <si>
    <t>ESA Program - CSD Leveraging</t>
  </si>
  <si>
    <t>Year-To-Date Completed &amp; Expensed Installation</t>
  </si>
  <si>
    <t>Other Domestic Hot Water</t>
  </si>
  <si>
    <t>Outreach &amp; Assessment</t>
  </si>
  <si>
    <t>In-Home Education</t>
  </si>
  <si>
    <t>Total Households Weatherized</t>
  </si>
  <si>
    <t>CSD MF Buildings Treated</t>
  </si>
  <si>
    <t xml:space="preserve"> - Multifamily</t>
  </si>
  <si>
    <t>TOTAL CSD Leveraging COSTS</t>
  </si>
  <si>
    <t>ESA Table 3 -  Program Cost Effectiveness</t>
  </si>
  <si>
    <t>Program</t>
  </si>
  <si>
    <t>Ratio of Benefits Over Costs</t>
  </si>
  <si>
    <t>Net Benefits $</t>
  </si>
  <si>
    <t>ESACET</t>
  </si>
  <si>
    <t>Resource 
Test</t>
  </si>
  <si>
    <t>TRC</t>
  </si>
  <si>
    <t>PAC</t>
  </si>
  <si>
    <t>RIM</t>
  </si>
  <si>
    <t>SCT Base</t>
  </si>
  <si>
    <t>SCT High</t>
  </si>
  <si>
    <t>ESA Main 
(SF, MH)</t>
  </si>
  <si>
    <t>MFWB 
(In-Unit, CAM/WB)</t>
  </si>
  <si>
    <t>ESA Pilot Plus and Pilot Deep</t>
  </si>
  <si>
    <t>Building Electrification</t>
  </si>
  <si>
    <t>Notes:</t>
  </si>
  <si>
    <t>All program measures, including resource and non-resource measures, are represented in the ESACET.  Only measures considered resource measures are represented in the Resource Test.  Non-resource measures, as defined in D.21-06-015, include any measure with a unit savings of less than one kWh or one therm.</t>
  </si>
  <si>
    <t xml:space="preserve">The ESACET includes energy and non-energy benefits and all program costs including measure, installation, and administrative costs.  </t>
  </si>
  <si>
    <t>The Resource Test includes energy benefits and program measure and installation costs.</t>
  </si>
  <si>
    <t>All savings are calculated based on the following sources: DNV/GL Impact Evaluation Program Years 2015-2017 Impact II, or ESA workpapers savings estimates.</t>
  </si>
  <si>
    <t>Ordering Paragraph 43 of D.14-08-030 directs the application of the two new cost effectiveness tests, ESACET and Resource TRC (renamed the Resource Test).</t>
  </si>
  <si>
    <t>Ordering Paragraph 4 of D.24-07-015 directs the Program Administrators to submit Societal Cost Test (SCT) results in all Commission activities that require cost-effectiveness analysis.</t>
  </si>
  <si>
    <t>Electrification and Clean Energy Homes Pilots are applicable to SCE only.</t>
  </si>
  <si>
    <t>ESA Table 4 - ESA Detail by Housing Type and Source [1]</t>
  </si>
  <si>
    <t>2025 Energy Savings[2]</t>
  </si>
  <si>
    <t>Customer</t>
  </si>
  <si>
    <t>Housing Type</t>
  </si>
  <si>
    <t># Homes /Properties Treated</t>
  </si>
  <si>
    <t>(mWh)</t>
  </si>
  <si>
    <t>MW</t>
  </si>
  <si>
    <t>(mTherm)</t>
  </si>
  <si>
    <t>2025
Expenses</t>
  </si>
  <si>
    <t>Gas and Electric Customers</t>
  </si>
  <si>
    <t>Owners - Total</t>
  </si>
  <si>
    <t xml:space="preserve">Single Family </t>
  </si>
  <si>
    <t>Multi Family</t>
  </si>
  <si>
    <t xml:space="preserve">Mobile Homes </t>
  </si>
  <si>
    <t>Renters - Total</t>
  </si>
  <si>
    <t>Single Family</t>
  </si>
  <si>
    <t>Mobile Homes</t>
  </si>
  <si>
    <t>Electric Customers (only)</t>
  </si>
  <si>
    <t xml:space="preserve"> -   </t>
  </si>
  <si>
    <t>Gas Customers (only)</t>
  </si>
  <si>
    <t xml:space="preserve">Gas and Electric Total - ESA MFWB </t>
  </si>
  <si>
    <t>ESA Multifamily In-Unit</t>
  </si>
  <si>
    <t>ESA Multifamily Common Area Measures</t>
  </si>
  <si>
    <t xml:space="preserve">ESA Multifamily Whole Building  </t>
  </si>
  <si>
    <t>Totals:</t>
  </si>
  <si>
    <t>[1]  Summary data which includes ESA Main Program (SF, MH, MF-In-Unit), MF CAM, MFWB, Pilot Plus and Pilot Deep, CSD Leveraging, and Building Electrification.</t>
  </si>
  <si>
    <t>[2] Savings estimates for ESA treated homes are sourced from the PY 2015 to 2017 ESA Impact Evaluation. Savings for common area measures are sourced from approved workpapers.</t>
  </si>
  <si>
    <t>Year</t>
  </si>
  <si>
    <t>Utility in Shared Service Territory</t>
  </si>
  <si>
    <t>Eligible Households in Shared Service Territory</t>
  </si>
  <si>
    <t>Eligible Households Treated by Both Utilities in Shared Service Territory</t>
  </si>
  <si>
    <t>SoCalGas</t>
  </si>
  <si>
    <t xml:space="preserve">ESA Table 5 - ESA Direct Purchases &amp; Installation Contractors  </t>
  </si>
  <si>
    <t>Contractor</t>
  </si>
  <si>
    <t>County</t>
  </si>
  <si>
    <t>Contractor Type
(Check one or more if applicable)</t>
  </si>
  <si>
    <t>2025 Annual
Expenditures</t>
  </si>
  <si>
    <t>Private</t>
  </si>
  <si>
    <t>CBO</t>
  </si>
  <si>
    <t>WMDVBE</t>
  </si>
  <si>
    <t>LIHEAP</t>
  </si>
  <si>
    <t>Richard Heath &amp; Associates</t>
  </si>
  <si>
    <t xml:space="preserve">San Diego </t>
  </si>
  <si>
    <t>X</t>
  </si>
  <si>
    <t>THA Heating and Air Conditioning Inc.</t>
  </si>
  <si>
    <t>Staples &amp; Associates</t>
  </si>
  <si>
    <t>Maroma Energy Services</t>
  </si>
  <si>
    <t>Total Contractor Expenditures</t>
  </si>
  <si>
    <t>1 The expenditures paid to the contractors for program year 2025 covers ESA Main, Multi Family Whole Building (SDG&amp;E only), and Pilot Plus and Pilot Deep programs.</t>
  </si>
  <si>
    <t>ESA Table 6 - ESA Installation Cost of Program Installation Contractors [1]</t>
  </si>
  <si>
    <t>Unit of Measure</t>
  </si>
  <si>
    <t xml:space="preserve">CBO/WMDVBE </t>
  </si>
  <si>
    <t xml:space="preserve">Non-CBO/WMDVBE </t>
  </si>
  <si>
    <t xml:space="preserve">2025 Program Total </t>
  </si>
  <si>
    <t>Installations</t>
  </si>
  <si>
    <t>Dwellings</t>
  </si>
  <si>
    <t>Costs</t>
  </si>
  <si>
    <t>Units Installed</t>
  </si>
  <si>
    <t xml:space="preserve">Installations </t>
  </si>
  <si>
    <t>Cost/ Unit</t>
  </si>
  <si>
    <t>Cost/ 
Household</t>
  </si>
  <si>
    <t>$</t>
  </si>
  <si>
    <t xml:space="preserve"> $-   </t>
  </si>
  <si>
    <t xml:space="preserve">Commissioning </t>
  </si>
  <si>
    <t xml:space="preserve">Administration </t>
  </si>
  <si>
    <t xml:space="preserve">[1]  Summary data which includes ESA Main Program (SF, MH). </t>
  </si>
  <si>
    <t>ESA Table 7 - ESA Expenditures Recorded by Cost Element</t>
  </si>
  <si>
    <t>Labor</t>
  </si>
  <si>
    <t>Non-Labor</t>
  </si>
  <si>
    <t xml:space="preserve">Total </t>
  </si>
  <si>
    <r>
      <t xml:space="preserve">ESA Main Program (SF, MH) </t>
    </r>
    <r>
      <rPr>
        <vertAlign val="superscript"/>
        <sz val="12"/>
        <rFont val="Times New Roman"/>
        <family val="1"/>
      </rPr>
      <t>1</t>
    </r>
  </si>
  <si>
    <r>
      <t xml:space="preserve">SASH/MASH funding used for ESA Main - Appliances </t>
    </r>
    <r>
      <rPr>
        <vertAlign val="superscript"/>
        <sz val="12"/>
        <rFont val="Times New Roman"/>
        <family val="1"/>
      </rPr>
      <t>2</t>
    </r>
  </si>
  <si>
    <t xml:space="preserve">Enclosure </t>
  </si>
  <si>
    <t xml:space="preserve">HVAC </t>
  </si>
  <si>
    <r>
      <t xml:space="preserve">Multi-Family Whole Building (in-unit &amp; WB/CAM) </t>
    </r>
    <r>
      <rPr>
        <vertAlign val="superscript"/>
        <sz val="12"/>
        <rFont val="Times New Roman"/>
        <family val="1"/>
      </rPr>
      <t>3</t>
    </r>
  </si>
  <si>
    <t>Electrification</t>
  </si>
  <si>
    <r>
      <t xml:space="preserve">Pilot Plus and Pilot Deep </t>
    </r>
    <r>
      <rPr>
        <vertAlign val="superscript"/>
        <sz val="12"/>
        <rFont val="Times New Roman"/>
        <family val="1"/>
      </rPr>
      <t>4</t>
    </r>
  </si>
  <si>
    <t>Building Electrification (SCE Only)</t>
  </si>
  <si>
    <t>Clean Energy Homes (SCE Only)</t>
  </si>
  <si>
    <t>Energy Efficiency Total</t>
  </si>
  <si>
    <t>Workforce Education and Training</t>
  </si>
  <si>
    <r>
      <t xml:space="preserve">Multifamily Whole Building </t>
    </r>
    <r>
      <rPr>
        <vertAlign val="superscript"/>
        <sz val="12"/>
        <rFont val="Times New Roman"/>
        <family val="1"/>
      </rPr>
      <t>5</t>
    </r>
  </si>
  <si>
    <r>
      <t xml:space="preserve">Pilot Plus and Pilot Deep </t>
    </r>
    <r>
      <rPr>
        <vertAlign val="superscript"/>
        <sz val="12"/>
        <rFont val="Times New Roman"/>
        <family val="1"/>
      </rPr>
      <t>5</t>
    </r>
  </si>
  <si>
    <t>Non Energy Efficiency Total</t>
  </si>
  <si>
    <t>TOTAL PROGRAM COSTS</t>
  </si>
  <si>
    <t xml:space="preserve">1  Refer to ESA Table 2 Main for the completed &amp; expensed installation measures.  </t>
  </si>
  <si>
    <t xml:space="preserve">2  In accordance with OP 12 of D.15-01-027, any remaining unspent and unencumbered SASH/MASH program funds are to be redirected to low-income energy efficiency programs that benefit ratepayers in residential housing. On October 31, 2023, SDG&amp;E submitted Advice Letter 4285-E, which became effective on November 30, 2023. In December 2023, $315,260 in unspent SASH/MASH funds was transferred to the Low Income Energy Efficiency Balancing Account (LIEEBA) – Electric. These funds supported the implementation of the ESA Main Program (Appliance cost category). For program year 2025, SDG&amp;E incurred $315,260 of electric program expenses associated with the Appliances cost category. </t>
  </si>
  <si>
    <t>3  Refer to ESA Table 2A-2 MFWB-SDG&amp;E for the completed &amp; expensed installation measures.</t>
  </si>
  <si>
    <t>4  Refer to ESA Table 2B PP PD for the completed &amp; expensed installation measures.</t>
  </si>
  <si>
    <t>5 Multifamily Whole Building and Pilot Plus and Pilot Deep non-energy efficiency program costs include both 'Administration' expenses and other  'Direct Implementation (Non-Incentive)' expenses.</t>
  </si>
  <si>
    <t xml:space="preserve">ESA Table 8 - ESA Homes Unwilling / Unable to Participate [1]         </t>
  </si>
  <si>
    <t>Reason Provided</t>
  </si>
  <si>
    <t>Customer Unwilling/Declined Program Measures</t>
  </si>
  <si>
    <t>Customer Unavailable -Scheduling Conflicts</t>
  </si>
  <si>
    <t>Hazardous Environment (unsafe/unclean)</t>
  </si>
  <si>
    <t>Landlord Refused to Authorize Participation</t>
  </si>
  <si>
    <t>Household Income Exceeds Allowable Limits</t>
  </si>
  <si>
    <t>Unable to Provide Required Documentation</t>
  </si>
  <si>
    <t>Other Infeasible/ Ineligible</t>
  </si>
  <si>
    <t xml:space="preserve"> SAN DIEGO </t>
  </si>
  <si>
    <t xml:space="preserve"> ORANGE </t>
  </si>
  <si>
    <t xml:space="preserve">ESAP Coordinated Treatment (SCE and SCG only) </t>
  </si>
  <si>
    <t>Reason Why Household did not Receive Additional Measures from one Utility or Partnering Agency [1]</t>
  </si>
  <si>
    <t># of Households Received Measures from one Utility, but not other Utility or Partnering Agency</t>
  </si>
  <si>
    <t># of Customer Unavailable -Scheduling Conflicts</t>
  </si>
  <si>
    <t># of Hazardous Environment (unsafe/unclean)</t>
  </si>
  <si>
    <t># of Other Infeasible/ Ineligible</t>
  </si>
  <si>
    <t>ESA Table 9 - ESA Building Electrification (SCE Only) Life Cycle Bill Savings by Measure</t>
  </si>
  <si>
    <t>Program Year 2024 Annual Report</t>
  </si>
  <si>
    <t xml:space="preserve">Residential Energy Rate Used for Bill Savings Calculations   </t>
  </si>
  <si>
    <t>Non-Residential Energy Rate Used for Bill Savings Calculations  (MFWB)</t>
  </si>
  <si>
    <t>$/kWh</t>
  </si>
  <si>
    <t>$/Therm</t>
  </si>
  <si>
    <t>ESA Table 10A-10D - ESA Bill Savings Calculations</t>
  </si>
  <si>
    <t>ESA Table 10A</t>
  </si>
  <si>
    <t>ESA Table 10B</t>
  </si>
  <si>
    <r>
      <t>Bill Savings Calculations by Program Year (ESA Main - SF, MH</t>
    </r>
    <r>
      <rPr>
        <b/>
        <strike/>
        <sz val="12"/>
        <rFont val="Times New Roman"/>
        <family val="1"/>
      </rPr>
      <t>, MF-In-Unit</t>
    </r>
    <r>
      <rPr>
        <b/>
        <sz val="12"/>
        <rFont val="Times New Roman"/>
        <family val="1"/>
      </rPr>
      <t>)</t>
    </r>
  </si>
  <si>
    <t xml:space="preserve">Bill Savings Calculations by Program Year (Pilot Plus and Pilot Deep) </t>
  </si>
  <si>
    <t>Program Year</t>
  </si>
  <si>
    <t>Program Costs</t>
  </si>
  <si>
    <t>Program Lifecycle Bill Savings</t>
  </si>
  <si>
    <t>Program Bill Savings/ Cost Ratio</t>
  </si>
  <si>
    <t>Per Home Average Lifecycle Bill Savings</t>
  </si>
  <si>
    <t>Note: Data for program years prior to 2022 is not applicable as program not authorized until D.21-06-015.</t>
  </si>
  <si>
    <t xml:space="preserve">ESA Table 10C </t>
  </si>
  <si>
    <t>ESA Table 10D</t>
  </si>
  <si>
    <r>
      <t xml:space="preserve">Bill Savings Calculations by Program Year - </t>
    </r>
    <r>
      <rPr>
        <b/>
        <strike/>
        <sz val="12"/>
        <rFont val="Times New Roman"/>
        <family val="1"/>
      </rPr>
      <t>MF CAM and</t>
    </r>
    <r>
      <rPr>
        <b/>
        <sz val="12"/>
        <rFont val="Times New Roman"/>
        <family val="1"/>
      </rPr>
      <t xml:space="preserve"> MFWB [1,2]</t>
    </r>
  </si>
  <si>
    <t>Bill Savings Calculations by Program Year - Building Electrification</t>
  </si>
  <si>
    <t>Per In-Unit Average Lifecycle Bill Savings</t>
  </si>
  <si>
    <t>Per Property Average Lifecycle Bill Savings [3]</t>
  </si>
  <si>
    <t>[1] ESA MFWB includes In-Unit treatments.</t>
  </si>
  <si>
    <t>Note: Data for program years prior to 2022 is not applicable as program not authorized until D.21-06-015.SDG&amp;E has no activity to report for ESA Building Electrification.</t>
  </si>
  <si>
    <t>[2] Data includes ESA MFWB. SDG&amp;E ESA MFWB did not incur any enrollment costs or savings until Program Year 2024.</t>
  </si>
  <si>
    <t>[3] Values reflect the lifecycle bill savings from ESA CAM/WB properties treated within the MFWB program.</t>
  </si>
  <si>
    <t>Note: Clean Energy Homes is not applicable.</t>
  </si>
  <si>
    <t>ESA Table 11- ESA Bill Savings Calculations</t>
  </si>
  <si>
    <r>
      <t xml:space="preserve">FUND SHIFT AMOUNT </t>
    </r>
    <r>
      <rPr>
        <b/>
        <vertAlign val="superscript"/>
        <sz val="12"/>
        <rFont val="Times New Roman"/>
        <family val="1"/>
      </rPr>
      <t>1</t>
    </r>
  </si>
  <si>
    <r>
      <t>Budget</t>
    </r>
    <r>
      <rPr>
        <b/>
        <vertAlign val="superscript"/>
        <sz val="12"/>
        <rFont val="Times New Roman"/>
        <family val="1"/>
      </rPr>
      <t xml:space="preserve"> 2</t>
    </r>
  </si>
  <si>
    <t>Expenditures</t>
  </si>
  <si>
    <r>
      <t xml:space="preserve">Unspent = Budget - Expenditures </t>
    </r>
    <r>
      <rPr>
        <b/>
        <vertAlign val="superscript"/>
        <sz val="12"/>
        <rFont val="Times New Roman"/>
        <family val="1"/>
      </rPr>
      <t xml:space="preserve">3
</t>
    </r>
    <r>
      <rPr>
        <b/>
        <sz val="12"/>
        <rFont val="Times New Roman"/>
        <family val="1"/>
      </rPr>
      <t xml:space="preserve">Under / (Over) </t>
    </r>
  </si>
  <si>
    <t>Among Categories</t>
  </si>
  <si>
    <t>Carry Forward from 2025</t>
  </si>
  <si>
    <t>Committed from 2025</t>
  </si>
  <si>
    <t>Program Year 2025</t>
  </si>
  <si>
    <t>Total 
Authorized</t>
  </si>
  <si>
    <t>Total Expenditures</t>
  </si>
  <si>
    <t>Variance</t>
  </si>
  <si>
    <t>(1) Shift of Current Year Authorized</t>
  </si>
  <si>
    <t xml:space="preserve">(2) Shift of Carry Forward </t>
  </si>
  <si>
    <t>(3) Shift of Committed</t>
  </si>
  <si>
    <r>
      <t>Total Shifted  Gas/ Electric</t>
    </r>
    <r>
      <rPr>
        <b/>
        <vertAlign val="superscript"/>
        <sz val="12"/>
        <rFont val="Times New Roman"/>
        <family val="1"/>
      </rPr>
      <t xml:space="preserve">  </t>
    </r>
  </si>
  <si>
    <t>% of Authorized Total</t>
  </si>
  <si>
    <t>Fund Shifting Source
1. Current Year Authorized
2. Carried Forward
3. Carried Back</t>
  </si>
  <si>
    <t>To/From Year</t>
  </si>
  <si>
    <t>Fund Shift Description</t>
  </si>
  <si>
    <t>Authorization</t>
  </si>
  <si>
    <t>ex. $x,xxx</t>
  </si>
  <si>
    <t>ex.  $x,xxx</t>
  </si>
  <si>
    <t>($x,xxx)</t>
  </si>
  <si>
    <t>x%</t>
  </si>
  <si>
    <t>G-xxxx, D.xx- xx-xxx</t>
  </si>
  <si>
    <t xml:space="preserve">     Appliance</t>
  </si>
  <si>
    <t>1. Current Year Authorized
2. 
3.</t>
  </si>
  <si>
    <t>1. 2025
2. 
3.</t>
  </si>
  <si>
    <t>1. Gas to Electric
2.
3.</t>
  </si>
  <si>
    <t>1.D.21-06-015
2.
3.</t>
  </si>
  <si>
    <t xml:space="preserve">     Domestic Hot Water</t>
  </si>
  <si>
    <t>1. Electric to Gas
2.
3.</t>
  </si>
  <si>
    <t xml:space="preserve">     Enclosure</t>
  </si>
  <si>
    <t xml:space="preserve">     HVAC </t>
  </si>
  <si>
    <t xml:space="preserve">     Maintenance</t>
  </si>
  <si>
    <t>1.
2. 
3.</t>
  </si>
  <si>
    <t>1.
2.
3.</t>
  </si>
  <si>
    <t xml:space="preserve">     Lighting</t>
  </si>
  <si>
    <t>1. Current Year Authorized
2. Current Year Authorized
3.</t>
  </si>
  <si>
    <t>1. 2025
2. 2025
3.</t>
  </si>
  <si>
    <t>1. Gas to Electric
2. Electric - From Customer Enrollment to Misc.
3.</t>
  </si>
  <si>
    <t>1.D.21-06-015
2. D.21-06-015
3.</t>
  </si>
  <si>
    <t>1. Current Year Authorized
2. Current Year Authorized
3.Current Year Authorized</t>
  </si>
  <si>
    <t>1. 2025
2. 2025
3. 2025</t>
  </si>
  <si>
    <t>1. Electric - From Customer Enrollment to Misc.
2. Gas - From Customer Enrollment to In Home Education
3. Electric &amp; Gas from Customer Enrollment to Inmplementer Compensation</t>
  </si>
  <si>
    <t>1.D.21-06-015
2.D.21-06-015
3. D.21-06-015</t>
  </si>
  <si>
    <t>1. Electric to Gas
2. Gas - From Customer Enrollment to In Home Education
3.</t>
  </si>
  <si>
    <t>1.D.21-06-015
2.D.21-06-015
3.</t>
  </si>
  <si>
    <t>Contractor Advanced Funds</t>
  </si>
  <si>
    <t>1. Current Year Authorized
2.
3.</t>
  </si>
  <si>
    <t>1. Electric &amp; Gas from Customer Enrollment to Inmplementer Compensation
2.
3.</t>
  </si>
  <si>
    <t>Multi-Family In-Unit</t>
  </si>
  <si>
    <t>Multi-Family Common Area Measures</t>
  </si>
  <si>
    <r>
      <t xml:space="preserve">Multi-Family Whole Building </t>
    </r>
    <r>
      <rPr>
        <vertAlign val="superscript"/>
        <sz val="12"/>
        <rFont val="Times New Roman"/>
        <family val="1"/>
      </rPr>
      <t>4</t>
    </r>
  </si>
  <si>
    <t>1.
2.  
3.</t>
  </si>
  <si>
    <t>1. 
2. 
3.</t>
  </si>
  <si>
    <r>
      <t xml:space="preserve">SASH/MASH Funding used for ESA Main (Electric Appliance cost category) </t>
    </r>
    <r>
      <rPr>
        <vertAlign val="superscript"/>
        <sz val="12"/>
        <rFont val="Times New Roman"/>
        <family val="1"/>
      </rPr>
      <t>6</t>
    </r>
  </si>
  <si>
    <t>Clean Energy Homes</t>
  </si>
  <si>
    <t>Leveraging</t>
  </si>
  <si>
    <t>1. Electric &amp; Gas from Training Center to Inspections
2.
3.</t>
  </si>
  <si>
    <t>Statewide ME&amp;O</t>
  </si>
  <si>
    <t>M&amp;E Studies</t>
  </si>
  <si>
    <t>1. Current Year Authorized
2.Current Year Authorized
3.</t>
  </si>
  <si>
    <t>1. Electric &amp; Gas from General Administration to Other DINI Costs
2.Electric &amp; Gas from General Administration to Inspections.</t>
  </si>
  <si>
    <t>1. Electric &amp; Gas from General Administration to Other DINI Costs
2.
3.</t>
  </si>
  <si>
    <r>
      <rPr>
        <vertAlign val="superscript"/>
        <sz val="11"/>
        <rFont val="Times New Roman"/>
        <family val="1"/>
      </rPr>
      <t xml:space="preserve">1  </t>
    </r>
    <r>
      <rPr>
        <sz val="11"/>
        <rFont val="Times New Roman"/>
        <family val="1"/>
      </rPr>
      <t>Energy Savings Assistance Program fund shifting activity that falls within rules laid out in Section 20.1 of D.08-11-031 as modified by D.10-10-008, 16-11-022, D.17-12-009, and D.21-06-015. In D.21-06-015 OP 181, the Commission revised the fund shift rules allowing flexibility to shift funds between the categories and fuel/commodity type.</t>
    </r>
  </si>
  <si>
    <r>
      <rPr>
        <vertAlign val="superscript"/>
        <sz val="11"/>
        <rFont val="Times New Roman"/>
        <family val="1"/>
      </rPr>
      <t>2</t>
    </r>
    <r>
      <rPr>
        <sz val="11"/>
        <rFont val="Times New Roman"/>
        <family val="1"/>
      </rPr>
      <t xml:space="preserve">  ESA Portfolio budget as authorized in D.21-06-015, Attachment 1, Table 11, unless otherwise specified.</t>
    </r>
  </si>
  <si>
    <r>
      <rPr>
        <vertAlign val="superscript"/>
        <sz val="11"/>
        <rFont val="Times New Roman"/>
        <family val="1"/>
      </rPr>
      <t xml:space="preserve">3  </t>
    </r>
    <r>
      <rPr>
        <sz val="11"/>
        <rFont val="Times New Roman"/>
        <family val="1"/>
      </rPr>
      <t>Total unspent funds are calculated as authorized budgets less expenditures.  The unspent amount is not the same as the amounts (over/under collection) in the Balancing Accounts which are based on the annual collections from ratepayers minus the annual expenditures and plus or minus interest expense.</t>
    </r>
  </si>
  <si>
    <r>
      <rPr>
        <vertAlign val="superscript"/>
        <sz val="11"/>
        <rFont val="Times New Roman"/>
        <family val="1"/>
      </rPr>
      <t>4</t>
    </r>
    <r>
      <rPr>
        <sz val="11"/>
        <rFont val="Times New Roman"/>
        <family val="1"/>
      </rPr>
      <t xml:space="preserve">  ESA MFWB authorized budget includes implementation program budget of $9,014,461 per SDG&amp;E AL 4115-E/3144-G,Table 4. Additionally, the authorized budget includes program administrative budget of $924,348 per SDG&amp;E AL 4482-E/3324-G, Table 1. 
   In accordance with D.21-06-015, OP 181, MFWB funds not expended in previous program years will be available for use to the MFWB program within the 2022-2026 program cycle. As of the end of program year 2024, the cumulative unspent committed funds available for use totaled $11,597,510.</t>
    </r>
  </si>
  <si>
    <r>
      <rPr>
        <vertAlign val="superscript"/>
        <sz val="11"/>
        <rFont val="Times New Roman"/>
        <family val="1"/>
      </rPr>
      <t>5</t>
    </r>
    <r>
      <rPr>
        <sz val="11"/>
        <rFont val="Times New Roman"/>
        <family val="1"/>
      </rPr>
      <t xml:space="preserve">  Authorized budget of $1,526,683 per D.21-06-015, Attachment 2, Table 11. 
   In accordance with D.21-06-015, OP 181, PPPD funds not expended in previous program years will be available for use to the PPPD program within the 2022-2026 program cycle. As of the end of program year 2024, the cumulative unspent committed funds available for use totaled $3,545,137.</t>
    </r>
  </si>
  <si>
    <r>
      <rPr>
        <vertAlign val="superscript"/>
        <sz val="11"/>
        <rFont val="Times New Roman"/>
        <family val="1"/>
      </rPr>
      <t xml:space="preserve">6  </t>
    </r>
    <r>
      <rPr>
        <sz val="11"/>
        <rFont val="Times New Roman"/>
        <family val="1"/>
      </rPr>
      <t>Consistent with OP 12 of D.15-01-027, any remaining unspent and unencumbered SASH/MASH program funds should be used for measures in low income energy efficiency programs in residential housing that benefit ratepayers. SDG&amp;E's AL 4285-E requesting transfer of unspent SASH/MASH funds to the ESA programs became effective on November 30, 2023. The SASH &amp; MASH unspent funds were transferred to the Low Income Energy Efficiency Balancing Account (LIEEBA) - Electric in December 2023.  The funds transferred were used to support the ESA Main Program implementation.  As of the end of program year 2025, SDG&amp;E incurred electric appliances program expense of $315,260.</t>
    </r>
  </si>
  <si>
    <t>Note: The supplemental table below presents the cumulative unspent program funds committed to the current program cycle, in accordance with D.21-06-015, as of the end of the 2025 program year.</t>
  </si>
  <si>
    <r>
      <t xml:space="preserve">Unspent committed contracted funds for ESA Main  </t>
    </r>
    <r>
      <rPr>
        <vertAlign val="superscript"/>
        <sz val="12"/>
        <color theme="1"/>
        <rFont val="Times New Roman"/>
        <family val="1"/>
      </rPr>
      <t>7</t>
    </r>
  </si>
  <si>
    <r>
      <t xml:space="preserve">Unspent committed funds for ESA MFWB </t>
    </r>
    <r>
      <rPr>
        <vertAlign val="superscript"/>
        <sz val="12"/>
        <color theme="1"/>
        <rFont val="Times New Roman"/>
        <family val="1"/>
      </rPr>
      <t>4</t>
    </r>
  </si>
  <si>
    <r>
      <t xml:space="preserve">Unspent committed funds for ESA Pilot Plus &amp; Pilot Deep </t>
    </r>
    <r>
      <rPr>
        <vertAlign val="superscript"/>
        <sz val="12"/>
        <color theme="1"/>
        <rFont val="Times New Roman"/>
        <family val="1"/>
      </rPr>
      <t>5</t>
    </r>
  </si>
  <si>
    <t>Unspents committed funds for Studies (EM&amp;V). Refer to ESA Table 14</t>
  </si>
  <si>
    <r>
      <t>Unspent committed SASH/MASH funds for ESA Main</t>
    </r>
    <r>
      <rPr>
        <vertAlign val="superscript"/>
        <sz val="12"/>
        <color theme="1"/>
        <rFont val="Times New Roman"/>
        <family val="1"/>
      </rPr>
      <t xml:space="preserve"> 6</t>
    </r>
  </si>
  <si>
    <t>Cumulative unspent committed funds as of the end of 2025 program year</t>
  </si>
  <si>
    <r>
      <rPr>
        <vertAlign val="superscript"/>
        <sz val="11"/>
        <rFont val="Times New Roman"/>
        <family val="1"/>
      </rPr>
      <t>7</t>
    </r>
    <r>
      <rPr>
        <sz val="11"/>
        <rFont val="Times New Roman"/>
        <family val="1"/>
      </rPr>
      <t xml:space="preserve">  SDG&amp;E defines commitments per D.17-09-022, OP 131, which stated “For the purposes of this Decision, the term “committed funds” is defined as funds that are committed to a specific California Alternate Rates for Energy (CARE) Program/Energy Savings Assistance (ESA) Program contract or customer project. The term “uncommitted funds” is defined as those unspent funds that are not committed to existing CARE Program/ESA Program projects or contracts. The term “unspent funds,” without qualification, refers to all CARE Program/ESA Program authorized yet unspent funds, whether committed or not, unless the term is qualified to specify whether funds are committed.”
 As of the end of program year 2024, $3,947,677 of pre-2025 unspent committed ESA Main contract funds remained available for future use within the 2021-2026 program cycle.</t>
    </r>
  </si>
  <si>
    <t xml:space="preserve">ESA Table 12A-12C - ESA Categorical and Other Enrollment </t>
  </si>
  <si>
    <t>ESA Table 12A
ESA Main (SF, MH) [1]</t>
  </si>
  <si>
    <t>ESA Table 12B
ESA Pilot Plus and Pilot Deep</t>
  </si>
  <si>
    <t>Type of Enrollment</t>
  </si>
  <si>
    <t>Number of  Homes Treated</t>
  </si>
  <si>
    <t>Women, Infants, and Children Program (WIC)</t>
  </si>
  <si>
    <t>Supplemental Security Income (SSI)</t>
  </si>
  <si>
    <t>REMINDER:</t>
  </si>
  <si>
    <t>CalFresh/Supplemental Nutrition Assistance Program - Food Stamps</t>
  </si>
  <si>
    <t>Please make edits/modifications in red.</t>
  </si>
  <si>
    <t>CalWORKs/Temporary Assistance for Needy Families (TANF)</t>
  </si>
  <si>
    <t>Tribal TANF</t>
  </si>
  <si>
    <t xml:space="preserve">Medicaid/Medi-Cal for Families </t>
  </si>
  <si>
    <t>Healthy Families A&amp;B</t>
  </si>
  <si>
    <t>National School Lunch Program (NSLP) - Free Lunch</t>
  </si>
  <si>
    <t>Low-income Home Energy Assistance Program (LIHEAP)</t>
  </si>
  <si>
    <t>Bureau of Indian Affairs General Assistance</t>
  </si>
  <si>
    <t>Head Start Income Eligible - (Tribal Only)</t>
  </si>
  <si>
    <t>CARE Income Certified</t>
  </si>
  <si>
    <t>80/20 Rule [2]</t>
  </si>
  <si>
    <t>80/20 Rule</t>
  </si>
  <si>
    <t>Targeted Self Certification</t>
  </si>
  <si>
    <t>Standard Enrollment</t>
  </si>
  <si>
    <t>ESA Table 12C
ESA Building Electrification (SCE Only)</t>
  </si>
  <si>
    <t>[1]  Summary data which includes ESA Main Program (SF, MH).</t>
  </si>
  <si>
    <t>[2] Pursuant to D.01-03-028 OP 3(a) which is applicable to master-metered as well as individual metered homes which allows treatment of property when 80% of tenants are income qualified for ESA Program.</t>
  </si>
  <si>
    <t>Note: Categorical enrollment is not applicable to MFWB or Clean Energy Homes.</t>
  </si>
  <si>
    <t xml:space="preserve">ESA Table 13A  ESA Leveraging &amp; Integration [1][6]       </t>
  </si>
  <si>
    <t>ESA Table 13A-1
ESA Main (SF, MH) [1]</t>
  </si>
  <si>
    <t>Partner</t>
  </si>
  <si>
    <t>Brief Description of Effort</t>
  </si>
  <si>
    <t>Relationship outside the IOU?</t>
  </si>
  <si>
    <t>MOU Present?</t>
  </si>
  <si>
    <t>Amount of Dollars Saved [2]</t>
  </si>
  <si>
    <t>Amount of Energy Savings [3]</t>
  </si>
  <si>
    <t>Other Measurable Benefits [3]</t>
  </si>
  <si>
    <t>Enrollments Resulting from Leveraging Effort [4]</t>
  </si>
  <si>
    <t>Methodology [5]</t>
  </si>
  <si>
    <t>Meets all Criteria</t>
  </si>
  <si>
    <t>If not,  Explain</t>
  </si>
  <si>
    <t>SDG&amp;E’s partners with local CSD agencies to enroll eligible LIHEAP bill assistance customers in the ESA Program. ESA expanded efforts which allowed LIHEAP agencies to preform outreach and assessment services.</t>
  </si>
  <si>
    <t>Yes</t>
  </si>
  <si>
    <t>No</t>
  </si>
  <si>
    <t xml:space="preserve">Sum of savings per treated homes identified as having LIHEAP agency as the source of the enrollment. </t>
  </si>
  <si>
    <t xml:space="preserve">We are unable to accurately track dollars saved from this effort. </t>
  </si>
  <si>
    <t>DAC-SASH</t>
  </si>
  <si>
    <t xml:space="preserve">Leveraging partnership with GRID where SDG&amp;E received list of potential ESA Leads. Lead generated ESA Program enrollments. </t>
  </si>
  <si>
    <t xml:space="preserve">Sum of savings per treated homes identified as having Grid Alternatives (SASH) as the source of the enrollment. </t>
  </si>
  <si>
    <t>SDCWA</t>
  </si>
  <si>
    <t>Partnership to leverage water saving measures for ESA participants.</t>
  </si>
  <si>
    <t xml:space="preserve">Total rebate amount received from SDCWA in 2025. </t>
  </si>
  <si>
    <t xml:space="preserve">We are unable to track the savings from this effort. </t>
  </si>
  <si>
    <t>CARE/Medical Baseline</t>
  </si>
  <si>
    <t>Marketing to customers enrolled in CARE and/or Medical Baseline</t>
  </si>
  <si>
    <t xml:space="preserve"> kWh: 31,994
kW: 4
Therms: 3,193</t>
  </si>
  <si>
    <t>Sum of savings per treated homes identified as having CARE or Medical Baseline as lead source.</t>
  </si>
  <si>
    <t>CARE High Usage</t>
  </si>
  <si>
    <t>Automated Lead Generation for CARE High Usage Verification Process</t>
  </si>
  <si>
    <t xml:space="preserve"> kWh: 31,470
kW: 5
Therms: 1,714</t>
  </si>
  <si>
    <t>Sum of savings per treated homes identified as having CARE High Usage as lead source</t>
  </si>
  <si>
    <t>ESA Table 13A-2
MFWB</t>
  </si>
  <si>
    <t>SOMAH</t>
  </si>
  <si>
    <t>Leveraging partnership with CSE where SDG&amp;E received list of potential ESA Leads. Lead generated for ESA MFWB.</t>
  </si>
  <si>
    <t>kWh:25,765
kW: 3
Therms: 1,157</t>
  </si>
  <si>
    <t>RZNET</t>
  </si>
  <si>
    <t>For properties not eligible/interested in MFWB, referral to RZNET is made. RZNET refers properties that may also benefit from additional measures in MFWB program.</t>
  </si>
  <si>
    <t>PYD</t>
  </si>
  <si>
    <t xml:space="preserve">For properties interested in clean transportation, referral to PYD is made. </t>
  </si>
  <si>
    <t>OBF</t>
  </si>
  <si>
    <t>For properties interested in financing, referral to OBF is made.</t>
  </si>
  <si>
    <t>GoGreen Financing</t>
  </si>
  <si>
    <t>For properties interested in financing, referral to GoGreen Financing is made.</t>
  </si>
  <si>
    <t>TECH Clean California</t>
  </si>
  <si>
    <t>For properties interested in HPWH, referral to TECH Clean California is made.</t>
  </si>
  <si>
    <t>ESA Table 13A-3
ESA Pilot Plus and Pilot Deep</t>
  </si>
  <si>
    <t>TECH Clean California will provide leads to PPPD for customers who are interested in electrifying after participating in SGIP and/or DAC-SASH</t>
  </si>
  <si>
    <t xml:space="preserve">
ESA Table 13A-4
ESA Building Electrification (SCE Only)</t>
  </si>
  <si>
    <t>ESA Table 13A-5
ESA Clean Energy Homes (SCE Only)</t>
  </si>
  <si>
    <t xml:space="preserve">Note: Summary data includes ESA Main Program (SF, MH, MF-In-Unit), Pilot Plus and Pilot Deep, MF CAM, Building Electrification, and Clean Energy Homes.  MFWB implementation to occur no earlier than January 2025.  </t>
  </si>
  <si>
    <t>[1] Leveraging, Interdepartmental integration, Program Coordination, Data Sharing, ME&amp;O, etc.</t>
  </si>
  <si>
    <t xml:space="preserve">[2] Leveraging and Integration efforts are measurable and quantifiable in terms of dollars saved by the IOU (Shared/contributed/donated resources, shared marketing materials, shared information technology, shared programmatic infrastructure, among others are just some examples of cost and/or resource savings to the IOU). </t>
  </si>
  <si>
    <t>[3] Annual Energy savings/benefits for measures installation in 2025.  Leveraging efforts are measurable and quantifiable in terms of home energy benefits/ savings to the eligible households.</t>
  </si>
  <si>
    <t>[4] Enrollment increases. Leveraging efforts are measurable and quantifiable in terms of program enrollment increases and/or customers served.</t>
  </si>
  <si>
    <t>[5] In footnotes, provide information on methodology used to calculate cost and/or resource savings.</t>
  </si>
  <si>
    <t>Fields not applicable to specific efforts are marked "N/A".</t>
  </si>
  <si>
    <t>ESA Table 13B - ESA Clean Energy Referral, Leveraging, and Coordination</t>
  </si>
  <si>
    <t># of Referral[1]</t>
  </si>
  <si>
    <t># of Leveraging[2]</t>
  </si>
  <si>
    <t># of Coordination Efforts[3]</t>
  </si>
  <si>
    <t># of Leads[4]</t>
  </si>
  <si>
    <t># of Enrollments from Successful Leads[5]</t>
  </si>
  <si>
    <t xml:space="preserve">LIHEAP agencies in SDG&amp;E service territory leverage LIHEAP payment leads to provide ESA Program services to customers. </t>
  </si>
  <si>
    <t xml:space="preserve">The DAC-SASH implementer provides SDG&amp;E with potential ESA and CARE Program Leads.  SDG&amp;E provides and annual list of program leads to DAC-SASH implementer for marketing purposes. </t>
  </si>
  <si>
    <t xml:space="preserve">SDG&amp;E efforts to coordinate program information with SDCWA. </t>
  </si>
  <si>
    <t xml:space="preserve">Leads generated through CARE HEU income verifications completed </t>
  </si>
  <si>
    <t>Energy Solutions Partner Network</t>
  </si>
  <si>
    <t>SDG&amp;E works closely with a network of approximately 200 community-based organizations (CBOs) to connect customers with Customer Assistance programs.</t>
  </si>
  <si>
    <t>CARE Capitation Agencies</t>
  </si>
  <si>
    <t>SDG&amp;E partners with 22 social service agencies to help enroll its hardest-to-reach customers in Customer Assistance programs.</t>
  </si>
  <si>
    <r>
      <t xml:space="preserve">Demand Response - AC Saver </t>
    </r>
    <r>
      <rPr>
        <vertAlign val="superscript"/>
        <sz val="12"/>
        <color rgb="FF000000"/>
        <rFont val="Times New Roman"/>
        <family val="1"/>
      </rPr>
      <t xml:space="preserve">  6</t>
    </r>
  </si>
  <si>
    <t xml:space="preserve">Eligible residential customers who own a qualifying Wi-Fi enabled smart thermostat may enroll. During an "energy event," SDG&amp;E will notify the smart thermostat provider to temporarily adjust the temperature setting on the thermostat up to four degrees to limit A/C usage.  Participating customers may qualify for an SDG&amp;E incentive. </t>
  </si>
  <si>
    <t>The SOMAH implementer provides SDG&amp;E with potential MFWB leads. SDG&amp;E provides the SOMAH implementer with potential SOMAH leads.</t>
  </si>
  <si>
    <r>
      <rPr>
        <sz val="12"/>
        <color rgb="FF000000"/>
        <rFont val="Times New Roman"/>
      </rPr>
      <t>MFWB</t>
    </r>
    <r>
      <rPr>
        <vertAlign val="superscript"/>
        <sz val="12"/>
        <color rgb="FF000000"/>
        <rFont val="Times New Roman"/>
      </rPr>
      <t xml:space="preserve"> 7</t>
    </r>
  </si>
  <si>
    <t>Coordination with SDG&amp;E in their Administration of the Southern Section MFWB program</t>
  </si>
  <si>
    <r>
      <rPr>
        <vertAlign val="superscript"/>
        <sz val="12"/>
        <rFont val="Times New Roman"/>
        <family val="1"/>
      </rPr>
      <t xml:space="preserve">1 </t>
    </r>
    <r>
      <rPr>
        <sz val="12"/>
        <rFont val="Times New Roman"/>
        <family val="1"/>
      </rPr>
      <t xml:space="preserve">Number of outbound referrals being given to the partner. </t>
    </r>
  </si>
  <si>
    <r>
      <rPr>
        <vertAlign val="superscript"/>
        <sz val="12"/>
        <rFont val="Times New Roman"/>
        <family val="1"/>
      </rPr>
      <t xml:space="preserve">2 </t>
    </r>
    <r>
      <rPr>
        <sz val="12"/>
        <rFont val="Times New Roman"/>
        <family val="1"/>
      </rPr>
      <t>Number of activities that involve the sharing resources to jointly support program delivery or administration. (Example:  Sharing of Lead Lists, Cost Splitting, etc.).</t>
    </r>
  </si>
  <si>
    <r>
      <rPr>
        <vertAlign val="superscript"/>
        <sz val="12"/>
        <rFont val="Times New Roman"/>
        <family val="1"/>
      </rPr>
      <t xml:space="preserve">3 </t>
    </r>
    <r>
      <rPr>
        <sz val="12"/>
        <rFont val="Times New Roman"/>
        <family val="1"/>
      </rPr>
      <t xml:space="preserve">Number of activities related to program communication (marketing), collaboration of events, and alignment of activities to support program delivery. </t>
    </r>
  </si>
  <si>
    <r>
      <rPr>
        <vertAlign val="superscript"/>
        <sz val="12"/>
        <rFont val="Times New Roman"/>
        <family val="1"/>
      </rPr>
      <t xml:space="preserve">4 </t>
    </r>
    <r>
      <rPr>
        <sz val="12"/>
        <rFont val="Times New Roman"/>
        <family val="1"/>
      </rPr>
      <t xml:space="preserve">Number of inbound Leads or Refrerrals from the Partner </t>
    </r>
  </si>
  <si>
    <r>
      <rPr>
        <vertAlign val="superscript"/>
        <sz val="12"/>
        <rFont val="Times New Roman"/>
        <family val="1"/>
      </rPr>
      <t xml:space="preserve">5 </t>
    </r>
    <r>
      <rPr>
        <sz val="12"/>
        <rFont val="Times New Roman"/>
        <family val="1"/>
      </rPr>
      <t>Number of enrollments that results from the Leads or Referrals supplied by the Partner</t>
    </r>
  </si>
  <si>
    <r>
      <rPr>
        <vertAlign val="superscript"/>
        <sz val="12"/>
        <rFont val="Times New Roman"/>
        <family val="1"/>
      </rPr>
      <t xml:space="preserve">6 </t>
    </r>
    <r>
      <rPr>
        <sz val="12"/>
        <rFont val="Times New Roman"/>
        <family val="1"/>
      </rPr>
      <t>Cumulative number of customers that enrolled the the respective program with 120-days of their ESA in-home visitation in which they received Energy Education</t>
    </r>
  </si>
  <si>
    <r>
      <rPr>
        <vertAlign val="superscript"/>
        <sz val="12"/>
        <rFont val="Times New Roman"/>
        <family val="1"/>
      </rPr>
      <t xml:space="preserve">7 </t>
    </r>
    <r>
      <rPr>
        <sz val="12"/>
        <rFont val="Times New Roman"/>
        <family val="1"/>
      </rPr>
      <t>Number of referalls being supplied to SDG&amp;E by SCE and SoCalGas,  the number of Enrollments being completed on behalf of SDG&amp;E for the MFWB</t>
    </r>
  </si>
  <si>
    <t xml:space="preserve">Note: N/A identifies areas where SDG&amp;E is unable to track the data related with these efforts. </t>
  </si>
  <si>
    <t>ESA Table 14 - ESA Expenditures for Pilots and Studies</t>
  </si>
  <si>
    <t>Authorized 2021-2026 Cycle Funding [1]</t>
  </si>
  <si>
    <t>2025 Expenses</t>
  </si>
  <si>
    <t>Cycle to Date Expenses</t>
  </si>
  <si>
    <r>
      <t xml:space="preserve">% of Program Cycle Budget Expensed </t>
    </r>
    <r>
      <rPr>
        <b/>
        <vertAlign val="superscript"/>
        <sz val="12"/>
        <rFont val="Times New Roman"/>
        <family val="1"/>
      </rPr>
      <t>4</t>
    </r>
  </si>
  <si>
    <t>ESA Pilot and Pilot Deep</t>
  </si>
  <si>
    <t>Total Pilots</t>
  </si>
  <si>
    <t>Studies</t>
  </si>
  <si>
    <t>Joint IOU - 2022 Low Income Needs Assessment (LINA) Study [3]</t>
  </si>
  <si>
    <t>Joint IOU - 2025 Low Income Needs Assessment (LINA) Study [2]</t>
  </si>
  <si>
    <t>Joint IOU - 2028 Low Income Needs Assessment (LINA) Study [2]</t>
  </si>
  <si>
    <t>Joint IOU - Statewide CARE-ESA Categorical Study [2]</t>
  </si>
  <si>
    <t>Joint IOU - Process Evaluation Studies (1-4 Studies) [2]</t>
  </si>
  <si>
    <t>Equity Criteria and Non Energy Benefits Evaluation (NEB's) [2]</t>
  </si>
  <si>
    <t>Load Impact Evaluation Study [2]</t>
  </si>
  <si>
    <t>Rapid Feedback Research and Analysis [2]</t>
  </si>
  <si>
    <t xml:space="preserve">Total Studies </t>
  </si>
  <si>
    <t xml:space="preserve">[1]  Authorized per D.21-06-015. Funds for pilots and studies may be rolled over to the next program year or borrowed from a future program year within the cycle, to allow for flexibility in scheduling changes with these efforts. Funding amounts listed for "Studies" reflect SDG&amp;E's 15% allocation among the IOUs. </t>
  </si>
  <si>
    <t>[2] Budget is for program cycle 2022-2026, as authorized in D.21.06.015.</t>
  </si>
  <si>
    <t xml:space="preserve">[3] The 2022 Low Income Needs Assessment Study budget for program cycle 2021-2026 was as authorized in Advice Letter 3478-E and 2828-G. </t>
  </si>
  <si>
    <t>[4] For each study, unspent funds from the program cycle remain committed until the study is completed.</t>
  </si>
  <si>
    <t>Note: Due to timing for the preparation of the 2025 Annual Report, the financial table above may exclude expenditures that have not been provided by the lead IOU.  These expenditures will be reported in the 2026 monthly and annual report.</t>
  </si>
  <si>
    <t>ESA Table 15 - ESA Tribal Outreach</t>
  </si>
  <si>
    <t>OUTREACH STATUS</t>
  </si>
  <si>
    <r>
      <t>Quantity (Includes CARE, FERA, and ESA) [</t>
    </r>
    <r>
      <rPr>
        <b/>
        <sz val="10"/>
        <rFont val="Times New Roman"/>
        <family val="1"/>
      </rPr>
      <t>2]</t>
    </r>
  </si>
  <si>
    <t xml:space="preserve">List of Participating Tribes </t>
  </si>
  <si>
    <t>Barona Band of Mission Indians, Pauma &amp; Yuima Band of Mission Indians, La Posta Band of Mission Indians, Mesa Grande Band of Mission Indians, Manzanita Band of Kumeyaay Nation, Campo Kumeyaay Nation, Iipay Nation of Santa Ysabel, La Jolla Band of Luiseno Indians, Los Coyotes Band of Cuhuilla Cupeno Indians, Inaja Cosmit Band of Indians [3], San Pasqual Band of Mission Indians,  Viejas Band of Kumeyaay Indians, Pala Band of Mission Indians, Rincon Band of Luiseno Indians, and Jamul Indian Village</t>
  </si>
  <si>
    <r>
      <t>Tribes completed ESA Meet &amp; Confer [</t>
    </r>
    <r>
      <rPr>
        <sz val="11"/>
        <rFont val="Times New Roman"/>
        <family val="1"/>
      </rPr>
      <t>1</t>
    </r>
    <r>
      <rPr>
        <sz val="12"/>
        <rFont val="Times New Roman"/>
        <family val="1"/>
      </rPr>
      <t>]</t>
    </r>
  </si>
  <si>
    <t>Tribes requested outreach materials or applications</t>
  </si>
  <si>
    <t>Pauma Band of Mission Indians, La Posta Band of Mission Indians, Mesa Grande Band of Mission Indians, Iipay Nation Santa Ysabel, Campo Kumyaay Nation, Manzanita Band of Kumeyaay Nation, La Jolla Band of Luiseno Indians, Los Coyotes Band of Cuhuilla and Cupeno Indians, and Jamul Indian Village</t>
  </si>
  <si>
    <t>Tribes who have not accepted offer to Meet and Confer</t>
  </si>
  <si>
    <t>Sycuan Band of Kumeyaay Nation and Ewiiaapaayp</t>
  </si>
  <si>
    <t>Non-Federally Recognized Tribes who participated in Meet &amp; Confer</t>
  </si>
  <si>
    <t xml:space="preserve">Tribes and Housing Authority sites involved in Focused Project/ESA </t>
  </si>
  <si>
    <t>Partnership offer on Tribal Lands</t>
  </si>
  <si>
    <t>Iipay Nation of Santa Ysabel, La Jolla Band of Luiseno Indians, La Posta Band of Mission Indians, Campo Kumeyaay Nation, Los Coyotes Band of Cuhuilla and Cupeno Indians, Southern Indian Health Council, Manzanita Band of Kumeyaay Nation, Mesa Grande Band of Mission Indians, Pauma &amp; Yuima Band of Mission Indians</t>
  </si>
  <si>
    <t>Housing Authority and Tribal Temporary Assistance for Needy Families (TANF) office  who received outreach (this includes email, U.S. mail, and/or phone calls)</t>
  </si>
  <si>
    <r>
      <t>Southern California American Indian Resource Center (SCAIR); Southern California Tribal Chairmen's Association (SCTCA) [</t>
    </r>
    <r>
      <rPr>
        <sz val="9"/>
        <rFont val="Arial"/>
        <family val="2"/>
      </rPr>
      <t>4]</t>
    </r>
  </si>
  <si>
    <t>Housing Authority and TANF offices who participated in Meet and Confer</t>
  </si>
  <si>
    <t>Summary data which includes ESA Main Program (SF, MH, MF-In-Unit), Pilot Plus and Pilot Deep, MF CAM, CSD Leveraging, Building Electrification, and Clean Energy Homes.</t>
  </si>
  <si>
    <r>
      <t>[1]</t>
    </r>
    <r>
      <rPr>
        <sz val="12"/>
        <rFont val="Times New Roman"/>
        <family val="1"/>
      </rPr>
      <t xml:space="preserve"> SDG&amp;E notes that it has held informational meetings with these tribes to provide information on low income programs and other customer programs. As such, the term Meet and Confer, used here, is unrelated to a Duty to Meet and Confer, pursuant to Rule 13.9. SDG&amp;E invited all 17 tribes to meet in 2025. </t>
    </r>
  </si>
  <si>
    <r>
      <t>[2]</t>
    </r>
    <r>
      <rPr>
        <sz val="12"/>
        <rFont val="Times New Roman"/>
        <family val="1"/>
      </rPr>
      <t xml:space="preserve"> Numbers are a rolling count of Tribal Outreach efforts</t>
    </r>
  </si>
  <si>
    <r>
      <t>[3]</t>
    </r>
    <r>
      <rPr>
        <sz val="12"/>
        <rFont val="Times New Roman"/>
        <family val="1"/>
      </rPr>
      <t xml:space="preserve"> SDG&amp;E does not provide service to Inaja &amp; Cosmit</t>
    </r>
  </si>
  <si>
    <r>
      <t>[4]</t>
    </r>
    <r>
      <rPr>
        <sz val="12"/>
        <rFont val="Times New Roman"/>
        <family val="1"/>
      </rPr>
      <t xml:space="preserve"> SDG&amp;E provides TANF related messaging through periodic presentations to SCAIR and SCTCA</t>
    </r>
  </si>
  <si>
    <t>ESA Table 16A-16D - ESA Customer Segments/Needs State by Demographic, Financial, Location, and Health Conditions</t>
  </si>
  <si>
    <t>ESA Table 16A
ESA Main (SF, MH)</t>
  </si>
  <si>
    <t>Customer Segments</t>
  </si>
  <si>
    <r>
      <rPr>
        <b/>
        <sz val="12"/>
        <color rgb="FF000000"/>
        <rFont val="Times New Roman"/>
        <family val="1"/>
      </rPr>
      <t xml:space="preserve"># of Households Eligible </t>
    </r>
    <r>
      <rPr>
        <b/>
        <vertAlign val="superscript"/>
        <sz val="12"/>
        <color rgb="FF000000"/>
        <rFont val="Times New Roman"/>
        <family val="1"/>
      </rPr>
      <t>1</t>
    </r>
  </si>
  <si>
    <r>
      <rPr>
        <b/>
        <sz val="12"/>
        <color rgb="FF000000"/>
        <rFont val="Times New Roman"/>
        <family val="1"/>
      </rPr>
      <t xml:space="preserve"># of Households Treated </t>
    </r>
    <r>
      <rPr>
        <b/>
        <vertAlign val="superscript"/>
        <sz val="12"/>
        <color rgb="FF000000"/>
        <rFont val="Times New Roman"/>
        <family val="1"/>
      </rPr>
      <t>2</t>
    </r>
  </si>
  <si>
    <t>Enrollment Rate =  (C/B)</t>
  </si>
  <si>
    <r>
      <rPr>
        <b/>
        <sz val="12"/>
        <color rgb="FF000000"/>
        <rFont val="Times New Roman"/>
        <family val="1"/>
      </rPr>
      <t xml:space="preserve"># of Households Contacted </t>
    </r>
    <r>
      <rPr>
        <b/>
        <vertAlign val="superscript"/>
        <sz val="12"/>
        <color rgb="FF000000"/>
        <rFont val="Times New Roman"/>
        <family val="1"/>
      </rPr>
      <t>3</t>
    </r>
  </si>
  <si>
    <t>Rate of Uptake =  (C/E)</t>
  </si>
  <si>
    <r>
      <rPr>
        <b/>
        <sz val="12"/>
        <color rgb="FF000000"/>
        <rFont val="Times New Roman"/>
        <family val="1"/>
      </rPr>
      <t xml:space="preserve">Avg. Energy Savings (kWh) Per Treated Households (Energy Saving and HCS Measures) </t>
    </r>
    <r>
      <rPr>
        <b/>
        <vertAlign val="superscript"/>
        <sz val="12"/>
        <color rgb="FF000000"/>
        <rFont val="Times New Roman"/>
        <family val="1"/>
      </rPr>
      <t>4</t>
    </r>
  </si>
  <si>
    <r>
      <rPr>
        <b/>
        <sz val="12"/>
        <color rgb="FF000000"/>
        <rFont val="Times New Roman"/>
        <family val="1"/>
      </rPr>
      <t xml:space="preserve">Avg. Energy Savings (kWh) Per Treated Households (Energy Saving Measures only) </t>
    </r>
    <r>
      <rPr>
        <b/>
        <vertAlign val="superscript"/>
        <sz val="12"/>
        <color rgb="FF000000"/>
        <rFont val="Times New Roman"/>
        <family val="1"/>
      </rPr>
      <t>5</t>
    </r>
  </si>
  <si>
    <t>Avg. Peak Demand Savings (kW) Per Treated Household</t>
  </si>
  <si>
    <r>
      <rPr>
        <b/>
        <sz val="12"/>
        <color rgb="FF000000"/>
        <rFont val="Times New Roman"/>
        <family val="1"/>
      </rPr>
      <t xml:space="preserve">Avg. Energy Savings (Therms) Per Treated Households (Energy Saving and HCS Measures) </t>
    </r>
    <r>
      <rPr>
        <b/>
        <vertAlign val="superscript"/>
        <sz val="12"/>
        <color rgb="FF000000"/>
        <rFont val="Times New Roman"/>
        <family val="1"/>
      </rPr>
      <t>5</t>
    </r>
  </si>
  <si>
    <r>
      <rPr>
        <b/>
        <sz val="12"/>
        <color rgb="FF000000"/>
        <rFont val="Times New Roman"/>
        <family val="1"/>
      </rPr>
      <t xml:space="preserve">Avg. Energy Savings  (Therms) Per Treated Households (Energy Saving Measures only) </t>
    </r>
    <r>
      <rPr>
        <b/>
        <vertAlign val="superscript"/>
        <sz val="12"/>
        <color rgb="FF000000"/>
        <rFont val="Times New Roman"/>
        <family val="1"/>
      </rPr>
      <t>5</t>
    </r>
  </si>
  <si>
    <t>Avg. Cost Per Treated Households</t>
  </si>
  <si>
    <r>
      <t xml:space="preserve">
Avg. HH Energy Savings (kWh) / Total Annual Energy Use (kWh) </t>
    </r>
    <r>
      <rPr>
        <b/>
        <vertAlign val="superscript"/>
        <sz val="12"/>
        <rFont val="Times New Roman"/>
        <family val="1"/>
      </rPr>
      <t>19</t>
    </r>
  </si>
  <si>
    <r>
      <t xml:space="preserve">
Avg. HH Energy Savings (Therms) / Total Annual Energy Use (Therms)</t>
    </r>
    <r>
      <rPr>
        <b/>
        <vertAlign val="superscript"/>
        <sz val="12"/>
        <rFont val="Times New Roman"/>
        <family val="1"/>
      </rPr>
      <t xml:space="preserve"> 19</t>
    </r>
  </si>
  <si>
    <t>Demographic</t>
  </si>
  <si>
    <t xml:space="preserve">   SF</t>
  </si>
  <si>
    <t xml:space="preserve">   MH</t>
  </si>
  <si>
    <t>Rent vs. Own</t>
  </si>
  <si>
    <t xml:space="preserve">   Own</t>
  </si>
  <si>
    <t xml:space="preserve">   Rent</t>
  </si>
  <si>
    <t>Previous vs. New Participant</t>
  </si>
  <si>
    <r>
      <rPr>
        <sz val="12"/>
        <color rgb="FF000000"/>
        <rFont val="Times New Roman"/>
        <family val="1"/>
      </rPr>
      <t xml:space="preserve">   Previous </t>
    </r>
    <r>
      <rPr>
        <vertAlign val="superscript"/>
        <sz val="12"/>
        <color rgb="FF000000"/>
        <rFont val="Times New Roman"/>
        <family val="1"/>
      </rPr>
      <t>11</t>
    </r>
  </si>
  <si>
    <t xml:space="preserve">   New</t>
  </si>
  <si>
    <r>
      <rPr>
        <sz val="12"/>
        <color rgb="FF000000"/>
        <rFont val="Times New Roman"/>
        <family val="1"/>
      </rPr>
      <t xml:space="preserve">Seniors </t>
    </r>
    <r>
      <rPr>
        <vertAlign val="superscript"/>
        <sz val="12"/>
        <color rgb="FF000000"/>
        <rFont val="Times New Roman"/>
        <family val="1"/>
      </rPr>
      <t>6</t>
    </r>
  </si>
  <si>
    <t>Veterans</t>
  </si>
  <si>
    <r>
      <rPr>
        <sz val="12"/>
        <color rgb="FF000000"/>
        <rFont val="Times New Roman"/>
        <family val="1"/>
      </rPr>
      <t xml:space="preserve">Hard-to-Reach </t>
    </r>
    <r>
      <rPr>
        <vertAlign val="superscript"/>
        <sz val="12"/>
        <color rgb="FF000000"/>
        <rFont val="Times New Roman"/>
        <family val="1"/>
      </rPr>
      <t>7</t>
    </r>
  </si>
  <si>
    <t>Vulnerable</t>
  </si>
  <si>
    <t>Location</t>
  </si>
  <si>
    <t>DAC</t>
  </si>
  <si>
    <t>Rural</t>
  </si>
  <si>
    <r>
      <rPr>
        <sz val="12"/>
        <color rgb="FF000000"/>
        <rFont val="Times New Roman"/>
        <family val="1"/>
      </rPr>
      <t xml:space="preserve">Tribal </t>
    </r>
    <r>
      <rPr>
        <vertAlign val="superscript"/>
        <sz val="12"/>
        <color rgb="FF000000"/>
        <rFont val="Times New Roman"/>
        <family val="1"/>
      </rPr>
      <t>18</t>
    </r>
  </si>
  <si>
    <t>PSPS Zone</t>
  </si>
  <si>
    <r>
      <rPr>
        <sz val="12"/>
        <color rgb="FF000000"/>
        <rFont val="Times New Roman"/>
        <family val="1"/>
      </rPr>
      <t xml:space="preserve">Wildfire Zone </t>
    </r>
    <r>
      <rPr>
        <vertAlign val="superscript"/>
        <sz val="12"/>
        <color rgb="FF000000"/>
        <rFont val="Times New Roman"/>
        <family val="1"/>
      </rPr>
      <t>9</t>
    </r>
  </si>
  <si>
    <t>Climate Zone 6</t>
  </si>
  <si>
    <t xml:space="preserve">Climate Zone 7 </t>
  </si>
  <si>
    <t>Climate Zone 8</t>
  </si>
  <si>
    <t>Climate Zone 10</t>
  </si>
  <si>
    <t>Climate Zone 14</t>
  </si>
  <si>
    <t>Climate Zone 15</t>
  </si>
  <si>
    <r>
      <rPr>
        <sz val="12"/>
        <color rgb="FF000000"/>
        <rFont val="Times New Roman"/>
        <family val="1"/>
      </rPr>
      <t xml:space="preserve">CARB Communities </t>
    </r>
    <r>
      <rPr>
        <vertAlign val="superscript"/>
        <sz val="12"/>
        <color rgb="FF000000"/>
        <rFont val="Times New Roman"/>
        <family val="1"/>
      </rPr>
      <t>10</t>
    </r>
  </si>
  <si>
    <t>Financial</t>
  </si>
  <si>
    <t>CARE</t>
  </si>
  <si>
    <t>FERA</t>
  </si>
  <si>
    <t>Disconnected</t>
  </si>
  <si>
    <r>
      <rPr>
        <sz val="12"/>
        <color rgb="FF000000"/>
        <rFont val="Times New Roman"/>
        <family val="1"/>
      </rPr>
      <t xml:space="preserve">Arrearages </t>
    </r>
    <r>
      <rPr>
        <vertAlign val="superscript"/>
        <sz val="12"/>
        <color rgb="FF000000"/>
        <rFont val="Times New Roman"/>
        <family val="1"/>
      </rPr>
      <t>12</t>
    </r>
  </si>
  <si>
    <r>
      <rPr>
        <sz val="12"/>
        <color rgb="FF000000"/>
        <rFont val="Times New Roman"/>
        <family val="1"/>
      </rPr>
      <t xml:space="preserve">High Usage </t>
    </r>
    <r>
      <rPr>
        <vertAlign val="superscript"/>
        <sz val="12"/>
        <color rgb="FF000000"/>
        <rFont val="Times New Roman"/>
        <family val="1"/>
      </rPr>
      <t>13</t>
    </r>
  </si>
  <si>
    <r>
      <rPr>
        <sz val="12"/>
        <color rgb="FF000000"/>
        <rFont val="Times New Roman"/>
        <family val="1"/>
      </rPr>
      <t xml:space="preserve">High Energy Burden </t>
    </r>
    <r>
      <rPr>
        <vertAlign val="superscript"/>
        <sz val="12"/>
        <color rgb="FF000000"/>
        <rFont val="Times New Roman"/>
        <family val="1"/>
      </rPr>
      <t>14</t>
    </r>
  </si>
  <si>
    <r>
      <rPr>
        <sz val="12"/>
        <color rgb="FF000000"/>
        <rFont val="Times New Roman"/>
        <family val="1"/>
      </rPr>
      <t xml:space="preserve">SEVI </t>
    </r>
    <r>
      <rPr>
        <vertAlign val="superscript"/>
        <sz val="12"/>
        <color rgb="FF000000"/>
        <rFont val="Times New Roman"/>
        <family val="1"/>
      </rPr>
      <t>15</t>
    </r>
  </si>
  <si>
    <t xml:space="preserve">  Low</t>
  </si>
  <si>
    <t xml:space="preserve">  Medium</t>
  </si>
  <si>
    <t xml:space="preserve">  High</t>
  </si>
  <si>
    <r>
      <rPr>
        <sz val="12"/>
        <color rgb="FF000000"/>
        <rFont val="Times New Roman"/>
        <family val="1"/>
      </rPr>
      <t xml:space="preserve">Affordability Ratio </t>
    </r>
    <r>
      <rPr>
        <vertAlign val="superscript"/>
        <sz val="12"/>
        <color rgb="FF000000"/>
        <rFont val="Times New Roman"/>
        <family val="1"/>
      </rPr>
      <t>16</t>
    </r>
  </si>
  <si>
    <t>Health Condition</t>
  </si>
  <si>
    <t>Medical Baseline</t>
  </si>
  <si>
    <r>
      <rPr>
        <sz val="12"/>
        <color rgb="FF000000"/>
        <rFont val="Times New Roman"/>
        <family val="1"/>
      </rPr>
      <t xml:space="preserve">Respiratory </t>
    </r>
    <r>
      <rPr>
        <vertAlign val="superscript"/>
        <sz val="12"/>
        <color rgb="FF000000"/>
        <rFont val="Times New Roman"/>
        <family val="1"/>
      </rPr>
      <t>17</t>
    </r>
  </si>
  <si>
    <t>Disabled</t>
  </si>
  <si>
    <t>ESA Table 16B
ESA MFWB Whole Building</t>
  </si>
  <si>
    <t># of Properties Eligible</t>
  </si>
  <si>
    <r>
      <rPr>
        <b/>
        <sz val="12"/>
        <color rgb="FF000000"/>
        <rFont val="Times New Roman"/>
        <family val="1"/>
      </rPr>
      <t xml:space="preserve"># of Properties Treated </t>
    </r>
    <r>
      <rPr>
        <b/>
        <vertAlign val="superscript"/>
        <sz val="12"/>
        <color rgb="FF000000"/>
        <rFont val="Times New Roman"/>
        <family val="1"/>
      </rPr>
      <t>2</t>
    </r>
  </si>
  <si>
    <t># of Properties Contacted</t>
  </si>
  <si>
    <r>
      <rPr>
        <b/>
        <sz val="12"/>
        <color rgb="FF000000"/>
        <rFont val="Times New Roman"/>
        <family val="1"/>
      </rPr>
      <t xml:space="preserve">Avg. Energy Savings (kWh) Per Treated Properties (Energy Saving and HCS Measures) </t>
    </r>
    <r>
      <rPr>
        <b/>
        <vertAlign val="superscript"/>
        <sz val="12"/>
        <color rgb="FF000000"/>
        <rFont val="Times New Roman"/>
        <family val="1"/>
      </rPr>
      <t>4</t>
    </r>
  </si>
  <si>
    <r>
      <rPr>
        <b/>
        <sz val="12"/>
        <color rgb="FF000000"/>
        <rFont val="Times New Roman"/>
        <family val="1"/>
      </rPr>
      <t xml:space="preserve">Avg. Energy Savings (kWh) Per Treated Properties (Energy Saving Measures only) </t>
    </r>
    <r>
      <rPr>
        <b/>
        <vertAlign val="superscript"/>
        <sz val="12"/>
        <color rgb="FF000000"/>
        <rFont val="Times New Roman"/>
        <family val="1"/>
      </rPr>
      <t>5</t>
    </r>
  </si>
  <si>
    <t>Avg. Peak Demand Savings (kW) Per Treated Properties</t>
  </si>
  <si>
    <r>
      <rPr>
        <b/>
        <sz val="12"/>
        <color rgb="FF000000"/>
        <rFont val="Times New Roman"/>
        <family val="1"/>
      </rPr>
      <t xml:space="preserve">Avg. Energy Savings (Therms) Per Treated Properties (Energy Saving and HCS Measures) </t>
    </r>
    <r>
      <rPr>
        <b/>
        <vertAlign val="superscript"/>
        <sz val="12"/>
        <color rgb="FF000000"/>
        <rFont val="Times New Roman"/>
        <family val="1"/>
      </rPr>
      <t>5</t>
    </r>
  </si>
  <si>
    <r>
      <rPr>
        <b/>
        <sz val="12"/>
        <color rgb="FF000000"/>
        <rFont val="Times New Roman"/>
        <family val="1"/>
      </rPr>
      <t xml:space="preserve">Avg. Energy Savings  (Therms) Per Treated Properties (Energy Saving Measures only) </t>
    </r>
    <r>
      <rPr>
        <b/>
        <vertAlign val="superscript"/>
        <sz val="12"/>
        <color rgb="FF000000"/>
        <rFont val="Times New Roman"/>
        <family val="1"/>
      </rPr>
      <t>5</t>
    </r>
  </si>
  <si>
    <t>Avg. Cost Per Treated Properties</t>
  </si>
  <si>
    <r>
      <t xml:space="preserve">
Avg. Properties Energy Savings (kWh) / Total Annual Energy Use (kWh) </t>
    </r>
    <r>
      <rPr>
        <b/>
        <vertAlign val="superscript"/>
        <sz val="12"/>
        <rFont val="Times New Roman"/>
        <family val="1"/>
      </rPr>
      <t>19</t>
    </r>
  </si>
  <si>
    <r>
      <t xml:space="preserve">
Avg. Properties Energy Savings (Therms) / Total Annual Energy Use (Therms) </t>
    </r>
    <r>
      <rPr>
        <b/>
        <vertAlign val="superscript"/>
        <sz val="12"/>
        <rFont val="Times New Roman"/>
        <family val="1"/>
      </rPr>
      <t>19</t>
    </r>
  </si>
  <si>
    <t xml:space="preserve">   MF In-Unit</t>
  </si>
  <si>
    <t>Other</t>
  </si>
  <si>
    <r>
      <rPr>
        <sz val="12"/>
        <color rgb="FF000000"/>
        <rFont val="Times New Roman"/>
        <family val="1"/>
      </rPr>
      <t xml:space="preserve">Vulnerable </t>
    </r>
    <r>
      <rPr>
        <vertAlign val="superscript"/>
        <sz val="12"/>
        <color rgb="FF000000"/>
        <rFont val="Times New Roman"/>
        <family val="1"/>
      </rPr>
      <t>8</t>
    </r>
  </si>
  <si>
    <t>H</t>
  </si>
  <si>
    <t>M</t>
  </si>
  <si>
    <t>L</t>
  </si>
  <si>
    <r>
      <rPr>
        <sz val="12"/>
        <color rgb="FF000000"/>
        <rFont val="Times New Roman"/>
        <family val="1"/>
      </rPr>
      <t xml:space="preserve">Respiratory (Asthma) </t>
    </r>
    <r>
      <rPr>
        <vertAlign val="superscript"/>
        <sz val="12"/>
        <color rgb="FF000000"/>
        <rFont val="Times New Roman"/>
        <family val="1"/>
      </rPr>
      <t>17</t>
    </r>
  </si>
  <si>
    <t>ESA Table 16C 
MFWB (MF In-unit)</t>
  </si>
  <si>
    <t># of Units Eligible</t>
  </si>
  <si>
    <r>
      <t># of UnitsTreated</t>
    </r>
    <r>
      <rPr>
        <b/>
        <vertAlign val="superscript"/>
        <sz val="12"/>
        <rFont val="Times New Roman"/>
        <family val="1"/>
      </rPr>
      <t xml:space="preserve"> 2</t>
    </r>
  </si>
  <si>
    <t># of Units Contacted</t>
  </si>
  <si>
    <r>
      <t>Avg. Energy Savings (kWh) Per Treated Unit (Energy Saving and HCS Measures)</t>
    </r>
    <r>
      <rPr>
        <b/>
        <vertAlign val="superscript"/>
        <sz val="12"/>
        <rFont val="Times New Roman"/>
        <family val="1"/>
      </rPr>
      <t xml:space="preserve"> 4</t>
    </r>
  </si>
  <si>
    <r>
      <t xml:space="preserve">Avg. Energy Savings (kWh) Per Treated Unit (Energy Saving Measures only) </t>
    </r>
    <r>
      <rPr>
        <b/>
        <vertAlign val="superscript"/>
        <sz val="12"/>
        <rFont val="Times New Roman"/>
        <family val="1"/>
      </rPr>
      <t>5</t>
    </r>
  </si>
  <si>
    <t>Avg. Peak Demand Savings (kW) Per Treated Unit</t>
  </si>
  <si>
    <r>
      <t xml:space="preserve">Avg. Energy Savings (Therms) Per Treated Unit (Energy Saving and HCS Measures) </t>
    </r>
    <r>
      <rPr>
        <b/>
        <vertAlign val="superscript"/>
        <sz val="12"/>
        <rFont val="Times New Roman"/>
        <family val="1"/>
      </rPr>
      <t>4</t>
    </r>
  </si>
  <si>
    <r>
      <t xml:space="preserve">Avg. Energy Savings  (Therms) Per Treated Unit (Energy Saving Measures only) </t>
    </r>
    <r>
      <rPr>
        <b/>
        <vertAlign val="superscript"/>
        <sz val="12"/>
        <rFont val="Times New Roman"/>
        <family val="1"/>
      </rPr>
      <t>5</t>
    </r>
  </si>
  <si>
    <t>Avg. Cost Per Treated Unit</t>
  </si>
  <si>
    <r>
      <t xml:space="preserve">
Avg. Properties Energy Savings (kWh) / Total Annual Energy Use (kWh)</t>
    </r>
    <r>
      <rPr>
        <b/>
        <vertAlign val="superscript"/>
        <sz val="12"/>
        <rFont val="Times New Roman"/>
        <family val="1"/>
      </rPr>
      <t xml:space="preserve"> 19</t>
    </r>
  </si>
  <si>
    <r>
      <t xml:space="preserve">
Avg. Properties Energy Savings (Therms) / Total Annual Energy Use (Therms)</t>
    </r>
    <r>
      <rPr>
        <b/>
        <vertAlign val="superscript"/>
        <sz val="12"/>
        <rFont val="Times New Roman"/>
        <family val="1"/>
      </rPr>
      <t xml:space="preserve"> 19</t>
    </r>
  </si>
  <si>
    <t xml:space="preserve">  New</t>
  </si>
  <si>
    <t xml:space="preserve">  Previous</t>
  </si>
  <si>
    <r>
      <t xml:space="preserve">Seniors </t>
    </r>
    <r>
      <rPr>
        <vertAlign val="superscript"/>
        <sz val="12"/>
        <rFont val="Times New Roman"/>
        <family val="1"/>
      </rPr>
      <t>6</t>
    </r>
  </si>
  <si>
    <r>
      <t xml:space="preserve">Veterans </t>
    </r>
    <r>
      <rPr>
        <vertAlign val="superscript"/>
        <sz val="12"/>
        <rFont val="Times New Roman"/>
        <family val="1"/>
      </rPr>
      <t>18</t>
    </r>
  </si>
  <si>
    <r>
      <t xml:space="preserve">Hard-to-Reach </t>
    </r>
    <r>
      <rPr>
        <vertAlign val="superscript"/>
        <sz val="12"/>
        <rFont val="Times New Roman"/>
        <family val="1"/>
      </rPr>
      <t>7</t>
    </r>
  </si>
  <si>
    <r>
      <t xml:space="preserve">Vulnerable </t>
    </r>
    <r>
      <rPr>
        <vertAlign val="superscript"/>
        <sz val="12"/>
        <rFont val="Times New Roman"/>
        <family val="1"/>
      </rPr>
      <t>8</t>
    </r>
  </si>
  <si>
    <r>
      <t xml:space="preserve">Tribal </t>
    </r>
    <r>
      <rPr>
        <vertAlign val="superscript"/>
        <sz val="12"/>
        <rFont val="Times New Roman"/>
        <family val="1"/>
      </rPr>
      <t>20</t>
    </r>
  </si>
  <si>
    <t xml:space="preserve">PSPS Zone </t>
  </si>
  <si>
    <r>
      <t xml:space="preserve">Wildfire Zone </t>
    </r>
    <r>
      <rPr>
        <vertAlign val="superscript"/>
        <sz val="12"/>
        <rFont val="Times New Roman"/>
        <family val="1"/>
      </rPr>
      <t>9</t>
    </r>
  </si>
  <si>
    <t>Climate Zone 7</t>
  </si>
  <si>
    <r>
      <t xml:space="preserve">CARB Communities </t>
    </r>
    <r>
      <rPr>
        <vertAlign val="superscript"/>
        <sz val="12"/>
        <rFont val="Times New Roman"/>
        <family val="1"/>
      </rPr>
      <t>10</t>
    </r>
  </si>
  <si>
    <r>
      <t>Disconnected</t>
    </r>
    <r>
      <rPr>
        <vertAlign val="superscript"/>
        <sz val="12"/>
        <rFont val="Times New Roman"/>
        <family val="1"/>
      </rPr>
      <t xml:space="preserve"> 11</t>
    </r>
  </si>
  <si>
    <r>
      <t xml:space="preserve">Arrearages </t>
    </r>
    <r>
      <rPr>
        <vertAlign val="superscript"/>
        <sz val="12"/>
        <rFont val="Times New Roman"/>
        <family val="1"/>
      </rPr>
      <t>12</t>
    </r>
  </si>
  <si>
    <r>
      <t xml:space="preserve">High Usage </t>
    </r>
    <r>
      <rPr>
        <vertAlign val="superscript"/>
        <sz val="12"/>
        <rFont val="Times New Roman"/>
        <family val="1"/>
      </rPr>
      <t>13</t>
    </r>
  </si>
  <si>
    <r>
      <t xml:space="preserve">High Energy Burden </t>
    </r>
    <r>
      <rPr>
        <vertAlign val="superscript"/>
        <sz val="12"/>
        <rFont val="Times New Roman"/>
        <family val="1"/>
      </rPr>
      <t>14</t>
    </r>
  </si>
  <si>
    <r>
      <t xml:space="preserve">SEVI </t>
    </r>
    <r>
      <rPr>
        <vertAlign val="superscript"/>
        <sz val="12"/>
        <rFont val="Times New Roman"/>
        <family val="1"/>
      </rPr>
      <t>15</t>
    </r>
  </si>
  <si>
    <r>
      <t xml:space="preserve">Affordability Ratio </t>
    </r>
    <r>
      <rPr>
        <vertAlign val="superscript"/>
        <sz val="12"/>
        <rFont val="Times New Roman"/>
        <family val="1"/>
      </rPr>
      <t>16</t>
    </r>
  </si>
  <si>
    <r>
      <t xml:space="preserve">Respiratory (Asthma) </t>
    </r>
    <r>
      <rPr>
        <vertAlign val="superscript"/>
        <sz val="12"/>
        <rFont val="Times New Roman"/>
        <family val="1"/>
      </rPr>
      <t>17</t>
    </r>
  </si>
  <si>
    <t>ESA Table 16D
Pilot Plus and Pilot Deep</t>
  </si>
  <si>
    <r>
      <rPr>
        <b/>
        <sz val="12"/>
        <color rgb="FF000000"/>
        <rFont val="Times New Roman"/>
        <family val="1"/>
      </rPr>
      <t xml:space="preserve"># of Households Contacted </t>
    </r>
    <r>
      <rPr>
        <b/>
        <vertAlign val="superscript"/>
        <sz val="12"/>
        <color rgb="FF000000"/>
        <rFont val="Times New Roman"/>
        <family val="1"/>
      </rPr>
      <t>3</t>
    </r>
    <r>
      <rPr>
        <b/>
        <sz val="12"/>
        <color rgb="FF000000"/>
        <rFont val="Times New Roman"/>
        <family val="1"/>
      </rPr>
      <t xml:space="preserve"> </t>
    </r>
  </si>
  <si>
    <t>Enrollment Rate =  (C/E)</t>
  </si>
  <si>
    <r>
      <rPr>
        <b/>
        <sz val="12"/>
        <color rgb="FF000000"/>
        <rFont val="Times New Roman"/>
        <family val="1"/>
      </rPr>
      <t xml:space="preserve">Avg. Energy Savings (kWh) Per Treated Households (Energy Saving Measures only) </t>
    </r>
    <r>
      <rPr>
        <b/>
        <vertAlign val="superscript"/>
        <sz val="12"/>
        <color rgb="FF000000"/>
        <rFont val="Times New Roman"/>
        <family val="1"/>
      </rPr>
      <t>5</t>
    </r>
    <r>
      <rPr>
        <b/>
        <sz val="12"/>
        <color rgb="FF000000"/>
        <rFont val="Times New Roman"/>
        <family val="1"/>
      </rPr>
      <t xml:space="preserve"> </t>
    </r>
  </si>
  <si>
    <r>
      <rPr>
        <b/>
        <sz val="12"/>
        <color rgb="FF000000"/>
        <rFont val="Times New Roman"/>
        <family val="1"/>
      </rPr>
      <t xml:space="preserve">Avg. Energy Savings (Therms) Per Treated Households (Energy Saving and HCS Measures) </t>
    </r>
    <r>
      <rPr>
        <b/>
        <vertAlign val="superscript"/>
        <sz val="12"/>
        <color rgb="FF000000"/>
        <rFont val="Times New Roman"/>
        <family val="1"/>
      </rPr>
      <t>5</t>
    </r>
    <r>
      <rPr>
        <b/>
        <sz val="12"/>
        <color rgb="FF000000"/>
        <rFont val="Times New Roman"/>
        <family val="1"/>
      </rPr>
      <t xml:space="preserve"> </t>
    </r>
  </si>
  <si>
    <r>
      <rPr>
        <b/>
        <sz val="12"/>
        <color rgb="FF000000"/>
        <rFont val="Times New Roman"/>
        <family val="1"/>
      </rPr>
      <t xml:space="preserve">Avg. Energy Savings  (Therms) Per Treated Households (Energy Saving Measures only) </t>
    </r>
    <r>
      <rPr>
        <b/>
        <vertAlign val="superscript"/>
        <sz val="12"/>
        <color rgb="FF000000"/>
        <rFont val="Times New Roman"/>
        <family val="1"/>
      </rPr>
      <t xml:space="preserve">5 </t>
    </r>
  </si>
  <si>
    <r>
      <t xml:space="preserve">
Avg. HH Energy Savings (kWh) / Total Annual Energy Use (kWh)</t>
    </r>
    <r>
      <rPr>
        <b/>
        <vertAlign val="superscript"/>
        <sz val="12"/>
        <rFont val="Times New Roman"/>
        <family val="1"/>
      </rPr>
      <t xml:space="preserve"> 19</t>
    </r>
  </si>
  <si>
    <r>
      <t xml:space="preserve">
Avg. HH Energy Savings (Therms) / Total Annual Energy Use (Therms) </t>
    </r>
    <r>
      <rPr>
        <b/>
        <vertAlign val="superscript"/>
        <sz val="12"/>
        <rFont val="Times New Roman"/>
        <family val="1"/>
      </rPr>
      <t>19</t>
    </r>
  </si>
  <si>
    <t>n/a</t>
  </si>
  <si>
    <r>
      <rPr>
        <sz val="12"/>
        <color rgb="FF000000"/>
        <rFont val="Times New Roman"/>
        <family val="1"/>
      </rPr>
      <t xml:space="preserve">Vulnerable </t>
    </r>
    <r>
      <rPr>
        <vertAlign val="superscript"/>
        <sz val="12"/>
        <color rgb="FF000000"/>
        <rFont val="Times New Roman"/>
        <family val="1"/>
      </rPr>
      <t>8</t>
    </r>
    <r>
      <rPr>
        <sz val="12"/>
        <color rgb="FF000000"/>
        <rFont val="Times New Roman"/>
        <family val="1"/>
      </rPr>
      <t xml:space="preserve"> </t>
    </r>
  </si>
  <si>
    <t>Climate Zone 7 (example)</t>
  </si>
  <si>
    <t>Climate Zone 10 (example)</t>
  </si>
  <si>
    <t>Climate Zone 14 (example)</t>
  </si>
  <si>
    <t>Climate Zone 15 (example)</t>
  </si>
  <si>
    <r>
      <rPr>
        <vertAlign val="superscript"/>
        <sz val="12"/>
        <color rgb="FF000000"/>
        <rFont val="Times New Roman"/>
        <family val="1"/>
      </rPr>
      <t>1</t>
    </r>
    <r>
      <rPr>
        <sz val="12"/>
        <color rgb="FF000000"/>
        <rFont val="Times New Roman"/>
        <family val="1"/>
      </rPr>
      <t xml:space="preserve"> 2025 eligibility estimates provided by Athens Research, except as otherwise noted.</t>
    </r>
  </si>
  <si>
    <r>
      <rPr>
        <vertAlign val="superscript"/>
        <sz val="12"/>
        <rFont val="Times New Roman"/>
        <family val="1"/>
      </rPr>
      <t>2</t>
    </r>
    <r>
      <rPr>
        <sz val="12"/>
        <rFont val="Times New Roman"/>
        <family val="1"/>
      </rPr>
      <t xml:space="preserve"> Households treated data is not additive because customers may be represented in multiple categories. Data is compiled based on ESA measures received YTD, and may include enrollments from prior years. </t>
    </r>
  </si>
  <si>
    <r>
      <rPr>
        <vertAlign val="superscript"/>
        <sz val="12"/>
        <rFont val="Times New Roman"/>
        <family val="1"/>
      </rPr>
      <t xml:space="preserve">3 </t>
    </r>
    <r>
      <rPr>
        <sz val="12"/>
        <rFont val="Times New Roman"/>
        <family val="1"/>
      </rPr>
      <t>The number of household contacted includes YTD leads and enrollments.</t>
    </r>
  </si>
  <si>
    <r>
      <rPr>
        <vertAlign val="superscript"/>
        <sz val="12"/>
        <rFont val="Times New Roman"/>
        <family val="1"/>
      </rPr>
      <t xml:space="preserve">4 </t>
    </r>
    <r>
      <rPr>
        <sz val="12"/>
        <rFont val="Times New Roman"/>
        <family val="1"/>
      </rPr>
      <t>SDG&amp;E has considered the energy savings associated with all ESA measures installed for this entry, regardless of whether the savings have a negative or positive value for kW, kWh, and/or Therms. Many measures offered in ESA provide Non-Energy Benefits (including Health, Comfort, and Safety (HCS)) in addition to energy savings, and some of these measures may be associated with a negative savings value.</t>
    </r>
  </si>
  <si>
    <r>
      <rPr>
        <vertAlign val="superscript"/>
        <sz val="12"/>
        <rFont val="Times New Roman"/>
        <family val="1"/>
      </rPr>
      <t>5</t>
    </r>
    <r>
      <rPr>
        <sz val="12"/>
        <rFont val="Times New Roman"/>
        <family val="1"/>
      </rPr>
      <t xml:space="preserve"> SDG&amp;E has considered all energy savings associated with the ESA measures installed for this entry. Positive and negative savings values for both kWh and Therms were included.</t>
    </r>
  </si>
  <si>
    <r>
      <rPr>
        <vertAlign val="superscript"/>
        <sz val="12"/>
        <rFont val="Times New Roman"/>
        <family val="1"/>
      </rPr>
      <t>6</t>
    </r>
    <r>
      <rPr>
        <sz val="12"/>
        <rFont val="Times New Roman"/>
        <family val="1"/>
      </rPr>
      <t xml:space="preserve"> This represents the number of households with at least one member who is at least 62 years old at the time of data collection.</t>
    </r>
  </si>
  <si>
    <r>
      <rPr>
        <vertAlign val="superscript"/>
        <sz val="12"/>
        <rFont val="Times New Roman"/>
        <family val="1"/>
      </rPr>
      <t>7</t>
    </r>
    <r>
      <rPr>
        <sz val="12"/>
        <rFont val="Times New Roman"/>
        <family val="1"/>
      </rPr>
      <t xml:space="preserve"> "Hard-to-reach" residential customers include “those customers who do not have easy access to program information or generally do not participate in energy efficiency programs due to a language, income, housing type, geographic, or home ownership (split incentives) barrier” (Advice Letter 4482-G/6314-E dated September 1, 2021). For the purpose of this reporting, SDG&amp;E is defining ‘hard-to-reach” as those residential customer self-identified as not preferring or speaking English as the primary language because income, housing type, geographic, and homeownership information is reported elsewhere on this table.</t>
    </r>
  </si>
  <si>
    <r>
      <rPr>
        <vertAlign val="superscript"/>
        <sz val="12"/>
        <rFont val="Times New Roman"/>
        <family val="1"/>
      </rPr>
      <t>8</t>
    </r>
    <r>
      <rPr>
        <sz val="12"/>
        <rFont val="Times New Roman"/>
        <family val="1"/>
      </rPr>
      <t xml:space="preserve"> Vulnerable refers to Disadvantaged Vulnerable Communities (DVC) which consist of communities in the 25% highest scoring census tracts according to the most current versions of the California Communities Environmental Health Screening Tool (CalEnviroScreen), as well as all California tribal lands, census tracts that score in the highest 5% of Pollution Burden within CalEnviroScreen, but do not receive an overall CalEnviroScreen score due to unreliable public health and socioeconomic data, and census tracts with median household incomes less than 60% of state median income.</t>
    </r>
  </si>
  <si>
    <r>
      <rPr>
        <vertAlign val="superscript"/>
        <sz val="12"/>
        <rFont val="Times New Roman"/>
        <family val="1"/>
      </rPr>
      <t xml:space="preserve">9 </t>
    </r>
    <r>
      <rPr>
        <sz val="12"/>
        <rFont val="Times New Roman"/>
        <family val="1"/>
      </rPr>
      <t>Includes Tier 2 and 3 of the CPUC Fire-Threat Map.</t>
    </r>
  </si>
  <si>
    <r>
      <rPr>
        <vertAlign val="superscript"/>
        <sz val="12"/>
        <rFont val="Times New Roman"/>
        <family val="1"/>
      </rPr>
      <t>10</t>
    </r>
    <r>
      <rPr>
        <sz val="12"/>
        <rFont val="Times New Roman"/>
        <family val="1"/>
      </rPr>
      <t xml:space="preserve">  This reflects communities within SDG&amp;E’s service territory that are identified by the California Air Resources Board (CARB) Community Air Protection Program as communities continue to experience environmental and health inequities from air pollution.</t>
    </r>
  </si>
  <si>
    <r>
      <rPr>
        <vertAlign val="superscript"/>
        <sz val="12"/>
        <rFont val="Times New Roman"/>
        <family val="1"/>
      </rPr>
      <t xml:space="preserve">11 </t>
    </r>
    <r>
      <rPr>
        <sz val="12"/>
        <rFont val="Times New Roman"/>
        <family val="1"/>
      </rPr>
      <t xml:space="preserve"> YTD, cost and energy savings for this customer segment includes a significant portion of in-progress projects, as well as projects with higher cost measures, which may skew the average savings and cost (Columns G-L) higher than the averages for the reported completed projects in Column B.</t>
    </r>
  </si>
  <si>
    <r>
      <rPr>
        <vertAlign val="superscript"/>
        <sz val="12"/>
        <rFont val="Times New Roman"/>
        <family val="1"/>
      </rPr>
      <t>12</t>
    </r>
    <r>
      <rPr>
        <sz val="12"/>
        <rFont val="Times New Roman"/>
        <family val="1"/>
      </rPr>
      <t xml:space="preserve"> SDG&amp;E defines arrearages as overdue balance greater than 30 days. Estimated eligibility is based on CARE/FERA households with arrearages in the prior year as reported in SDG&amp;E's R.18-07-015 Monthly Disconnection Report through Decemeber 2023.</t>
    </r>
  </si>
  <si>
    <r>
      <rPr>
        <vertAlign val="superscript"/>
        <sz val="12"/>
        <rFont val="Times New Roman"/>
        <family val="1"/>
      </rPr>
      <t>13</t>
    </r>
    <r>
      <rPr>
        <sz val="12"/>
        <rFont val="Times New Roman"/>
        <family val="1"/>
      </rPr>
      <t xml:space="preserve"> SDG&amp;E defines high usage as at least 400% of baseline at least three times in 12-month period.</t>
    </r>
  </si>
  <si>
    <r>
      <rPr>
        <vertAlign val="superscript"/>
        <sz val="12"/>
        <color rgb="FF000000"/>
        <rFont val="Times New Roman"/>
        <family val="1"/>
      </rPr>
      <t>14</t>
    </r>
    <r>
      <rPr>
        <sz val="12"/>
        <color rgb="FF000000"/>
        <rFont val="Times New Roman"/>
        <family val="1"/>
      </rPr>
      <t xml:space="preserve"> SDG&amp;E utilizes the Low-Income Energy Affordability Data (LEAD) Tool developed DOE’s Office of Energy Efficiency &amp; Renewable Energy to identify census tracts with high energy burden for households at below 200 % Federal Poverty Level (FPL) that are in SDG&amp;E’s service territory. The 2016 Needs Assessment for the Energy Savings Assistance and the California Alternate Rates for Energy Programs describes households that spent more 6.3% of their annual income on energy bills as having high energy burden (p.47).</t>
    </r>
  </si>
  <si>
    <r>
      <rPr>
        <vertAlign val="superscript"/>
        <sz val="12"/>
        <rFont val="Times New Roman"/>
        <family val="1"/>
      </rPr>
      <t>15</t>
    </r>
    <r>
      <rPr>
        <sz val="12"/>
        <rFont val="Times New Roman"/>
        <family val="1"/>
      </rPr>
      <t xml:space="preserve"> The Socioeconomic Vulnerability Index (SEVI) metric represents the relative socioeconomic standing of census tracts, referred to as communities, in terms of poverty, unemployment, educational attainment, linguistic isolation, and percentage of income spent on housing. SDG&amp;E utilizes the SEVI data provided by the CPUC to map its service territory by SEVI scores (L: 0 to 33; M: &gt;33 to 66; H: &gt;66).</t>
    </r>
  </si>
  <si>
    <r>
      <rPr>
        <vertAlign val="superscript"/>
        <sz val="12"/>
        <rFont val="Times New Roman"/>
        <family val="1"/>
      </rPr>
      <t>16</t>
    </r>
    <r>
      <rPr>
        <sz val="12"/>
        <rFont val="Times New Roman"/>
        <family val="1"/>
      </rPr>
      <t xml:space="preserve"> The Affordability Ratio (AR) metric quantifies the percentage of a representative household’s income that would be used to pay for an essential utility service after non-discretionary expenses such as housing and other essential utility service charges are deducted from the household’s income. Using Gas AR20  and Electric AR20 data for 2024 (using 2019 base year) provided by the CPUC, SDG&amp;E selects census tracts with Electric AR20  at above 15% or Gas AR20  above 10% to identify areas within its service territory as having high affordability ratio (CPUC 2019 Annual Affordability Report, pp 34, 44).</t>
    </r>
  </si>
  <si>
    <r>
      <rPr>
        <vertAlign val="superscript"/>
        <sz val="12"/>
        <rFont val="Times New Roman"/>
        <family val="1"/>
      </rPr>
      <t>17</t>
    </r>
    <r>
      <rPr>
        <sz val="12"/>
        <rFont val="Times New Roman"/>
        <family val="1"/>
      </rPr>
      <t xml:space="preserve"> SDG&amp;E utilizes the ‘Asthmas’ indicator in CalEnviroScreen 4.0 (published by the California Office of Environmental Health Hazard Assessment) as a proxy to identify locations with varying levels of respiratory conditions within its service territory. L: 0-33 percentile; M: &gt;33-66 percentile; L: &gt;66-100 percentile.</t>
    </r>
  </si>
  <si>
    <r>
      <rPr>
        <vertAlign val="superscript"/>
        <sz val="12"/>
        <rFont val="Times New Roman"/>
        <family val="1"/>
      </rPr>
      <t>18</t>
    </r>
    <r>
      <rPr>
        <sz val="12"/>
        <rFont val="Times New Roman"/>
        <family val="1"/>
      </rPr>
      <t xml:space="preserve"> This data captures tribal households located on federally-recognized tribes whose trust lands are identified in the Bureau of Indian Affairs.</t>
    </r>
  </si>
  <si>
    <r>
      <rPr>
        <vertAlign val="superscript"/>
        <sz val="12"/>
        <color rgb="FF000000"/>
        <rFont val="Times New Roman"/>
      </rPr>
      <t>19</t>
    </r>
    <r>
      <rPr>
        <sz val="12"/>
        <color rgb="FF000000"/>
        <rFont val="Times New Roman"/>
      </rPr>
      <t xml:space="preserve"> SDG&amp;E included sub-metered enrollments, which skews the savings to consumption ratios</t>
    </r>
  </si>
  <si>
    <t>ESA Table 16E
Building Electrification (SCE Only)</t>
  </si>
  <si>
    <t># of Households Eligible</t>
  </si>
  <si>
    <t># of Households Treated</t>
  </si>
  <si>
    <t># of Households Contacted</t>
  </si>
  <si>
    <t>Avg. Energy Savings (kWh) Per Treated Households (Energy Saving and HCS Measures)</t>
  </si>
  <si>
    <t>Avg. Energy Savings (kWh) Per Treated Households (Energy Saving Measures only)</t>
  </si>
  <si>
    <t>Avg. Energy Savings (Therms) Per Treated Households (Energy Saving and HCS Measures)</t>
  </si>
  <si>
    <t>Avg. Energy Savings  (Therms) Per Treated Households (Energy Saving Measures only)</t>
  </si>
  <si>
    <t xml:space="preserve">
Avg. HH Energy Savings (kWh) / Total Annual Energy Use (kWh)</t>
  </si>
  <si>
    <t xml:space="preserve">
Avg. HH Energy Savings (Therms) / Total Annual Energy Use (Therms)</t>
  </si>
  <si>
    <t>Seniors</t>
  </si>
  <si>
    <t>Hard-to-Reach</t>
  </si>
  <si>
    <t>Tribal</t>
  </si>
  <si>
    <t>Wildfire Zone</t>
  </si>
  <si>
    <t>CARB Communities</t>
  </si>
  <si>
    <t>Arrearages</t>
  </si>
  <si>
    <t>High Usage</t>
  </si>
  <si>
    <t>High Energy Burden</t>
  </si>
  <si>
    <t>SEVI</t>
  </si>
  <si>
    <t>Affordability Ratio</t>
  </si>
  <si>
    <t>Respiratory</t>
  </si>
  <si>
    <t>CARE Table 1 - CARE Overall Program Expenses</t>
  </si>
  <si>
    <t>Category</t>
  </si>
  <si>
    <t>Overall Expenditures</t>
  </si>
  <si>
    <t>Total Expenses</t>
  </si>
  <si>
    <t>% of Budget Spent</t>
  </si>
  <si>
    <r>
      <t xml:space="preserve">Total Shifted </t>
    </r>
    <r>
      <rPr>
        <b/>
        <vertAlign val="superscript"/>
        <sz val="12"/>
        <rFont val="Times New Roman"/>
        <family val="1"/>
      </rPr>
      <t>2</t>
    </r>
  </si>
  <si>
    <t>Shifted to/from?</t>
  </si>
  <si>
    <t>Outreach</t>
  </si>
  <si>
    <t>Shifted to Processing, Certification, Recertification and to CHANGES Program categories.</t>
  </si>
  <si>
    <t>Processing, Certification, Recertification</t>
  </si>
  <si>
    <t>Shifted from Outreach category</t>
  </si>
  <si>
    <t>Post Enrollment Verification</t>
  </si>
  <si>
    <t>IT Programming</t>
  </si>
  <si>
    <t>CHANGES Program</t>
  </si>
  <si>
    <t>Measurement &amp; Evaluation</t>
  </si>
  <si>
    <t>CPUC Energy Division Staff</t>
  </si>
  <si>
    <t>TOTAL Program Costs</t>
  </si>
  <si>
    <t>CARE Rate Discount</t>
  </si>
  <si>
    <t>Service Establishment Charge Discount</t>
  </si>
  <si>
    <t>TOTAL PROGRAM COSTS &amp; CUSTOMER DISCOUNTS</t>
  </si>
  <si>
    <t>1. Reflects total authorized funding approved in D.21-06-015, Attachment 1, Table 2, adjusted for program year 2024 fund shifts as noted in footnote 2.</t>
  </si>
  <si>
    <t xml:space="preserve">2. Reflects fund shift in accordance with the rules set forth in D. 08-11-031 as modified by D. 10-10-008, D. 10-16-11-022, D 17-12-009 and D.21-06-015, which granted the IOUs authority to shift funds between the CARE program categories. </t>
  </si>
  <si>
    <t>CARE Table 2 - CARE Enrollment, Recertification, Attrition, &amp; Penetration</t>
  </si>
  <si>
    <t>New Enrollment</t>
  </si>
  <si>
    <t>Recertification</t>
  </si>
  <si>
    <t>Attrition (Drop Offs)</t>
  </si>
  <si>
    <t>Enrollment</t>
  </si>
  <si>
    <t>Total CARE Participants by Dwelling Type</t>
  </si>
  <si>
    <t>Total 
CARE 
Participants</t>
  </si>
  <si>
    <t xml:space="preserve">Estimated CARE Eligible </t>
  </si>
  <si>
    <t>Enrollment
Rate %
(W/X)</t>
  </si>
  <si>
    <t>Automatic Enrollment</t>
  </si>
  <si>
    <t>Self-Certification (Income or Categorical)</t>
  </si>
  <si>
    <t>Total New Enrollment
(E+J)</t>
  </si>
  <si>
    <t>Scheduled</t>
  </si>
  <si>
    <t>Non-Scheduled (Duplicates)</t>
  </si>
  <si>
    <t>Automatic</t>
  </si>
  <si>
    <t>Total Recertification (L+M+N)</t>
  </si>
  <si>
    <r>
      <t xml:space="preserve">No 
Response </t>
    </r>
    <r>
      <rPr>
        <b/>
        <vertAlign val="superscript"/>
        <sz val="11"/>
        <rFont val="Times New Roman"/>
        <family val="1"/>
      </rPr>
      <t>4</t>
    </r>
  </si>
  <si>
    <t>Failed 
PEV</t>
  </si>
  <si>
    <t>Failed Recertification</t>
  </si>
  <si>
    <t xml:space="preserve">Other </t>
  </si>
  <si>
    <t>Total
Attrition
(P+Q+R+S)</t>
  </si>
  <si>
    <t>Gross
(K+O)</t>
  </si>
  <si>
    <t>Net Adjusted
(K-T)</t>
  </si>
  <si>
    <r>
      <t xml:space="preserve">Inter-Utility </t>
    </r>
    <r>
      <rPr>
        <b/>
        <vertAlign val="superscript"/>
        <sz val="11"/>
        <rFont val="Times New Roman"/>
        <family val="1"/>
      </rPr>
      <t>1</t>
    </r>
  </si>
  <si>
    <r>
      <t xml:space="preserve">Intra-Utility </t>
    </r>
    <r>
      <rPr>
        <b/>
        <vertAlign val="superscript"/>
        <sz val="11"/>
        <rFont val="Times New Roman"/>
        <family val="1"/>
      </rPr>
      <t>2</t>
    </r>
  </si>
  <si>
    <r>
      <t xml:space="preserve">Leveraging </t>
    </r>
    <r>
      <rPr>
        <b/>
        <vertAlign val="superscript"/>
        <sz val="11"/>
        <rFont val="Times New Roman"/>
        <family val="1"/>
      </rPr>
      <t>3</t>
    </r>
  </si>
  <si>
    <t>Combined
(B+C+D)</t>
  </si>
  <si>
    <t>Online</t>
  </si>
  <si>
    <t>Paper</t>
  </si>
  <si>
    <t>Phone</t>
  </si>
  <si>
    <t>Capitation</t>
  </si>
  <si>
    <t>Combined (F+G+H+I)</t>
  </si>
  <si>
    <t>SF</t>
  </si>
  <si>
    <t>MF</t>
  </si>
  <si>
    <t>MH</t>
  </si>
  <si>
    <t>January</t>
  </si>
  <si>
    <t>February</t>
  </si>
  <si>
    <t>March</t>
  </si>
  <si>
    <t>April</t>
  </si>
  <si>
    <t>May</t>
  </si>
  <si>
    <t>June</t>
  </si>
  <si>
    <t>July</t>
  </si>
  <si>
    <t>August</t>
  </si>
  <si>
    <t>September</t>
  </si>
  <si>
    <t>October</t>
  </si>
  <si>
    <t>November</t>
  </si>
  <si>
    <t>December</t>
  </si>
  <si>
    <t>YTD Total</t>
  </si>
  <si>
    <r>
      <t>1</t>
    </r>
    <r>
      <rPr>
        <sz val="11"/>
        <rFont val="Times New Roman"/>
        <family val="1"/>
      </rPr>
      <t xml:space="preserve"> Enrollments via data sharing between the IOUs.</t>
    </r>
  </si>
  <si>
    <r>
      <t>2</t>
    </r>
    <r>
      <rPr>
        <sz val="11"/>
        <rFont val="Times New Roman"/>
        <family val="1"/>
      </rPr>
      <t xml:space="preserve"> Enrollments via data sharing between departments and/or programs within the utility.</t>
    </r>
  </si>
  <si>
    <r>
      <t>3</t>
    </r>
    <r>
      <rPr>
        <sz val="11"/>
        <rFont val="Times New Roman"/>
        <family val="1"/>
      </rPr>
      <t xml:space="preserve"> Enrollments via data sharing with programs outside the IOU that serve low-income customers.</t>
    </r>
  </si>
  <si>
    <r>
      <t xml:space="preserve">4 </t>
    </r>
    <r>
      <rPr>
        <sz val="11"/>
        <rFont val="Times New Roman"/>
        <family val="1"/>
      </rPr>
      <t>No response includes no response to both Recertification and Verification.</t>
    </r>
  </si>
  <si>
    <t xml:space="preserve">CARE Table 3A - 3B - CARE Post-Enrollment Verification Results  </t>
  </si>
  <si>
    <t xml:space="preserve">CARE Table 3A - Post-Enrollment Verification Results (Model) 2025  </t>
  </si>
  <si>
    <t>Month</t>
  </si>
  <si>
    <t>Total CARE Households Enrolled</t>
  </si>
  <si>
    <r>
      <t>Households Requested to Verify</t>
    </r>
    <r>
      <rPr>
        <b/>
        <vertAlign val="superscript"/>
        <sz val="12"/>
        <rFont val="Times New Roman"/>
        <family val="1"/>
      </rPr>
      <t>1</t>
    </r>
  </si>
  <si>
    <t>% of CARE Enrolled Requested to Verify Total</t>
  </si>
  <si>
    <t>% of Scheduled Customers not Responsive to the PEV Process</t>
  </si>
  <si>
    <t>% of Scheduled PEV Customers later verified as Income Eligible</t>
  </si>
  <si>
    <t>CARE  Households De-enrolled (Due to no response)</t>
  </si>
  <si>
    <r>
      <t>CARE Households De-enrolled (Verified as Ineligible)</t>
    </r>
    <r>
      <rPr>
        <b/>
        <vertAlign val="superscript"/>
        <sz val="12"/>
        <rFont val="Times New Roman"/>
        <family val="1"/>
      </rPr>
      <t>2</t>
    </r>
  </si>
  <si>
    <r>
      <t>Total Households De-enrolled</t>
    </r>
    <r>
      <rPr>
        <b/>
        <vertAlign val="superscript"/>
        <sz val="12"/>
        <rFont val="Times New Roman"/>
        <family val="1"/>
      </rPr>
      <t>3</t>
    </r>
  </si>
  <si>
    <r>
      <t>% De-enrolled through Post Enrollment Verification</t>
    </r>
    <r>
      <rPr>
        <b/>
        <vertAlign val="superscript"/>
        <sz val="12"/>
        <rFont val="Times New Roman"/>
        <family val="1"/>
      </rPr>
      <t>4</t>
    </r>
  </si>
  <si>
    <t>% of Total CARE Households  De-enrolled</t>
  </si>
  <si>
    <r>
      <t xml:space="preserve">1  </t>
    </r>
    <r>
      <rPr>
        <sz val="12"/>
        <rFont val="Times New Roman"/>
        <family val="1"/>
      </rPr>
      <t>Includes all customers who failed SDG&amp;E's CARE eligibility probability model.</t>
    </r>
  </si>
  <si>
    <r>
      <t>2</t>
    </r>
    <r>
      <rPr>
        <sz val="12"/>
        <rFont val="Times New Roman"/>
        <family val="1"/>
      </rPr>
      <t xml:space="preserve"> Includes customers verified as over income or who requested to be de-enrolled.</t>
    </r>
  </si>
  <si>
    <r>
      <rPr>
        <vertAlign val="superscript"/>
        <sz val="12"/>
        <rFont val="Times New Roman"/>
        <family val="1"/>
      </rPr>
      <t>3</t>
    </r>
    <r>
      <rPr>
        <sz val="12"/>
        <rFont val="Times New Roman"/>
        <family val="1"/>
      </rPr>
      <t xml:space="preserve"> Verification results are tied to the month initiated and the verification process allows customers 120 days to respond to the verification request.  Results may be pending due to the time permitted for a participant to respond.</t>
    </r>
  </si>
  <si>
    <r>
      <rPr>
        <vertAlign val="superscript"/>
        <sz val="12"/>
        <rFont val="Times New Roman"/>
        <family val="1"/>
      </rPr>
      <t>4</t>
    </r>
    <r>
      <rPr>
        <b/>
        <sz val="12"/>
        <rFont val="Times New Roman"/>
        <family val="1"/>
      </rPr>
      <t xml:space="preserve"> </t>
    </r>
    <r>
      <rPr>
        <sz val="12"/>
        <rFont val="Times New Roman"/>
        <family val="1"/>
      </rPr>
      <t xml:space="preserve">Percentage of customers dropped compared to the total participants requested to provide verification in that month. </t>
    </r>
  </si>
  <si>
    <t xml:space="preserve">CARE Table 3B Post-Enrollment Verification Results (Electric only High Usage)  </t>
  </si>
  <si>
    <r>
      <t xml:space="preserve">Households
Requested 
to Verify </t>
    </r>
    <r>
      <rPr>
        <b/>
        <vertAlign val="superscript"/>
        <sz val="12"/>
        <rFont val="Times New Roman"/>
        <family val="1"/>
      </rPr>
      <t>1</t>
    </r>
  </si>
  <si>
    <t xml:space="preserve">% of 
CARE Enrolled Requested to Verify 
Total </t>
  </si>
  <si>
    <t xml:space="preserve">CARE  Households
De-enrolled
(Due to no response) </t>
  </si>
  <si>
    <r>
      <t>CARE Households 
De-enrolled 
(Verified as 
Ineligible)</t>
    </r>
    <r>
      <rPr>
        <b/>
        <vertAlign val="superscript"/>
        <sz val="12"/>
        <rFont val="Times New Roman"/>
        <family val="1"/>
      </rPr>
      <t xml:space="preserve"> 2</t>
    </r>
  </si>
  <si>
    <r>
      <t>Total Households
De-enrolled</t>
    </r>
    <r>
      <rPr>
        <b/>
        <vertAlign val="superscript"/>
        <sz val="12"/>
        <rFont val="Times New Roman"/>
        <family val="1"/>
      </rPr>
      <t xml:space="preserve"> 3</t>
    </r>
  </si>
  <si>
    <t xml:space="preserve">% De-enrolled through 
HUV Post Enrollment Verification  </t>
  </si>
  <si>
    <t xml:space="preserve">% of Total CARE Households  De-enrolled </t>
  </si>
  <si>
    <r>
      <t xml:space="preserve">1 </t>
    </r>
    <r>
      <rPr>
        <sz val="11"/>
        <rFont val="Times New Roman"/>
        <family val="1"/>
      </rPr>
      <t xml:space="preserve">Includes all participants who were selected for high usage verification process. </t>
    </r>
  </si>
  <si>
    <r>
      <t>2</t>
    </r>
    <r>
      <rPr>
        <sz val="11"/>
        <rFont val="Times New Roman"/>
        <family val="1"/>
      </rPr>
      <t xml:space="preserve"> Includes customers verified as over income, who requested to be de-enrolled, did not reduce usage, or did not agree to be weatherized.</t>
    </r>
  </si>
  <si>
    <r>
      <rPr>
        <vertAlign val="superscript"/>
        <sz val="11"/>
        <rFont val="Times New Roman"/>
        <family val="1"/>
      </rPr>
      <t>3</t>
    </r>
    <r>
      <rPr>
        <sz val="11"/>
        <rFont val="Times New Roman"/>
        <family val="1"/>
      </rPr>
      <t xml:space="preserve"> Medium (400%) and high usage (600%) customers are dropped at 60 days (2 or 3 bill cycles) for non-response to HUV (high usage income verification request). Additionally, 600% + users that have not reduced usage within the 60 day window (2 or 3 bill cycles) are removed from the program. Results may be pending due to the time permitted for a participant to respond.</t>
    </r>
  </si>
  <si>
    <t xml:space="preserve">CARE Table 4A - 4B - CARE Post-Enrollment Verification Results  </t>
  </si>
  <si>
    <t>CARE Table 4A - Post-Enrollment Verification Re-Enrollment Rates (Model) - 2024</t>
  </si>
  <si>
    <t>Month Removed</t>
  </si>
  <si>
    <t>Total Customers Removed</t>
  </si>
  <si>
    <t>Re-Enrolled by 6 Months</t>
  </si>
  <si>
    <t>6 Month Re-Enrollment Rate</t>
  </si>
  <si>
    <t>Re-Enrolled by 12 Months</t>
  </si>
  <si>
    <t>12 Month Re-Enrollment Rate</t>
  </si>
  <si>
    <t>CARE Table 4B - Post-Enrollment Verification Re-Enrollment Rates (High Usage) - 2024</t>
  </si>
  <si>
    <r>
      <rPr>
        <b/>
        <sz val="12"/>
        <color rgb="FF000000"/>
        <rFont val="Times New Roman"/>
      </rPr>
      <t>CARE Table 5 - CARE Self-Certification and Self-Recertification Applications</t>
    </r>
    <r>
      <rPr>
        <b/>
        <vertAlign val="superscript"/>
        <sz val="12"/>
        <color rgb="FF000000"/>
        <rFont val="Times New Roman"/>
      </rPr>
      <t>1</t>
    </r>
  </si>
  <si>
    <r>
      <t xml:space="preserve">Provided </t>
    </r>
    <r>
      <rPr>
        <b/>
        <vertAlign val="superscript"/>
        <sz val="12"/>
        <rFont val="Times New Roman"/>
        <family val="1"/>
      </rPr>
      <t>2</t>
    </r>
  </si>
  <si>
    <t>Received</t>
  </si>
  <si>
    <t>Approved</t>
  </si>
  <si>
    <t xml:space="preserve">Denied </t>
  </si>
  <si>
    <t xml:space="preserve">Pending/Never Completed </t>
  </si>
  <si>
    <t>Duplicates</t>
  </si>
  <si>
    <t xml:space="preserve">Total (Y-T-D) </t>
  </si>
  <si>
    <t xml:space="preserve">Percentage </t>
  </si>
  <si>
    <r>
      <rPr>
        <vertAlign val="superscript"/>
        <sz val="11"/>
        <rFont val="Times New Roman"/>
        <family val="1"/>
      </rPr>
      <t xml:space="preserve">1 </t>
    </r>
    <r>
      <rPr>
        <sz val="11"/>
        <rFont val="Times New Roman"/>
        <family val="1"/>
      </rPr>
      <t>Includes sub-metered customers.</t>
    </r>
  </si>
  <si>
    <r>
      <rPr>
        <vertAlign val="superscript"/>
        <sz val="11"/>
        <rFont val="Times New Roman"/>
        <family val="1"/>
      </rPr>
      <t>2</t>
    </r>
    <r>
      <rPr>
        <sz val="11"/>
        <rFont val="Times New Roman"/>
        <family val="1"/>
      </rPr>
      <t xml:space="preserve"> Includes paper applications only. The "Provided" value is a combination of both CARE and FERA applications sent to customers.</t>
    </r>
  </si>
  <si>
    <t>CARE Table 6 - CARE Enrollment by County</t>
  </si>
  <si>
    <t>Estimated Eligible</t>
  </si>
  <si>
    <t>Total Participants</t>
  </si>
  <si>
    <t>Urban</t>
  </si>
  <si>
    <r>
      <t>Rural</t>
    </r>
    <r>
      <rPr>
        <b/>
        <vertAlign val="superscript"/>
        <sz val="12"/>
        <rFont val="Times New Roman"/>
        <family val="1"/>
      </rPr>
      <t xml:space="preserve"> 1</t>
    </r>
  </si>
  <si>
    <t>Orange</t>
  </si>
  <si>
    <t>San Diego</t>
  </si>
  <si>
    <r>
      <rPr>
        <b/>
        <vertAlign val="superscript"/>
        <sz val="12"/>
        <rFont val="Times New Roman"/>
        <family val="1"/>
      </rPr>
      <t>1</t>
    </r>
    <r>
      <rPr>
        <sz val="12"/>
        <rFont val="Times New Roman"/>
        <family val="1"/>
      </rPr>
      <t xml:space="preserve"> Rural includes zip codes classified as such according to the Goldsmith modification that was developed to identify small towns and rural areas within large metropolitan counties.</t>
    </r>
  </si>
  <si>
    <t>CARE Table 7 - CARE Recertification Results</t>
  </si>
  <si>
    <t>Total CARE Households</t>
  </si>
  <si>
    <r>
      <t xml:space="preserve">Households Requested to Recertify </t>
    </r>
    <r>
      <rPr>
        <b/>
        <vertAlign val="superscript"/>
        <sz val="12"/>
        <rFont val="Times New Roman"/>
        <family val="1"/>
      </rPr>
      <t xml:space="preserve"> 1</t>
    </r>
  </si>
  <si>
    <t>% of Households Total
 (C/B)</t>
  </si>
  <si>
    <r>
      <rPr>
        <b/>
        <sz val="12"/>
        <color rgb="FF000000"/>
        <rFont val="Times New Roman"/>
      </rPr>
      <t xml:space="preserve">Households Recertified </t>
    </r>
    <r>
      <rPr>
        <b/>
        <vertAlign val="superscript"/>
        <sz val="12"/>
        <color rgb="FF000000"/>
        <rFont val="Times New Roman"/>
      </rPr>
      <t>2</t>
    </r>
  </si>
  <si>
    <r>
      <t xml:space="preserve">Households   De-enrolled </t>
    </r>
    <r>
      <rPr>
        <b/>
        <vertAlign val="superscript"/>
        <sz val="12"/>
        <rFont val="Times New Roman"/>
        <family val="1"/>
      </rPr>
      <t>3</t>
    </r>
  </si>
  <si>
    <r>
      <t xml:space="preserve">Recertification Rate %  </t>
    </r>
    <r>
      <rPr>
        <b/>
        <vertAlign val="superscript"/>
        <sz val="12"/>
        <rFont val="Times New Roman"/>
        <family val="1"/>
      </rPr>
      <t>4</t>
    </r>
    <r>
      <rPr>
        <b/>
        <sz val="12"/>
        <rFont val="Times New Roman"/>
        <family val="1"/>
      </rPr>
      <t xml:space="preserve">
(E/C)</t>
    </r>
  </si>
  <si>
    <t>% of Total Households De-enrolled 
(F/B)</t>
  </si>
  <si>
    <t>YTD</t>
  </si>
  <si>
    <r>
      <rPr>
        <vertAlign val="superscript"/>
        <sz val="12"/>
        <rFont val="Times New Roman"/>
        <family val="1"/>
      </rPr>
      <t>1</t>
    </r>
    <r>
      <rPr>
        <sz val="12"/>
        <rFont val="Times New Roman"/>
        <family val="1"/>
      </rPr>
      <t xml:space="preserve"> Excludes count of customers recertified through the probability model.</t>
    </r>
  </si>
  <si>
    <r>
      <rPr>
        <vertAlign val="superscript"/>
        <sz val="12"/>
        <rFont val="Times New Roman"/>
        <family val="1"/>
      </rPr>
      <t>2</t>
    </r>
    <r>
      <rPr>
        <sz val="12"/>
        <rFont val="Times New Roman"/>
        <family val="1"/>
      </rPr>
      <t xml:space="preserve"> Recertification results are tied to the month initiated and the recertification process allows customers 120 days (3 or 4 bill cycles) to respond to the recertification request.  Results may be pending due to the time permitted for a participant to respond.  </t>
    </r>
  </si>
  <si>
    <r>
      <rPr>
        <vertAlign val="superscript"/>
        <sz val="12"/>
        <rFont val="Times New Roman"/>
        <family val="1"/>
      </rPr>
      <t>3</t>
    </r>
    <r>
      <rPr>
        <sz val="12"/>
        <rFont val="Times New Roman"/>
        <family val="1"/>
      </rPr>
      <t xml:space="preserve"> Includes customers who did not respond or who requested to be de-enrolled.</t>
    </r>
  </si>
  <si>
    <r>
      <rPr>
        <vertAlign val="superscript"/>
        <sz val="12"/>
        <rFont val="Times New Roman"/>
        <family val="1"/>
      </rPr>
      <t>4</t>
    </r>
    <r>
      <rPr>
        <sz val="12"/>
        <rFont val="Times New Roman"/>
        <family val="1"/>
      </rPr>
      <t xml:space="preserve"> Percentage of customers recertified compared to the total participants requested to recertify in that month. </t>
    </r>
  </si>
  <si>
    <t>CARE Table 8 - CARE Capitation Contractors</t>
  </si>
  <si>
    <r>
      <t xml:space="preserve">Contractor Name </t>
    </r>
    <r>
      <rPr>
        <b/>
        <vertAlign val="superscript"/>
        <sz val="10"/>
        <rFont val="Times New Roman"/>
        <family val="1"/>
      </rPr>
      <t>1</t>
    </r>
  </si>
  <si>
    <t>Contractor Type 
(Check one or more if applicable)</t>
  </si>
  <si>
    <r>
      <t>Enrollments</t>
    </r>
    <r>
      <rPr>
        <vertAlign val="superscript"/>
        <sz val="10"/>
        <rFont val="Times New Roman"/>
        <family val="1"/>
      </rPr>
      <t>2</t>
    </r>
  </si>
  <si>
    <t xml:space="preserve">211 SAN DIEGO </t>
  </si>
  <si>
    <t>ORANGE COUNTY UNITED WAY (211 OC)</t>
  </si>
  <si>
    <t>ALPHA MINI MART</t>
  </si>
  <si>
    <t>AMERICAN RED CROSS</t>
  </si>
  <si>
    <t>BACKCOUNTRY COMMUNITIES THRIVING</t>
  </si>
  <si>
    <t>BONITA FAMILY RESOURCE CENTER</t>
  </si>
  <si>
    <t>CHALDEAN COMMUNITY COUNCIL</t>
  </si>
  <si>
    <t>COMMUNITY RESOURCE CENTER</t>
  </si>
  <si>
    <t>ELDERHELP OF SAN DIEGO</t>
  </si>
  <si>
    <t>HEARTS AND HANDS WORKING TOGETHER</t>
  </si>
  <si>
    <t>INTERFAITH COMMUNITY</t>
  </si>
  <si>
    <t>LA MAESTRA FAMILY CLINIC</t>
  </si>
  <si>
    <t>NEIGHBORHOOD HEALTH CARE</t>
  </si>
  <si>
    <t>NORTH COUNTY HEALTH PROJECT, INC</t>
  </si>
  <si>
    <t>SAN DIEGO STATE UNIVERSITY WIC OFFICES</t>
  </si>
  <si>
    <t>SAN YSIDRO HEALTH CENTERS</t>
  </si>
  <si>
    <t>SCRIPPS HEALTH WIC</t>
  </si>
  <si>
    <t>SOMALI BANTU ASSOCIATION OF AMERICA</t>
  </si>
  <si>
    <t>SOMALI FAMILY SERVICES</t>
  </si>
  <si>
    <t>UNION OF PAN ASIAN COMMUNITIES</t>
  </si>
  <si>
    <t>VISTA COMMUNITY CLINIC</t>
  </si>
  <si>
    <t>Total Enrollments and Expenditures</t>
  </si>
  <si>
    <r>
      <rPr>
        <vertAlign val="superscript"/>
        <sz val="11"/>
        <rFont val="Times New Roman"/>
        <family val="1"/>
      </rPr>
      <t>1</t>
    </r>
    <r>
      <rPr>
        <sz val="11"/>
        <rFont val="Times New Roman"/>
        <family val="1"/>
      </rPr>
      <t xml:space="preserve"> All capitation contractors with current contracts are listed regardless of whether they have signed up customers or submitted invoices this year.</t>
    </r>
  </si>
  <si>
    <r>
      <rPr>
        <vertAlign val="superscript"/>
        <sz val="11"/>
        <rFont val="Times New Roman"/>
        <family val="1"/>
      </rPr>
      <t>2</t>
    </r>
    <r>
      <rPr>
        <sz val="11"/>
        <rFont val="Times New Roman"/>
        <family val="1"/>
      </rPr>
      <t xml:space="preserve"> Enrollments reflect new enrollments only.</t>
    </r>
  </si>
  <si>
    <t>CARE Table 9 - CARE Participants as of Month-End</t>
  </si>
  <si>
    <t>Gas and 
Electric</t>
  </si>
  <si>
    <r>
      <t xml:space="preserve">Gas 
Only </t>
    </r>
    <r>
      <rPr>
        <b/>
        <vertAlign val="superscript"/>
        <sz val="12"/>
        <rFont val="Times New Roman"/>
        <family val="1"/>
      </rPr>
      <t>1</t>
    </r>
  </si>
  <si>
    <t>Electric 
Only</t>
  </si>
  <si>
    <t>Eligible Households</t>
  </si>
  <si>
    <t>% Change</t>
  </si>
  <si>
    <t>1 All SDG&amp;E CARE customers receive at least electric service resulting in zero gas only CARE customers.</t>
  </si>
  <si>
    <t>CARE Table 10 - CARE Average Monthly Usage &amp; Bill</t>
  </si>
  <si>
    <t>Average Monthly Gas / Electric Usage</t>
  </si>
  <si>
    <t>Residential Non-CARE vs. CARE Customers</t>
  </si>
  <si>
    <t>Gas Therms</t>
  </si>
  <si>
    <t>Tier 1</t>
  </si>
  <si>
    <t>Tier 2</t>
  </si>
  <si>
    <t>Non-CARE</t>
  </si>
  <si>
    <t>Electric KWh</t>
  </si>
  <si>
    <t>Tier 2 and Above</t>
  </si>
  <si>
    <t>Average Monthly Gas / Electric Bill</t>
  </si>
  <si>
    <r>
      <t>Residential Non-CARE vs. CARE Customers</t>
    </r>
    <r>
      <rPr>
        <b/>
        <vertAlign val="superscript"/>
        <sz val="12"/>
        <rFont val="Times New Roman"/>
        <family val="1"/>
      </rPr>
      <t>1</t>
    </r>
  </si>
  <si>
    <t>(Dollars per Customer)</t>
  </si>
  <si>
    <r>
      <rPr>
        <vertAlign val="superscript"/>
        <sz val="11"/>
        <rFont val="Times New Roman"/>
        <family val="1"/>
      </rPr>
      <t xml:space="preserve">1 </t>
    </r>
    <r>
      <rPr>
        <sz val="11"/>
        <rFont val="Times New Roman"/>
        <family val="1"/>
      </rPr>
      <t xml:space="preserve"> Excludes master-meter usage.</t>
    </r>
  </si>
  <si>
    <t>CARE Table 11 - CARE Surcharge &amp; Revenue</t>
  </si>
  <si>
    <t>CARE Table 11A</t>
  </si>
  <si>
    <t>CARE Electric Surcharge and Revenue Collected by Customer Class</t>
  </si>
  <si>
    <t>Average Monthly</t>
  </si>
  <si>
    <t>CARE Surcharge</t>
  </si>
  <si>
    <t>Total CARE
Surcharge Revenue</t>
  </si>
  <si>
    <t>Percentage of
CARE Surcharge</t>
  </si>
  <si>
    <t>Class</t>
  </si>
  <si>
    <r>
      <t>CARE Surcharge</t>
    </r>
    <r>
      <rPr>
        <vertAlign val="superscript"/>
        <sz val="11"/>
        <color indexed="8"/>
        <rFont val="Times New Roman"/>
        <family val="1"/>
      </rPr>
      <t>1</t>
    </r>
  </si>
  <si>
    <t>Monthly Bill</t>
  </si>
  <si>
    <t>as Percent of Bill</t>
  </si>
  <si>
    <t>Collected</t>
  </si>
  <si>
    <t>Revenue Collected</t>
  </si>
  <si>
    <t>Residential</t>
  </si>
  <si>
    <t>Commercial</t>
  </si>
  <si>
    <t>Agricultural</t>
  </si>
  <si>
    <t>Large/Indust</t>
  </si>
  <si>
    <t>CARE Table 11B</t>
  </si>
  <si>
    <t>CARE Gas Surcharge and Revenue Collected by Customer Class</t>
  </si>
  <si>
    <r>
      <t>CARE Surcharge</t>
    </r>
    <r>
      <rPr>
        <vertAlign val="superscript"/>
        <sz val="11"/>
        <color indexed="8"/>
        <rFont val="Times New Roman"/>
        <family val="1"/>
      </rPr>
      <t>2</t>
    </r>
  </si>
  <si>
    <t>Natural Gas Vehicle</t>
  </si>
  <si>
    <t>Industrial</t>
  </si>
  <si>
    <r>
      <rPr>
        <vertAlign val="superscript"/>
        <sz val="10"/>
        <rFont val="Times New Roman"/>
        <family val="1"/>
      </rPr>
      <t>1</t>
    </r>
    <r>
      <rPr>
        <sz val="10"/>
        <rFont val="Times New Roman"/>
        <family val="1"/>
      </rPr>
      <t xml:space="preserve"> Excludes CARE customers. Pursuant to D. 15-07-001, OP 4 and Section 11.1.1 authorizes adjustments to CARE to transition to the legislatively-mandated CARE discount range in compliance with Section 739.1 were authorized. Effective 9/1/15 per AL 2783-E, CARE customers receive non-CARE rates; therefore, there is no longer a CARE Rate subsidy.  </t>
    </r>
  </si>
  <si>
    <r>
      <rPr>
        <vertAlign val="superscript"/>
        <sz val="10"/>
        <color theme="1"/>
        <rFont val="Times New Roman"/>
        <family val="1"/>
      </rPr>
      <t>2</t>
    </r>
    <r>
      <rPr>
        <sz val="10"/>
        <color theme="1"/>
        <rFont val="Times New Roman"/>
        <family val="1"/>
      </rPr>
      <t xml:space="preserve"> Excludes CARE customers.</t>
    </r>
  </si>
  <si>
    <t xml:space="preserve">San Diego Gas &amp; Electric Company </t>
  </si>
  <si>
    <r>
      <rPr>
        <b/>
        <sz val="12"/>
        <color rgb="FF000000"/>
        <rFont val="Times New Roman"/>
        <family val="1"/>
      </rPr>
      <t>CARE Table 12 - CARE Capitation Applications</t>
    </r>
    <r>
      <rPr>
        <b/>
        <vertAlign val="superscript"/>
        <sz val="12"/>
        <color rgb="FF000000"/>
        <rFont val="Times New Roman"/>
        <family val="1"/>
      </rPr>
      <t>1</t>
    </r>
  </si>
  <si>
    <t xml:space="preserve">Entity </t>
  </si>
  <si>
    <t>Total 
Received</t>
  </si>
  <si>
    <r>
      <t>Approved</t>
    </r>
    <r>
      <rPr>
        <b/>
        <vertAlign val="superscript"/>
        <sz val="12"/>
        <color indexed="8"/>
        <rFont val="Times New Roman"/>
        <family val="1"/>
      </rPr>
      <t>2</t>
    </r>
  </si>
  <si>
    <t>Denied</t>
  </si>
  <si>
    <t>Pending/ Never Completed</t>
  </si>
  <si>
    <t>Duplicate</t>
  </si>
  <si>
    <t>AMERICAN RED CROSS WIC OFFICES</t>
  </si>
  <si>
    <t>CAMPESINOS UNIDOS INC (CUI) - CARE</t>
  </si>
  <si>
    <t>CHULA VISTA COMM COLLABORATIVE</t>
  </si>
  <si>
    <t>COMMUNITY RESOURCE CENTER - 2010</t>
  </si>
  <si>
    <t>HEARTS AND HANDS TOGETHER</t>
  </si>
  <si>
    <t>INTERFAITH COMMUNITY SERVICES</t>
  </si>
  <si>
    <t>LA MAESTRA FAMILY CLINIC (LMFC)</t>
  </si>
  <si>
    <t>NORTH COUNTY HEALTH SERVICES</t>
  </si>
  <si>
    <t>SAN DIEGO STATE UNIVERSITY WIC</t>
  </si>
  <si>
    <t>SCRIPPS HLTH WIC (SHW)</t>
  </si>
  <si>
    <t>VISTA COMMUNITY CLINIC ORGANIZATION</t>
  </si>
  <si>
    <r>
      <rPr>
        <vertAlign val="superscript"/>
        <sz val="12"/>
        <rFont val="Times New Roman"/>
        <family val="1"/>
      </rPr>
      <t>1</t>
    </r>
    <r>
      <rPr>
        <sz val="12"/>
        <rFont val="Times New Roman"/>
        <family val="1"/>
      </rPr>
      <t xml:space="preserve"> Includes sub-metered customers.</t>
    </r>
  </si>
  <si>
    <r>
      <t>2</t>
    </r>
    <r>
      <rPr>
        <sz val="12"/>
        <rFont val="Times New Roman"/>
        <family val="1"/>
      </rPr>
      <t xml:space="preserve"> Includes new enrollments and recertification applications approved.</t>
    </r>
  </si>
  <si>
    <t>CARE Table 13 - CARE Expansion Program</t>
  </si>
  <si>
    <t>CARE Table 13A
Participating Facilities by Month</t>
  </si>
  <si>
    <t>CARE Residential Facilities</t>
  </si>
  <si>
    <t>CARE Commercial Facilities</t>
  </si>
  <si>
    <t>Total Gas</t>
  </si>
  <si>
    <t>Total Electric</t>
  </si>
  <si>
    <r>
      <rPr>
        <b/>
        <sz val="12"/>
        <color rgb="FF000000"/>
        <rFont val="Times New Roman"/>
        <family val="1"/>
      </rPr>
      <t xml:space="preserve">
CARE Table 13B
Average Monthly Gas / Electric Usage</t>
    </r>
    <r>
      <rPr>
        <b/>
        <vertAlign val="superscript"/>
        <sz val="12"/>
        <color rgb="FF000000"/>
        <rFont val="Times New Roman"/>
        <family val="1"/>
      </rPr>
      <t>1</t>
    </r>
  </si>
  <si>
    <t>KWh</t>
  </si>
  <si>
    <t>Residential Facilities</t>
  </si>
  <si>
    <t>Commercial Facilities</t>
  </si>
  <si>
    <t>CARE Table 13C
Expansion Self-Certification and Self-Recertification Applications</t>
  </si>
  <si>
    <t>Pending/Never Completed</t>
  </si>
  <si>
    <t>Percentage</t>
  </si>
  <si>
    <t>[1] Excludes master meter usage.</t>
  </si>
  <si>
    <r>
      <rPr>
        <b/>
        <sz val="12"/>
        <color rgb="FF000000"/>
        <rFont val="Times New Roman"/>
        <family val="1"/>
      </rPr>
      <t>CARE Table 14 - CARE High Usage Verification Results</t>
    </r>
    <r>
      <rPr>
        <b/>
        <vertAlign val="superscript"/>
        <sz val="12"/>
        <color rgb="FF000000"/>
        <rFont val="Times New Roman"/>
        <family val="1"/>
      </rPr>
      <t>5</t>
    </r>
  </si>
  <si>
    <t>Stage 1 - IRS Documentation and ESA Agreement</t>
  </si>
  <si>
    <t>Stage 2 - ESA Participation</t>
  </si>
  <si>
    <t>Stage 3 - Usage Monitoring</t>
  </si>
  <si>
    <t>Households Requested to Verify</t>
  </si>
  <si>
    <t>Removed
(No Response)</t>
  </si>
  <si>
    <r>
      <t>Removed
(Verified Ineligible)</t>
    </r>
    <r>
      <rPr>
        <b/>
        <vertAlign val="superscript"/>
        <sz val="12"/>
        <color theme="1"/>
        <rFont val="Times New Roman"/>
        <family val="1"/>
      </rPr>
      <t>1</t>
    </r>
  </si>
  <si>
    <t>Income Verified and Referred to ESA</t>
  </si>
  <si>
    <r>
      <t>Failed and 
Removed</t>
    </r>
    <r>
      <rPr>
        <b/>
        <vertAlign val="superscript"/>
        <sz val="12"/>
        <color theme="1"/>
        <rFont val="Times New Roman"/>
        <family val="1"/>
      </rPr>
      <t>2</t>
    </r>
  </si>
  <si>
    <r>
      <t>Ineligible</t>
    </r>
    <r>
      <rPr>
        <b/>
        <vertAlign val="superscript"/>
        <sz val="12"/>
        <color theme="1"/>
        <rFont val="Times New Roman"/>
        <family val="1"/>
      </rPr>
      <t>3</t>
    </r>
  </si>
  <si>
    <t>Completed</t>
  </si>
  <si>
    <r>
      <t>Removed</t>
    </r>
    <r>
      <rPr>
        <b/>
        <vertAlign val="superscript"/>
        <sz val="12"/>
        <color theme="1"/>
        <rFont val="Times New Roman"/>
        <family val="1"/>
      </rPr>
      <t>4</t>
    </r>
  </si>
  <si>
    <t>Appeals
Denied</t>
  </si>
  <si>
    <t>Appeals
Approved</t>
  </si>
  <si>
    <r>
      <rPr>
        <vertAlign val="superscript"/>
        <sz val="12"/>
        <color theme="1"/>
        <rFont val="Times New Roman"/>
        <family val="1"/>
      </rPr>
      <t xml:space="preserve">1 </t>
    </r>
    <r>
      <rPr>
        <sz val="12"/>
        <rFont val="Times New Roman"/>
        <family val="1"/>
      </rPr>
      <t>Includes customers who were verified as over income, requested to be removed, or did not agree to participate in ESA Program.</t>
    </r>
  </si>
  <si>
    <r>
      <rPr>
        <vertAlign val="superscript"/>
        <sz val="12"/>
        <color theme="1"/>
        <rFont val="Times New Roman"/>
        <family val="1"/>
      </rPr>
      <t>2</t>
    </r>
    <r>
      <rPr>
        <sz val="12"/>
        <rFont val="Times New Roman"/>
        <family val="1"/>
      </rPr>
      <t xml:space="preserve"> Includes customers who declined to participate in ESA Program, failed to respond to appointment requests, or missed multiple appointments or denied access to all rooms.</t>
    </r>
  </si>
  <si>
    <r>
      <rPr>
        <vertAlign val="superscript"/>
        <sz val="12"/>
        <color theme="1"/>
        <rFont val="Times New Roman"/>
        <family val="1"/>
      </rPr>
      <t>3</t>
    </r>
    <r>
      <rPr>
        <sz val="12"/>
        <rFont val="Times New Roman"/>
        <family val="1"/>
      </rPr>
      <t xml:space="preserve"> Includes customers who previously participated in ESA Program, did not meet the three-measure minimum, landlord refused, etc.  These customers move directly to Stage 3.</t>
    </r>
  </si>
  <si>
    <r>
      <rPr>
        <vertAlign val="superscript"/>
        <sz val="12"/>
        <color theme="1"/>
        <rFont val="Times New Roman"/>
        <family val="1"/>
      </rPr>
      <t>4</t>
    </r>
    <r>
      <rPr>
        <sz val="12"/>
        <rFont val="Times New Roman"/>
        <family val="1"/>
      </rPr>
      <t xml:space="preserve"> Customers removed for exceeding 600% of baseline in any monthly billing cycle.</t>
    </r>
  </si>
  <si>
    <r>
      <rPr>
        <vertAlign val="superscript"/>
        <sz val="12"/>
        <rFont val="Times New Roman"/>
        <family val="1"/>
      </rPr>
      <t>5</t>
    </r>
    <r>
      <rPr>
        <sz val="12"/>
        <rFont val="Times New Roman"/>
        <family val="1"/>
      </rPr>
      <t xml:space="preserve"> High usage is defined as a customer that exceeds 400% or 600% of baseline.</t>
    </r>
  </si>
  <si>
    <t>CARE Table 15 - CARE Customer Usage and ESA Program Treatment</t>
  </si>
  <si>
    <t xml:space="preserve"># of CARE customers at or above 90th Percentile of Usage Not subject to High Usage PEV </t>
  </si>
  <si>
    <t xml:space="preserve">Percent of those CARE customers Not served by ESA Program </t>
  </si>
  <si>
    <t xml:space="preserve"># of Enrollments led to ESA Program measure Installations </t>
  </si>
  <si>
    <t xml:space="preserve"># of Long-Term tenancy CARE customers who have Not applied for ESA Program </t>
  </si>
  <si>
    <r>
      <t xml:space="preserve">Energy Usage of Long-Term Tenancy CARE Customers
 who Accept ESA Program Treatment </t>
    </r>
    <r>
      <rPr>
        <vertAlign val="superscript"/>
        <sz val="12"/>
        <rFont val="Times New Roman"/>
        <family val="1"/>
      </rPr>
      <t>1</t>
    </r>
  </si>
  <si>
    <t>Energy Usage of CARE customers who do Not accept ESA Program treatment</t>
  </si>
  <si>
    <t>Energy Usage before ESA Program treatment</t>
  </si>
  <si>
    <t xml:space="preserve">Energy Usage within
 3-months of ESA Program treatment </t>
  </si>
  <si>
    <t>Energy Usage within
 6-months of ESA Program treatment</t>
  </si>
  <si>
    <t xml:space="preserve">Energy Usage within 12-months of ESA Program treatment </t>
  </si>
  <si>
    <r>
      <t>1</t>
    </r>
    <r>
      <rPr>
        <sz val="12"/>
        <color rgb="FF000000"/>
        <rFont val="Times New Roman"/>
        <family val="1"/>
      </rPr>
      <t xml:space="preserve"> Long-Term Tenancy CARE customers are those who have been enrolled in the program and stayed at the same meter for over 6 years.</t>
    </r>
  </si>
  <si>
    <t>CARE Table 16 - CARE Categorical Enrollment</t>
  </si>
  <si>
    <r>
      <rPr>
        <b/>
        <sz val="12"/>
        <color rgb="FF000000"/>
        <rFont val="Times New Roman"/>
      </rPr>
      <t>Number of Customer Enrollments</t>
    </r>
    <r>
      <rPr>
        <b/>
        <vertAlign val="superscript"/>
        <sz val="12"/>
        <color rgb="FF000000"/>
        <rFont val="Times New Roman"/>
      </rPr>
      <t>1</t>
    </r>
  </si>
  <si>
    <r>
      <t xml:space="preserve">CalWORKs/Temporary Assistance for Needy Families (TANF) </t>
    </r>
    <r>
      <rPr>
        <vertAlign val="superscript"/>
        <sz val="12"/>
        <rFont val="Times New Roman"/>
        <family val="1"/>
      </rPr>
      <t>2</t>
    </r>
  </si>
  <si>
    <t>Medicaid/Medi-Cal</t>
  </si>
  <si>
    <r>
      <t xml:space="preserve">Tribal TANF </t>
    </r>
    <r>
      <rPr>
        <vertAlign val="superscript"/>
        <sz val="12"/>
        <rFont val="Times New Roman"/>
        <family val="1"/>
      </rPr>
      <t>2</t>
    </r>
  </si>
  <si>
    <r>
      <rPr>
        <vertAlign val="superscript"/>
        <sz val="12"/>
        <rFont val="Times New Roman"/>
        <family val="1"/>
      </rPr>
      <t>1</t>
    </r>
    <r>
      <rPr>
        <sz val="12"/>
        <rFont val="Times New Roman"/>
        <family val="1"/>
      </rPr>
      <t xml:space="preserve"> Number of customers enrolled reflects categorical programs selected by customer.  Customers may select more than one eligible program for a single account.</t>
    </r>
  </si>
  <si>
    <r>
      <rPr>
        <vertAlign val="superscript"/>
        <sz val="12"/>
        <rFont val="Times New Roman"/>
        <family val="1"/>
      </rPr>
      <t>2</t>
    </r>
    <r>
      <rPr>
        <sz val="12"/>
        <rFont val="Times New Roman"/>
        <family val="1"/>
      </rPr>
      <t xml:space="preserve">  CalWORKS and Tribal TANF are combined categorical programs with no distinction between the two programs.</t>
    </r>
  </si>
  <si>
    <t>San Diego Gas &amp; Electic Company</t>
  </si>
  <si>
    <t>CARE Table 17 - CARE and Disadvantaged Communities Enrollment Rate for Zip Codes</t>
  </si>
  <si>
    <t>CARE Enrollment Rate for Zip Codes that have 10% or more disconnections</t>
  </si>
  <si>
    <t>CARE Enrollment Rate for Zip Codes in High Poverty (Income Less than 100% FPG)</t>
  </si>
  <si>
    <t>CARE Enrollment Rate for Zip Codes in High Poverty (with 70% or Less CARE Penetration)</t>
  </si>
  <si>
    <t>CARE Enrollment Rate for DAC (Zip/Census Track) Codes in High Poverty (with 70% or Less CARE Enrollment Rate)</t>
  </si>
  <si>
    <t>94.7%</t>
  </si>
  <si>
    <t>111.81%</t>
  </si>
  <si>
    <t>63.69%</t>
  </si>
  <si>
    <t>94.07%</t>
  </si>
  <si>
    <t>112.25%</t>
  </si>
  <si>
    <t>63.94%</t>
  </si>
  <si>
    <t>94.8%</t>
  </si>
  <si>
    <t>112.28%</t>
  </si>
  <si>
    <t>64.38%</t>
  </si>
  <si>
    <t>94.2%</t>
  </si>
  <si>
    <t>111.85%</t>
  </si>
  <si>
    <t>64.7%</t>
  </si>
  <si>
    <t>92.21%</t>
  </si>
  <si>
    <t>110.12%</t>
  </si>
  <si>
    <t>64.39%</t>
  </si>
  <si>
    <t>89.3%</t>
  </si>
  <si>
    <t>107.95%</t>
  </si>
  <si>
    <t>61.21%</t>
  </si>
  <si>
    <t>89.45%</t>
  </si>
  <si>
    <t>106.7%</t>
  </si>
  <si>
    <t>61.76%</t>
  </si>
  <si>
    <t>83.01%</t>
  </si>
  <si>
    <t>105.66%</t>
  </si>
  <si>
    <t>61.8%</t>
  </si>
  <si>
    <t>81.64%</t>
  </si>
  <si>
    <t>105%</t>
  </si>
  <si>
    <t>61.89%</t>
  </si>
  <si>
    <t>80.91%</t>
  </si>
  <si>
    <t>104.87%</t>
  </si>
  <si>
    <t>63%</t>
  </si>
  <si>
    <t>77.81%</t>
  </si>
  <si>
    <t>104.19%</t>
  </si>
  <si>
    <t>63.3%</t>
  </si>
  <si>
    <t>75.27%</t>
  </si>
  <si>
    <t>103.47%</t>
  </si>
  <si>
    <t>63.57%</t>
  </si>
  <si>
    <t>Note:</t>
  </si>
  <si>
    <t>Penetration Rate and Enrollment Rate are the same value.</t>
  </si>
  <si>
    <t>DACs are defined at the census tract level. Corresponding zip codes are provided for the purpose of this table; however, the entire zip code listed may not be considered a DAC.</t>
  </si>
  <si>
    <t>Any required corrections/adjustments are reported herein and supersede results reported in prior months and may reflect YTD adjustments.</t>
  </si>
  <si>
    <t>FERA Table 1 - FERA Overall Program Expenses</t>
  </si>
  <si>
    <r>
      <t xml:space="preserve">Total 
Expenses </t>
    </r>
    <r>
      <rPr>
        <b/>
        <vertAlign val="superscript"/>
        <sz val="12"/>
        <rFont val="Times New Roman"/>
        <family val="1"/>
      </rPr>
      <t>3</t>
    </r>
  </si>
  <si>
    <r>
      <t xml:space="preserve">Total 
Shifted </t>
    </r>
    <r>
      <rPr>
        <b/>
        <vertAlign val="superscript"/>
        <sz val="12"/>
        <rFont val="Times New Roman"/>
        <family val="1"/>
      </rPr>
      <t>2</t>
    </r>
  </si>
  <si>
    <t>Marketing, Education, &amp; Outreach</t>
  </si>
  <si>
    <t>Shifted to Processing, Certification, Recertification</t>
  </si>
  <si>
    <t>Shifted from Measurement Evaluation</t>
  </si>
  <si>
    <t>Shift to IT Programming, Post Enrollment Verification, and Processing, Certification, Recertification</t>
  </si>
  <si>
    <t>FERA Rate Discount</t>
  </si>
  <si>
    <r>
      <rPr>
        <vertAlign val="superscript"/>
        <sz val="12"/>
        <rFont val="Times New Roman"/>
        <family val="1"/>
      </rPr>
      <t>1</t>
    </r>
    <r>
      <rPr>
        <sz val="12"/>
        <rFont val="Times New Roman"/>
        <family val="1"/>
      </rPr>
      <t xml:space="preserve"> Reflects total authorized funding approved in D.21-06-015, Attachment 1, Table 4, adjusted for 2024 fund shifts per the rules in D.21-06-015, allowing IOUs to reallocate funds within FERA program categories as noted in footnote 2.</t>
    </r>
  </si>
  <si>
    <r>
      <rPr>
        <vertAlign val="superscript"/>
        <sz val="12"/>
        <rFont val="Times New Roman"/>
        <family val="1"/>
      </rPr>
      <t>2</t>
    </r>
    <r>
      <rPr>
        <sz val="12"/>
        <rFont val="Times New Roman"/>
        <family val="1"/>
      </rPr>
      <t xml:space="preserve"> Reflects fund shift in accordance with the rules set forth in D.21-06-015, which granted the IOUs authority to shift funds between the FERA program categories. </t>
    </r>
  </si>
  <si>
    <r>
      <rPr>
        <vertAlign val="superscript"/>
        <sz val="12"/>
        <rFont val="Times New Roman"/>
        <family val="1"/>
      </rPr>
      <t xml:space="preserve">3 </t>
    </r>
    <r>
      <rPr>
        <sz val="12"/>
        <rFont val="Times New Roman"/>
        <family val="1"/>
      </rPr>
      <t>FERA program costs have been updated from the 2025 Annual Report Activity on FERA to account for any trailing expenses received in 2026 that pertain to Program Year 2025.</t>
    </r>
  </si>
  <si>
    <t>San Diego Gas &amp; Electric Company
FERA Table 2 - FERA Enrollment, Recertification, Attrition, &amp; Penetration</t>
  </si>
  <si>
    <t>Total FERA Participants by Dwelling Type</t>
  </si>
  <si>
    <t>Total 
FERA 
Participants</t>
  </si>
  <si>
    <t xml:space="preserve">Estimated FERA Eligible </t>
  </si>
  <si>
    <t>FERA Table 3A-3B - FERA Post-Enrollment Verification Results</t>
  </si>
  <si>
    <t xml:space="preserve">FERA Table 3A - Post-Enrollment Verification Results (Model) </t>
  </si>
  <si>
    <t>Total FERA Households Enrolled</t>
  </si>
  <si>
    <t>% of FERA Enrolled Requested to Verify Total</t>
  </si>
  <si>
    <t>FERA Households De-enrolled (Due to no response)</t>
  </si>
  <si>
    <r>
      <t>FERA Households De-enrolled (Verified as Ineligible)</t>
    </r>
    <r>
      <rPr>
        <b/>
        <vertAlign val="superscript"/>
        <sz val="12"/>
        <rFont val="Times New Roman"/>
        <family val="1"/>
      </rPr>
      <t>2</t>
    </r>
  </si>
  <si>
    <t>% of Total FERA Households  De-enrolled</t>
  </si>
  <si>
    <r>
      <t xml:space="preserve">1  </t>
    </r>
    <r>
      <rPr>
        <sz val="12"/>
        <rFont val="Times New Roman"/>
        <family val="1"/>
      </rPr>
      <t>Includes all customers who failed SDG&amp;E's FERA eligibility probability model.</t>
    </r>
  </si>
  <si>
    <t xml:space="preserve">FERA Table 3B - Post-Enrollment Verification Results (Electric only High Usage)  </t>
  </si>
  <si>
    <t>% De-enrolled through Post Enrollment Verification</t>
  </si>
  <si>
    <r>
      <t xml:space="preserve">1 </t>
    </r>
    <r>
      <rPr>
        <sz val="12"/>
        <rFont val="Times New Roman"/>
        <family val="1"/>
      </rPr>
      <t xml:space="preserve">Includes all participants who were selected for high usage verification process. </t>
    </r>
  </si>
  <si>
    <r>
      <t>2</t>
    </r>
    <r>
      <rPr>
        <sz val="12"/>
        <rFont val="Times New Roman"/>
        <family val="1"/>
      </rPr>
      <t xml:space="preserve"> Includes customers verified as over income, who requested to be de-enrolled, did not reduce usage, or did not agree to be weatherized.</t>
    </r>
  </si>
  <si>
    <r>
      <rPr>
        <vertAlign val="superscript"/>
        <sz val="12"/>
        <rFont val="Times New Roman"/>
        <family val="1"/>
      </rPr>
      <t>3</t>
    </r>
    <r>
      <rPr>
        <sz val="12"/>
        <rFont val="Times New Roman"/>
        <family val="1"/>
      </rPr>
      <t xml:space="preserve"> Medium (400%) and high usage (600%) customers are dropped at 90  days (2 or 3 bill cycles) for non-response to HUV (high usage income verification request). Additionally, 600% + users that have not reduced usage within the 90 day window (2 or 3 bill cycles) are removed from the program. Results may be pending due to the time permitted for a participant to respond.</t>
    </r>
  </si>
  <si>
    <t>FERA Table 4A-4B - FERA Self-Certifications, Self-Recertification Applications and Post-Enrollment Verificiations</t>
  </si>
  <si>
    <t>FERA Table 4A</t>
  </si>
  <si>
    <r>
      <t xml:space="preserve">FERA Self-Certification and Self-Recertification Applications </t>
    </r>
    <r>
      <rPr>
        <b/>
        <vertAlign val="superscript"/>
        <sz val="12"/>
        <rFont val="Times New Roman"/>
        <family val="1"/>
      </rPr>
      <t>1</t>
    </r>
  </si>
  <si>
    <r>
      <t xml:space="preserve">2 </t>
    </r>
    <r>
      <rPr>
        <sz val="11"/>
        <color rgb="FF000000"/>
        <rFont val="Times New Roman"/>
        <family val="1"/>
      </rPr>
      <t>Includes paper applications only. The "Provided" value is a combination of both CARE and FERA applications sent to customers.</t>
    </r>
  </si>
  <si>
    <t>FERA Table 4B</t>
  </si>
  <si>
    <r>
      <t>FERA Post-Enrollment Verification</t>
    </r>
    <r>
      <rPr>
        <b/>
        <vertAlign val="superscript"/>
        <sz val="12"/>
        <rFont val="Times New Roman"/>
        <family val="1"/>
      </rPr>
      <t>1</t>
    </r>
  </si>
  <si>
    <t>Requested</t>
  </si>
  <si>
    <t>FERA Table 5 - FERA Enrollment by County</t>
  </si>
  <si>
    <r>
      <rPr>
        <vertAlign val="superscript"/>
        <sz val="11"/>
        <rFont val="Times New Roman"/>
        <family val="1"/>
      </rPr>
      <t>1</t>
    </r>
    <r>
      <rPr>
        <sz val="11"/>
        <rFont val="Times New Roman"/>
        <family val="1"/>
      </rPr>
      <t xml:space="preserve"> Rural includes zip codes classified as such according to the Goldsmith modification that was developed to identify small towns and rural areas within large metropolitan counties.</t>
    </r>
  </si>
  <si>
    <t>FERA Table 6 - FERA Recertification Results</t>
  </si>
  <si>
    <t>Total FERA Households</t>
  </si>
  <si>
    <r>
      <t xml:space="preserve">Households Recertified </t>
    </r>
    <r>
      <rPr>
        <b/>
        <vertAlign val="superscript"/>
        <sz val="12"/>
        <rFont val="Times New Roman"/>
        <family val="1"/>
      </rPr>
      <t>2, 5</t>
    </r>
  </si>
  <si>
    <t>FERA Table 7 - FERA Capitation Contractors</t>
  </si>
  <si>
    <t xml:space="preserve">Contractor </t>
  </si>
  <si>
    <t>Contractor Type</t>
  </si>
  <si>
    <t>(Check one or more if applicable)</t>
  </si>
  <si>
    <t>211 SAN DIEGO</t>
  </si>
  <si>
    <t xml:space="preserve">CAMPESINOS UNIDOS INC (CUI) </t>
  </si>
  <si>
    <t>MAAC PROJECT</t>
  </si>
  <si>
    <t>NORTH COUNTY HEALTH PROJECT, INC.</t>
  </si>
  <si>
    <t>FERA Table 8 - FERA Average Monthly Usage &amp; Bill</t>
  </si>
  <si>
    <t>Average Monthly Electric Usage</t>
  </si>
  <si>
    <t>Residential Non-FERA vs. FERA Customers</t>
  </si>
  <si>
    <t>Non-FERA</t>
  </si>
  <si>
    <t>Average Monthly Electric Bill</t>
  </si>
  <si>
    <r>
      <t>Residential Non-FERA vs. FERA Customers</t>
    </r>
    <r>
      <rPr>
        <b/>
        <vertAlign val="superscript"/>
        <sz val="12"/>
        <rFont val="Times New Roman"/>
        <family val="1"/>
      </rPr>
      <t>1</t>
    </r>
  </si>
  <si>
    <t xml:space="preserve">FERA Table 9A-9B - FERA Post-Enrollment Verification Results  </t>
  </si>
  <si>
    <t xml:space="preserve">FERA Table 9A - Post-Enrollment Verification Results (Model) 2025  </t>
  </si>
  <si>
    <t>FERA  Households De-enrolled (Due to no response)</t>
  </si>
  <si>
    <r>
      <t xml:space="preserve">FERA Households De-enrolled (Verified as Ineligible) </t>
    </r>
    <r>
      <rPr>
        <b/>
        <vertAlign val="superscript"/>
        <sz val="12"/>
        <rFont val="Times New Roman"/>
        <family val="1"/>
      </rPr>
      <t>2</t>
    </r>
  </si>
  <si>
    <t>1  Includes all customers who failed SDG&amp;E's FERA eligibility probability model.</t>
  </si>
  <si>
    <r>
      <t>2</t>
    </r>
    <r>
      <rPr>
        <sz val="12"/>
        <color rgb="FF000000"/>
        <rFont val="Times New Roman"/>
      </rPr>
      <t xml:space="preserve"> Includes customers verified as over income or who requested to be de-enrolled.</t>
    </r>
  </si>
  <si>
    <r>
      <rPr>
        <vertAlign val="superscript"/>
        <sz val="12"/>
        <color rgb="FF000000"/>
        <rFont val="Times New Roman"/>
      </rPr>
      <t>3</t>
    </r>
    <r>
      <rPr>
        <sz val="12"/>
        <color rgb="FF000000"/>
        <rFont val="Times New Roman"/>
      </rPr>
      <t xml:space="preserve"> Verification results are tied to the month initiated and the verification process allows customers 120 days to respond to the verification request.  Results may be pending due to the time permitted for a participant to respond.</t>
    </r>
  </si>
  <si>
    <t xml:space="preserve">Note: The IOUs are working to determine feasibility of the Working Group reporting recommendations, therefore there may be no data to report for columns E through H during this reporting period. </t>
  </si>
  <si>
    <t xml:space="preserve">FERA Table 9B Post-Enrollment Verification Results (Electric only High Usage)  </t>
  </si>
  <si>
    <t xml:space="preserve">% of 
FERA Enrolled Requested to Verify 
Total </t>
  </si>
  <si>
    <t xml:space="preserve">FERA  Households
De-enrolled
(Due to no response) </t>
  </si>
  <si>
    <t>FERA Households 
De-enrolled 
(Verified as 
Ineligible) 2</t>
  </si>
  <si>
    <t xml:space="preserve">% of Total FERA Households  De-enrolled </t>
  </si>
  <si>
    <r>
      <rPr>
        <vertAlign val="superscript"/>
        <sz val="12"/>
        <rFont val="Times New Roman"/>
        <family val="1"/>
      </rPr>
      <t>3</t>
    </r>
    <r>
      <rPr>
        <sz val="12"/>
        <rFont val="Times New Roman"/>
        <family val="1"/>
      </rPr>
      <t xml:space="preserve"> Medium (400%) and high usage (600%) customers are dropped at 90 days (2 or 3 bill cycles) for non-response to HUV (high usage income verification request). Additionally, 600% + users that have not reduced usage within the 90 day window (2 or 3 bill cycles) are removed from the program. Results may be pending due to the time permitted for a participant to respond.</t>
    </r>
  </si>
  <si>
    <t>FERA Table 10A - 10B - FERA PEV Re-Enrollment Rates</t>
  </si>
  <si>
    <t>FERA Table 10A - Post-Enrollment Verification Re-Enrollment Rates (Model) - 2025</t>
  </si>
  <si>
    <t>FERA Table 10B - Post-Enrollment Verification Re-Enrollment Rates (High Usage) - 2025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</si>
</sst>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yymmmmdd"/>
    <numFmt numFmtId="167" formatCode="#,##0.00&quot; $&quot;;\-#,##0.00&quot; $&quot;"/>
    <numFmt numFmtId="168" formatCode=";;;"/>
    <numFmt numFmtId="169" formatCode="dd/mm/yy"/>
    <numFmt numFmtId="170" formatCode="0.0%"/>
    <numFmt numFmtId="171" formatCode="[$-409]mmm\-yy;@"/>
    <numFmt numFmtId="172" formatCode="0.0"/>
    <numFmt numFmtId="173" formatCode="General_)"/>
    <numFmt numFmtId="174" formatCode="[$-409]mmmm\ d\,\ yyyy;@"/>
    <numFmt numFmtId="175" formatCode="#,##0.00;[Red]#,##0.00"/>
    <numFmt numFmtId="176" formatCode="_([$$-409]* #,##0_);_([$$-409]* \(#,##0\);_([$$-409]* &quot;-&quot;??_);_(@_)"/>
    <numFmt numFmtId="177" formatCode="_(* #,##0.000_);_(* \(#,##0.000\);_(* &quot;-&quot;??_);_(@_)"/>
    <numFmt numFmtId="178" formatCode="0.000"/>
    <numFmt numFmtId="179" formatCode="_(* #,##0.0_);_(* \(#,##0.0\);_(* &quot;-&quot;??_);_(@_)"/>
    <numFmt numFmtId="180" formatCode="_(* #,##0.000_);_(* \(#,##0.000\);_(* &quot;-&quot;???_);_(@_)"/>
  </numFmts>
  <fonts count="18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2"/>
      <name val="Arial"/>
      <family val="2"/>
    </font>
    <font>
      <sz val="11"/>
      <name val="Arial"/>
      <family val="2"/>
    </font>
    <font>
      <sz val="12"/>
      <name val="Arial"/>
      <family val="2"/>
    </font>
    <font>
      <sz val="10"/>
      <color indexed="8"/>
      <name val="MS Sans Serif"/>
      <family val="2"/>
    </font>
    <font>
      <sz val="10"/>
      <color indexed="8"/>
      <name val="Arial"/>
      <family val="2"/>
    </font>
    <font>
      <b/>
      <u/>
      <sz val="11"/>
      <color indexed="37"/>
      <name val="Arial"/>
      <family val="2"/>
    </font>
    <font>
      <b/>
      <sz val="18"/>
      <name val="Arial"/>
      <family val="2"/>
    </font>
    <font>
      <sz val="10"/>
      <color indexed="12"/>
      <name val="Arial"/>
      <family val="2"/>
    </font>
    <font>
      <sz val="7"/>
      <name val="Small Fonts"/>
      <family val="2"/>
    </font>
    <font>
      <sz val="10"/>
      <name val="Tahoma"/>
      <family val="2"/>
    </font>
    <font>
      <sz val="8"/>
      <color indexed="12"/>
      <name val="Arial"/>
      <family val="2"/>
    </font>
    <font>
      <b/>
      <sz val="11"/>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4"/>
      <name val="Arial"/>
      <family val="2"/>
    </font>
    <font>
      <b/>
      <sz val="10"/>
      <color indexed="8"/>
      <name val="Arial"/>
      <family val="2"/>
    </font>
    <font>
      <sz val="10"/>
      <name val="Helv"/>
      <family val="2"/>
      <charset val="204"/>
    </font>
    <font>
      <b/>
      <sz val="10"/>
      <color indexed="39"/>
      <name val="Arial"/>
      <family val="2"/>
    </font>
    <font>
      <b/>
      <sz val="11"/>
      <color indexed="9"/>
      <name val="Arial"/>
      <family val="2"/>
    </font>
    <font>
      <b/>
      <i/>
      <sz val="11"/>
      <color indexed="9"/>
      <name val="Arial"/>
      <family val="2"/>
    </font>
    <font>
      <b/>
      <sz val="9"/>
      <name val="Arial"/>
      <family val="2"/>
    </font>
    <font>
      <b/>
      <sz val="8"/>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8"/>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10"/>
      <color indexed="10"/>
      <name val="Arial"/>
      <family val="2"/>
    </font>
    <font>
      <sz val="9"/>
      <color indexed="20"/>
      <name val="Arial"/>
      <family val="2"/>
    </font>
    <font>
      <sz val="9"/>
      <color indexed="8"/>
      <name val="Arial"/>
      <family val="2"/>
    </font>
    <font>
      <b/>
      <sz val="9"/>
      <color indexed="8"/>
      <name val="Arial"/>
      <family val="2"/>
    </font>
    <font>
      <b/>
      <sz val="8"/>
      <color indexed="8"/>
      <name val="Arial"/>
      <family val="2"/>
    </font>
    <font>
      <b/>
      <sz val="11"/>
      <color indexed="8"/>
      <name val="Calibri"/>
      <family val="2"/>
    </font>
    <font>
      <b/>
      <sz val="18"/>
      <color indexed="62"/>
      <name val="Cambria"/>
      <family val="2"/>
    </font>
    <font>
      <sz val="11"/>
      <name val="Interstate-LightCondensed"/>
      <family val="2"/>
    </font>
    <font>
      <b/>
      <sz val="15"/>
      <color indexed="56"/>
      <name val="Calibri"/>
      <family val="2"/>
    </font>
    <font>
      <b/>
      <sz val="13"/>
      <color indexed="56"/>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u/>
      <sz val="10"/>
      <color indexed="12"/>
      <name val="Arial"/>
      <family val="2"/>
    </font>
    <font>
      <sz val="10"/>
      <color theme="1"/>
      <name val="Arial"/>
      <family val="2"/>
    </font>
    <font>
      <b/>
      <sz val="11"/>
      <color indexed="62"/>
      <name val="Calibri"/>
      <family val="2"/>
    </font>
    <font>
      <b/>
      <sz val="15"/>
      <color indexed="62"/>
      <name val="Calibri"/>
      <family val="2"/>
    </font>
    <font>
      <b/>
      <sz val="13"/>
      <color indexed="62"/>
      <name val="Calibri"/>
      <family val="2"/>
    </font>
    <font>
      <sz val="11"/>
      <color rgb="FFFF0000"/>
      <name val="Arial"/>
      <family val="2"/>
    </font>
    <font>
      <sz val="12"/>
      <name val="Times New Roman"/>
      <family val="1"/>
    </font>
    <font>
      <b/>
      <sz val="11"/>
      <name val="Times New Roman"/>
      <family val="1"/>
    </font>
    <font>
      <b/>
      <sz val="11"/>
      <color rgb="FF0070C0"/>
      <name val="Times New Roman"/>
      <family val="1"/>
    </font>
    <font>
      <b/>
      <vertAlign val="superscript"/>
      <sz val="11"/>
      <name val="Times New Roman"/>
      <family val="1"/>
    </font>
    <font>
      <sz val="11"/>
      <name val="Times New Roman"/>
      <family val="1"/>
    </font>
    <font>
      <sz val="10"/>
      <name val="Times New Roman"/>
      <family val="1"/>
    </font>
    <font>
      <vertAlign val="superscript"/>
      <sz val="10"/>
      <name val="Times New Roman"/>
      <family val="1"/>
    </font>
    <font>
      <sz val="11"/>
      <color rgb="FFFF0000"/>
      <name val="Times New Roman"/>
      <family val="1"/>
    </font>
    <font>
      <b/>
      <sz val="12"/>
      <name val="Times New Roman"/>
      <family val="1"/>
    </font>
    <font>
      <b/>
      <vertAlign val="superscript"/>
      <sz val="12"/>
      <name val="Times New Roman"/>
      <family val="1"/>
    </font>
    <font>
      <b/>
      <sz val="12"/>
      <color theme="1"/>
      <name val="Times New Roman"/>
      <family val="1"/>
    </font>
    <font>
      <b/>
      <vertAlign val="superscript"/>
      <sz val="12"/>
      <color theme="1"/>
      <name val="Times New Roman"/>
      <family val="1"/>
    </font>
    <font>
      <b/>
      <sz val="10"/>
      <name val="Times New Roman"/>
      <family val="1"/>
    </font>
    <font>
      <sz val="11"/>
      <color theme="1"/>
      <name val="Times New Roman"/>
      <family val="1"/>
    </font>
    <font>
      <sz val="11"/>
      <color indexed="8"/>
      <name val="Times New Roman"/>
      <family val="1"/>
    </font>
    <font>
      <vertAlign val="superscript"/>
      <sz val="11"/>
      <color indexed="8"/>
      <name val="Times New Roman"/>
      <family val="1"/>
    </font>
    <font>
      <sz val="11"/>
      <color rgb="FF000000"/>
      <name val="Times New Roman"/>
      <family val="1"/>
    </font>
    <font>
      <sz val="10"/>
      <color theme="1"/>
      <name val="Times New Roman"/>
      <family val="1"/>
    </font>
    <font>
      <b/>
      <sz val="14"/>
      <name val="Times New Roman"/>
      <family val="1"/>
    </font>
    <font>
      <b/>
      <vertAlign val="superscript"/>
      <sz val="10"/>
      <name val="Times New Roman"/>
      <family val="1"/>
    </font>
    <font>
      <sz val="10"/>
      <color rgb="FFFF0000"/>
      <name val="Times New Roman"/>
      <family val="1"/>
    </font>
    <font>
      <sz val="8"/>
      <name val="Times New Roman"/>
      <family val="1"/>
    </font>
    <font>
      <b/>
      <sz val="9"/>
      <name val="Times New Roman"/>
      <family val="1"/>
    </font>
    <font>
      <b/>
      <sz val="12"/>
      <color rgb="FFFF0000"/>
      <name val="Times New Roman"/>
      <family val="1"/>
    </font>
    <font>
      <vertAlign val="superscript"/>
      <sz val="11"/>
      <name val="Times New Roman"/>
      <family val="1"/>
    </font>
    <font>
      <sz val="12"/>
      <color indexed="8"/>
      <name val="Times New Roman"/>
      <family val="1"/>
    </font>
    <font>
      <b/>
      <sz val="12"/>
      <color indexed="8"/>
      <name val="Times New Roman"/>
      <family val="1"/>
    </font>
    <font>
      <b/>
      <vertAlign val="superscript"/>
      <sz val="12"/>
      <color indexed="8"/>
      <name val="Times New Roman"/>
      <family val="1"/>
    </font>
    <font>
      <vertAlign val="superscript"/>
      <sz val="12"/>
      <name val="Times New Roman"/>
      <family val="1"/>
    </font>
    <font>
      <sz val="12"/>
      <color theme="1"/>
      <name val="Times New Roman"/>
      <family val="1"/>
    </font>
    <font>
      <vertAlign val="superscript"/>
      <sz val="12"/>
      <color theme="1"/>
      <name val="Times New Roman"/>
      <family val="1"/>
    </font>
    <font>
      <b/>
      <sz val="12"/>
      <color rgb="FF000000"/>
      <name val="Times New Roman"/>
      <family val="1"/>
    </font>
    <font>
      <sz val="12"/>
      <color rgb="FF000000"/>
      <name val="Times New Roman"/>
      <family val="1"/>
    </font>
    <font>
      <sz val="10"/>
      <name val="Arial"/>
      <family val="2"/>
    </font>
    <font>
      <vertAlign val="superscript"/>
      <sz val="10"/>
      <color theme="1"/>
      <name val="Times New Roman"/>
      <family val="1"/>
    </font>
    <font>
      <u/>
      <sz val="11"/>
      <color theme="10"/>
      <name val="Calibri"/>
      <family val="2"/>
      <scheme val="minor"/>
    </font>
    <font>
      <b/>
      <sz val="12"/>
      <color theme="0"/>
      <name val="Times New Roman"/>
      <family val="1"/>
    </font>
    <font>
      <sz val="14"/>
      <name val="Times New Roman"/>
      <family val="1"/>
    </font>
    <font>
      <b/>
      <sz val="10"/>
      <color rgb="FFFF0000"/>
      <name val="Times New Roman"/>
      <family val="1"/>
    </font>
    <font>
      <sz val="12"/>
      <color rgb="FFFF0000"/>
      <name val="Times New Roman"/>
      <family val="1"/>
    </font>
    <font>
      <b/>
      <sz val="10"/>
      <color theme="0"/>
      <name val="Times New Roman"/>
      <family val="1"/>
    </font>
    <font>
      <b/>
      <sz val="18"/>
      <color theme="0"/>
      <name val="Times New Roman"/>
      <family val="1"/>
    </font>
    <font>
      <sz val="11"/>
      <name val="Calibri"/>
      <family val="2"/>
    </font>
    <font>
      <sz val="14"/>
      <name val="Arial"/>
      <family val="2"/>
    </font>
    <font>
      <sz val="10"/>
      <color rgb="FFFF0000"/>
      <name val="Arial"/>
      <family val="2"/>
    </font>
    <font>
      <strike/>
      <sz val="10"/>
      <name val="Times New Roman"/>
      <family val="1"/>
    </font>
    <font>
      <b/>
      <strike/>
      <sz val="16"/>
      <name val="Times New Roman"/>
      <family val="1"/>
    </font>
    <font>
      <sz val="11"/>
      <name val="Calibri"/>
      <family val="2"/>
      <scheme val="minor"/>
    </font>
    <font>
      <i/>
      <sz val="10"/>
      <name val="Arial"/>
      <family val="2"/>
    </font>
    <font>
      <sz val="10"/>
      <color rgb="FF000000"/>
      <name val="Arial"/>
      <family val="2"/>
    </font>
    <font>
      <strike/>
      <sz val="10"/>
      <name val="Arial"/>
      <family val="2"/>
    </font>
    <font>
      <b/>
      <sz val="10"/>
      <color rgb="FFFF0000"/>
      <name val="Arial"/>
      <family val="2"/>
    </font>
    <font>
      <sz val="20"/>
      <name val="Arial"/>
      <family val="2"/>
    </font>
    <font>
      <sz val="10"/>
      <color rgb="FF000000"/>
      <name val="Times New Roman"/>
      <family val="1"/>
    </font>
    <font>
      <i/>
      <sz val="10"/>
      <name val="Times New Roman"/>
      <family val="1"/>
    </font>
    <font>
      <b/>
      <sz val="10"/>
      <color rgb="FF000000"/>
      <name val="Times New Roman"/>
      <family val="1"/>
    </font>
    <font>
      <sz val="10"/>
      <name val="Times New Roman"/>
      <family val="1"/>
      <charset val="1"/>
    </font>
    <font>
      <sz val="10"/>
      <color rgb="FF212121"/>
      <name val="Times New Roman"/>
      <family val="1"/>
    </font>
    <font>
      <b/>
      <sz val="10"/>
      <color rgb="FF212121"/>
      <name val="Times New Roman"/>
      <family val="1"/>
    </font>
    <font>
      <strike/>
      <sz val="10"/>
      <color rgb="FFC00000"/>
      <name val="Times New Roman"/>
      <family val="1"/>
    </font>
    <font>
      <sz val="9"/>
      <name val="Segoe UI"/>
      <family val="2"/>
    </font>
    <font>
      <sz val="10"/>
      <color rgb="FFC00000"/>
      <name val="Times New Roman"/>
      <family val="1"/>
    </font>
    <font>
      <b/>
      <strike/>
      <sz val="10"/>
      <color rgb="FFC00000"/>
      <name val="Times New Roman"/>
      <family val="1"/>
    </font>
    <font>
      <b/>
      <strike/>
      <sz val="12"/>
      <name val="Times New Roman"/>
      <family val="1"/>
    </font>
    <font>
      <strike/>
      <sz val="12"/>
      <name val="Times New Roman"/>
      <family val="1"/>
    </font>
    <font>
      <b/>
      <sz val="9"/>
      <color rgb="FFFF0000"/>
      <name val="Arial"/>
      <family val="2"/>
    </font>
    <font>
      <b/>
      <sz val="11"/>
      <color rgb="FFFF0000"/>
      <name val="Arial"/>
      <family val="2"/>
    </font>
    <font>
      <sz val="16"/>
      <name val="Arial"/>
      <family val="2"/>
    </font>
    <font>
      <b/>
      <sz val="14"/>
      <name val="Calibri"/>
      <family val="2"/>
    </font>
    <font>
      <b/>
      <sz val="16"/>
      <name val="Arial"/>
      <family val="2"/>
    </font>
    <font>
      <sz val="16"/>
      <color rgb="FFFF0000"/>
      <name val="Arial"/>
      <family val="2"/>
    </font>
    <font>
      <b/>
      <sz val="14"/>
      <color rgb="FF000000"/>
      <name val="Times New Roman"/>
      <family val="1"/>
    </font>
    <font>
      <sz val="14"/>
      <color rgb="FF000000"/>
      <name val="Times New Roman"/>
      <family val="1"/>
    </font>
    <font>
      <sz val="12"/>
      <name val="Calibri"/>
      <family val="2"/>
    </font>
    <font>
      <b/>
      <sz val="12"/>
      <color rgb="FF0070C0"/>
      <name val="Times New Roman"/>
      <family val="1"/>
    </font>
    <font>
      <i/>
      <sz val="12"/>
      <name val="Times New Roman"/>
      <family val="1"/>
    </font>
    <font>
      <b/>
      <sz val="16"/>
      <name val="Times New Roman"/>
      <family val="1"/>
    </font>
    <font>
      <b/>
      <sz val="10"/>
      <color rgb="FF000000"/>
      <name val="Arial"/>
      <family val="2"/>
    </font>
    <font>
      <sz val="11"/>
      <color rgb="FF000000"/>
      <name val="Calibri"/>
      <family val="2"/>
      <scheme val="minor"/>
    </font>
    <font>
      <b/>
      <vertAlign val="superscript"/>
      <sz val="12"/>
      <color rgb="FF000000"/>
      <name val="Times New Roman"/>
      <family val="1"/>
    </font>
    <font>
      <strike/>
      <sz val="12"/>
      <color rgb="FF000000"/>
      <name val="Times New Roman"/>
      <family val="1"/>
    </font>
    <font>
      <i/>
      <sz val="12"/>
      <color rgb="FF000000"/>
      <name val="Times New Roman"/>
      <family val="1"/>
    </font>
    <font>
      <vertAlign val="superscript"/>
      <sz val="12"/>
      <color rgb="FF000000"/>
      <name val="Times New Roman"/>
      <family val="1"/>
    </font>
    <font>
      <b/>
      <vertAlign val="superscript"/>
      <sz val="10"/>
      <color rgb="FF000000"/>
      <name val="Arial"/>
      <family val="2"/>
    </font>
    <font>
      <sz val="9"/>
      <name val="Times New Roman"/>
      <family val="1"/>
    </font>
    <font>
      <i/>
      <sz val="9"/>
      <name val="Times New Roman"/>
      <family val="1"/>
    </font>
    <font>
      <b/>
      <vertAlign val="superscript"/>
      <sz val="10"/>
      <name val="Arial"/>
      <family val="2"/>
    </font>
    <font>
      <vertAlign val="superscript"/>
      <sz val="10"/>
      <color rgb="FF000000"/>
      <name val="Arial"/>
      <family val="2"/>
    </font>
    <font>
      <b/>
      <vertAlign val="superscript"/>
      <sz val="11"/>
      <color rgb="FF000000"/>
      <name val="Times New Roman"/>
      <family val="1"/>
    </font>
    <font>
      <b/>
      <sz val="12"/>
      <color rgb="FF000000"/>
      <name val="Times New Roman"/>
    </font>
    <font>
      <b/>
      <vertAlign val="superscript"/>
      <sz val="12"/>
      <color rgb="FF000000"/>
      <name val="Times New Roman"/>
    </font>
    <font>
      <sz val="12"/>
      <color rgb="FF000000"/>
      <name val="Times New Roman"/>
    </font>
    <font>
      <vertAlign val="superscript"/>
      <sz val="12"/>
      <color rgb="FF000000"/>
      <name val="Times New Roman"/>
    </font>
    <font>
      <vertAlign val="superscript"/>
      <sz val="14"/>
      <name val="Times New Roman"/>
      <family val="1"/>
    </font>
    <font>
      <sz val="12"/>
      <name val="Times New Roman"/>
    </font>
    <font>
      <sz val="10"/>
      <color indexed="8"/>
      <name val="Times New Roman"/>
      <family val="1"/>
    </font>
  </fonts>
  <fills count="75">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
      <patternFill patternType="solid">
        <fgColor indexed="31"/>
        <bgColor indexed="64"/>
      </patternFill>
    </fill>
    <fill>
      <patternFill patternType="solid">
        <fgColor indexed="44"/>
        <bgColor indexed="64"/>
      </patternFill>
    </fill>
    <fill>
      <patternFill patternType="solid">
        <fgColor indexed="21"/>
        <bgColor indexed="64"/>
      </patternFill>
    </fill>
    <fill>
      <patternFill patternType="solid">
        <fgColor indexed="37"/>
        <bgColor indexed="64"/>
      </patternFill>
    </fill>
    <fill>
      <patternFill patternType="solid">
        <fgColor indexed="30"/>
        <bgColor indexed="64"/>
      </patternFill>
    </fill>
    <fill>
      <patternFill patternType="solid">
        <fgColor indexed="22"/>
        <bgColor indexed="64"/>
      </patternFill>
    </fill>
    <fill>
      <patternFill patternType="solid">
        <fgColor indexed="50"/>
        <bgColor indexed="64"/>
      </patternFill>
    </fill>
    <fill>
      <patternFill patternType="lightUp">
        <fgColor indexed="48"/>
        <bgColor indexed="22"/>
      </patternFill>
    </fill>
    <fill>
      <patternFill patternType="solid">
        <fgColor indexed="54"/>
        <bgColor indexed="64"/>
      </patternFill>
    </fill>
    <fill>
      <patternFill patternType="solid">
        <fgColor indexed="40"/>
        <bgColor indexed="64"/>
      </patternFill>
    </fill>
    <fill>
      <patternFill patternType="solid">
        <fgColor indexed="9"/>
        <bgColor indexed="64"/>
      </patternFill>
    </fill>
    <fill>
      <patternFill patternType="solid">
        <fgColor indexed="31"/>
        <bgColor indexed="64"/>
      </patternFill>
    </fill>
    <fill>
      <patternFill patternType="solid">
        <fgColor indexed="41"/>
        <bgColor indexed="64"/>
      </patternFill>
    </fill>
    <fill>
      <patternFill patternType="solid">
        <fgColor indexed="35"/>
        <bgColor indexed="64"/>
      </patternFill>
    </fill>
    <fill>
      <patternFill patternType="solid">
        <fgColor indexed="30"/>
        <bgColor indexed="64"/>
      </patternFill>
    </fill>
    <fill>
      <patternFill patternType="solid">
        <fgColor indexed="14"/>
        <bgColor indexed="64"/>
      </patternFill>
    </fill>
    <fill>
      <patternFill patternType="solid">
        <fgColor indexed="44"/>
        <bgColor indexed="64"/>
      </patternFill>
    </fill>
    <fill>
      <patternFill patternType="solid">
        <fgColor indexed="54"/>
        <bgColor indexed="64"/>
      </patternFill>
    </fill>
    <fill>
      <patternFill patternType="solid">
        <fgColor indexed="24"/>
        <bgColor indexed="64"/>
      </patternFill>
    </fill>
    <fill>
      <patternFill patternType="solid">
        <fgColor indexed="15"/>
        <bgColor indexed="64"/>
      </patternFill>
    </fill>
    <fill>
      <patternFill patternType="solid">
        <fgColor indexed="45"/>
        <bgColor indexed="64"/>
      </patternFill>
    </fill>
    <fill>
      <patternFill patternType="solid">
        <fgColor indexed="55"/>
        <bgColor indexed="64"/>
      </patternFill>
    </fill>
    <fill>
      <patternFill patternType="solid">
        <fgColor indexed="41"/>
        <bgColor indexed="64"/>
      </patternFill>
    </fill>
    <fill>
      <patternFill patternType="solid">
        <fgColor indexed="40"/>
        <bgColor indexed="64"/>
      </patternFill>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lightUp">
        <fgColor indexed="54"/>
        <bgColor indexed="41"/>
      </patternFill>
    </fill>
    <fill>
      <patternFill patternType="solid">
        <fgColor theme="4" tint="0.7999511703848384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FFFFFF"/>
        <bgColor indexed="64"/>
      </patternFill>
    </fill>
    <fill>
      <patternFill patternType="solid">
        <fgColor theme="0" tint="-0.249977111117893"/>
        <bgColor indexed="64"/>
      </patternFill>
    </fill>
    <fill>
      <patternFill patternType="solid">
        <fgColor theme="0" tint="-0.14990691854609822"/>
        <bgColor indexed="64"/>
      </patternFill>
    </fill>
    <fill>
      <patternFill patternType="solid">
        <fgColor theme="0"/>
        <bgColor indexed="64"/>
      </patternFill>
    </fill>
    <fill>
      <patternFill patternType="solid">
        <fgColor theme="0" tint="-0.14999847407452621"/>
        <bgColor indexed="64"/>
      </patternFill>
    </fill>
    <fill>
      <patternFill patternType="solid">
        <fgColor rgb="FFD9E1F2"/>
        <bgColor indexed="64"/>
      </patternFill>
    </fill>
    <fill>
      <patternFill patternType="solid">
        <fgColor theme="0" tint="-0.24988555558946501"/>
        <bgColor indexed="64"/>
      </patternFill>
    </fill>
    <fill>
      <patternFill patternType="solid">
        <fgColor rgb="FFBFBFBF"/>
        <bgColor rgb="FF000000"/>
      </patternFill>
    </fill>
    <fill>
      <patternFill patternType="solid">
        <fgColor rgb="FFD9D9D9"/>
        <bgColor indexed="64"/>
      </patternFill>
    </fill>
    <fill>
      <patternFill patternType="solid">
        <fgColor theme="0"/>
        <bgColor rgb="FF000000"/>
      </patternFill>
    </fill>
    <fill>
      <patternFill patternType="solid">
        <fgColor theme="0" tint="-0.34998626667073579"/>
        <bgColor indexed="64"/>
      </patternFill>
    </fill>
    <fill>
      <patternFill patternType="solid">
        <fgColor rgb="FFFFFFFF"/>
        <bgColor rgb="FF000000"/>
      </patternFill>
    </fill>
    <fill>
      <patternFill patternType="solid">
        <fgColor theme="1" tint="0.34998626667073579"/>
        <bgColor indexed="64"/>
      </patternFill>
    </fill>
    <fill>
      <patternFill patternType="solid">
        <fgColor theme="1" tint="0.34998626667073579"/>
        <bgColor rgb="FF000000"/>
      </patternFill>
    </fill>
    <fill>
      <patternFill patternType="solid">
        <fgColor theme="4" tint="0.79998168889431442"/>
        <bgColor indexed="65"/>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96">
    <border>
      <left/>
      <right/>
      <top/>
      <bottom/>
      <diagonal/>
    </border>
    <border>
      <left style="double">
        <color auto="1"/>
      </left>
      <right/>
      <top/>
      <bottom style="hair">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style="thin">
        <color auto="1"/>
      </top>
      <bottom style="thin">
        <color auto="1"/>
      </bottom>
      <diagonal/>
    </border>
    <border>
      <left/>
      <right/>
      <top/>
      <bottom style="medium">
        <color indexed="30"/>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22"/>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medium">
        <color auto="1"/>
      </left>
      <right style="thin">
        <color auto="1"/>
      </right>
      <top/>
      <bottom/>
      <diagonal/>
    </border>
    <border>
      <left style="medium">
        <color auto="1"/>
      </left>
      <right/>
      <top/>
      <bottom/>
      <diagonal/>
    </border>
    <border>
      <left/>
      <right style="medium">
        <color auto="1"/>
      </right>
      <top/>
      <bottom/>
      <diagonal/>
    </border>
    <border>
      <left style="medium">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medium">
        <color auto="1"/>
      </right>
      <top/>
      <bottom style="thin">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bottom/>
      <diagonal/>
    </border>
    <border>
      <left/>
      <right/>
      <top/>
      <bottom style="thin">
        <color auto="1"/>
      </bottom>
      <diagonal/>
    </border>
    <border>
      <left/>
      <right style="thin">
        <color auto="1"/>
      </right>
      <top/>
      <bottom style="thin">
        <color auto="1"/>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
      <left/>
      <right style="medium">
        <color auto="1"/>
      </right>
      <top/>
      <bottom style="thin">
        <color auto="1"/>
      </bottom>
      <diagonal/>
    </border>
    <border>
      <left style="thin">
        <color auto="1"/>
      </left>
      <right style="thick">
        <color auto="1"/>
      </right>
      <top/>
      <bottom/>
      <diagonal/>
    </border>
    <border>
      <left/>
      <right style="medium">
        <color rgb="FF000000"/>
      </right>
      <top style="medium">
        <color rgb="FF000000"/>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style="medium">
        <color auto="1"/>
      </top>
      <bottom/>
      <diagonal/>
    </border>
    <border>
      <left style="thin">
        <color auto="1"/>
      </left>
      <right/>
      <top style="medium">
        <color auto="1"/>
      </top>
      <bottom style="medium">
        <color auto="1"/>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ck">
        <color auto="1"/>
      </left>
      <right style="thin">
        <color auto="1"/>
      </right>
      <top style="medium">
        <color auto="1"/>
      </top>
      <bottom/>
      <diagonal/>
    </border>
    <border>
      <left style="thin">
        <color auto="1"/>
      </left>
      <right style="thick">
        <color auto="1"/>
      </right>
      <top style="medium">
        <color auto="1"/>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auto="1"/>
      </left>
      <right/>
      <top style="thin">
        <color auto="1"/>
      </top>
      <bottom style="medium">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medium">
        <color auto="1"/>
      </right>
      <top style="medium">
        <color auto="1"/>
      </top>
      <bottom style="thin">
        <color auto="1"/>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auto="1"/>
      </top>
      <bottom style="medium">
        <color auto="1"/>
      </bottom>
      <diagonal/>
    </border>
    <border>
      <left style="medium">
        <color indexed="64"/>
      </left>
      <right style="medium">
        <color auto="1"/>
      </right>
      <top style="medium">
        <color indexed="64"/>
      </top>
      <bottom style="thin">
        <color auto="1"/>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auto="1"/>
      </right>
      <top style="medium">
        <color rgb="FF000000"/>
      </top>
      <bottom/>
      <diagonal/>
    </border>
    <border>
      <left style="thin">
        <color indexed="64"/>
      </left>
      <right style="thin">
        <color indexed="64"/>
      </right>
      <top style="medium">
        <color rgb="FF000000"/>
      </top>
      <bottom/>
      <diagonal/>
    </border>
    <border>
      <left style="thin">
        <color indexed="64"/>
      </left>
      <right style="medium">
        <color rgb="FF000000"/>
      </right>
      <top style="medium">
        <color rgb="FF000000"/>
      </top>
      <bottom/>
      <diagonal/>
    </border>
    <border>
      <left style="thin">
        <color indexed="64"/>
      </left>
      <right style="medium">
        <color rgb="FF000000"/>
      </right>
      <top/>
      <bottom/>
      <diagonal/>
    </border>
    <border>
      <left style="medium">
        <color rgb="FF000000"/>
      </left>
      <right style="thin">
        <color indexed="64"/>
      </right>
      <top/>
      <bottom style="medium">
        <color rgb="FF000000"/>
      </bottom>
      <diagonal/>
    </border>
    <border>
      <left style="thin">
        <color indexed="64"/>
      </left>
      <right style="thin">
        <color indexed="64"/>
      </right>
      <top/>
      <bottom style="medium">
        <color rgb="FF000000"/>
      </bottom>
      <diagonal/>
    </border>
    <border>
      <left style="thin">
        <color auto="1"/>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right style="medium">
        <color rgb="FF000000"/>
      </right>
      <top/>
      <bottom style="medium">
        <color rgb="FF000000"/>
      </bottom>
      <diagonal/>
    </border>
    <border>
      <left/>
      <right style="thin">
        <color auto="1"/>
      </right>
      <top style="medium">
        <color rgb="FF000000"/>
      </top>
      <bottom/>
      <diagonal/>
    </border>
    <border>
      <left style="medium">
        <color rgb="FF000000"/>
      </left>
      <right style="thin">
        <color auto="1"/>
      </right>
      <top style="medium">
        <color rgb="FF000000"/>
      </top>
      <bottom style="thin">
        <color auto="1"/>
      </bottom>
      <diagonal/>
    </border>
    <border>
      <left style="medium">
        <color rgb="FF000000"/>
      </left>
      <right style="thin">
        <color indexed="64"/>
      </right>
      <top style="thin">
        <color indexed="64"/>
      </top>
      <bottom style="medium">
        <color rgb="FF000000"/>
      </bottom>
      <diagonal/>
    </border>
    <border>
      <left/>
      <right style="medium">
        <color rgb="FF000000"/>
      </right>
      <top style="thin">
        <color auto="1"/>
      </top>
      <bottom style="medium">
        <color rgb="FF000000"/>
      </bottom>
      <diagonal/>
    </border>
    <border>
      <left style="medium">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medium">
        <color indexed="64"/>
      </top>
      <bottom style="thin">
        <color indexed="64"/>
      </bottom>
      <diagonal/>
    </border>
    <border>
      <left/>
      <right/>
      <top style="thin">
        <color auto="1"/>
      </top>
      <bottom style="thin">
        <color auto="1"/>
      </bottom>
      <diagonal/>
    </border>
    <border>
      <left style="thin">
        <color auto="1"/>
      </left>
      <right style="thin">
        <color auto="1"/>
      </right>
      <top style="thin">
        <color auto="1"/>
      </top>
      <bottom/>
      <diagonal/>
    </border>
    <border>
      <left style="thin">
        <color rgb="FF000000"/>
      </left>
      <right style="medium">
        <color indexed="64"/>
      </right>
      <top style="medium">
        <color indexed="64"/>
      </top>
      <bottom style="medium">
        <color indexed="64"/>
      </bottom>
      <diagonal/>
    </border>
    <border>
      <left style="thin">
        <color rgb="FF000000"/>
      </left>
      <right style="thin">
        <color rgb="FF000000"/>
      </right>
      <top style="medium">
        <color auto="1"/>
      </top>
      <bottom style="medium">
        <color auto="1"/>
      </bottom>
      <diagonal/>
    </border>
    <border>
      <left/>
      <right style="thin">
        <color rgb="FF000000"/>
      </right>
      <top style="medium">
        <color indexed="64"/>
      </top>
      <bottom style="medium">
        <color indexed="64"/>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indexed="64"/>
      </left>
      <right/>
      <top style="thin">
        <color rgb="FF000000"/>
      </top>
      <bottom style="medium">
        <color indexed="64"/>
      </bottom>
      <diagonal/>
    </border>
    <border>
      <left/>
      <right style="thin">
        <color auto="1"/>
      </right>
      <top style="medium">
        <color auto="1"/>
      </top>
      <bottom style="medium">
        <color auto="1"/>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thin">
        <color rgb="FF000000"/>
      </left>
      <right style="thin">
        <color rgb="FF000000"/>
      </right>
      <top style="thin">
        <color rgb="FF000000"/>
      </top>
      <bottom style="thin">
        <color rgb="FF000000"/>
      </bottom>
      <diagonal/>
    </border>
    <border>
      <left style="thin">
        <color indexed="64"/>
      </left>
      <right style="medium">
        <color rgb="FF000000"/>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right style="medium">
        <color rgb="FF000000"/>
      </right>
      <top/>
      <bottom style="thin">
        <color auto="1"/>
      </bottom>
      <diagonal/>
    </border>
    <border>
      <left style="medium">
        <color rgb="FF000000"/>
      </left>
      <right/>
      <top/>
      <bottom style="thin">
        <color auto="1"/>
      </bottom>
      <diagonal/>
    </border>
    <border>
      <left style="thin">
        <color rgb="FF000000"/>
      </left>
      <right style="medium">
        <color rgb="FF000000"/>
      </right>
      <top style="thin">
        <color rgb="FF000000"/>
      </top>
      <bottom style="thin">
        <color rgb="FF000000"/>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medium">
        <color rgb="FF000000"/>
      </left>
      <right style="thin">
        <color indexed="64"/>
      </right>
      <top style="thin">
        <color indexed="64"/>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style="thin">
        <color auto="1"/>
      </left>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style="thin">
        <color auto="1"/>
      </right>
      <top style="thin">
        <color auto="1"/>
      </top>
      <bottom/>
      <diagonal/>
    </border>
    <border>
      <left style="thin">
        <color rgb="FF000000"/>
      </left>
      <right style="medium">
        <color indexed="64"/>
      </right>
      <top style="thin">
        <color rgb="FF000000"/>
      </top>
      <bottom style="thin">
        <color rgb="FF000000"/>
      </bottom>
      <diagonal/>
    </border>
    <border>
      <left style="medium">
        <color indexed="64"/>
      </left>
      <right/>
      <top style="thin">
        <color auto="1"/>
      </top>
      <bottom/>
      <diagonal/>
    </border>
    <border>
      <left style="thin">
        <color auto="1"/>
      </left>
      <right style="thin">
        <color auto="1"/>
      </right>
      <top style="medium">
        <color rgb="FF000000"/>
      </top>
      <bottom style="thin">
        <color auto="1"/>
      </bottom>
      <diagonal/>
    </border>
    <border>
      <left style="thin">
        <color auto="1"/>
      </left>
      <right style="medium">
        <color rgb="FF000000"/>
      </right>
      <top style="medium">
        <color rgb="FF000000"/>
      </top>
      <bottom style="thin">
        <color auto="1"/>
      </bottom>
      <diagonal/>
    </border>
    <border>
      <left style="medium">
        <color rgb="FF000000"/>
      </left>
      <right style="thin">
        <color auto="1"/>
      </right>
      <top/>
      <bottom style="thin">
        <color auto="1"/>
      </bottom>
      <diagonal/>
    </border>
    <border>
      <left style="thin">
        <color indexed="64"/>
      </left>
      <right style="medium">
        <color rgb="FF000000"/>
      </right>
      <top style="thin">
        <color indexed="64"/>
      </top>
      <bottom style="medium">
        <color indexed="64"/>
      </bottom>
      <diagonal/>
    </border>
    <border>
      <left style="medium">
        <color rgb="FF000000"/>
      </left>
      <right style="medium">
        <color auto="1"/>
      </right>
      <top/>
      <bottom/>
      <diagonal/>
    </border>
    <border>
      <left style="thin">
        <color auto="1"/>
      </left>
      <right style="medium">
        <color rgb="FF000000"/>
      </right>
      <top style="medium">
        <color auto="1"/>
      </top>
      <bottom style="thin">
        <color auto="1"/>
      </bottom>
      <diagonal/>
    </border>
    <border>
      <left style="medium">
        <color rgb="FF000000"/>
      </left>
      <right style="thin">
        <color auto="1"/>
      </right>
      <top style="thin">
        <color auto="1"/>
      </top>
      <bottom/>
      <diagonal/>
    </border>
    <border>
      <left style="medium">
        <color rgb="FF000000"/>
      </left>
      <right/>
      <top style="medium">
        <color rgb="FF000000"/>
      </top>
      <bottom/>
      <diagonal/>
    </border>
    <border>
      <left style="medium">
        <color rgb="FF000000"/>
      </left>
      <right style="thin">
        <color indexed="64"/>
      </right>
      <top style="medium">
        <color indexed="64"/>
      </top>
      <bottom style="thin">
        <color indexed="64"/>
      </bottom>
      <diagonal/>
    </border>
    <border>
      <left style="medium">
        <color rgb="FF000000"/>
      </left>
      <right/>
      <top style="thin">
        <color auto="1"/>
      </top>
      <bottom style="thin">
        <color auto="1"/>
      </bottom>
      <diagonal/>
    </border>
    <border>
      <left style="thin">
        <color auto="1"/>
      </left>
      <right/>
      <top style="thin">
        <color auto="1"/>
      </top>
      <bottom/>
      <diagonal/>
    </border>
    <border>
      <left style="medium">
        <color indexed="64"/>
      </left>
      <right style="thin">
        <color auto="1"/>
      </right>
      <top style="thin">
        <color auto="1"/>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style="medium">
        <color indexed="64"/>
      </bottom>
      <diagonal/>
    </border>
    <border>
      <left/>
      <right/>
      <top style="medium">
        <color rgb="FF000000"/>
      </top>
      <bottom style="medium">
        <color auto="1"/>
      </bottom>
      <diagonal/>
    </border>
    <border>
      <left/>
      <right style="medium">
        <color rgb="FF000000"/>
      </right>
      <top style="medium">
        <color rgb="FF000000"/>
      </top>
      <bottom style="medium">
        <color indexed="64"/>
      </bottom>
      <diagonal/>
    </border>
    <border>
      <left/>
      <right style="medium">
        <color rgb="FF000000"/>
      </right>
      <top/>
      <bottom/>
      <diagonal/>
    </border>
    <border>
      <left style="thin">
        <color rgb="FF000000"/>
      </left>
      <right/>
      <top style="thin">
        <color rgb="FF000000"/>
      </top>
      <bottom style="thin">
        <color rgb="FF000000"/>
      </bottom>
      <diagonal/>
    </border>
    <border>
      <left/>
      <right style="medium">
        <color rgb="FF000000"/>
      </right>
      <top style="thin">
        <color indexed="64"/>
      </top>
      <bottom style="medium">
        <color indexed="64"/>
      </bottom>
      <diagonal/>
    </border>
    <border>
      <left/>
      <right style="medium">
        <color rgb="FF000000"/>
      </right>
      <top style="thin">
        <color indexed="64"/>
      </top>
      <bottom style="thin">
        <color indexed="64"/>
      </bottom>
      <diagonal/>
    </border>
    <border>
      <left/>
      <right style="medium">
        <color rgb="FF000000"/>
      </right>
      <top style="medium">
        <color auto="1"/>
      </top>
      <bottom style="thin">
        <color auto="1"/>
      </bottom>
      <diagonal/>
    </border>
    <border>
      <left/>
      <right style="medium">
        <color auto="1"/>
      </right>
      <top style="medium">
        <color rgb="FF000000"/>
      </top>
      <bottom style="thin">
        <color auto="1"/>
      </bottom>
      <diagonal/>
    </border>
    <border>
      <left/>
      <right style="medium">
        <color auto="1"/>
      </right>
      <top/>
      <bottom style="medium">
        <color rgb="FF000000"/>
      </bottom>
      <diagonal/>
    </border>
    <border>
      <left style="medium">
        <color rgb="FF000000"/>
      </left>
      <right/>
      <top style="thin">
        <color indexed="64"/>
      </top>
      <bottom style="medium">
        <color indexed="64"/>
      </bottom>
      <diagonal/>
    </border>
    <border>
      <left style="medium">
        <color rgb="FF000000"/>
      </left>
      <right/>
      <top/>
      <bottom/>
      <diagonal/>
    </border>
    <border>
      <left style="medium">
        <color rgb="FF000000"/>
      </left>
      <right/>
      <top style="medium">
        <color indexed="64"/>
      </top>
      <bottom style="thin">
        <color auto="1"/>
      </bottom>
      <diagonal/>
    </border>
    <border>
      <left style="medium">
        <color rgb="FF000000"/>
      </left>
      <right/>
      <top/>
      <bottom style="medium">
        <color rgb="FF000000"/>
      </bottom>
      <diagonal/>
    </border>
    <border>
      <left style="thin">
        <color indexed="64"/>
      </left>
      <right style="medium">
        <color rgb="FF000000"/>
      </right>
      <top/>
      <bottom style="thin">
        <color indexed="64"/>
      </bottom>
      <diagonal/>
    </border>
    <border>
      <left style="medium">
        <color indexed="64"/>
      </left>
      <right style="thin">
        <color rgb="FF000000"/>
      </right>
      <top style="medium">
        <color indexed="64"/>
      </top>
      <bottom style="medium">
        <color indexed="64"/>
      </bottom>
      <diagonal/>
    </border>
    <border>
      <left style="medium">
        <color indexed="64"/>
      </left>
      <right style="thin">
        <color rgb="FF000000"/>
      </right>
      <top style="medium">
        <color rgb="FF000000"/>
      </top>
      <bottom style="medium">
        <color indexed="64"/>
      </bottom>
      <diagonal/>
    </border>
    <border>
      <left/>
      <right/>
      <top style="thin">
        <color indexed="64"/>
      </top>
      <bottom/>
      <diagonal/>
    </border>
    <border>
      <left style="thin">
        <color auto="1"/>
      </left>
      <right style="thin">
        <color auto="1"/>
      </right>
      <top/>
      <bottom/>
      <diagonal/>
    </border>
    <border>
      <left style="thin">
        <color auto="1"/>
      </left>
      <right style="medium">
        <color auto="1"/>
      </right>
      <top/>
      <bottom/>
      <diagonal/>
    </border>
    <border>
      <left style="thin">
        <color auto="1"/>
      </left>
      <right/>
      <top/>
      <bottom/>
      <diagonal/>
    </border>
    <border>
      <left style="thin">
        <color theme="0"/>
      </left>
      <right/>
      <top style="medium">
        <color auto="1"/>
      </top>
      <bottom style="medium">
        <color auto="1"/>
      </bottom>
      <diagonal/>
    </border>
    <border>
      <left style="thin">
        <color theme="0"/>
      </left>
      <right/>
      <top style="thin">
        <color indexed="64"/>
      </top>
      <bottom/>
      <diagonal/>
    </border>
    <border>
      <left/>
      <right style="medium">
        <color indexed="64"/>
      </right>
      <top style="thin">
        <color indexed="64"/>
      </top>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style="thin">
        <color rgb="FF000000"/>
      </bottom>
      <diagonal/>
    </border>
    <border>
      <left style="thin">
        <color theme="0"/>
      </left>
      <right/>
      <top style="medium">
        <color auto="1"/>
      </top>
      <bottom/>
      <diagonal/>
    </border>
    <border>
      <left style="thin">
        <color rgb="FF000000"/>
      </left>
      <right style="thin">
        <color rgb="FF000000"/>
      </right>
      <top/>
      <bottom style="thin">
        <color rgb="FF000000"/>
      </bottom>
      <diagonal/>
    </border>
    <border>
      <left style="thin">
        <color rgb="FF000000"/>
      </left>
      <right style="medium">
        <color indexed="64"/>
      </right>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medium">
        <color indexed="64"/>
      </top>
      <bottom style="thin">
        <color rgb="FF000000"/>
      </bottom>
      <diagonal/>
    </border>
    <border>
      <left/>
      <right style="medium">
        <color auto="1"/>
      </right>
      <top/>
      <bottom style="medium">
        <color auto="1"/>
      </bottom>
      <diagonal/>
    </border>
    <border>
      <left style="medium">
        <color rgb="FF000000"/>
      </left>
      <right/>
      <top style="medium">
        <color rgb="FF000000"/>
      </top>
      <bottom style="thin">
        <color auto="1"/>
      </bottom>
      <diagonal/>
    </border>
    <border>
      <left/>
      <right style="thin">
        <color indexed="64"/>
      </right>
      <top/>
      <bottom style="medium">
        <color indexed="64"/>
      </bottom>
      <diagonal/>
    </border>
    <border>
      <left/>
      <right/>
      <top/>
      <bottom style="medium">
        <color indexed="64"/>
      </bottom>
      <diagonal/>
    </border>
    <border>
      <left style="thin">
        <color auto="1"/>
      </left>
      <right/>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thin">
        <color rgb="FF000000"/>
      </left>
      <right style="thin">
        <color rgb="FF000000"/>
      </right>
      <top style="medium">
        <color indexed="64"/>
      </top>
      <bottom style="thin">
        <color rgb="FF000000"/>
      </bottom>
      <diagonal/>
    </border>
  </borders>
  <cellStyleXfs count="30961">
    <xf numFmtId="0" fontId="0" fillId="0" borderId="0"/>
    <xf numFmtId="9" fontId="118" fillId="0" borderId="0" applyFont="0" applyFill="0" applyBorder="0" applyAlignment="0" applyProtection="0"/>
    <xf numFmtId="44" fontId="118" fillId="0" borderId="0" applyFont="0" applyFill="0" applyBorder="0" applyAlignment="0" applyProtection="0"/>
    <xf numFmtId="42" fontId="118" fillId="0" borderId="0" applyFont="0" applyFill="0" applyBorder="0" applyAlignment="0" applyProtection="0"/>
    <xf numFmtId="43" fontId="118" fillId="0" borderId="0" applyFont="0" applyFill="0" applyBorder="0" applyAlignment="0" applyProtection="0"/>
    <xf numFmtId="41" fontId="118" fillId="0" borderId="0" applyFont="0" applyFill="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166" fontId="9" fillId="8" borderId="1">
      <alignment horizontal="center" vertical="center"/>
    </xf>
    <xf numFmtId="166" fontId="9" fillId="8" borderId="1">
      <alignment horizontal="center" vertical="center"/>
    </xf>
    <xf numFmtId="166" fontId="9" fillId="8" borderId="1">
      <alignment horizontal="center" vertical="center"/>
    </xf>
    <xf numFmtId="0" fontId="21" fillId="3" borderId="0" applyNumberFormat="0" applyBorder="0" applyAlignment="0" applyProtection="0"/>
    <xf numFmtId="0" fontId="22" fillId="20" borderId="2" applyNumberFormat="0" applyAlignment="0" applyProtection="0"/>
    <xf numFmtId="0" fontId="23" fillId="21" borderId="3" applyNumberFormat="0" applyAlignment="0" applyProtection="0"/>
    <xf numFmtId="41"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0" fontId="24" fillId="0" borderId="0" applyNumberForma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0" fontId="25" fillId="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1" fillId="0" borderId="0" applyNumberFormat="0" applyFill="0" applyBorder="0" applyAlignment="0" applyProtection="0"/>
    <xf numFmtId="0" fontId="6" fillId="0" borderId="4" applyNumberFormat="0" applyProtection="0"/>
    <xf numFmtId="0" fontId="6" fillId="0" borderId="5">
      <alignment horizontal="left" vertical="center"/>
    </xf>
    <xf numFmtId="0" fontId="12" fillId="0" borderId="0" applyNumberFormat="0" applyFont="0" applyFill="0" applyBorder="0" applyProtection="0"/>
    <xf numFmtId="0" fontId="12" fillId="0" borderId="0" applyNumberFormat="0" applyFont="0" applyFill="0" applyBorder="0" applyProtection="0"/>
    <xf numFmtId="0" fontId="6" fillId="0" borderId="0" applyNumberFormat="0" applyFont="0" applyFill="0" applyBorder="0" applyProtection="0"/>
    <xf numFmtId="0" fontId="6" fillId="0" borderId="0" applyNumberFormat="0" applyFont="0" applyFill="0" applyBorder="0" applyProtection="0"/>
    <xf numFmtId="0" fontId="6" fillId="0" borderId="0" applyNumberFormat="0" applyFont="0" applyFill="0" applyBorder="0" applyProtection="0"/>
    <xf numFmtId="0" fontId="6" fillId="0" borderId="0" applyNumberFormat="0" applyFont="0" applyFill="0" applyBorder="0" applyProtection="0"/>
    <xf numFmtId="0" fontId="26" fillId="0" borderId="6" applyNumberFormat="0" applyFill="0" applyAlignment="0" applyProtection="0"/>
    <xf numFmtId="0" fontId="26" fillId="0" borderId="0" applyNumberFormat="0" applyFill="0" applyBorder="0" applyAlignment="0" applyProtection="0"/>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8" fontId="118" fillId="0" borderId="0" applyFont="0" applyFill="0" applyBorder="0" applyProtection="0"/>
    <xf numFmtId="0" fontId="13" fillId="0" borderId="7" applyNumberFormat="0" applyFill="0" applyAlignment="0" applyProtection="0"/>
    <xf numFmtId="0" fontId="27" fillId="7" borderId="2" applyNumberFormat="0" applyAlignment="0" applyProtection="0"/>
    <xf numFmtId="0" fontId="5" fillId="22" borderId="8" applyNumberFormat="0" applyBorder="0" applyAlignment="0" applyProtection="0"/>
    <xf numFmtId="0" fontId="5" fillId="22" borderId="8" applyNumberFormat="0" applyBorder="0" applyAlignment="0" applyProtection="0"/>
    <xf numFmtId="0" fontId="5" fillId="22" borderId="8" applyNumberFormat="0" applyBorder="0" applyAlignment="0" applyProtection="0"/>
    <xf numFmtId="0" fontId="28" fillId="0" borderId="9" applyNumberFormat="0" applyFill="0" applyAlignment="0" applyProtection="0"/>
    <xf numFmtId="0" fontId="29" fillId="23" borderId="0" applyNumberFormat="0" applyBorder="0" applyAlignment="0" applyProtection="0"/>
    <xf numFmtId="37" fontId="14" fillId="0" borderId="0"/>
    <xf numFmtId="37" fontId="14" fillId="0" borderId="0"/>
    <xf numFmtId="37" fontId="14" fillId="0" borderId="0"/>
    <xf numFmtId="169" fontId="8" fillId="0" borderId="0"/>
    <xf numFmtId="169" fontId="8" fillId="0" borderId="0"/>
    <xf numFmtId="169" fontId="8" fillId="0" borderId="0"/>
    <xf numFmtId="0" fontId="4" fillId="0" borderId="0"/>
    <xf numFmtId="0" fontId="44" fillId="0" borderId="0"/>
    <xf numFmtId="0" fontId="118" fillId="0" borderId="0"/>
    <xf numFmtId="0" fontId="118" fillId="0" borderId="0"/>
    <xf numFmtId="0" fontId="56" fillId="0" borderId="0"/>
    <xf numFmtId="0" fontId="56" fillId="0" borderId="0"/>
    <xf numFmtId="0" fontId="56" fillId="0" borderId="0"/>
    <xf numFmtId="0" fontId="118" fillId="0" borderId="0"/>
    <xf numFmtId="0" fontId="44" fillId="0" borderId="0"/>
    <xf numFmtId="0" fontId="44" fillId="0" borderId="0"/>
    <xf numFmtId="0" fontId="44" fillId="0" borderId="0"/>
    <xf numFmtId="0" fontId="118" fillId="22" borderId="10" applyNumberFormat="0" applyFont="0" applyAlignment="0" applyProtection="0"/>
    <xf numFmtId="0" fontId="118" fillId="22" borderId="10" applyNumberFormat="0" applyFont="0" applyAlignment="0" applyProtection="0"/>
    <xf numFmtId="0" fontId="30" fillId="20" borderId="11" applyNumberFormat="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0" fontId="10" fillId="23" borderId="11" applyNumberFormat="0" applyProtection="0">
      <alignment vertical="center"/>
    </xf>
    <xf numFmtId="0" fontId="10" fillId="23" borderId="11" applyNumberFormat="0" applyProtection="0">
      <alignment vertical="center"/>
    </xf>
    <xf numFmtId="0" fontId="57" fillId="24" borderId="8" applyNumberFormat="0" applyProtection="0">
      <alignment horizontal="right" vertical="center" wrapText="1"/>
    </xf>
    <xf numFmtId="0" fontId="10" fillId="23" borderId="11" applyNumberFormat="0" applyProtection="0">
      <alignment vertical="center"/>
    </xf>
    <xf numFmtId="0" fontId="58" fillId="25" borderId="8" applyNumberFormat="0" applyProtection="0">
      <alignment horizontal="right" vertical="center" wrapText="1"/>
    </xf>
    <xf numFmtId="0" fontId="57" fillId="24" borderId="8" applyNumberFormat="0" applyProtection="0">
      <alignment horizontal="right" vertical="center" wrapText="1"/>
    </xf>
    <xf numFmtId="0" fontId="36" fillId="23" borderId="12" applyNumberFormat="0" applyProtection="0">
      <alignment vertical="center"/>
    </xf>
    <xf numFmtId="4" fontId="37" fillId="26" borderId="13">
      <alignment vertical="center"/>
    </xf>
    <xf numFmtId="4" fontId="38" fillId="26" borderId="13">
      <alignment vertical="center"/>
    </xf>
    <xf numFmtId="4" fontId="37" fillId="27" borderId="13">
      <alignment vertical="center"/>
    </xf>
    <xf numFmtId="4" fontId="38" fillId="27" borderId="13">
      <alignment vertical="center"/>
    </xf>
    <xf numFmtId="0" fontId="10" fillId="23" borderId="11" applyNumberFormat="0" applyProtection="0">
      <alignment horizontal="left" vertical="center" indent="1"/>
    </xf>
    <xf numFmtId="0" fontId="10" fillId="23" borderId="11" applyNumberFormat="0" applyProtection="0">
      <alignment horizontal="left" vertical="center" indent="1"/>
    </xf>
    <xf numFmtId="0" fontId="57" fillId="24" borderId="8" applyNumberFormat="0" applyProtection="0">
      <alignment horizontal="left" vertical="center" indent="1"/>
    </xf>
    <xf numFmtId="0" fontId="10" fillId="23" borderId="11" applyNumberFormat="0" applyProtection="0">
      <alignment horizontal="left" vertical="center" indent="1"/>
    </xf>
    <xf numFmtId="0" fontId="58" fillId="25" borderId="8" applyNumberFormat="0" applyProtection="0">
      <alignment horizontal="left" vertical="center" indent="1"/>
    </xf>
    <xf numFmtId="0" fontId="57" fillId="24" borderId="8" applyNumberFormat="0" applyProtection="0">
      <alignment horizontal="left" vertical="center" indent="1"/>
    </xf>
    <xf numFmtId="0" fontId="34" fillId="23" borderId="12" applyNumberFormat="0" applyProtection="0">
      <alignment horizontal="left" vertical="top" indent="1"/>
    </xf>
    <xf numFmtId="0" fontId="39" fillId="28" borderId="8" applyNumberFormat="0" applyProtection="0">
      <alignment horizontal="left" vertical="center"/>
    </xf>
    <xf numFmtId="0" fontId="39" fillId="29" borderId="8" applyNumberFormat="0" applyProtection="0">
      <alignment horizontal="center" vertical="center"/>
    </xf>
    <xf numFmtId="0" fontId="40" fillId="21" borderId="8" applyNumberFormat="0">
      <alignment horizontal="right" vertical="center"/>
    </xf>
    <xf numFmtId="0" fontId="10" fillId="3" borderId="12" applyNumberFormat="0" applyProtection="0">
      <alignment horizontal="right" vertical="center"/>
    </xf>
    <xf numFmtId="0" fontId="10" fillId="3" borderId="12" applyNumberFormat="0" applyProtection="0">
      <alignment horizontal="right" vertical="center"/>
    </xf>
    <xf numFmtId="0" fontId="10" fillId="9" borderId="12" applyNumberFormat="0" applyProtection="0">
      <alignment horizontal="right" vertical="center"/>
    </xf>
    <xf numFmtId="0" fontId="10" fillId="9" borderId="12" applyNumberFormat="0" applyProtection="0">
      <alignment horizontal="right" vertical="center"/>
    </xf>
    <xf numFmtId="0" fontId="10" fillId="17" borderId="12" applyNumberFormat="0" applyProtection="0">
      <alignment horizontal="right" vertical="center"/>
    </xf>
    <xf numFmtId="0" fontId="10" fillId="17" borderId="12" applyNumberFormat="0" applyProtection="0">
      <alignment horizontal="right" vertical="center"/>
    </xf>
    <xf numFmtId="0" fontId="10" fillId="11" borderId="12" applyNumberFormat="0" applyProtection="0">
      <alignment horizontal="right" vertical="center"/>
    </xf>
    <xf numFmtId="0" fontId="10" fillId="11" borderId="12" applyNumberFormat="0" applyProtection="0">
      <alignment horizontal="right" vertical="center"/>
    </xf>
    <xf numFmtId="0" fontId="10" fillId="15" borderId="12" applyNumberFormat="0" applyProtection="0">
      <alignment horizontal="right" vertical="center"/>
    </xf>
    <xf numFmtId="0" fontId="10" fillId="15" borderId="12" applyNumberFormat="0" applyProtection="0">
      <alignment horizontal="right" vertical="center"/>
    </xf>
    <xf numFmtId="0" fontId="10" fillId="19" borderId="12" applyNumberFormat="0" applyProtection="0">
      <alignment horizontal="right" vertical="center"/>
    </xf>
    <xf numFmtId="0" fontId="10" fillId="19" borderId="12" applyNumberFormat="0" applyProtection="0">
      <alignment horizontal="right" vertical="center"/>
    </xf>
    <xf numFmtId="0" fontId="10" fillId="18" borderId="12" applyNumberFormat="0" applyProtection="0">
      <alignment horizontal="right" vertical="center"/>
    </xf>
    <xf numFmtId="0" fontId="10" fillId="18" borderId="12" applyNumberFormat="0" applyProtection="0">
      <alignment horizontal="right" vertical="center"/>
    </xf>
    <xf numFmtId="0" fontId="10" fillId="30" borderId="12" applyNumberFormat="0" applyProtection="0">
      <alignment horizontal="right" vertical="center"/>
    </xf>
    <xf numFmtId="0" fontId="10" fillId="30" borderId="12" applyNumberFormat="0" applyProtection="0">
      <alignment horizontal="right" vertical="center"/>
    </xf>
    <xf numFmtId="0" fontId="10" fillId="10" borderId="12" applyNumberFormat="0" applyProtection="0">
      <alignment horizontal="right" vertical="center"/>
    </xf>
    <xf numFmtId="0" fontId="10" fillId="10" borderId="12" applyNumberFormat="0" applyProtection="0">
      <alignment horizontal="right" vertical="center"/>
    </xf>
    <xf numFmtId="0" fontId="34" fillId="0" borderId="8" applyNumberFormat="0" applyProtection="0">
      <alignment horizontal="left" vertical="center" indent="1"/>
    </xf>
    <xf numFmtId="0" fontId="34" fillId="31" borderId="8" applyNumberFormat="0" applyProtection="0">
      <alignment horizontal="left" vertical="center" indent="1"/>
    </xf>
    <xf numFmtId="0" fontId="10" fillId="0" borderId="8" applyNumberFormat="0" applyProtection="0">
      <alignment horizontal="left" vertical="center" indent="1"/>
    </xf>
    <xf numFmtId="0" fontId="10" fillId="0" borderId="8" applyNumberFormat="0" applyProtection="0">
      <alignment horizontal="left" vertical="center" indent="1"/>
    </xf>
    <xf numFmtId="0" fontId="10" fillId="20" borderId="8" applyNumberFormat="0" applyProtection="0">
      <alignment horizontal="left" vertical="center" indent="1"/>
    </xf>
    <xf numFmtId="0" fontId="10" fillId="0" borderId="8" applyNumberFormat="0" applyProtection="0">
      <alignment horizontal="left" vertical="center" indent="1"/>
    </xf>
    <xf numFmtId="0" fontId="41" fillId="32" borderId="0" applyNumberFormat="0" applyProtection="0">
      <alignment horizontal="left" vertical="center" indent="1"/>
    </xf>
    <xf numFmtId="0" fontId="41" fillId="32" borderId="0" applyNumberFormat="0" applyProtection="0">
      <alignment horizontal="left" vertical="center" indent="1"/>
    </xf>
    <xf numFmtId="0" fontId="41" fillId="32" borderId="0" applyNumberFormat="0" applyProtection="0">
      <alignment horizontal="left" vertical="center" indent="1"/>
    </xf>
    <xf numFmtId="0" fontId="41" fillId="32" borderId="0" applyNumberFormat="0" applyProtection="0">
      <alignment horizontal="left" vertical="center" indent="1"/>
    </xf>
    <xf numFmtId="0" fontId="42" fillId="20" borderId="12" applyNumberFormat="0" applyProtection="0">
      <alignment horizontal="center" vertical="center"/>
    </xf>
    <xf numFmtId="0" fontId="10" fillId="33" borderId="12" applyNumberFormat="0" applyProtection="0">
      <alignment horizontal="right" vertical="center"/>
    </xf>
    <xf numFmtId="4" fontId="43" fillId="34" borderId="14">
      <alignment horizontal="left" vertical="center" indent="1"/>
    </xf>
    <xf numFmtId="0" fontId="39" fillId="0" borderId="0" applyNumberFormat="0" applyProtection="0">
      <alignment horizontal="left" vertical="center" indent="1"/>
    </xf>
    <xf numFmtId="0" fontId="39" fillId="0" borderId="0" applyNumberFormat="0" applyProtection="0">
      <alignment horizontal="left" vertical="center" indent="1"/>
    </xf>
    <xf numFmtId="0" fontId="39" fillId="0" borderId="0" applyNumberFormat="0" applyProtection="0">
      <alignment horizontal="left" vertical="center" indent="1"/>
    </xf>
    <xf numFmtId="0" fontId="44" fillId="0" borderId="0" applyNumberFormat="0" applyProtection="0">
      <alignment horizontal="left" vertical="center" indent="1"/>
    </xf>
    <xf numFmtId="0" fontId="39" fillId="0" borderId="0" applyNumberFormat="0" applyProtection="0">
      <alignment horizontal="left" vertical="center" indent="1"/>
    </xf>
    <xf numFmtId="0" fontId="39" fillId="0" borderId="0" applyNumberFormat="0" applyProtection="0">
      <alignment horizontal="left" vertical="center" indent="1"/>
    </xf>
    <xf numFmtId="0" fontId="39" fillId="0" borderId="0" applyNumberFormat="0" applyProtection="0">
      <alignment horizontal="left" vertical="center" indent="1"/>
    </xf>
    <xf numFmtId="0" fontId="39" fillId="0" borderId="0" applyNumberFormat="0" applyProtection="0">
      <alignment horizontal="left" vertical="center" indent="1"/>
    </xf>
    <xf numFmtId="0" fontId="39" fillId="0" borderId="0" applyNumberFormat="0" applyProtection="0">
      <alignment horizontal="left" vertical="center" indent="1"/>
    </xf>
    <xf numFmtId="0" fontId="39" fillId="0" borderId="0" applyNumberFormat="0" applyProtection="0">
      <alignment horizontal="left" vertical="center" indent="1"/>
    </xf>
    <xf numFmtId="0" fontId="39" fillId="35" borderId="8" applyNumberFormat="0" applyProtection="0">
      <alignment horizontal="left" vertical="center" indent="2"/>
    </xf>
    <xf numFmtId="0" fontId="39" fillId="35" borderId="8" applyNumberFormat="0" applyProtection="0">
      <alignment horizontal="left" vertical="center" indent="2"/>
    </xf>
    <xf numFmtId="0" fontId="39" fillId="35" borderId="8" applyNumberFormat="0" applyProtection="0">
      <alignment horizontal="left" vertical="center" indent="2"/>
    </xf>
    <xf numFmtId="0" fontId="44" fillId="0" borderId="8" applyNumberFormat="0" applyProtection="0">
      <alignment horizontal="left" vertical="center" indent="2"/>
    </xf>
    <xf numFmtId="0" fontId="39" fillId="35" borderId="8" applyNumberFormat="0" applyProtection="0">
      <alignment horizontal="left" vertical="center" indent="2"/>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44" fillId="0" borderId="8" applyNumberFormat="0" applyProtection="0">
      <alignment horizontal="left" vertical="center" indent="2"/>
    </xf>
    <xf numFmtId="0" fontId="44" fillId="0" borderId="8" applyNumberFormat="0" applyProtection="0">
      <alignment horizontal="left" vertical="center" indent="2"/>
    </xf>
    <xf numFmtId="0" fontId="44" fillId="0" borderId="8" applyNumberFormat="0" applyProtection="0">
      <alignment horizontal="left" vertical="center" indent="2"/>
    </xf>
    <xf numFmtId="0" fontId="44" fillId="0" borderId="8" applyNumberFormat="0" applyProtection="0">
      <alignment horizontal="left" vertical="center" indent="2"/>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44" fillId="0" borderId="8" applyNumberFormat="0" applyProtection="0">
      <alignment horizontal="left" vertical="center" indent="2"/>
    </xf>
    <xf numFmtId="0" fontId="44" fillId="0" borderId="8" applyNumberFormat="0" applyProtection="0">
      <alignment horizontal="left" vertical="center" indent="2"/>
    </xf>
    <xf numFmtId="0" fontId="44" fillId="0" borderId="8" applyNumberFormat="0" applyProtection="0">
      <alignment horizontal="left" vertical="center" indent="2"/>
    </xf>
    <xf numFmtId="0" fontId="44" fillId="0" borderId="8" applyNumberFormat="0" applyProtection="0">
      <alignment horizontal="left" vertical="center" indent="2"/>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44" fillId="0" borderId="8" applyNumberFormat="0" applyProtection="0">
      <alignment horizontal="left" vertical="center" indent="2"/>
    </xf>
    <xf numFmtId="0" fontId="44" fillId="0" borderId="8" applyNumberFormat="0" applyProtection="0">
      <alignment horizontal="left" vertical="center" indent="2"/>
    </xf>
    <xf numFmtId="0" fontId="44" fillId="0" borderId="8" applyNumberFormat="0" applyProtection="0">
      <alignment horizontal="left" vertical="center" indent="2"/>
    </xf>
    <xf numFmtId="0" fontId="44" fillId="0" borderId="8" applyNumberFormat="0" applyProtection="0">
      <alignment horizontal="left" vertical="center" indent="2"/>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0" fillId="22" borderId="12" applyNumberFormat="0" applyProtection="0">
      <alignment vertical="center"/>
    </xf>
    <xf numFmtId="0" fontId="10" fillId="22" borderId="12" applyNumberFormat="0" applyProtection="0">
      <alignment vertical="center"/>
    </xf>
    <xf numFmtId="0" fontId="45" fillId="22" borderId="12" applyNumberFormat="0" applyProtection="0">
      <alignment vertical="center"/>
    </xf>
    <xf numFmtId="4" fontId="46" fillId="26" borderId="14">
      <alignment vertical="center"/>
    </xf>
    <xf numFmtId="4" fontId="47" fillId="26" borderId="14">
      <alignment vertical="center"/>
    </xf>
    <xf numFmtId="4" fontId="46" fillId="27" borderId="14">
      <alignment vertical="center"/>
    </xf>
    <xf numFmtId="4" fontId="47" fillId="27" borderId="14">
      <alignment vertical="center"/>
    </xf>
    <xf numFmtId="0" fontId="48" fillId="0" borderId="0" applyNumberFormat="0" applyProtection="0">
      <alignment horizontal="left" vertical="center" indent="1"/>
    </xf>
    <xf numFmtId="0" fontId="10" fillId="22" borderId="12" applyNumberFormat="0" applyProtection="0">
      <alignment horizontal="left" vertical="top" indent="1"/>
    </xf>
    <xf numFmtId="0" fontId="10" fillId="22" borderId="12" applyNumberFormat="0" applyProtection="0">
      <alignment horizontal="left" vertical="top" indent="1"/>
    </xf>
    <xf numFmtId="0" fontId="40" fillId="21" borderId="8" applyNumberFormat="0">
      <alignment horizontal="left" vertical="center"/>
    </xf>
    <xf numFmtId="0" fontId="5" fillId="0" borderId="8" applyNumberFormat="0" applyProtection="0">
      <alignment horizontal="left" vertical="center" indent="1"/>
    </xf>
    <xf numFmtId="0" fontId="10" fillId="37" borderId="11" applyNumberFormat="0" applyProtection="0">
      <alignment horizontal="right" vertical="center"/>
    </xf>
    <xf numFmtId="0" fontId="10" fillId="37" borderId="11" applyNumberFormat="0" applyProtection="0">
      <alignment horizontal="right" vertical="center"/>
    </xf>
    <xf numFmtId="0" fontId="56" fillId="0" borderId="8" applyNumberFormat="0" applyProtection="0">
      <alignment horizontal="right" vertical="center" wrapText="1"/>
    </xf>
    <xf numFmtId="0" fontId="10" fillId="37" borderId="11" applyNumberFormat="0" applyProtection="0">
      <alignment horizontal="right" vertical="center"/>
    </xf>
    <xf numFmtId="0" fontId="56" fillId="0" borderId="8" applyNumberFormat="0" applyProtection="0">
      <alignment horizontal="right" vertical="center" wrapText="1"/>
    </xf>
    <xf numFmtId="0" fontId="45" fillId="36" borderId="12" applyNumberFormat="0" applyProtection="0">
      <alignment horizontal="right" vertical="center"/>
    </xf>
    <xf numFmtId="4" fontId="49" fillId="26" borderId="14">
      <alignment vertical="center"/>
    </xf>
    <xf numFmtId="4" fontId="50" fillId="26" borderId="14">
      <alignment vertical="center"/>
    </xf>
    <xf numFmtId="4" fontId="49" fillId="27" borderId="14">
      <alignment vertical="center"/>
    </xf>
    <xf numFmtId="4" fontId="50" fillId="17" borderId="14">
      <alignment vertical="center"/>
    </xf>
    <xf numFmtId="0" fontId="118" fillId="2" borderId="11" applyNumberFormat="0" applyProtection="0">
      <alignment horizontal="left" vertical="center" indent="1"/>
    </xf>
    <xf numFmtId="0" fontId="118" fillId="2" borderId="11" applyNumberFormat="0" applyProtection="0">
      <alignment horizontal="left" vertical="center" indent="1"/>
    </xf>
    <xf numFmtId="0" fontId="56" fillId="0" borderId="8" applyNumberFormat="0" applyProtection="0">
      <alignment horizontal="left" vertical="center" indent="1"/>
    </xf>
    <xf numFmtId="0" fontId="118" fillId="2" borderId="11" applyNumberFormat="0" applyProtection="0">
      <alignment horizontal="left" vertical="center" indent="1"/>
    </xf>
    <xf numFmtId="0" fontId="118" fillId="2" borderId="11" applyNumberFormat="0" applyProtection="0">
      <alignment horizontal="left" vertical="center" indent="1"/>
    </xf>
    <xf numFmtId="0" fontId="118" fillId="2" borderId="11" applyNumberFormat="0" applyProtection="0">
      <alignment horizontal="left" vertical="center" indent="1"/>
    </xf>
    <xf numFmtId="0" fontId="56" fillId="0" borderId="8" applyNumberFormat="0" applyProtection="0">
      <alignment horizontal="left" vertical="center" indent="1"/>
    </xf>
    <xf numFmtId="0" fontId="39" fillId="38" borderId="8" applyNumberFormat="0" applyProtection="0">
      <alignment horizontal="center" vertical="top" wrapText="1"/>
    </xf>
    <xf numFmtId="0" fontId="39" fillId="29" borderId="8" applyNumberFormat="0" applyProtection="0">
      <alignment horizontal="center" vertical="center" wrapText="1"/>
    </xf>
    <xf numFmtId="4" fontId="51" fillId="34" borderId="15">
      <alignment vertical="center"/>
    </xf>
    <xf numFmtId="4" fontId="52" fillId="34" borderId="15">
      <alignment vertical="center"/>
    </xf>
    <xf numFmtId="4" fontId="37" fillId="26" borderId="15">
      <alignment vertical="center"/>
    </xf>
    <xf numFmtId="4" fontId="38" fillId="26" borderId="15">
      <alignment vertical="center"/>
    </xf>
    <xf numFmtId="4" fontId="37" fillId="27" borderId="14">
      <alignment vertical="center"/>
    </xf>
    <xf numFmtId="4" fontId="38" fillId="27" borderId="14">
      <alignment vertical="center"/>
    </xf>
    <xf numFmtId="4" fontId="53" fillId="22" borderId="15">
      <alignment horizontal="left" vertical="center" indent="1"/>
    </xf>
    <xf numFmtId="0" fontId="33" fillId="0" borderId="0" applyNumberFormat="0" applyProtection="0">
      <alignment vertical="center"/>
    </xf>
    <xf numFmtId="0" fontId="54" fillId="0" borderId="12" applyNumberFormat="0" applyProtection="0">
      <alignment horizontal="right" vertical="center"/>
    </xf>
    <xf numFmtId="0" fontId="54" fillId="36" borderId="12" applyNumberFormat="0" applyProtection="0">
      <alignment horizontal="right" vertical="center"/>
    </xf>
    <xf numFmtId="0" fontId="55" fillId="34" borderId="16">
      <protection locked="0"/>
    </xf>
    <xf numFmtId="0" fontId="55" fillId="39" borderId="0"/>
    <xf numFmtId="0" fontId="35"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31" fillId="0" borderId="0"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37" fontId="5" fillId="0" borderId="0"/>
    <xf numFmtId="37" fontId="5" fillId="0" borderId="0"/>
    <xf numFmtId="37" fontId="5" fillId="0" borderId="0"/>
    <xf numFmtId="37" fontId="5" fillId="0" borderId="0"/>
    <xf numFmtId="3" fontId="16" fillId="0" borderId="7" applyProtection="0"/>
    <xf numFmtId="0" fontId="32" fillId="0" borderId="0" applyNumberFormat="0" applyFill="0" applyBorder="0" applyAlignment="0" applyProtection="0"/>
    <xf numFmtId="0" fontId="118" fillId="0" borderId="0"/>
    <xf numFmtId="43" fontId="118" fillId="0" borderId="0" applyFont="0" applyFill="0" applyBorder="0" applyAlignment="0" applyProtection="0"/>
    <xf numFmtId="0" fontId="19" fillId="40" borderId="0" applyNumberFormat="0" applyBorder="0" applyAlignment="0" applyProtection="0"/>
    <xf numFmtId="0" fontId="19" fillId="41" borderId="0" applyNumberFormat="0" applyBorder="0" applyAlignment="0" applyProtection="0"/>
    <xf numFmtId="0" fontId="20"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20" fillId="45" borderId="0" applyNumberFormat="0" applyBorder="0" applyAlignment="0" applyProtection="0"/>
    <xf numFmtId="0" fontId="19" fillId="46" borderId="0" applyNumberFormat="0" applyBorder="0" applyAlignment="0" applyProtection="0"/>
    <xf numFmtId="0" fontId="19" fillId="47" borderId="0" applyNumberFormat="0" applyBorder="0" applyAlignment="0" applyProtection="0"/>
    <xf numFmtId="0" fontId="20" fillId="48"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20" fillId="48"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20" fillId="41" borderId="0" applyNumberFormat="0" applyBorder="0" applyAlignment="0" applyProtection="0"/>
    <xf numFmtId="0" fontId="19" fillId="49" borderId="0" applyNumberFormat="0" applyBorder="0" applyAlignment="0" applyProtection="0"/>
    <xf numFmtId="0" fontId="19" fillId="44" borderId="0" applyNumberFormat="0" applyBorder="0" applyAlignment="0" applyProtection="0"/>
    <xf numFmtId="0" fontId="20" fillId="50" borderId="0" applyNumberFormat="0" applyBorder="0" applyAlignment="0" applyProtection="0"/>
    <xf numFmtId="0" fontId="59" fillId="51" borderId="0" applyNumberFormat="0" applyBorder="0" applyAlignment="0" applyProtection="0"/>
    <xf numFmtId="0" fontId="59" fillId="52" borderId="0" applyNumberFormat="0" applyBorder="0" applyAlignment="0" applyProtection="0"/>
    <xf numFmtId="0" fontId="59" fillId="53" borderId="0" applyNumberFormat="0" applyBorder="0" applyAlignment="0" applyProtection="0"/>
    <xf numFmtId="0" fontId="118" fillId="34" borderId="8" applyNumberFormat="0">
      <protection locked="0"/>
    </xf>
    <xf numFmtId="0" fontId="60" fillId="0" borderId="0" applyNumberFormat="0" applyFill="0" applyBorder="0" applyAlignment="0" applyProtection="0"/>
    <xf numFmtId="41"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8" fontId="118" fillId="0" borderId="0" applyFont="0" applyFill="0" applyBorder="0" applyProtection="0"/>
    <xf numFmtId="0" fontId="4" fillId="0" borderId="0"/>
    <xf numFmtId="0" fontId="118" fillId="0" borderId="0"/>
    <xf numFmtId="0" fontId="118" fillId="0" borderId="0"/>
    <xf numFmtId="0" fontId="118" fillId="0" borderId="0"/>
    <xf numFmtId="0" fontId="44" fillId="0" borderId="0"/>
    <xf numFmtId="0" fontId="44" fillId="0" borderId="0"/>
    <xf numFmtId="0" fontId="44" fillId="0" borderId="0"/>
    <xf numFmtId="0" fontId="118" fillId="22" borderId="10" applyNumberFormat="0" applyFont="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0" fontId="41" fillId="32" borderId="0" applyNumberFormat="0" applyProtection="0">
      <alignment horizontal="left" vertical="center" indent="1"/>
    </xf>
    <xf numFmtId="0" fontId="44" fillId="0" borderId="0" applyNumberFormat="0" applyProtection="0">
      <alignment horizontal="left" vertical="center" indent="1"/>
    </xf>
    <xf numFmtId="0" fontId="39" fillId="0" borderId="0" applyNumberFormat="0" applyProtection="0">
      <alignment horizontal="left" vertical="center" indent="1"/>
    </xf>
    <xf numFmtId="0" fontId="44" fillId="0" borderId="8" applyNumberFormat="0" applyProtection="0">
      <alignment horizontal="left" vertical="center" indent="2"/>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44" fillId="0" borderId="8" applyNumberFormat="0" applyProtection="0">
      <alignment horizontal="left" vertical="center" indent="2"/>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44" fillId="0" borderId="8" applyNumberFormat="0" applyProtection="0">
      <alignment horizontal="left" vertical="center" indent="2"/>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44" fillId="0" borderId="8" applyNumberFormat="0" applyProtection="0">
      <alignment horizontal="left" vertical="center" indent="2"/>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2" borderId="11" applyNumberFormat="0" applyProtection="0">
      <alignment horizontal="left" vertical="center" indent="1"/>
    </xf>
    <xf numFmtId="0" fontId="118" fillId="2" borderId="11" applyNumberFormat="0" applyProtection="0">
      <alignment horizontal="left" vertical="center" indent="1"/>
    </xf>
    <xf numFmtId="0" fontId="118" fillId="2" borderId="11" applyNumberFormat="0" applyProtection="0">
      <alignment horizontal="left" vertical="center" indent="1"/>
    </xf>
    <xf numFmtId="0" fontId="118" fillId="2" borderId="11" applyNumberFormat="0" applyProtection="0">
      <alignment horizontal="left" vertical="center" indent="1"/>
    </xf>
    <xf numFmtId="0" fontId="118" fillId="2" borderId="11" applyNumberFormat="0" applyProtection="0">
      <alignment horizontal="left" vertical="center" indent="1"/>
    </xf>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61" fillId="0" borderId="0"/>
    <xf numFmtId="43" fontId="61" fillId="0" borderId="0" applyFont="0" applyFill="0" applyBorder="0" applyAlignment="0" applyProtection="0"/>
    <xf numFmtId="0" fontId="62" fillId="0" borderId="18" applyNumberFormat="0" applyFill="0" applyAlignment="0" applyProtection="0"/>
    <xf numFmtId="0" fontId="63" fillId="0" borderId="13" applyNumberFormat="0" applyFill="0" applyAlignment="0" applyProtection="0"/>
    <xf numFmtId="0" fontId="61" fillId="22" borderId="10" applyNumberFormat="0" applyFont="0" applyAlignment="0" applyProtection="0"/>
    <xf numFmtId="9" fontId="61" fillId="0" borderId="0" applyFont="0" applyFill="0" applyBorder="0" applyAlignment="0" applyProtection="0"/>
    <xf numFmtId="0" fontId="59" fillId="0" borderId="19" applyNumberFormat="0" applyFill="0" applyAlignment="0" applyProtection="0"/>
    <xf numFmtId="0" fontId="4" fillId="0" borderId="0"/>
    <xf numFmtId="173" fontId="65" fillId="0" borderId="0"/>
    <xf numFmtId="4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8" fontId="118" fillId="0" borderId="0" applyFont="0" applyFill="0" applyBorder="0" applyProtection="0"/>
    <xf numFmtId="0" fontId="118" fillId="0" borderId="0"/>
    <xf numFmtId="0" fontId="118" fillId="0" borderId="0"/>
    <xf numFmtId="9"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0" fontId="66" fillId="23" borderId="20" applyNumberFormat="0" applyProtection="0">
      <alignment vertical="center"/>
    </xf>
    <xf numFmtId="0" fontId="67" fillId="23" borderId="20" applyNumberFormat="0" applyProtection="0">
      <alignment vertical="center"/>
    </xf>
    <xf numFmtId="0" fontId="68" fillId="23" borderId="20" applyNumberFormat="0" applyProtection="0">
      <alignment horizontal="left" vertical="center" indent="1"/>
    </xf>
    <xf numFmtId="0" fontId="69" fillId="32" borderId="20" applyNumberFormat="0" applyProtection="0">
      <alignment horizontal="left" vertical="center" indent="1"/>
    </xf>
    <xf numFmtId="0" fontId="49" fillId="17" borderId="20" applyNumberFormat="0" applyProtection="0">
      <alignment vertical="center"/>
    </xf>
    <xf numFmtId="0" fontId="7" fillId="7" borderId="20" applyNumberFormat="0" applyProtection="0">
      <alignment vertical="center"/>
    </xf>
    <xf numFmtId="0" fontId="49" fillId="26" borderId="20" applyNumberFormat="0" applyProtection="0">
      <alignment vertical="center"/>
    </xf>
    <xf numFmtId="0" fontId="37" fillId="17" borderId="20" applyNumberFormat="0" applyProtection="0">
      <alignment vertical="center"/>
    </xf>
    <xf numFmtId="0" fontId="53" fillId="54" borderId="20" applyNumberFormat="0" applyProtection="0">
      <alignment horizontal="left" vertical="center" indent="1"/>
    </xf>
    <xf numFmtId="0" fontId="53" fillId="36" borderId="20" applyNumberFormat="0" applyProtection="0">
      <alignment horizontal="left" vertical="center" indent="1"/>
    </xf>
    <xf numFmtId="0" fontId="70" fillId="32" borderId="20" applyNumberFormat="0" applyProtection="0">
      <alignment horizontal="left" vertical="center" indent="1"/>
    </xf>
    <xf numFmtId="0" fontId="71" fillId="8" borderId="20" applyNumberFormat="0" applyProtection="0">
      <alignment vertical="center"/>
    </xf>
    <xf numFmtId="0" fontId="43" fillId="34" borderId="20" applyNumberFormat="0" applyProtection="0">
      <alignment horizontal="left" vertical="center" indent="1"/>
    </xf>
    <xf numFmtId="0" fontId="72" fillId="36" borderId="20" applyNumberFormat="0" applyProtection="0">
      <alignment horizontal="left" vertical="center" indent="1"/>
    </xf>
    <xf numFmtId="0" fontId="73" fillId="32" borderId="20"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36" borderId="12" applyNumberFormat="0" applyProtection="0">
      <alignment horizontal="left" vertical="center" indent="1"/>
    </xf>
    <xf numFmtId="0" fontId="118" fillId="36" borderId="12" applyNumberFormat="0" applyProtection="0">
      <alignment horizontal="left" vertical="center" indent="1"/>
    </xf>
    <xf numFmtId="0" fontId="118" fillId="36" borderId="12" applyNumberFormat="0" applyProtection="0">
      <alignment horizontal="left" vertical="center" indent="1"/>
    </xf>
    <xf numFmtId="0" fontId="118" fillId="36" borderId="12" applyNumberFormat="0" applyProtection="0">
      <alignment horizontal="left" vertical="center"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74" fillId="34" borderId="20" applyNumberFormat="0" applyProtection="0">
      <alignment vertical="center"/>
    </xf>
    <xf numFmtId="0" fontId="75" fillId="34" borderId="20" applyNumberFormat="0" applyProtection="0">
      <alignment vertical="center"/>
    </xf>
    <xf numFmtId="0" fontId="53" fillId="36" borderId="20" applyNumberFormat="0" applyProtection="0">
      <alignment horizontal="left" vertical="center" indent="1"/>
    </xf>
    <xf numFmtId="0" fontId="76" fillId="34" borderId="20" applyNumberFormat="0" applyProtection="0">
      <alignment vertical="center"/>
    </xf>
    <xf numFmtId="0" fontId="77" fillId="34" borderId="20" applyNumberFormat="0" applyProtection="0">
      <alignment vertical="center"/>
    </xf>
    <xf numFmtId="0" fontId="53" fillId="36" borderId="20" applyNumberFormat="0" applyProtection="0">
      <alignment horizontal="left" vertical="center" indent="1"/>
    </xf>
    <xf numFmtId="0" fontId="10" fillId="33" borderId="12" applyNumberFormat="0" applyProtection="0">
      <alignment horizontal="left" vertical="top" indent="1"/>
    </xf>
    <xf numFmtId="0" fontId="10" fillId="33" borderId="12" applyNumberFormat="0" applyProtection="0">
      <alignment horizontal="left" vertical="top" indent="1"/>
    </xf>
    <xf numFmtId="0" fontId="51" fillId="34" borderId="20" applyNumberFormat="0" applyProtection="0">
      <alignment vertical="center"/>
    </xf>
    <xf numFmtId="0" fontId="52" fillId="34" borderId="20" applyNumberFormat="0" applyProtection="0">
      <alignment vertical="center"/>
    </xf>
    <xf numFmtId="0" fontId="53" fillId="22" borderId="20" applyNumberFormat="0" applyProtection="0">
      <alignment horizontal="left" vertical="center" indent="1"/>
    </xf>
    <xf numFmtId="0" fontId="78" fillId="8" borderId="20" applyNumberFormat="0" applyProtection="0">
      <alignment horizontal="left" indent="1"/>
    </xf>
    <xf numFmtId="0" fontId="64" fillId="34" borderId="20" applyNumberFormat="0" applyProtection="0">
      <alignment vertical="center"/>
    </xf>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4" fillId="0" borderId="0"/>
    <xf numFmtId="0" fontId="4" fillId="0" borderId="0"/>
    <xf numFmtId="4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8" fontId="118" fillId="0" borderId="0" applyFont="0" applyFill="0" applyBorder="0" applyProtection="0"/>
    <xf numFmtId="0" fontId="118" fillId="0" borderId="0"/>
    <xf numFmtId="0" fontId="118" fillId="0" borderId="0"/>
    <xf numFmtId="0" fontId="118" fillId="0" borderId="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36" borderId="12" applyNumberFormat="0" applyProtection="0">
      <alignment horizontal="left" vertical="center" indent="1"/>
    </xf>
    <xf numFmtId="0" fontId="118" fillId="36" borderId="12" applyNumberFormat="0" applyProtection="0">
      <alignment horizontal="left" vertical="center" indent="1"/>
    </xf>
    <xf numFmtId="0" fontId="118" fillId="36" borderId="12" applyNumberFormat="0" applyProtection="0">
      <alignment horizontal="left" vertical="center"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3" borderId="0" applyNumberFormat="0" applyBorder="0" applyAlignment="0" applyProtection="0"/>
    <xf numFmtId="0" fontId="22" fillId="20" borderId="2" applyNumberFormat="0" applyAlignment="0" applyProtection="0"/>
    <xf numFmtId="0" fontId="23" fillId="21" borderId="3" applyNumberFormat="0" applyAlignment="0" applyProtection="0"/>
    <xf numFmtId="43" fontId="61"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62" fillId="0" borderId="18" applyNumberFormat="0" applyFill="0" applyAlignment="0" applyProtection="0"/>
    <xf numFmtId="0" fontId="63" fillId="0" borderId="13"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7" fillId="7" borderId="2" applyNumberFormat="0" applyAlignment="0" applyProtection="0"/>
    <xf numFmtId="0" fontId="28" fillId="0" borderId="9" applyNumberFormat="0" applyFill="0" applyAlignment="0" applyProtection="0"/>
    <xf numFmtId="0" fontId="29" fillId="23" borderId="0" applyNumberFormat="0" applyBorder="0" applyAlignment="0" applyProtection="0"/>
    <xf numFmtId="0" fontId="61" fillId="22" borderId="10" applyNumberFormat="0" applyFont="0" applyAlignment="0" applyProtection="0"/>
    <xf numFmtId="0" fontId="30" fillId="20" borderId="11" applyNumberFormat="0" applyAlignment="0" applyProtection="0"/>
    <xf numFmtId="9" fontId="61" fillId="0" borderId="0" applyFont="0" applyFill="0" applyBorder="0" applyAlignment="0" applyProtection="0"/>
    <xf numFmtId="0" fontId="31" fillId="0" borderId="0" applyNumberFormat="0" applyFill="0" applyBorder="0" applyAlignment="0" applyProtection="0"/>
    <xf numFmtId="0" fontId="59" fillId="0" borderId="19" applyNumberFormat="0" applyFill="0" applyAlignment="0" applyProtection="0"/>
    <xf numFmtId="0" fontId="32"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3" fontId="118" fillId="0" borderId="0" applyFont="0" applyFill="0" applyBorder="0" applyAlignment="0" applyProtection="0"/>
    <xf numFmtId="0" fontId="118" fillId="0" borderId="0" applyFont="0" applyFill="0" applyBorder="0" applyAlignment="0" applyProtection="0"/>
    <xf numFmtId="14" fontId="118" fillId="0" borderId="0" applyFont="0" applyFill="0" applyBorder="0" applyAlignment="0" applyProtection="0"/>
    <xf numFmtId="2" fontId="118" fillId="0" borderId="0" applyFont="0" applyFill="0" applyBorder="0" applyAlignment="0" applyProtection="0"/>
    <xf numFmtId="167" fontId="118" fillId="0" borderId="0">
      <protection locked="0"/>
    </xf>
    <xf numFmtId="167" fontId="118" fillId="0" borderId="0">
      <protection locked="0"/>
    </xf>
    <xf numFmtId="0" fontId="4" fillId="0" borderId="0"/>
    <xf numFmtId="0" fontId="44" fillId="0" borderId="0"/>
    <xf numFmtId="0" fontId="56" fillId="0" borderId="0"/>
    <xf numFmtId="0" fontId="56" fillId="0" borderId="0"/>
    <xf numFmtId="0" fontId="56" fillId="0" borderId="0"/>
    <xf numFmtId="0" fontId="118" fillId="0" borderId="0"/>
    <xf numFmtId="0" fontId="44" fillId="0" borderId="0"/>
    <xf numFmtId="0" fontId="44" fillId="0" borderId="0"/>
    <xf numFmtId="0" fontId="44" fillId="0" borderId="0"/>
    <xf numFmtId="0" fontId="118" fillId="22" borderId="10" applyNumberFormat="0" applyFont="0" applyAlignment="0" applyProtection="0"/>
    <xf numFmtId="0" fontId="118" fillId="22" borderId="10" applyNumberFormat="0" applyFont="0" applyAlignment="0" applyProtection="0"/>
    <xf numFmtId="9" fontId="118" fillId="0" borderId="0" applyFont="0" applyFill="0" applyBorder="0" applyAlignment="0" applyProtection="0"/>
    <xf numFmtId="10"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0" fontId="10" fillId="23" borderId="11" applyNumberFormat="0" applyProtection="0">
      <alignment vertical="center"/>
    </xf>
    <xf numFmtId="9" fontId="61" fillId="0" borderId="0" applyFont="0" applyFill="0" applyBorder="0" applyAlignment="0" applyProtection="0"/>
    <xf numFmtId="0" fontId="36" fillId="23" borderId="12" applyNumberFormat="0" applyProtection="0">
      <alignment vertical="center"/>
    </xf>
    <xf numFmtId="0" fontId="10" fillId="23" borderId="11" applyNumberFormat="0" applyProtection="0">
      <alignment horizontal="left" vertical="center" indent="1"/>
    </xf>
    <xf numFmtId="0" fontId="39" fillId="28" borderId="8" applyNumberFormat="0" applyProtection="0">
      <alignment horizontal="left" vertical="center"/>
    </xf>
    <xf numFmtId="43" fontId="61" fillId="0" borderId="0" applyFont="0" applyFill="0" applyBorder="0" applyAlignment="0" applyProtection="0"/>
    <xf numFmtId="0" fontId="34" fillId="0" borderId="8" applyNumberFormat="0" applyProtection="0">
      <alignment horizontal="left" vertical="center" indent="1"/>
    </xf>
    <xf numFmtId="0" fontId="10" fillId="0" borderId="8" applyNumberFormat="0" applyProtection="0">
      <alignment horizontal="left" vertical="center" indent="1"/>
    </xf>
    <xf numFmtId="0" fontId="41" fillId="32" borderId="0" applyNumberFormat="0" applyProtection="0">
      <alignment horizontal="left" vertical="center" indent="1"/>
    </xf>
    <xf numFmtId="0" fontId="41" fillId="32" borderId="0" applyNumberFormat="0" applyProtection="0">
      <alignment horizontal="left" vertical="center" indent="1"/>
    </xf>
    <xf numFmtId="0" fontId="42" fillId="20" borderId="12" applyNumberFormat="0" applyProtection="0">
      <alignment horizontal="center" vertical="center"/>
    </xf>
    <xf numFmtId="4" fontId="43" fillId="34" borderId="14">
      <alignment horizontal="left" vertical="center" indent="1"/>
    </xf>
    <xf numFmtId="0" fontId="39" fillId="0" borderId="0" applyNumberFormat="0" applyProtection="0">
      <alignment horizontal="left" vertical="center" indent="1"/>
    </xf>
    <xf numFmtId="0" fontId="61" fillId="0" borderId="0"/>
    <xf numFmtId="0" fontId="44" fillId="0" borderId="0" applyNumberFormat="0" applyProtection="0">
      <alignment horizontal="left" vertical="center" indent="1"/>
    </xf>
    <xf numFmtId="0" fontId="39" fillId="0" borderId="0" applyNumberFormat="0" applyProtection="0">
      <alignment horizontal="left" vertical="center" indent="1"/>
    </xf>
    <xf numFmtId="0" fontId="39" fillId="0" borderId="0" applyNumberFormat="0" applyProtection="0">
      <alignment horizontal="left" vertical="center" indent="1"/>
    </xf>
    <xf numFmtId="0" fontId="39" fillId="35" borderId="8" applyNumberFormat="0" applyProtection="0">
      <alignment horizontal="left" vertical="center" indent="2"/>
    </xf>
    <xf numFmtId="0" fontId="39" fillId="35" borderId="8" applyNumberFormat="0" applyProtection="0">
      <alignment horizontal="left" vertical="center" indent="2"/>
    </xf>
    <xf numFmtId="0" fontId="39" fillId="35" borderId="8" applyNumberFormat="0" applyProtection="0">
      <alignment horizontal="left" vertical="center" indent="2"/>
    </xf>
    <xf numFmtId="0" fontId="44" fillId="0" borderId="8" applyNumberFormat="0" applyProtection="0">
      <alignment horizontal="left" vertical="center" indent="2"/>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44" fillId="0" borderId="8" applyNumberFormat="0" applyProtection="0">
      <alignment horizontal="left" vertical="center" indent="2"/>
    </xf>
    <xf numFmtId="0" fontId="44" fillId="0" borderId="8" applyNumberFormat="0" applyProtection="0">
      <alignment horizontal="left" vertical="center" indent="2"/>
    </xf>
    <xf numFmtId="0" fontId="44" fillId="0" borderId="8" applyNumberFormat="0" applyProtection="0">
      <alignment horizontal="left" vertical="center" indent="2"/>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44" fillId="0" borderId="8" applyNumberFormat="0" applyProtection="0">
      <alignment horizontal="left" vertical="center" indent="2"/>
    </xf>
    <xf numFmtId="0" fontId="44" fillId="0" borderId="8" applyNumberFormat="0" applyProtection="0">
      <alignment horizontal="left" vertical="center" indent="2"/>
    </xf>
    <xf numFmtId="0" fontId="44" fillId="0" borderId="8" applyNumberFormat="0" applyProtection="0">
      <alignment horizontal="left" vertical="center" indent="2"/>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44" fillId="0" borderId="8" applyNumberFormat="0" applyProtection="0">
      <alignment horizontal="left" vertical="center" indent="2"/>
    </xf>
    <xf numFmtId="0" fontId="44" fillId="0" borderId="8" applyNumberFormat="0" applyProtection="0">
      <alignment horizontal="left" vertical="center" indent="2"/>
    </xf>
    <xf numFmtId="0" fontId="44" fillId="0" borderId="8" applyNumberFormat="0" applyProtection="0">
      <alignment horizontal="left" vertical="center" indent="2"/>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0" fillId="22" borderId="12" applyNumberFormat="0" applyProtection="0">
      <alignment vertical="center"/>
    </xf>
    <xf numFmtId="0" fontId="45" fillId="22" borderId="12" applyNumberFormat="0" applyProtection="0">
      <alignment vertical="center"/>
    </xf>
    <xf numFmtId="0" fontId="48" fillId="0" borderId="0" applyNumberFormat="0" applyProtection="0">
      <alignment horizontal="left" vertical="center" indent="1"/>
    </xf>
    <xf numFmtId="0" fontId="10" fillId="37" borderId="11" applyNumberFormat="0" applyProtection="0">
      <alignment horizontal="right" vertical="center"/>
    </xf>
    <xf numFmtId="0" fontId="45" fillId="36" borderId="12" applyNumberFormat="0" applyProtection="0">
      <alignment horizontal="right" vertical="center"/>
    </xf>
    <xf numFmtId="0" fontId="118" fillId="2" borderId="11" applyNumberFormat="0" applyProtection="0">
      <alignment horizontal="left" vertical="center" indent="1"/>
    </xf>
    <xf numFmtId="0" fontId="118" fillId="2" borderId="11" applyNumberFormat="0" applyProtection="0">
      <alignment horizontal="left" vertical="center" indent="1"/>
    </xf>
    <xf numFmtId="0" fontId="118" fillId="2" borderId="11" applyNumberFormat="0" applyProtection="0">
      <alignment horizontal="left" vertical="center" indent="1"/>
    </xf>
    <xf numFmtId="0" fontId="118" fillId="2" borderId="11" applyNumberFormat="0" applyProtection="0">
      <alignment horizontal="left" vertical="center" indent="1"/>
    </xf>
    <xf numFmtId="0" fontId="118" fillId="2" borderId="11" applyNumberFormat="0" applyProtection="0">
      <alignment horizontal="left" vertical="center" indent="1"/>
    </xf>
    <xf numFmtId="0" fontId="39" fillId="38" borderId="8" applyNumberFormat="0" applyProtection="0">
      <alignment horizontal="center" vertical="top" wrapText="1"/>
    </xf>
    <xf numFmtId="0" fontId="39" fillId="29" borderId="8" applyNumberFormat="0" applyProtection="0">
      <alignment horizontal="center" vertical="center" wrapText="1"/>
    </xf>
    <xf numFmtId="4" fontId="51" fillId="34" borderId="15">
      <alignment vertical="center"/>
    </xf>
    <xf numFmtId="4" fontId="52" fillId="34" borderId="15">
      <alignment vertical="center"/>
    </xf>
    <xf numFmtId="4" fontId="53" fillId="22" borderId="15">
      <alignment horizontal="left" vertical="center" indent="1"/>
    </xf>
    <xf numFmtId="0" fontId="33" fillId="0" borderId="0" applyNumberFormat="0" applyProtection="0">
      <alignment vertical="center"/>
    </xf>
    <xf numFmtId="0" fontId="54" fillId="0" borderId="12" applyNumberFormat="0" applyProtection="0">
      <alignment horizontal="right" vertical="center"/>
    </xf>
    <xf numFmtId="0" fontId="118" fillId="0" borderId="0"/>
    <xf numFmtId="0" fontId="61" fillId="0" borderId="0"/>
    <xf numFmtId="9" fontId="61" fillId="0" borderId="0" applyFont="0" applyFill="0" applyBorder="0" applyAlignment="0" applyProtection="0"/>
    <xf numFmtId="43" fontId="61" fillId="0" borderId="0" applyFont="0" applyFill="0" applyBorder="0" applyAlignment="0" applyProtection="0"/>
    <xf numFmtId="0" fontId="118"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166" fontId="9" fillId="8" borderId="1">
      <alignment horizontal="center" vertical="center"/>
    </xf>
    <xf numFmtId="0" fontId="21" fillId="3" borderId="0" applyNumberFormat="0" applyBorder="0" applyAlignment="0" applyProtection="0"/>
    <xf numFmtId="0" fontId="22" fillId="20" borderId="2" applyNumberFormat="0" applyAlignment="0" applyProtection="0"/>
    <xf numFmtId="0" fontId="23" fillId="21" borderId="3" applyNumberFormat="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4" fontId="118" fillId="0" borderId="0" applyFont="0" applyFill="0" applyBorder="0" applyAlignment="0" applyProtection="0"/>
    <xf numFmtId="174" fontId="118" fillId="0" borderId="0" applyFont="0" applyFill="0" applyBorder="0" applyAlignment="0" applyProtection="0"/>
    <xf numFmtId="174" fontId="118" fillId="0" borderId="0" applyFont="0" applyFill="0" applyBorder="0" applyAlignment="0" applyProtection="0"/>
    <xf numFmtId="174" fontId="118" fillId="0" borderId="0" applyFont="0" applyFill="0" applyBorder="0" applyAlignment="0" applyProtection="0"/>
    <xf numFmtId="174" fontId="118"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11" fillId="0" borderId="0" applyNumberFormat="0" applyFill="0" applyBorder="0" applyAlignment="0" applyProtection="0"/>
    <xf numFmtId="0" fontId="6" fillId="0" borderId="4" applyNumberFormat="0" applyProtection="0"/>
    <xf numFmtId="174" fontId="6" fillId="0" borderId="5">
      <alignment horizontal="left" vertical="center"/>
    </xf>
    <xf numFmtId="0" fontId="12" fillId="0" borderId="0" applyNumberFormat="0" applyFont="0" applyFill="0" applyBorder="0" applyProtection="0"/>
    <xf numFmtId="0" fontId="12" fillId="0" borderId="0" applyNumberFormat="0" applyFont="0" applyFill="0" applyBorder="0" applyProtection="0"/>
    <xf numFmtId="0" fontId="12" fillId="0" borderId="0" applyNumberFormat="0" applyFont="0" applyFill="0" applyBorder="0" applyProtection="0"/>
    <xf numFmtId="0" fontId="6" fillId="0" borderId="0" applyNumberFormat="0" applyFont="0" applyFill="0" applyBorder="0" applyProtection="0"/>
    <xf numFmtId="0" fontId="6" fillId="0" borderId="0" applyNumberFormat="0" applyFont="0" applyFill="0" applyBorder="0" applyProtection="0"/>
    <xf numFmtId="0" fontId="6" fillId="0" borderId="0" applyNumberFormat="0" applyFont="0" applyFill="0" applyBorder="0" applyProtection="0"/>
    <xf numFmtId="0" fontId="26" fillId="0" borderId="6" applyNumberFormat="0" applyFill="0" applyAlignment="0" applyProtection="0"/>
    <xf numFmtId="0" fontId="26" fillId="0" borderId="0" applyNumberFormat="0" applyFill="0" applyBorder="0" applyAlignment="0" applyProtection="0"/>
    <xf numFmtId="0" fontId="13" fillId="0" borderId="7" applyNumberFormat="0" applyFill="0" applyAlignment="0" applyProtection="0"/>
    <xf numFmtId="0" fontId="79" fillId="0" borderId="0" applyNumberFormat="0" applyFill="0" applyBorder="0">
      <protection locked="0"/>
    </xf>
    <xf numFmtId="0" fontId="27" fillId="7" borderId="2" applyNumberFormat="0" applyAlignment="0" applyProtection="0"/>
    <xf numFmtId="0" fontId="27" fillId="7" borderId="2" applyNumberFormat="0" applyAlignment="0" applyProtection="0"/>
    <xf numFmtId="0" fontId="27" fillId="7" borderId="2" applyNumberFormat="0" applyAlignment="0" applyProtection="0"/>
    <xf numFmtId="0" fontId="27" fillId="7" borderId="2" applyNumberFormat="0" applyAlignment="0" applyProtection="0"/>
    <xf numFmtId="0" fontId="27" fillId="7" borderId="2" applyNumberFormat="0" applyAlignment="0" applyProtection="0"/>
    <xf numFmtId="0" fontId="28" fillId="0" borderId="9" applyNumberFormat="0" applyFill="0" applyAlignment="0" applyProtection="0"/>
    <xf numFmtId="0" fontId="29" fillId="23" borderId="0" applyNumberFormat="0" applyBorder="0" applyAlignment="0" applyProtection="0"/>
    <xf numFmtId="37" fontId="14" fillId="0" borderId="0"/>
    <xf numFmtId="169" fontId="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174" fontId="118" fillId="0" borderId="0"/>
    <xf numFmtId="174" fontId="44" fillId="0" borderId="0"/>
    <xf numFmtId="174" fontId="44" fillId="0" borderId="0"/>
    <xf numFmtId="0" fontId="118" fillId="0" borderId="0"/>
    <xf numFmtId="0" fontId="118" fillId="0" borderId="0"/>
    <xf numFmtId="0" fontId="118" fillId="0" borderId="0"/>
    <xf numFmtId="0" fontId="118" fillId="0" borderId="0"/>
    <xf numFmtId="0" fontId="118" fillId="0" borderId="0"/>
    <xf numFmtId="0" fontId="118" fillId="0" borderId="0"/>
    <xf numFmtId="174" fontId="118" fillId="0" borderId="0"/>
    <xf numFmtId="0" fontId="118" fillId="0" borderId="0"/>
    <xf numFmtId="174" fontId="118" fillId="0" borderId="0"/>
    <xf numFmtId="0" fontId="118" fillId="0" borderId="0"/>
    <xf numFmtId="174" fontId="118" fillId="0" borderId="0"/>
    <xf numFmtId="0" fontId="118" fillId="0" borderId="0"/>
    <xf numFmtId="174" fontId="118" fillId="0" borderId="0"/>
    <xf numFmtId="0" fontId="118" fillId="0" borderId="0"/>
    <xf numFmtId="174" fontId="118" fillId="0" borderId="0"/>
    <xf numFmtId="174" fontId="56" fillId="0" borderId="0"/>
    <xf numFmtId="174" fontId="118" fillId="0" borderId="0"/>
    <xf numFmtId="0" fontId="118" fillId="0" borderId="0"/>
    <xf numFmtId="0" fontId="118" fillId="0" borderId="0"/>
    <xf numFmtId="0" fontId="118" fillId="0" borderId="0"/>
    <xf numFmtId="0" fontId="118" fillId="0" borderId="0"/>
    <xf numFmtId="0" fontId="118" fillId="0" borderId="0"/>
    <xf numFmtId="0" fontId="80" fillId="0" borderId="0"/>
    <xf numFmtId="0" fontId="80" fillId="0" borderId="0"/>
    <xf numFmtId="0" fontId="80" fillId="0" borderId="0"/>
    <xf numFmtId="0" fontId="80" fillId="0" borderId="0"/>
    <xf numFmtId="0" fontId="80" fillId="0" borderId="0"/>
    <xf numFmtId="174" fontId="56" fillId="0" borderId="0"/>
    <xf numFmtId="0" fontId="80" fillId="0" borderId="0"/>
    <xf numFmtId="0" fontId="80" fillId="0" borderId="0"/>
    <xf numFmtId="0" fontId="80" fillId="0" borderId="0"/>
    <xf numFmtId="0" fontId="80" fillId="0" borderId="0"/>
    <xf numFmtId="0" fontId="80" fillId="0" borderId="0"/>
    <xf numFmtId="0" fontId="80" fillId="0" borderId="0"/>
    <xf numFmtId="174" fontId="56" fillId="0" borderId="0"/>
    <xf numFmtId="174" fontId="118" fillId="0" borderId="0"/>
    <xf numFmtId="174" fontId="118" fillId="0" borderId="0"/>
    <xf numFmtId="174" fontId="118" fillId="0" borderId="0"/>
    <xf numFmtId="0" fontId="118" fillId="0" borderId="0"/>
    <xf numFmtId="0" fontId="118" fillId="22" borderId="10" applyNumberFormat="0" applyFont="0" applyAlignment="0" applyProtection="0"/>
    <xf numFmtId="0" fontId="30" fillId="20" borderId="11" applyNumberFormat="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0" fontId="34" fillId="23" borderId="12" applyNumberFormat="0" applyProtection="0">
      <alignment horizontal="left" vertical="top" indent="1"/>
    </xf>
    <xf numFmtId="0" fontId="41" fillId="32" borderId="0" applyNumberFormat="0" applyProtection="0">
      <alignment horizontal="left" vertical="center" indent="1"/>
    </xf>
    <xf numFmtId="0" fontId="39" fillId="35" borderId="8" applyNumberFormat="0" applyProtection="0">
      <alignment horizontal="left" vertical="center" indent="2"/>
    </xf>
    <xf numFmtId="0" fontId="39" fillId="35" borderId="8" applyNumberFormat="0" applyProtection="0">
      <alignment horizontal="left" vertical="center" indent="2"/>
    </xf>
    <xf numFmtId="0" fontId="39" fillId="35" borderId="8" applyNumberFormat="0" applyProtection="0">
      <alignment horizontal="left" vertical="center" indent="2"/>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44" fillId="0" borderId="8" applyNumberFormat="0" applyProtection="0">
      <alignment horizontal="left" vertical="center" indent="2"/>
    </xf>
    <xf numFmtId="0" fontId="44" fillId="0" borderId="8" applyNumberFormat="0" applyProtection="0">
      <alignment horizontal="left" vertical="center" indent="2"/>
    </xf>
    <xf numFmtId="0" fontId="44" fillId="0" borderId="8" applyNumberFormat="0" applyProtection="0">
      <alignment horizontal="left" vertical="center" indent="2"/>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44" fillId="0" borderId="8" applyNumberFormat="0" applyProtection="0">
      <alignment horizontal="left" vertical="center" indent="2"/>
    </xf>
    <xf numFmtId="0" fontId="44" fillId="0" borderId="8" applyNumberFormat="0" applyProtection="0">
      <alignment horizontal="left" vertical="center" indent="2"/>
    </xf>
    <xf numFmtId="0" fontId="44" fillId="0" borderId="8" applyNumberFormat="0" applyProtection="0">
      <alignment horizontal="left" vertical="center" indent="2"/>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44" fillId="0" borderId="8" applyNumberFormat="0" applyProtection="0">
      <alignment horizontal="left" vertical="center" indent="2"/>
    </xf>
    <xf numFmtId="0" fontId="44" fillId="0" borderId="8" applyNumberFormat="0" applyProtection="0">
      <alignment horizontal="left" vertical="center" indent="2"/>
    </xf>
    <xf numFmtId="0" fontId="44" fillId="0" borderId="8" applyNumberFormat="0" applyProtection="0">
      <alignment horizontal="left" vertical="center" indent="2"/>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0" fillId="22" borderId="12" applyNumberFormat="0" applyProtection="0">
      <alignment horizontal="left" vertical="top" indent="1"/>
    </xf>
    <xf numFmtId="0" fontId="10" fillId="22" borderId="12" applyNumberFormat="0" applyProtection="0">
      <alignment horizontal="left" vertical="top" indent="1"/>
    </xf>
    <xf numFmtId="0" fontId="118" fillId="2" borderId="11" applyNumberFormat="0" applyProtection="0">
      <alignment horizontal="left" vertical="center" indent="1"/>
    </xf>
    <xf numFmtId="0" fontId="118" fillId="2" borderId="11" applyNumberFormat="0" applyProtection="0">
      <alignment horizontal="left" vertical="center" indent="1"/>
    </xf>
    <xf numFmtId="0" fontId="118" fillId="2" borderId="11" applyNumberFormat="0" applyProtection="0">
      <alignment horizontal="left" vertical="center" indent="1"/>
    </xf>
    <xf numFmtId="0" fontId="118" fillId="2" borderId="11" applyNumberFormat="0" applyProtection="0">
      <alignment horizontal="left" vertical="center" indent="1"/>
    </xf>
    <xf numFmtId="0" fontId="118" fillId="2" borderId="11" applyNumberFormat="0" applyProtection="0">
      <alignment horizontal="left" vertical="center" indent="1"/>
    </xf>
    <xf numFmtId="0" fontId="39" fillId="38" borderId="8" applyNumberFormat="0" applyProtection="0">
      <alignment horizontal="center" vertical="top" wrapText="1"/>
    </xf>
    <xf numFmtId="0" fontId="54" fillId="0" borderId="12" applyNumberFormat="0" applyProtection="0">
      <alignment horizontal="right" vertical="center"/>
    </xf>
    <xf numFmtId="174" fontId="55" fillId="34" borderId="16">
      <protection locked="0"/>
    </xf>
    <xf numFmtId="174" fontId="55" fillId="39" borderId="0"/>
    <xf numFmtId="174" fontId="35"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1" fillId="0" borderId="0"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32" fillId="0" borderId="0" applyNumberFormat="0" applyFill="0" applyBorder="0" applyAlignment="0" applyProtection="0"/>
    <xf numFmtId="0" fontId="80" fillId="0" borderId="0"/>
    <xf numFmtId="0" fontId="80" fillId="0" borderId="0"/>
    <xf numFmtId="0" fontId="54" fillId="0" borderId="12" applyNumberFormat="0" applyProtection="0">
      <alignment horizontal="right" vertical="center"/>
    </xf>
    <xf numFmtId="0" fontId="118" fillId="0" borderId="0"/>
    <xf numFmtId="0" fontId="118" fillId="0" borderId="0"/>
    <xf numFmtId="0" fontId="118" fillId="0" borderId="0"/>
    <xf numFmtId="0" fontId="118" fillId="0" borderId="0"/>
    <xf numFmtId="0" fontId="118" fillId="0" borderId="0"/>
    <xf numFmtId="0" fontId="80" fillId="0" borderId="0"/>
    <xf numFmtId="0" fontId="80" fillId="0" borderId="0"/>
    <xf numFmtId="0" fontId="80" fillId="0" borderId="0"/>
    <xf numFmtId="0" fontId="4" fillId="0" borderId="0"/>
    <xf numFmtId="0" fontId="61"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3" borderId="0" applyNumberFormat="0" applyBorder="0" applyAlignment="0" applyProtection="0"/>
    <xf numFmtId="0" fontId="22" fillId="20" borderId="2" applyNumberFormat="0" applyAlignment="0" applyProtection="0"/>
    <xf numFmtId="0" fontId="23" fillId="21" borderId="3" applyNumberFormat="0" applyAlignment="0" applyProtection="0"/>
    <xf numFmtId="43" fontId="61"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62" fillId="0" borderId="18"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7" fillId="7" borderId="2" applyNumberFormat="0" applyAlignment="0" applyProtection="0"/>
    <xf numFmtId="0" fontId="28" fillId="0" borderId="9" applyNumberFormat="0" applyFill="0" applyAlignment="0" applyProtection="0"/>
    <xf numFmtId="0" fontId="29" fillId="23" borderId="0" applyNumberFormat="0" applyBorder="0" applyAlignment="0" applyProtection="0"/>
    <xf numFmtId="0" fontId="61" fillId="22" borderId="10" applyNumberFormat="0" applyFont="0" applyAlignment="0" applyProtection="0"/>
    <xf numFmtId="0" fontId="30" fillId="20" borderId="11" applyNumberFormat="0" applyAlignment="0" applyProtection="0"/>
    <xf numFmtId="9" fontId="61"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4" fillId="0" borderId="0"/>
    <xf numFmtId="0" fontId="118" fillId="0" borderId="0"/>
    <xf numFmtId="0" fontId="118" fillId="0" borderId="0" applyFont="0" applyFill="0" applyBorder="0" applyAlignment="0" applyProtection="0"/>
    <xf numFmtId="0" fontId="4" fillId="0" borderId="0"/>
    <xf numFmtId="0" fontId="11" fillId="0" borderId="0" applyNumberFormat="0" applyFill="0" applyBorder="0" applyAlignment="0" applyProtection="0"/>
    <xf numFmtId="0" fontId="6" fillId="0" borderId="4" applyNumberFormat="0" applyProtection="0"/>
    <xf numFmtId="0" fontId="6" fillId="0" borderId="5">
      <alignment horizontal="left" vertical="center"/>
    </xf>
    <xf numFmtId="0" fontId="12" fillId="0" borderId="0" applyNumberFormat="0" applyFont="0" applyFill="0" applyBorder="0" applyProtection="0"/>
    <xf numFmtId="0" fontId="6" fillId="0" borderId="0" applyNumberFormat="0" applyFont="0" applyFill="0" applyBorder="0" applyProtection="0"/>
    <xf numFmtId="0" fontId="6" fillId="0" borderId="0" applyNumberFormat="0" applyFont="0" applyFill="0" applyBorder="0" applyProtection="0"/>
    <xf numFmtId="0" fontId="13" fillId="0" borderId="7" applyNumberFormat="0" applyFill="0" applyAlignment="0" applyProtection="0"/>
    <xf numFmtId="0" fontId="118" fillId="0" borderId="0"/>
    <xf numFmtId="0" fontId="118" fillId="0" borderId="0"/>
    <xf numFmtId="0" fontId="4" fillId="0" borderId="0"/>
    <xf numFmtId="0" fontId="66" fillId="23" borderId="20" applyNumberFormat="0" applyProtection="0">
      <alignment vertical="center"/>
    </xf>
    <xf numFmtId="0" fontId="67" fillId="23" borderId="20" applyNumberFormat="0" applyProtection="0">
      <alignment vertical="center"/>
    </xf>
    <xf numFmtId="0" fontId="68" fillId="23" borderId="20" applyNumberFormat="0" applyProtection="0">
      <alignment horizontal="left" vertical="center" indent="1"/>
    </xf>
    <xf numFmtId="0" fontId="34" fillId="23" borderId="12" applyNumberFormat="0" applyProtection="0">
      <alignment horizontal="left" vertical="top" indent="1"/>
    </xf>
    <xf numFmtId="0" fontId="69" fillId="32" borderId="20" applyNumberFormat="0" applyProtection="0">
      <alignment horizontal="left" vertical="center" indent="1"/>
    </xf>
    <xf numFmtId="0" fontId="53" fillId="54" borderId="20" applyNumberFormat="0" applyProtection="0">
      <alignment horizontal="left" vertical="center" indent="1"/>
    </xf>
    <xf numFmtId="0" fontId="53" fillId="36" borderId="20" applyNumberFormat="0" applyProtection="0">
      <alignment horizontal="left" vertical="center" indent="1"/>
    </xf>
    <xf numFmtId="0" fontId="70" fillId="32" borderId="20" applyNumberFormat="0" applyProtection="0">
      <alignment horizontal="left" vertical="center" indent="1"/>
    </xf>
    <xf numFmtId="0" fontId="71" fillId="8" borderId="20" applyNumberFormat="0" applyProtection="0">
      <alignment vertical="center"/>
    </xf>
    <xf numFmtId="0" fontId="43" fillId="34" borderId="20" applyNumberFormat="0" applyProtection="0">
      <alignment horizontal="left" vertical="center" indent="1"/>
    </xf>
    <xf numFmtId="0" fontId="72" fillId="36" borderId="20" applyNumberFormat="0" applyProtection="0">
      <alignment horizontal="left" vertical="center" indent="1"/>
    </xf>
    <xf numFmtId="0" fontId="73" fillId="32" borderId="20"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top"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top"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top" indent="1"/>
    </xf>
    <xf numFmtId="0" fontId="118" fillId="36" borderId="12" applyNumberFormat="0" applyProtection="0">
      <alignment horizontal="left" vertical="center" indent="1"/>
    </xf>
    <xf numFmtId="0" fontId="118" fillId="36" borderId="12" applyNumberFormat="0" applyProtection="0">
      <alignment horizontal="left" vertical="center" indent="1"/>
    </xf>
    <xf numFmtId="0" fontId="118" fillId="36" borderId="12" applyNumberFormat="0" applyProtection="0">
      <alignment horizontal="left" vertical="center" indent="1"/>
    </xf>
    <xf numFmtId="0" fontId="118" fillId="36" borderId="12" applyNumberFormat="0" applyProtection="0">
      <alignment horizontal="left" vertical="top" indent="1"/>
    </xf>
    <xf numFmtId="0" fontId="74" fillId="34" borderId="20" applyNumberFormat="0" applyProtection="0">
      <alignment vertical="center"/>
    </xf>
    <xf numFmtId="0" fontId="75" fillId="34" borderId="20" applyNumberFormat="0" applyProtection="0">
      <alignment vertical="center"/>
    </xf>
    <xf numFmtId="0" fontId="53" fillId="36" borderId="20" applyNumberFormat="0" applyProtection="0">
      <alignment horizontal="left" vertical="center" indent="1"/>
    </xf>
    <xf numFmtId="0" fontId="10" fillId="22" borderId="12" applyNumberFormat="0" applyProtection="0">
      <alignment horizontal="left" vertical="top" indent="1"/>
    </xf>
    <xf numFmtId="0" fontId="10" fillId="22" borderId="12" applyNumberFormat="0" applyProtection="0">
      <alignment horizontal="left" vertical="top" indent="1"/>
    </xf>
    <xf numFmtId="0" fontId="76" fillId="34" borderId="20" applyNumberFormat="0" applyProtection="0">
      <alignment vertical="center"/>
    </xf>
    <xf numFmtId="0" fontId="77" fillId="34" borderId="20" applyNumberFormat="0" applyProtection="0">
      <alignment vertical="center"/>
    </xf>
    <xf numFmtId="0" fontId="53" fillId="36" borderId="20" applyNumberFormat="0" applyProtection="0">
      <alignment horizontal="left" vertical="center" indent="1"/>
    </xf>
    <xf numFmtId="0" fontId="10" fillId="33" borderId="12" applyNumberFormat="0" applyProtection="0">
      <alignment horizontal="left" vertical="top" indent="1"/>
    </xf>
    <xf numFmtId="0" fontId="51" fillId="34" borderId="20" applyNumberFormat="0" applyProtection="0">
      <alignment vertical="center"/>
    </xf>
    <xf numFmtId="0" fontId="52" fillId="34" borderId="20" applyNumberFormat="0" applyProtection="0">
      <alignment vertical="center"/>
    </xf>
    <xf numFmtId="0" fontId="53" fillId="22" borderId="20" applyNumberFormat="0" applyProtection="0">
      <alignment horizontal="left" vertical="center" indent="1"/>
    </xf>
    <xf numFmtId="0" fontId="78" fillId="8" borderId="20" applyNumberFormat="0" applyProtection="0">
      <alignment horizontal="left" indent="1"/>
    </xf>
    <xf numFmtId="0" fontId="64" fillId="34" borderId="20" applyNumberFormat="0" applyProtection="0">
      <alignment vertical="center"/>
    </xf>
    <xf numFmtId="0" fontId="15" fillId="0" borderId="0" applyNumberFormat="0" applyFont="0" applyFill="0" applyBorder="0" applyAlignment="0" applyProtection="0"/>
    <xf numFmtId="0" fontId="118" fillId="0" borderId="17" applyNumberFormat="0" applyFill="0" applyBorder="0" applyAlignment="0" applyProtection="0"/>
    <xf numFmtId="0" fontId="4" fillId="0" borderId="0"/>
    <xf numFmtId="0" fontId="4" fillId="0" borderId="0"/>
    <xf numFmtId="0" fontId="118" fillId="0" borderId="0"/>
    <xf numFmtId="0" fontId="118" fillId="32" borderId="12" applyNumberFormat="0" applyProtection="0">
      <alignment horizontal="left" vertical="top" indent="1"/>
    </xf>
    <xf numFmtId="0" fontId="118" fillId="33" borderId="12" applyNumberFormat="0" applyProtection="0">
      <alignment horizontal="left" vertical="top" indent="1"/>
    </xf>
    <xf numFmtId="0" fontId="118" fillId="8" borderId="12" applyNumberFormat="0" applyProtection="0">
      <alignment horizontal="left" vertical="top" indent="1"/>
    </xf>
    <xf numFmtId="0" fontId="118" fillId="36" borderId="12" applyNumberFormat="0" applyProtection="0">
      <alignment horizontal="left" vertical="top" indent="1"/>
    </xf>
    <xf numFmtId="0" fontId="4" fillId="0" borderId="0"/>
    <xf numFmtId="0" fontId="118" fillId="0" borderId="0"/>
    <xf numFmtId="0" fontId="19" fillId="7" borderId="0" applyNumberFormat="0" applyBorder="0" applyAlignment="0" applyProtection="0"/>
    <xf numFmtId="0" fontId="19" fillId="7" borderId="0" applyNumberFormat="0" applyBorder="0" applyAlignment="0" applyProtection="0"/>
    <xf numFmtId="0" fontId="19" fillId="2"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4"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5"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7"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8"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10"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5"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11"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2"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10"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2" fillId="34" borderId="2" applyNumberFormat="0" applyAlignment="0" applyProtection="0"/>
    <xf numFmtId="0" fontId="22" fillId="34" borderId="2" applyNumberFormat="0" applyAlignment="0" applyProtection="0"/>
    <xf numFmtId="0" fontId="22" fillId="20" borderId="2" applyNumberFormat="0" applyAlignment="0" applyProtection="0"/>
    <xf numFmtId="0" fontId="22" fillId="34" borderId="2" applyNumberFormat="0" applyAlignment="0" applyProtection="0"/>
    <xf numFmtId="0" fontId="22" fillId="34" borderId="2" applyNumberFormat="0" applyAlignment="0" applyProtection="0"/>
    <xf numFmtId="0" fontId="22" fillId="34" borderId="2" applyNumberFormat="0" applyAlignment="0" applyProtection="0"/>
    <xf numFmtId="43" fontId="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8"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0" fontId="82" fillId="0" borderId="21" applyNumberFormat="0" applyFill="0" applyAlignment="0" applyProtection="0"/>
    <xf numFmtId="0" fontId="82" fillId="0" borderId="21" applyNumberFormat="0" applyFill="0" applyAlignment="0" applyProtection="0"/>
    <xf numFmtId="0" fontId="62" fillId="0" borderId="18"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12" fillId="0" borderId="0" applyNumberFormat="0" applyFont="0" applyFill="0" applyBorder="0" applyProtection="0"/>
    <xf numFmtId="0" fontId="12" fillId="0" borderId="0" applyNumberFormat="0" applyFont="0" applyFill="0" applyBorder="0" applyProtection="0"/>
    <xf numFmtId="0" fontId="12" fillId="0" borderId="0" applyNumberFormat="0" applyFont="0" applyFill="0" applyBorder="0" applyProtection="0"/>
    <xf numFmtId="0" fontId="12" fillId="0" borderId="0" applyNumberFormat="0" applyFont="0" applyFill="0" applyBorder="0" applyProtection="0"/>
    <xf numFmtId="0" fontId="12" fillId="0" borderId="0" applyNumberFormat="0" applyFont="0" applyFill="0" applyBorder="0" applyProtection="0"/>
    <xf numFmtId="0" fontId="12" fillId="0" borderId="0" applyNumberFormat="0" applyFont="0" applyFill="0" applyBorder="0" applyProtection="0"/>
    <xf numFmtId="0" fontId="6" fillId="0" borderId="0" applyNumberFormat="0" applyFont="0" applyFill="0" applyBorder="0" applyProtection="0"/>
    <xf numFmtId="0" fontId="83" fillId="0" borderId="13" applyNumberFormat="0" applyFill="0" applyAlignment="0" applyProtection="0"/>
    <xf numFmtId="0" fontId="83" fillId="0" borderId="13" applyNumberFormat="0" applyFill="0" applyAlignment="0" applyProtection="0"/>
    <xf numFmtId="0" fontId="63" fillId="0" borderId="13" applyNumberFormat="0" applyFill="0" applyAlignment="0" applyProtection="0"/>
    <xf numFmtId="0" fontId="83" fillId="0" borderId="13" applyNumberFormat="0" applyFill="0" applyAlignment="0" applyProtection="0"/>
    <xf numFmtId="0" fontId="83" fillId="0" borderId="13" applyNumberFormat="0" applyFill="0" applyAlignment="0" applyProtection="0"/>
    <xf numFmtId="0" fontId="83" fillId="0" borderId="13" applyNumberFormat="0" applyFill="0" applyAlignment="0" applyProtection="0"/>
    <xf numFmtId="0" fontId="6" fillId="0" borderId="0" applyNumberFormat="0" applyFont="0" applyFill="0" applyBorder="0" applyProtection="0"/>
    <xf numFmtId="0" fontId="6" fillId="0" borderId="0" applyNumberFormat="0" applyFont="0" applyFill="0" applyBorder="0" applyProtection="0"/>
    <xf numFmtId="0" fontId="6" fillId="0" borderId="0" applyNumberFormat="0" applyFont="0" applyFill="0" applyBorder="0" applyProtection="0"/>
    <xf numFmtId="0" fontId="6" fillId="0" borderId="0" applyNumberFormat="0" applyFont="0" applyFill="0" applyBorder="0" applyProtection="0"/>
    <xf numFmtId="0" fontId="6" fillId="0" borderId="0" applyNumberFormat="0" applyFont="0" applyFill="0" applyBorder="0" applyProtection="0"/>
    <xf numFmtId="0" fontId="81" fillId="0" borderId="22" applyNumberFormat="0" applyFill="0" applyAlignment="0" applyProtection="0"/>
    <xf numFmtId="0" fontId="81" fillId="0" borderId="22" applyNumberFormat="0" applyFill="0" applyAlignment="0" applyProtection="0"/>
    <xf numFmtId="0" fontId="26" fillId="0" borderId="6"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26"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0" fontId="27" fillId="23" borderId="2" applyNumberFormat="0" applyAlignment="0" applyProtection="0"/>
    <xf numFmtId="0" fontId="27" fillId="23" borderId="2" applyNumberFormat="0" applyAlignment="0" applyProtection="0"/>
    <xf numFmtId="0" fontId="27" fillId="7" borderId="2" applyNumberFormat="0" applyAlignment="0" applyProtection="0"/>
    <xf numFmtId="0" fontId="27" fillId="23" borderId="2" applyNumberFormat="0" applyAlignment="0" applyProtection="0"/>
    <xf numFmtId="0" fontId="27" fillId="23" borderId="2" applyNumberFormat="0" applyAlignment="0" applyProtection="0"/>
    <xf numFmtId="0" fontId="27" fillId="23" borderId="2" applyNumberFormat="0" applyAlignment="0" applyProtection="0"/>
    <xf numFmtId="0" fontId="27" fillId="7" borderId="2" applyNumberFormat="0" applyAlignment="0" applyProtection="0"/>
    <xf numFmtId="0" fontId="27" fillId="7" borderId="2" applyNumberFormat="0" applyAlignment="0" applyProtection="0"/>
    <xf numFmtId="0" fontId="27" fillId="7" borderId="2" applyNumberFormat="0" applyAlignment="0" applyProtection="0"/>
    <xf numFmtId="0" fontId="27" fillId="7" borderId="2" applyNumberFormat="0" applyAlignment="0" applyProtection="0"/>
    <xf numFmtId="0" fontId="27" fillId="7" borderId="2" applyNumberFormat="0" applyAlignment="0" applyProtection="0"/>
    <xf numFmtId="0" fontId="61" fillId="0" borderId="0"/>
    <xf numFmtId="0" fontId="118" fillId="0" borderId="0"/>
    <xf numFmtId="0" fontId="118" fillId="0" borderId="0"/>
    <xf numFmtId="0" fontId="4" fillId="0" borderId="0"/>
    <xf numFmtId="0" fontId="4" fillId="0" borderId="0"/>
    <xf numFmtId="0" fontId="4" fillId="0" borderId="0"/>
    <xf numFmtId="0" fontId="4" fillId="0" borderId="0"/>
    <xf numFmtId="0" fontId="4" fillId="0" borderId="0"/>
    <xf numFmtId="0" fontId="1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8" fillId="0" borderId="0"/>
    <xf numFmtId="0" fontId="118" fillId="0" borderId="0"/>
    <xf numFmtId="0" fontId="118" fillId="0" borderId="0"/>
    <xf numFmtId="0" fontId="118" fillId="0" borderId="0"/>
    <xf numFmtId="0" fontId="1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8" fillId="0" borderId="0"/>
    <xf numFmtId="0" fontId="118" fillId="0" borderId="0"/>
    <xf numFmtId="0" fontId="118" fillId="0" borderId="0"/>
    <xf numFmtId="0" fontId="4" fillId="0" borderId="0"/>
    <xf numFmtId="0" fontId="4" fillId="0" borderId="0"/>
    <xf numFmtId="0" fontId="4" fillId="0" borderId="0"/>
    <xf numFmtId="0" fontId="118" fillId="0" borderId="0"/>
    <xf numFmtId="0" fontId="118" fillId="0" borderId="0"/>
    <xf numFmtId="0" fontId="4" fillId="0" borderId="0"/>
    <xf numFmtId="0" fontId="4" fillId="0" borderId="0"/>
    <xf numFmtId="0" fontId="4" fillId="0" borderId="0"/>
    <xf numFmtId="0" fontId="118" fillId="0" borderId="0"/>
    <xf numFmtId="0" fontId="61" fillId="0" borderId="0"/>
    <xf numFmtId="0" fontId="118" fillId="0" borderId="0"/>
    <xf numFmtId="0" fontId="118" fillId="0" borderId="0"/>
    <xf numFmtId="0" fontId="4" fillId="0" borderId="0"/>
    <xf numFmtId="0" fontId="118" fillId="0" borderId="0"/>
    <xf numFmtId="0" fontId="118" fillId="0" borderId="0"/>
    <xf numFmtId="0" fontId="4" fillId="0" borderId="0"/>
    <xf numFmtId="0" fontId="118" fillId="0" borderId="0"/>
    <xf numFmtId="0" fontId="118" fillId="0" borderId="0"/>
    <xf numFmtId="0" fontId="118" fillId="0" borderId="0"/>
    <xf numFmtId="0" fontId="4" fillId="0" borderId="0"/>
    <xf numFmtId="0" fontId="118" fillId="0" borderId="0"/>
    <xf numFmtId="0" fontId="118" fillId="0" borderId="0"/>
    <xf numFmtId="0" fontId="118" fillId="0" borderId="0"/>
    <xf numFmtId="0" fontId="118" fillId="0" borderId="0"/>
    <xf numFmtId="0" fontId="61" fillId="0" borderId="0"/>
    <xf numFmtId="0" fontId="4" fillId="0" borderId="0"/>
    <xf numFmtId="0" fontId="4" fillId="0" borderId="0"/>
    <xf numFmtId="0" fontId="4" fillId="0" borderId="0"/>
    <xf numFmtId="0" fontId="4"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4" fillId="0" borderId="0"/>
    <xf numFmtId="0" fontId="118" fillId="0" borderId="0"/>
    <xf numFmtId="0" fontId="61" fillId="0" borderId="0"/>
    <xf numFmtId="0" fontId="4" fillId="0" borderId="0"/>
    <xf numFmtId="0" fontId="4" fillId="0" borderId="0"/>
    <xf numFmtId="0" fontId="4" fillId="0" borderId="0"/>
    <xf numFmtId="0" fontId="4" fillId="0" borderId="0"/>
    <xf numFmtId="0" fontId="118" fillId="0" borderId="0"/>
    <xf numFmtId="0" fontId="4" fillId="0" borderId="0"/>
    <xf numFmtId="0" fontId="4" fillId="0" borderId="0"/>
    <xf numFmtId="0" fontId="118" fillId="0" borderId="0"/>
    <xf numFmtId="0" fontId="61" fillId="0" borderId="0"/>
    <xf numFmtId="0" fontId="118" fillId="0" borderId="0"/>
    <xf numFmtId="0" fontId="118" fillId="22" borderId="10" applyNumberFormat="0" applyFont="0" applyAlignment="0" applyProtection="0"/>
    <xf numFmtId="0" fontId="118" fillId="22" borderId="10" applyNumberFormat="0" applyFont="0" applyAlignment="0" applyProtection="0"/>
    <xf numFmtId="0" fontId="118" fillId="22" borderId="10" applyNumberFormat="0" applyFont="0" applyAlignment="0" applyProtection="0"/>
    <xf numFmtId="0" fontId="118" fillId="22" borderId="10" applyNumberFormat="0" applyFont="0" applyAlignment="0" applyProtection="0"/>
    <xf numFmtId="0" fontId="30" fillId="34" borderId="11" applyNumberFormat="0" applyAlignment="0" applyProtection="0"/>
    <xf numFmtId="0" fontId="30" fillId="34" borderId="11" applyNumberFormat="0" applyAlignment="0" applyProtection="0"/>
    <xf numFmtId="0" fontId="30" fillId="20" borderId="11" applyNumberFormat="0" applyAlignment="0" applyProtection="0"/>
    <xf numFmtId="0" fontId="30" fillId="34" borderId="11" applyNumberFormat="0" applyAlignment="0" applyProtection="0"/>
    <xf numFmtId="0" fontId="30" fillId="34" borderId="11" applyNumberFormat="0" applyAlignment="0" applyProtection="0"/>
    <xf numFmtId="0" fontId="30" fillId="34" borderId="11" applyNumberFormat="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1"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1"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1" fillId="0" borderId="0" applyFont="0" applyFill="0" applyBorder="0" applyAlignment="0" applyProtection="0"/>
    <xf numFmtId="9" fontId="118" fillId="0" borderId="0" applyFont="0" applyFill="0" applyBorder="0" applyAlignment="0" applyProtection="0"/>
    <xf numFmtId="9" fontId="61" fillId="0" borderId="0" applyFont="0" applyFill="0" applyBorder="0" applyAlignment="0" applyProtection="0"/>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36" borderId="12" applyNumberFormat="0" applyProtection="0">
      <alignment horizontal="left" vertical="center" indent="1"/>
    </xf>
    <xf numFmtId="0" fontId="118" fillId="36" borderId="12" applyNumberFormat="0" applyProtection="0">
      <alignment horizontal="left" vertical="center" indent="1"/>
    </xf>
    <xf numFmtId="0" fontId="118" fillId="36" borderId="12" applyNumberFormat="0" applyProtection="0">
      <alignment horizontal="left" vertical="center" indent="1"/>
    </xf>
    <xf numFmtId="0" fontId="118" fillId="36" borderId="12" applyNumberFormat="0" applyProtection="0">
      <alignment horizontal="left" vertical="center" indent="1"/>
    </xf>
    <xf numFmtId="0" fontId="118" fillId="36" borderId="12" applyNumberFormat="0" applyProtection="0">
      <alignment horizontal="left" vertical="center" indent="1"/>
    </xf>
    <xf numFmtId="0" fontId="118" fillId="36" borderId="12" applyNumberFormat="0" applyProtection="0">
      <alignment horizontal="left" vertical="center" indent="1"/>
    </xf>
    <xf numFmtId="0" fontId="118" fillId="36" borderId="12" applyNumberFormat="0" applyProtection="0">
      <alignment horizontal="left" vertical="center" indent="1"/>
    </xf>
    <xf numFmtId="0" fontId="118" fillId="36" borderId="12" applyNumberFormat="0" applyProtection="0">
      <alignment horizontal="left" vertical="center" indent="1"/>
    </xf>
    <xf numFmtId="0" fontId="118" fillId="36" borderId="12" applyNumberFormat="0" applyProtection="0">
      <alignment horizontal="left" vertical="center" indent="1"/>
    </xf>
    <xf numFmtId="0" fontId="118" fillId="36" borderId="12" applyNumberFormat="0" applyProtection="0">
      <alignment horizontal="left" vertical="center" indent="1"/>
    </xf>
    <xf numFmtId="0" fontId="118" fillId="36" borderId="12" applyNumberFormat="0" applyProtection="0">
      <alignment horizontal="left" vertical="center" indent="1"/>
    </xf>
    <xf numFmtId="0" fontId="118" fillId="36" borderId="12" applyNumberFormat="0" applyProtection="0">
      <alignment horizontal="left" vertical="center" indent="1"/>
    </xf>
    <xf numFmtId="0" fontId="118" fillId="36" borderId="12" applyNumberFormat="0" applyProtection="0">
      <alignment horizontal="left" vertical="center"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118" fillId="36" borderId="12" applyNumberFormat="0" applyProtection="0">
      <alignment horizontal="left" vertical="top" indent="1"/>
    </xf>
    <xf numFmtId="0" fontId="60" fillId="0" borderId="0" applyNumberFormat="0" applyFill="0" applyBorder="0" applyAlignment="0" applyProtection="0"/>
    <xf numFmtId="0" fontId="60" fillId="0" borderId="0" applyNumberFormat="0" applyFill="0" applyBorder="0" applyAlignment="0" applyProtection="0"/>
    <xf numFmtId="0" fontId="31"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59" fillId="0" borderId="23" applyNumberFormat="0" applyFill="0" applyAlignment="0" applyProtection="0"/>
    <xf numFmtId="0" fontId="59" fillId="0" borderId="23" applyNumberFormat="0" applyFill="0" applyAlignment="0" applyProtection="0"/>
    <xf numFmtId="0" fontId="59" fillId="0" borderId="19"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8"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8" fillId="0" borderId="0"/>
    <xf numFmtId="0" fontId="1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8" fillId="0" borderId="0" applyFont="0" applyFill="0" applyBorder="0" applyAlignment="0" applyProtection="0"/>
    <xf numFmtId="9" fontId="1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8" fillId="0" borderId="0"/>
    <xf numFmtId="0" fontId="118" fillId="0" borderId="0"/>
    <xf numFmtId="0" fontId="118" fillId="0" borderId="0"/>
    <xf numFmtId="43"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8" fillId="0" borderId="0" applyFont="0" applyFill="0" applyBorder="0" applyAlignment="0" applyProtection="0"/>
    <xf numFmtId="9" fontId="1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8" fillId="0" borderId="0" applyFont="0" applyFill="0" applyBorder="0" applyAlignment="0" applyProtection="0"/>
    <xf numFmtId="9" fontId="1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8" fillId="0" borderId="0" applyFont="0" applyFill="0" applyBorder="0" applyAlignment="0" applyProtection="0"/>
    <xf numFmtId="9" fontId="1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8" fillId="0" borderId="0"/>
    <xf numFmtId="0" fontId="4" fillId="0" borderId="0"/>
    <xf numFmtId="9" fontId="61" fillId="0" borderId="0" applyFont="0" applyFill="0" applyBorder="0" applyAlignment="0" applyProtection="0"/>
    <xf numFmtId="0" fontId="27" fillId="7" borderId="2" applyNumberFormat="0" applyAlignment="0" applyProtection="0"/>
    <xf numFmtId="43" fontId="61" fillId="0" borderId="0" applyFont="0" applyFill="0" applyBorder="0" applyAlignment="0" applyProtection="0"/>
    <xf numFmtId="0" fontId="61" fillId="0" borderId="0"/>
    <xf numFmtId="43"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0" fontId="4" fillId="0" borderId="0"/>
    <xf numFmtId="0" fontId="4" fillId="0" borderId="0"/>
    <xf numFmtId="0" fontId="4" fillId="0" borderId="0"/>
    <xf numFmtId="0" fontId="4" fillId="0" borderId="0"/>
    <xf numFmtId="9" fontId="118" fillId="0" borderId="0" applyFont="0" applyFill="0" applyBorder="0" applyAlignment="0" applyProtection="0"/>
    <xf numFmtId="9" fontId="118" fillId="0" borderId="0" applyFont="0" applyFill="0" applyBorder="0" applyAlignment="0" applyProtection="0"/>
    <xf numFmtId="0" fontId="4" fillId="0" borderId="0"/>
    <xf numFmtId="0" fontId="4" fillId="0" borderId="0"/>
    <xf numFmtId="9" fontId="118"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18" fillId="0" borderId="0" applyFont="0" applyFill="0" applyBorder="0" applyAlignment="0" applyProtection="0"/>
    <xf numFmtId="0" fontId="4" fillId="0" borderId="0"/>
    <xf numFmtId="43" fontId="118" fillId="0" borderId="0" applyFont="0" applyFill="0" applyBorder="0" applyAlignment="0" applyProtection="0"/>
    <xf numFmtId="9" fontId="1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8" fillId="0" borderId="0"/>
    <xf numFmtId="0" fontId="4" fillId="0" borderId="0"/>
    <xf numFmtId="43"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9" fontId="1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8" fillId="0" borderId="0" applyFont="0" applyFill="0" applyBorder="0" applyAlignment="0" applyProtection="0"/>
    <xf numFmtId="9" fontId="1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0" fontId="118" fillId="0" borderId="0"/>
    <xf numFmtId="9" fontId="118" fillId="0" borderId="0" applyFont="0" applyFill="0" applyBorder="0" applyAlignment="0" applyProtection="0"/>
    <xf numFmtId="0" fontId="118" fillId="0" borderId="0"/>
    <xf numFmtId="9" fontId="118" fillId="0" borderId="0" applyFont="0" applyFill="0" applyBorder="0" applyAlignment="0" applyProtection="0"/>
    <xf numFmtId="0" fontId="4" fillId="0" borderId="0"/>
    <xf numFmtId="0" fontId="118" fillId="0" borderId="0"/>
    <xf numFmtId="0" fontId="4" fillId="0" borderId="0"/>
    <xf numFmtId="0" fontId="4" fillId="0" borderId="0"/>
    <xf numFmtId="0" fontId="4" fillId="0" borderId="0"/>
    <xf numFmtId="0" fontId="4" fillId="0" borderId="0"/>
    <xf numFmtId="0" fontId="4" fillId="0" borderId="0"/>
    <xf numFmtId="0" fontId="4" fillId="0" borderId="0"/>
    <xf numFmtId="43" fontId="1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8" fillId="0" borderId="0" applyFont="0" applyFill="0" applyBorder="0" applyAlignment="0" applyProtection="0"/>
    <xf numFmtId="9" fontId="1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8"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8" fillId="0" borderId="0" applyFont="0" applyFill="0" applyBorder="0" applyAlignment="0" applyProtection="0"/>
    <xf numFmtId="9" fontId="1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8" fillId="0" borderId="0"/>
    <xf numFmtId="9" fontId="61" fillId="0" borderId="0" applyFont="0" applyFill="0" applyBorder="0" applyAlignment="0" applyProtection="0"/>
    <xf numFmtId="43" fontId="6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0" fontId="27" fillId="7" borderId="2" applyNumberFormat="0" applyAlignment="0" applyProtection="0"/>
    <xf numFmtId="0" fontId="61" fillId="0" borderId="0"/>
    <xf numFmtId="0" fontId="27" fillId="7" borderId="2" applyNumberFormat="0" applyAlignment="0" applyProtection="0"/>
    <xf numFmtId="43"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8" fillId="0" borderId="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0" fontId="118" fillId="0" borderId="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9" fontId="118" fillId="0" borderId="0" applyFont="0" applyFill="0" applyBorder="0" applyAlignment="0" applyProtection="0"/>
    <xf numFmtId="43" fontId="118" fillId="0" borderId="0" applyFont="0" applyFill="0" applyBorder="0" applyAlignment="0" applyProtection="0"/>
    <xf numFmtId="0" fontId="118" fillId="0" borderId="0"/>
    <xf numFmtId="9"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0" fontId="118" fillId="0" borderId="0"/>
    <xf numFmtId="9"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8" fillId="0" borderId="0" applyFont="0" applyFill="0" applyBorder="0" applyAlignment="0" applyProtection="0"/>
    <xf numFmtId="9" fontId="1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8" fillId="0" borderId="0"/>
    <xf numFmtId="0" fontId="4" fillId="0" borderId="0"/>
    <xf numFmtId="0" fontId="4" fillId="0" borderId="0"/>
    <xf numFmtId="43" fontId="4"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4" fillId="0" borderId="0"/>
    <xf numFmtId="0" fontId="4" fillId="0" borderId="0"/>
    <xf numFmtId="0" fontId="4" fillId="0" borderId="0"/>
    <xf numFmtId="0" fontId="4" fillId="0" borderId="0"/>
    <xf numFmtId="0" fontId="4" fillId="55" borderId="0" applyNumberFormat="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20" fillId="0" borderId="0" applyNumberForma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1" fillId="72" borderId="0" applyNumberFormat="0" applyBorder="0" applyAlignment="0" applyProtection="0"/>
    <xf numFmtId="0" fontId="1" fillId="0" borderId="0"/>
    <xf numFmtId="0" fontId="10" fillId="0" borderId="0"/>
  </cellStyleXfs>
  <cellXfs count="2570">
    <xf numFmtId="0" fontId="0" fillId="0" borderId="0" xfId="0"/>
    <xf numFmtId="0" fontId="17" fillId="0" borderId="0" xfId="0" applyFont="1"/>
    <xf numFmtId="3" fontId="0" fillId="0" borderId="0" xfId="0" applyNumberFormat="1"/>
    <xf numFmtId="3" fontId="7" fillId="0" borderId="0" xfId="0" applyNumberFormat="1" applyFont="1"/>
    <xf numFmtId="0" fontId="7" fillId="0" borderId="0" xfId="0" applyFont="1"/>
    <xf numFmtId="0" fontId="0" fillId="0" borderId="0" xfId="0" applyAlignment="1">
      <alignment vertical="center"/>
    </xf>
    <xf numFmtId="9" fontId="0" fillId="0" borderId="0" xfId="0" applyNumberFormat="1"/>
    <xf numFmtId="0" fontId="0" fillId="0" borderId="0" xfId="0" quotePrefix="1" applyAlignment="1">
      <alignment vertical="center"/>
    </xf>
    <xf numFmtId="9" fontId="0" fillId="0" borderId="0" xfId="0" applyNumberFormat="1" applyAlignment="1">
      <alignment vertical="center"/>
    </xf>
    <xf numFmtId="0" fontId="84" fillId="0" borderId="0" xfId="0" applyFont="1"/>
    <xf numFmtId="0" fontId="87" fillId="0" borderId="0" xfId="0" applyFont="1" applyAlignment="1">
      <alignment vertical="center"/>
    </xf>
    <xf numFmtId="0" fontId="86" fillId="0" borderId="0" xfId="0" applyFont="1"/>
    <xf numFmtId="0" fontId="89" fillId="0" borderId="0" xfId="0" applyFont="1"/>
    <xf numFmtId="0" fontId="92" fillId="0" borderId="0" xfId="0" applyFont="1" applyAlignment="1">
      <alignment wrapText="1"/>
    </xf>
    <xf numFmtId="0" fontId="90" fillId="0" borderId="0" xfId="0" applyFont="1"/>
    <xf numFmtId="3" fontId="90" fillId="0" borderId="0" xfId="0" applyNumberFormat="1" applyFont="1"/>
    <xf numFmtId="3" fontId="89" fillId="0" borderId="0" xfId="0" applyNumberFormat="1" applyFont="1"/>
    <xf numFmtId="0" fontId="98" fillId="0" borderId="25" xfId="0" applyFont="1" applyBorder="1"/>
    <xf numFmtId="10" fontId="98" fillId="0" borderId="26" xfId="0" applyNumberFormat="1" applyFont="1" applyBorder="1"/>
    <xf numFmtId="0" fontId="98" fillId="0" borderId="26" xfId="0" applyFont="1" applyBorder="1"/>
    <xf numFmtId="10" fontId="98" fillId="0" borderId="0" xfId="0" applyNumberFormat="1" applyFont="1"/>
    <xf numFmtId="9" fontId="89" fillId="0" borderId="0" xfId="0" applyNumberFormat="1" applyFont="1"/>
    <xf numFmtId="0" fontId="90" fillId="0" borderId="0" xfId="326" applyFont="1"/>
    <xf numFmtId="164" fontId="90" fillId="0" borderId="31" xfId="4" applyNumberFormat="1" applyFont="1" applyFill="1" applyBorder="1" applyAlignment="1">
      <alignment vertical="top" wrapText="1"/>
    </xf>
    <xf numFmtId="164" fontId="90" fillId="0" borderId="30" xfId="4" applyNumberFormat="1" applyFont="1" applyFill="1" applyBorder="1" applyAlignment="1">
      <alignment horizontal="center" vertical="top" wrapText="1"/>
    </xf>
    <xf numFmtId="3" fontId="90" fillId="0" borderId="0" xfId="326" applyNumberFormat="1" applyFont="1"/>
    <xf numFmtId="3" fontId="105" fillId="0" borderId="0" xfId="326" applyNumberFormat="1" applyFont="1"/>
    <xf numFmtId="0" fontId="106" fillId="0" borderId="0" xfId="326" applyFont="1"/>
    <xf numFmtId="9" fontId="90" fillId="0" borderId="0" xfId="4" applyNumberFormat="1" applyFont="1" applyBorder="1" applyAlignment="1">
      <alignment horizontal="right"/>
    </xf>
    <xf numFmtId="9" fontId="90" fillId="0" borderId="0" xfId="4" applyNumberFormat="1" applyFont="1" applyBorder="1" applyAlignment="1"/>
    <xf numFmtId="9" fontId="97" fillId="0" borderId="0" xfId="4" applyNumberFormat="1" applyFont="1" applyBorder="1" applyAlignment="1">
      <alignment horizontal="right"/>
    </xf>
    <xf numFmtId="9" fontId="97" fillId="0" borderId="0" xfId="4" applyNumberFormat="1" applyFont="1" applyBorder="1" applyAlignment="1"/>
    <xf numFmtId="0" fontId="97" fillId="0" borderId="0" xfId="0" applyFont="1"/>
    <xf numFmtId="0" fontId="103" fillId="0" borderId="0" xfId="0" applyFont="1" applyAlignment="1">
      <alignment horizontal="center" wrapText="1"/>
    </xf>
    <xf numFmtId="0" fontId="90" fillId="0" borderId="0" xfId="0" applyFont="1" applyAlignment="1">
      <alignment vertical="center"/>
    </xf>
    <xf numFmtId="14" fontId="97" fillId="0" borderId="27" xfId="0" applyNumberFormat="1" applyFont="1" applyBorder="1" applyAlignment="1">
      <alignment horizontal="left"/>
    </xf>
    <xf numFmtId="0" fontId="86" fillId="0" borderId="0" xfId="0" applyFont="1" applyAlignment="1">
      <alignment horizontal="center"/>
    </xf>
    <xf numFmtId="0" fontId="107" fillId="0" borderId="0" xfId="0" applyFont="1" applyAlignment="1">
      <alignment horizontal="center" vertical="center" wrapText="1"/>
    </xf>
    <xf numFmtId="0" fontId="105" fillId="0" borderId="0" xfId="0" applyFont="1"/>
    <xf numFmtId="42" fontId="90" fillId="0" borderId="0" xfId="1" applyNumberFormat="1" applyFont="1"/>
    <xf numFmtId="42" fontId="97" fillId="0" borderId="0" xfId="1" applyNumberFormat="1" applyFont="1" applyFill="1"/>
    <xf numFmtId="10" fontId="89" fillId="0" borderId="0" xfId="0" applyNumberFormat="1" applyFont="1"/>
    <xf numFmtId="43" fontId="89" fillId="0" borderId="0" xfId="4" applyFont="1"/>
    <xf numFmtId="170" fontId="89" fillId="0" borderId="0" xfId="1" applyNumberFormat="1" applyFont="1"/>
    <xf numFmtId="0" fontId="91" fillId="0" borderId="0" xfId="0" applyFont="1"/>
    <xf numFmtId="0" fontId="98" fillId="0" borderId="0" xfId="0" applyFont="1"/>
    <xf numFmtId="42" fontId="90" fillId="0" borderId="0" xfId="0" applyNumberFormat="1" applyFont="1"/>
    <xf numFmtId="164" fontId="90" fillId="0" borderId="28" xfId="4" applyNumberFormat="1" applyFont="1" applyFill="1" applyBorder="1" applyAlignment="1">
      <alignment horizontal="center" vertical="top" wrapText="1"/>
    </xf>
    <xf numFmtId="3" fontId="89" fillId="0" borderId="28" xfId="0" applyNumberFormat="1" applyFont="1" applyBorder="1" applyAlignment="1">
      <alignment horizontal="center" vertical="center"/>
    </xf>
    <xf numFmtId="3" fontId="89" fillId="0" borderId="29" xfId="0" applyNumberFormat="1" applyFont="1" applyBorder="1" applyAlignment="1">
      <alignment horizontal="center" vertical="center"/>
    </xf>
    <xf numFmtId="3" fontId="89" fillId="0" borderId="31" xfId="0" applyNumberFormat="1" applyFont="1" applyBorder="1" applyAlignment="1">
      <alignment horizontal="center" vertical="center"/>
    </xf>
    <xf numFmtId="3" fontId="89" fillId="0" borderId="35" xfId="0" applyNumberFormat="1" applyFont="1" applyBorder="1" applyAlignment="1">
      <alignment horizontal="center" vertical="center"/>
    </xf>
    <xf numFmtId="3" fontId="89" fillId="0" borderId="33" xfId="0" applyNumberFormat="1" applyFont="1" applyBorder="1" applyAlignment="1">
      <alignment horizontal="center" vertical="center"/>
    </xf>
    <xf numFmtId="3" fontId="89" fillId="0" borderId="30" xfId="0" applyNumberFormat="1" applyFont="1" applyBorder="1" applyAlignment="1">
      <alignment horizontal="center" vertical="center"/>
    </xf>
    <xf numFmtId="9" fontId="89" fillId="0" borderId="31" xfId="0" applyNumberFormat="1" applyFont="1" applyBorder="1" applyAlignment="1">
      <alignment horizontal="center" vertical="center"/>
    </xf>
    <xf numFmtId="0" fontId="85" fillId="0" borderId="28" xfId="0" applyFont="1" applyBorder="1" applyAlignment="1">
      <alignment horizontal="center" wrapText="1"/>
    </xf>
    <xf numFmtId="172" fontId="85" fillId="0" borderId="29" xfId="0" applyNumberFormat="1" applyFont="1" applyBorder="1" applyAlignment="1">
      <alignment horizontal="center" wrapText="1"/>
    </xf>
    <xf numFmtId="172" fontId="85" fillId="0" borderId="31" xfId="0" applyNumberFormat="1" applyFont="1" applyBorder="1" applyAlignment="1">
      <alignment horizontal="center" wrapText="1"/>
    </xf>
    <xf numFmtId="1" fontId="85" fillId="0" borderId="29" xfId="0" applyNumberFormat="1" applyFont="1" applyBorder="1" applyAlignment="1">
      <alignment horizontal="center" wrapText="1"/>
    </xf>
    <xf numFmtId="1" fontId="85" fillId="0" borderId="31" xfId="0" applyNumberFormat="1" applyFont="1" applyBorder="1" applyAlignment="1">
      <alignment horizontal="center" wrapText="1"/>
    </xf>
    <xf numFmtId="0" fontId="93" fillId="0" borderId="0" xfId="0" applyFont="1"/>
    <xf numFmtId="3" fontId="85" fillId="0" borderId="0" xfId="0" applyNumberFormat="1" applyFont="1"/>
    <xf numFmtId="0" fontId="85" fillId="0" borderId="0" xfId="0" applyFont="1"/>
    <xf numFmtId="0" fontId="93" fillId="0" borderId="28" xfId="0" applyFont="1" applyBorder="1" applyAlignment="1">
      <alignment horizontal="center" wrapText="1"/>
    </xf>
    <xf numFmtId="0" fontId="93" fillId="0" borderId="29" xfId="0" applyFont="1" applyBorder="1" applyAlignment="1">
      <alignment horizontal="center" wrapText="1"/>
    </xf>
    <xf numFmtId="0" fontId="93" fillId="0" borderId="31" xfId="0" applyFont="1" applyBorder="1" applyAlignment="1">
      <alignment horizontal="center" wrapText="1"/>
    </xf>
    <xf numFmtId="0" fontId="85" fillId="0" borderId="30" xfId="652" applyFont="1" applyBorder="1" applyAlignment="1">
      <alignment horizontal="left"/>
    </xf>
    <xf numFmtId="3" fontId="85" fillId="0" borderId="29" xfId="0" applyNumberFormat="1" applyFont="1" applyBorder="1" applyAlignment="1">
      <alignment horizontal="center" vertical="center"/>
    </xf>
    <xf numFmtId="0" fontId="85" fillId="0" borderId="0" xfId="0" applyFont="1" applyAlignment="1">
      <alignment horizontal="left" vertical="center"/>
    </xf>
    <xf numFmtId="0" fontId="110" fillId="0" borderId="28" xfId="0" applyFont="1" applyBorder="1" applyAlignment="1">
      <alignment horizontal="right" wrapText="1"/>
    </xf>
    <xf numFmtId="164" fontId="85" fillId="0" borderId="0" xfId="0" applyNumberFormat="1" applyFont="1"/>
    <xf numFmtId="164" fontId="108" fillId="0" borderId="0" xfId="0" applyNumberFormat="1" applyFont="1"/>
    <xf numFmtId="14" fontId="116" fillId="0" borderId="33" xfId="0" applyNumberFormat="1" applyFont="1" applyBorder="1" applyAlignment="1">
      <alignment horizontal="left"/>
    </xf>
    <xf numFmtId="9" fontId="85" fillId="0" borderId="29" xfId="0" applyNumberFormat="1" applyFont="1" applyBorder="1" applyAlignment="1">
      <alignment horizontal="center" vertical="center"/>
    </xf>
    <xf numFmtId="10" fontId="85" fillId="0" borderId="31" xfId="0" applyNumberFormat="1" applyFont="1" applyBorder="1" applyAlignment="1">
      <alignment horizontal="center" vertical="center"/>
    </xf>
    <xf numFmtId="171" fontId="93" fillId="0" borderId="0" xfId="0" applyNumberFormat="1" applyFont="1" applyAlignment="1">
      <alignment horizontal="center"/>
    </xf>
    <xf numFmtId="3" fontId="85" fillId="0" borderId="36" xfId="0" applyNumberFormat="1" applyFont="1" applyBorder="1" applyAlignment="1">
      <alignment horizontal="center" vertical="center"/>
    </xf>
    <xf numFmtId="9" fontId="85" fillId="0" borderId="0" xfId="0" applyNumberFormat="1" applyFont="1"/>
    <xf numFmtId="171" fontId="93" fillId="0" borderId="28" xfId="0" applyNumberFormat="1" applyFont="1" applyBorder="1" applyAlignment="1">
      <alignment horizontal="left"/>
    </xf>
    <xf numFmtId="10" fontId="85" fillId="0" borderId="29" xfId="0" applyNumberFormat="1" applyFont="1" applyBorder="1" applyAlignment="1">
      <alignment horizontal="center" vertical="center"/>
    </xf>
    <xf numFmtId="0" fontId="93" fillId="0" borderId="0" xfId="0" applyFont="1" applyAlignment="1">
      <alignment horizontal="center"/>
    </xf>
    <xf numFmtId="3" fontId="93" fillId="0" borderId="0" xfId="0" applyNumberFormat="1" applyFont="1" applyAlignment="1">
      <alignment horizontal="right"/>
    </xf>
    <xf numFmtId="10" fontId="93" fillId="0" borderId="0" xfId="0" applyNumberFormat="1" applyFont="1" applyAlignment="1">
      <alignment horizontal="right"/>
    </xf>
    <xf numFmtId="175" fontId="93" fillId="0" borderId="0" xfId="0" applyNumberFormat="1" applyFont="1"/>
    <xf numFmtId="42" fontId="89" fillId="0" borderId="0" xfId="0" applyNumberFormat="1" applyFont="1"/>
    <xf numFmtId="8" fontId="89" fillId="0" borderId="0" xfId="0" applyNumberFormat="1" applyFont="1"/>
    <xf numFmtId="0" fontId="108" fillId="0" borderId="0" xfId="0" applyFont="1" applyAlignment="1">
      <alignment horizontal="left"/>
    </xf>
    <xf numFmtId="164" fontId="90" fillId="0" borderId="30" xfId="4" applyNumberFormat="1" applyFont="1" applyBorder="1" applyAlignment="1">
      <alignment horizontal="center" vertical="top" wrapText="1"/>
    </xf>
    <xf numFmtId="164" fontId="90" fillId="0" borderId="31" xfId="4" applyNumberFormat="1" applyFont="1" applyBorder="1" applyAlignment="1">
      <alignment vertical="top" wrapText="1"/>
    </xf>
    <xf numFmtId="2" fontId="89" fillId="0" borderId="0" xfId="0" applyNumberFormat="1" applyFont="1"/>
    <xf numFmtId="0" fontId="101" fillId="0" borderId="0" xfId="0" applyFont="1"/>
    <xf numFmtId="0" fontId="90" fillId="0" borderId="0" xfId="326" applyFont="1" applyAlignment="1">
      <alignment horizontal="left"/>
    </xf>
    <xf numFmtId="0" fontId="87" fillId="0" borderId="0" xfId="0" applyFont="1" applyAlignment="1">
      <alignment horizontal="left" vertical="center"/>
    </xf>
    <xf numFmtId="165" fontId="90" fillId="0" borderId="0" xfId="326" applyNumberFormat="1" applyFont="1"/>
    <xf numFmtId="0" fontId="118" fillId="0" borderId="0" xfId="0" applyFont="1"/>
    <xf numFmtId="3" fontId="89" fillId="0" borderId="38" xfId="0" applyNumberFormat="1" applyFont="1" applyBorder="1" applyAlignment="1">
      <alignment horizontal="center" vertical="center"/>
    </xf>
    <xf numFmtId="0" fontId="97" fillId="57" borderId="40" xfId="326" applyFont="1" applyFill="1" applyBorder="1" applyAlignment="1">
      <alignment horizontal="center" vertical="center" wrapText="1"/>
    </xf>
    <xf numFmtId="3" fontId="97" fillId="57" borderId="40" xfId="326" applyNumberFormat="1" applyFont="1" applyFill="1" applyBorder="1" applyAlignment="1">
      <alignment horizontal="center" vertical="center" wrapText="1"/>
    </xf>
    <xf numFmtId="3" fontId="85" fillId="0" borderId="40" xfId="0" applyNumberFormat="1" applyFont="1" applyBorder="1" applyAlignment="1">
      <alignment horizontal="center" vertical="center"/>
    </xf>
    <xf numFmtId="9" fontId="85" fillId="0" borderId="40" xfId="0" applyNumberFormat="1" applyFont="1" applyBorder="1" applyAlignment="1">
      <alignment horizontal="center" vertical="center"/>
    </xf>
    <xf numFmtId="10" fontId="85" fillId="0" borderId="38" xfId="0" applyNumberFormat="1" applyFont="1" applyBorder="1" applyAlignment="1">
      <alignment horizontal="center" vertical="center"/>
    </xf>
    <xf numFmtId="0" fontId="85" fillId="0" borderId="39" xfId="0" applyFont="1" applyBorder="1" applyAlignment="1">
      <alignment horizontal="center" wrapText="1"/>
    </xf>
    <xf numFmtId="1" fontId="85" fillId="0" borderId="40" xfId="0" applyNumberFormat="1" applyFont="1" applyBorder="1" applyAlignment="1">
      <alignment horizontal="center" wrapText="1"/>
    </xf>
    <xf numFmtId="1" fontId="85" fillId="0" borderId="38" xfId="0" applyNumberFormat="1" applyFont="1" applyBorder="1" applyAlignment="1">
      <alignment horizontal="center" wrapText="1"/>
    </xf>
    <xf numFmtId="8" fontId="110" fillId="0" borderId="40" xfId="0" applyNumberFormat="1" applyFont="1" applyBorder="1" applyAlignment="1">
      <alignment horizontal="center" wrapText="1"/>
    </xf>
    <xf numFmtId="8" fontId="110" fillId="0" borderId="38" xfId="0" applyNumberFormat="1" applyFont="1" applyBorder="1" applyAlignment="1">
      <alignment horizontal="center" wrapText="1"/>
    </xf>
    <xf numFmtId="0" fontId="99" fillId="0" borderId="39" xfId="125" applyFont="1" applyBorder="1" applyAlignment="1">
      <alignment horizontal="right" wrapText="1"/>
    </xf>
    <xf numFmtId="0" fontId="101" fillId="0" borderId="39" xfId="0" applyFont="1" applyBorder="1" applyAlignment="1">
      <alignment horizontal="right" vertical="center" wrapText="1"/>
    </xf>
    <xf numFmtId="0" fontId="110" fillId="0" borderId="39" xfId="0" applyFont="1" applyBorder="1" applyAlignment="1">
      <alignment horizontal="right" wrapText="1"/>
    </xf>
    <xf numFmtId="10" fontId="110" fillId="56" borderId="40" xfId="0" applyNumberFormat="1" applyFont="1" applyFill="1" applyBorder="1" applyAlignment="1">
      <alignment horizontal="center" wrapText="1"/>
    </xf>
    <xf numFmtId="9" fontId="110" fillId="0" borderId="40" xfId="0" applyNumberFormat="1" applyFont="1" applyBorder="1" applyAlignment="1">
      <alignment horizontal="center" wrapText="1"/>
    </xf>
    <xf numFmtId="0" fontId="85" fillId="0" borderId="39" xfId="0" applyFont="1" applyBorder="1"/>
    <xf numFmtId="37" fontId="85" fillId="0" borderId="38" xfId="4" applyNumberFormat="1" applyFont="1" applyFill="1" applyBorder="1" applyAlignment="1">
      <alignment horizontal="center" vertical="center"/>
    </xf>
    <xf numFmtId="0" fontId="0" fillId="0" borderId="0" xfId="0" applyAlignment="1">
      <alignment wrapText="1"/>
    </xf>
    <xf numFmtId="0" fontId="85" fillId="0" borderId="0" xfId="0" applyFont="1" applyAlignment="1">
      <alignment horizontal="left" vertical="center" wrapText="1"/>
    </xf>
    <xf numFmtId="0" fontId="85" fillId="0" borderId="0" xfId="0" applyFont="1" applyAlignment="1">
      <alignment horizontal="left" wrapText="1"/>
    </xf>
    <xf numFmtId="0" fontId="85" fillId="0" borderId="0" xfId="0" applyFont="1" applyAlignment="1">
      <alignment horizontal="center"/>
    </xf>
    <xf numFmtId="0" fontId="86" fillId="57" borderId="38" xfId="0" applyFont="1" applyFill="1" applyBorder="1" applyAlignment="1">
      <alignment horizontal="center" vertical="center" wrapText="1"/>
    </xf>
    <xf numFmtId="0" fontId="86" fillId="57" borderId="39" xfId="0" applyFont="1" applyFill="1" applyBorder="1" applyAlignment="1">
      <alignment horizontal="center" vertical="center" wrapText="1"/>
    </xf>
    <xf numFmtId="0" fontId="86" fillId="57" borderId="40" xfId="0" applyFont="1" applyFill="1" applyBorder="1" applyAlignment="1">
      <alignment horizontal="center" vertical="center" wrapText="1"/>
    </xf>
    <xf numFmtId="0" fontId="93" fillId="0" borderId="40" xfId="0" applyFont="1" applyBorder="1" applyAlignment="1">
      <alignment horizontal="center" wrapText="1"/>
    </xf>
    <xf numFmtId="0" fontId="93" fillId="57" borderId="40" xfId="0" applyFont="1" applyFill="1" applyBorder="1" applyAlignment="1">
      <alignment horizontal="center" wrapText="1"/>
    </xf>
    <xf numFmtId="0" fontId="93" fillId="57" borderId="38" xfId="0" applyFont="1" applyFill="1" applyBorder="1" applyAlignment="1">
      <alignment horizontal="center" wrapText="1"/>
    </xf>
    <xf numFmtId="3" fontId="89" fillId="0" borderId="36" xfId="0" applyNumberFormat="1" applyFont="1" applyBorder="1" applyAlignment="1">
      <alignment horizontal="center" vertical="center"/>
    </xf>
    <xf numFmtId="0" fontId="0" fillId="0" borderId="0" xfId="0" quotePrefix="1" applyAlignment="1">
      <alignment horizontal="left"/>
    </xf>
    <xf numFmtId="0" fontId="86" fillId="0" borderId="0" xfId="0" applyFont="1" applyAlignment="1">
      <alignment vertical="center"/>
    </xf>
    <xf numFmtId="0" fontId="93" fillId="0" borderId="0" xfId="0" applyFont="1" applyAlignment="1">
      <alignment horizontal="left"/>
    </xf>
    <xf numFmtId="3" fontId="89" fillId="0" borderId="41" xfId="0" applyNumberFormat="1" applyFont="1" applyBorder="1" applyAlignment="1">
      <alignment horizontal="center" vertical="center"/>
    </xf>
    <xf numFmtId="0" fontId="93" fillId="57" borderId="34" xfId="0" applyFont="1" applyFill="1" applyBorder="1"/>
    <xf numFmtId="0" fontId="93" fillId="57" borderId="32" xfId="0" applyFont="1" applyFill="1" applyBorder="1" applyAlignment="1">
      <alignment horizontal="center" vertical="center"/>
    </xf>
    <xf numFmtId="0" fontId="93" fillId="57" borderId="43" xfId="0" applyFont="1" applyFill="1" applyBorder="1" applyAlignment="1">
      <alignment horizontal="center" vertical="center"/>
    </xf>
    <xf numFmtId="0" fontId="118" fillId="0" borderId="0" xfId="0" quotePrefix="1" applyFont="1" applyAlignment="1">
      <alignment vertical="center"/>
    </xf>
    <xf numFmtId="0" fontId="118" fillId="0" borderId="0" xfId="0" applyFont="1" applyAlignment="1">
      <alignment vertical="center"/>
    </xf>
    <xf numFmtId="9" fontId="118" fillId="0" borderId="0" xfId="0" applyNumberFormat="1" applyFont="1" applyAlignment="1">
      <alignment vertical="center"/>
    </xf>
    <xf numFmtId="9" fontId="118" fillId="0" borderId="0" xfId="0" applyNumberFormat="1" applyFont="1"/>
    <xf numFmtId="3" fontId="118" fillId="0" borderId="0" xfId="0" applyNumberFormat="1" applyFont="1"/>
    <xf numFmtId="0" fontId="86" fillId="0" borderId="0" xfId="0" applyFont="1" applyAlignment="1">
      <alignment horizontal="left" vertical="center"/>
    </xf>
    <xf numFmtId="172" fontId="85" fillId="0" borderId="40" xfId="0" applyNumberFormat="1" applyFont="1" applyBorder="1" applyAlignment="1">
      <alignment horizontal="center" wrapText="1"/>
    </xf>
    <xf numFmtId="172" fontId="85" fillId="0" borderId="38" xfId="0" applyNumberFormat="1" applyFont="1" applyBorder="1" applyAlignment="1">
      <alignment horizontal="center" wrapText="1"/>
    </xf>
    <xf numFmtId="0" fontId="93" fillId="0" borderId="46" xfId="0" applyFont="1" applyBorder="1"/>
    <xf numFmtId="0" fontId="86" fillId="57" borderId="45" xfId="0" applyFont="1" applyFill="1" applyBorder="1" applyAlignment="1">
      <alignment horizontal="center" vertical="center" wrapText="1"/>
    </xf>
    <xf numFmtId="3" fontId="86" fillId="0" borderId="46" xfId="0" applyNumberFormat="1" applyFont="1" applyBorder="1" applyAlignment="1">
      <alignment horizontal="center" vertical="center"/>
    </xf>
    <xf numFmtId="3" fontId="86" fillId="0" borderId="45" xfId="0" applyNumberFormat="1" applyFont="1" applyBorder="1" applyAlignment="1">
      <alignment horizontal="center" vertical="center"/>
    </xf>
    <xf numFmtId="9" fontId="86" fillId="0" borderId="45" xfId="0" applyNumberFormat="1" applyFont="1" applyBorder="1" applyAlignment="1">
      <alignment horizontal="center" vertical="center"/>
    </xf>
    <xf numFmtId="0" fontId="93" fillId="57" borderId="46" xfId="0" applyFont="1" applyFill="1" applyBorder="1" applyAlignment="1">
      <alignment horizontal="center" vertical="center" wrapText="1"/>
    </xf>
    <xf numFmtId="0" fontId="93" fillId="0" borderId="45" xfId="0" applyFont="1" applyBorder="1" applyAlignment="1">
      <alignment horizontal="center"/>
    </xf>
    <xf numFmtId="3" fontId="93" fillId="0" borderId="45" xfId="0" applyNumberFormat="1" applyFont="1" applyBorder="1" applyAlignment="1">
      <alignment horizontal="center" vertical="center"/>
    </xf>
    <xf numFmtId="10" fontId="93" fillId="0" borderId="45" xfId="0" applyNumberFormat="1" applyFont="1" applyBorder="1" applyAlignment="1">
      <alignment horizontal="center" vertical="center"/>
    </xf>
    <xf numFmtId="9" fontId="93" fillId="0" borderId="45" xfId="0" applyNumberFormat="1" applyFont="1" applyBorder="1" applyAlignment="1">
      <alignment horizontal="center" vertical="center"/>
    </xf>
    <xf numFmtId="0" fontId="90" fillId="48" borderId="45" xfId="0" applyFont="1" applyFill="1" applyBorder="1" applyAlignment="1">
      <alignment horizontal="center" vertical="center"/>
    </xf>
    <xf numFmtId="165" fontId="97" fillId="0" borderId="45" xfId="2" applyNumberFormat="1" applyFont="1" applyFill="1" applyBorder="1" applyAlignment="1">
      <alignment horizontal="center"/>
    </xf>
    <xf numFmtId="0" fontId="111" fillId="57" borderId="45" xfId="0" applyFont="1" applyFill="1" applyBorder="1" applyAlignment="1">
      <alignment horizontal="center" vertical="center" wrapText="1"/>
    </xf>
    <xf numFmtId="0" fontId="111" fillId="57" borderId="46" xfId="0" applyFont="1" applyFill="1" applyBorder="1" applyAlignment="1">
      <alignment horizontal="center" vertical="center" wrapText="1"/>
    </xf>
    <xf numFmtId="0" fontId="95" fillId="57" borderId="46" xfId="0" applyFont="1" applyFill="1" applyBorder="1" applyAlignment="1">
      <alignment horizontal="center" vertical="center" wrapText="1"/>
    </xf>
    <xf numFmtId="0" fontId="93" fillId="57" borderId="50" xfId="0" applyFont="1" applyFill="1" applyBorder="1"/>
    <xf numFmtId="3" fontId="93" fillId="57" borderId="53" xfId="0" applyNumberFormat="1" applyFont="1" applyFill="1" applyBorder="1" applyAlignment="1">
      <alignment horizontal="center" vertical="center" wrapText="1"/>
    </xf>
    <xf numFmtId="0" fontId="93" fillId="57" borderId="53" xfId="0" applyFont="1" applyFill="1" applyBorder="1" applyAlignment="1">
      <alignment horizontal="center" vertical="center" wrapText="1"/>
    </xf>
    <xf numFmtId="0" fontId="93" fillId="57" borderId="54" xfId="0" applyFont="1" applyFill="1" applyBorder="1" applyAlignment="1">
      <alignment horizontal="center" vertical="center" wrapText="1"/>
    </xf>
    <xf numFmtId="0" fontId="97" fillId="0" borderId="47" xfId="326" applyFont="1" applyBorder="1" applyAlignment="1">
      <alignment horizontal="left"/>
    </xf>
    <xf numFmtId="3" fontId="97" fillId="0" borderId="53" xfId="326" applyNumberFormat="1" applyFont="1" applyBorder="1" applyAlignment="1">
      <alignment horizontal="center"/>
    </xf>
    <xf numFmtId="3" fontId="97" fillId="0" borderId="56" xfId="326" applyNumberFormat="1" applyFont="1" applyBorder="1" applyAlignment="1">
      <alignment horizontal="center"/>
    </xf>
    <xf numFmtId="3" fontId="93" fillId="57" borderId="54" xfId="0" applyNumberFormat="1" applyFont="1" applyFill="1" applyBorder="1" applyAlignment="1">
      <alignment horizontal="center" vertical="center" wrapText="1"/>
    </xf>
    <xf numFmtId="3" fontId="93" fillId="0" borderId="53" xfId="0" applyNumberFormat="1" applyFont="1" applyBorder="1" applyAlignment="1">
      <alignment horizontal="center" vertical="center"/>
    </xf>
    <xf numFmtId="0" fontId="111" fillId="57" borderId="53" xfId="0" applyFont="1" applyFill="1" applyBorder="1" applyAlignment="1">
      <alignment horizontal="center" vertical="center" wrapText="1"/>
    </xf>
    <xf numFmtId="0" fontId="111" fillId="57" borderId="54" xfId="0" applyFont="1" applyFill="1" applyBorder="1" applyAlignment="1">
      <alignment horizontal="center" vertical="center" wrapText="1"/>
    </xf>
    <xf numFmtId="0" fontId="111" fillId="57" borderId="49" xfId="0" applyFont="1" applyFill="1" applyBorder="1" applyAlignment="1">
      <alignment horizontal="center" vertical="top" wrapText="1"/>
    </xf>
    <xf numFmtId="0" fontId="95" fillId="57" borderId="53" xfId="0" applyFont="1" applyFill="1" applyBorder="1" applyAlignment="1">
      <alignment horizontal="center" vertical="center" wrapText="1"/>
    </xf>
    <xf numFmtId="0" fontId="95" fillId="57" borderId="54" xfId="0" applyFont="1" applyFill="1" applyBorder="1" applyAlignment="1">
      <alignment horizontal="center" vertical="center" wrapText="1"/>
    </xf>
    <xf numFmtId="3" fontId="85" fillId="0" borderId="49" xfId="0" applyNumberFormat="1" applyFont="1" applyBorder="1" applyAlignment="1">
      <alignment horizontal="center" vertical="center"/>
    </xf>
    <xf numFmtId="0" fontId="93" fillId="57" borderId="60" xfId="0" applyFont="1" applyFill="1" applyBorder="1" applyAlignment="1">
      <alignment horizontal="center" vertical="center"/>
    </xf>
    <xf numFmtId="0" fontId="93" fillId="57" borderId="58" xfId="0" applyFont="1" applyFill="1" applyBorder="1" applyAlignment="1">
      <alignment horizontal="center" vertical="center"/>
    </xf>
    <xf numFmtId="0" fontId="93" fillId="57" borderId="59" xfId="0" applyFont="1" applyFill="1" applyBorder="1" applyAlignment="1">
      <alignment horizontal="center" vertical="center"/>
    </xf>
    <xf numFmtId="0" fontId="93" fillId="57" borderId="61" xfId="0" applyFont="1" applyFill="1" applyBorder="1" applyAlignment="1">
      <alignment horizontal="center" vertical="center"/>
    </xf>
    <xf numFmtId="0" fontId="93" fillId="57" borderId="62" xfId="0" applyFont="1" applyFill="1" applyBorder="1" applyAlignment="1">
      <alignment horizontal="center" vertical="center"/>
    </xf>
    <xf numFmtId="49" fontId="93" fillId="0" borderId="0" xfId="0" quotePrefix="1" applyNumberFormat="1" applyFont="1" applyAlignment="1">
      <alignment horizontal="center"/>
    </xf>
    <xf numFmtId="0" fontId="93" fillId="0" borderId="0" xfId="0" applyFont="1" applyAlignment="1">
      <alignment wrapText="1"/>
    </xf>
    <xf numFmtId="49" fontId="93" fillId="0" borderId="0" xfId="0" quotePrefix="1" applyNumberFormat="1" applyFont="1"/>
    <xf numFmtId="0" fontId="6" fillId="0" borderId="0" xfId="0" applyFont="1" applyAlignment="1">
      <alignment wrapText="1"/>
    </xf>
    <xf numFmtId="0" fontId="6" fillId="0" borderId="0" xfId="0" applyFont="1"/>
    <xf numFmtId="49" fontId="6" fillId="0" borderId="0" xfId="0" quotePrefix="1" applyNumberFormat="1" applyFont="1"/>
    <xf numFmtId="0" fontId="121" fillId="0" borderId="0" xfId="0" applyFont="1"/>
    <xf numFmtId="0" fontId="121" fillId="0" borderId="0" xfId="0" applyFont="1" applyAlignment="1">
      <alignment vertical="center"/>
    </xf>
    <xf numFmtId="0" fontId="89" fillId="0" borderId="48" xfId="0" applyFont="1" applyBorder="1"/>
    <xf numFmtId="10" fontId="85" fillId="0" borderId="36" xfId="0" applyNumberFormat="1" applyFont="1" applyBorder="1" applyAlignment="1">
      <alignment horizontal="center" vertical="center"/>
    </xf>
    <xf numFmtId="0" fontId="93" fillId="57" borderId="73" xfId="0" applyFont="1" applyFill="1" applyBorder="1" applyAlignment="1">
      <alignment horizontal="center" vertical="center"/>
    </xf>
    <xf numFmtId="0" fontId="85" fillId="0" borderId="72" xfId="0" applyFont="1" applyBorder="1"/>
    <xf numFmtId="0" fontId="86" fillId="57" borderId="80" xfId="0" applyFont="1" applyFill="1" applyBorder="1" applyAlignment="1">
      <alignment horizontal="center" vertical="center" wrapText="1"/>
    </xf>
    <xf numFmtId="3" fontId="89" fillId="0" borderId="74" xfId="0" applyNumberFormat="1" applyFont="1" applyBorder="1" applyAlignment="1">
      <alignment horizontal="center" vertical="center"/>
    </xf>
    <xf numFmtId="3" fontId="89" fillId="0" borderId="73" xfId="0" applyNumberFormat="1" applyFont="1" applyBorder="1" applyAlignment="1">
      <alignment horizontal="center" vertical="center"/>
    </xf>
    <xf numFmtId="14" fontId="97" fillId="0" borderId="68" xfId="0" applyNumberFormat="1" applyFont="1" applyBorder="1" applyAlignment="1">
      <alignment horizontal="left"/>
    </xf>
    <xf numFmtId="3" fontId="89" fillId="0" borderId="72" xfId="0" applyNumberFormat="1" applyFont="1" applyBorder="1" applyAlignment="1">
      <alignment horizontal="center" vertical="center"/>
    </xf>
    <xf numFmtId="0" fontId="97" fillId="0" borderId="63" xfId="0" applyFont="1" applyBorder="1" applyAlignment="1">
      <alignment horizontal="center"/>
    </xf>
    <xf numFmtId="171" fontId="93" fillId="0" borderId="72" xfId="0" applyNumberFormat="1" applyFont="1" applyBorder="1" applyAlignment="1">
      <alignment horizontal="left"/>
    </xf>
    <xf numFmtId="0" fontId="93" fillId="57" borderId="66" xfId="0" applyFont="1" applyFill="1" applyBorder="1" applyAlignment="1">
      <alignment horizontal="center" vertical="center"/>
    </xf>
    <xf numFmtId="0" fontId="85" fillId="0" borderId="72" xfId="0" applyFont="1" applyBorder="1" applyAlignment="1">
      <alignment horizontal="left"/>
    </xf>
    <xf numFmtId="0" fontId="97" fillId="57" borderId="66" xfId="326" applyFont="1" applyFill="1" applyBorder="1" applyAlignment="1">
      <alignment horizontal="center" vertical="center" wrapText="1"/>
    </xf>
    <xf numFmtId="3" fontId="97" fillId="57" borderId="70" xfId="326" applyNumberFormat="1" applyFont="1" applyFill="1" applyBorder="1" applyAlignment="1">
      <alignment horizontal="center" vertical="center" wrapText="1"/>
    </xf>
    <xf numFmtId="164" fontId="90" fillId="0" borderId="73" xfId="4" applyNumberFormat="1" applyFont="1" applyFill="1" applyBorder="1" applyAlignment="1">
      <alignment horizontal="center" vertical="top" wrapText="1"/>
    </xf>
    <xf numFmtId="164" fontId="90" fillId="0" borderId="72" xfId="4" applyNumberFormat="1" applyFont="1" applyFill="1" applyBorder="1" applyAlignment="1">
      <alignment horizontal="center" vertical="top" wrapText="1"/>
    </xf>
    <xf numFmtId="164" fontId="90" fillId="0" borderId="72" xfId="4" applyNumberFormat="1" applyFont="1" applyBorder="1" applyAlignment="1">
      <alignment horizontal="center" vertical="top" wrapText="1"/>
    </xf>
    <xf numFmtId="14" fontId="93" fillId="0" borderId="63" xfId="0" applyNumberFormat="1" applyFont="1" applyBorder="1" applyAlignment="1">
      <alignment horizontal="left"/>
    </xf>
    <xf numFmtId="0" fontId="93" fillId="0" borderId="71" xfId="0" applyFont="1" applyBorder="1" applyAlignment="1">
      <alignment horizontal="center" wrapText="1"/>
    </xf>
    <xf numFmtId="0" fontId="93" fillId="57" borderId="76" xfId="0" applyFont="1" applyFill="1" applyBorder="1" applyAlignment="1">
      <alignment horizontal="center" wrapText="1"/>
    </xf>
    <xf numFmtId="0" fontId="93" fillId="57" borderId="71" xfId="0" applyFont="1" applyFill="1" applyBorder="1" applyAlignment="1">
      <alignment horizontal="center" wrapText="1"/>
    </xf>
    <xf numFmtId="0" fontId="93" fillId="57" borderId="67" xfId="0" applyFont="1" applyFill="1" applyBorder="1" applyAlignment="1">
      <alignment horizontal="center" wrapText="1"/>
    </xf>
    <xf numFmtId="0" fontId="93" fillId="0" borderId="76" xfId="0" applyFont="1" applyBorder="1" applyAlignment="1">
      <alignment horizontal="center" wrapText="1"/>
    </xf>
    <xf numFmtId="0" fontId="93" fillId="0" borderId="67" xfId="0" applyFont="1" applyBorder="1" applyAlignment="1">
      <alignment horizontal="center" wrapText="1"/>
    </xf>
    <xf numFmtId="0" fontId="85" fillId="0" borderId="72" xfId="0" applyFont="1" applyBorder="1" applyAlignment="1">
      <alignment horizontal="center" wrapText="1"/>
    </xf>
    <xf numFmtId="0" fontId="99" fillId="57" borderId="72" xfId="125" applyFont="1" applyFill="1" applyBorder="1" applyAlignment="1">
      <alignment horizontal="center" wrapText="1"/>
    </xf>
    <xf numFmtId="0" fontId="99" fillId="0" borderId="72" xfId="125" applyFont="1" applyBorder="1" applyAlignment="1">
      <alignment horizontal="right" wrapText="1"/>
    </xf>
    <xf numFmtId="0" fontId="99" fillId="0" borderId="72" xfId="125" applyFont="1" applyBorder="1" applyAlignment="1">
      <alignment horizontal="right"/>
    </xf>
    <xf numFmtId="0" fontId="101" fillId="0" borderId="72" xfId="0" applyFont="1" applyBorder="1" applyAlignment="1">
      <alignment horizontal="right" vertical="center" wrapText="1"/>
    </xf>
    <xf numFmtId="0" fontId="101" fillId="0" borderId="72" xfId="0" applyFont="1" applyBorder="1" applyAlignment="1">
      <alignment horizontal="right" vertical="center"/>
    </xf>
    <xf numFmtId="0" fontId="111" fillId="0" borderId="75" xfId="0" applyFont="1" applyBorder="1" applyAlignment="1">
      <alignment horizontal="right" wrapText="1"/>
    </xf>
    <xf numFmtId="0" fontId="111" fillId="0" borderId="63" xfId="0" applyFont="1" applyBorder="1" applyAlignment="1">
      <alignment horizontal="right" wrapText="1"/>
    </xf>
    <xf numFmtId="0" fontId="93" fillId="57" borderId="74" xfId="0" applyFont="1" applyFill="1" applyBorder="1" applyAlignment="1">
      <alignment horizontal="center" wrapText="1"/>
    </xf>
    <xf numFmtId="0" fontId="90" fillId="57" borderId="81" xfId="326" applyFont="1" applyFill="1" applyBorder="1"/>
    <xf numFmtId="0" fontId="86" fillId="57" borderId="51" xfId="0" applyFont="1" applyFill="1" applyBorder="1" applyAlignment="1">
      <alignment horizontal="center" vertical="center" wrapText="1"/>
    </xf>
    <xf numFmtId="0" fontId="86" fillId="57" borderId="50" xfId="0" applyFont="1" applyFill="1" applyBorder="1" applyAlignment="1">
      <alignment horizontal="center" vertical="center" wrapText="1"/>
    </xf>
    <xf numFmtId="37" fontId="85" fillId="0" borderId="101" xfId="4" applyNumberFormat="1" applyFont="1" applyFill="1" applyBorder="1" applyAlignment="1">
      <alignment horizontal="center" vertical="center"/>
    </xf>
    <xf numFmtId="3" fontId="89" fillId="0" borderId="101" xfId="0" applyNumberFormat="1" applyFont="1" applyBorder="1" applyAlignment="1">
      <alignment horizontal="center" vertical="center"/>
    </xf>
    <xf numFmtId="3" fontId="89" fillId="0" borderId="100" xfId="0" applyNumberFormat="1" applyFont="1" applyBorder="1" applyAlignment="1">
      <alignment horizontal="center" vertical="center"/>
    </xf>
    <xf numFmtId="10" fontId="85" fillId="0" borderId="101" xfId="0" applyNumberFormat="1" applyFont="1" applyBorder="1" applyAlignment="1">
      <alignment horizontal="center" vertical="center"/>
    </xf>
    <xf numFmtId="14" fontId="93" fillId="0" borderId="99" xfId="0" applyNumberFormat="1" applyFont="1" applyBorder="1" applyAlignment="1">
      <alignment horizontal="left"/>
    </xf>
    <xf numFmtId="8" fontId="110" fillId="0" borderId="101" xfId="0" applyNumberFormat="1" applyFont="1" applyBorder="1" applyAlignment="1">
      <alignment horizontal="center" wrapText="1"/>
    </xf>
    <xf numFmtId="0" fontId="99" fillId="57" borderId="101" xfId="125" applyFont="1" applyFill="1" applyBorder="1" applyAlignment="1">
      <alignment horizontal="center" wrapText="1"/>
    </xf>
    <xf numFmtId="0" fontId="85" fillId="0" borderId="99" xfId="3329" applyFont="1" applyBorder="1"/>
    <xf numFmtId="0" fontId="111" fillId="0" borderId="99" xfId="0" applyFont="1" applyBorder="1" applyAlignment="1">
      <alignment horizontal="right" wrapText="1"/>
    </xf>
    <xf numFmtId="37" fontId="85" fillId="0" borderId="101" xfId="4" applyNumberFormat="1" applyFont="1" applyBorder="1" applyAlignment="1">
      <alignment horizontal="center" vertical="center"/>
    </xf>
    <xf numFmtId="9" fontId="85" fillId="0" borderId="0" xfId="0" applyNumberFormat="1" applyFont="1" applyAlignment="1">
      <alignment horizontal="center" vertical="center"/>
    </xf>
    <xf numFmtId="3" fontId="85" fillId="0" borderId="0" xfId="0" applyNumberFormat="1" applyFont="1" applyAlignment="1">
      <alignment horizontal="center" vertical="center"/>
    </xf>
    <xf numFmtId="0" fontId="93" fillId="0" borderId="0" xfId="0" applyFont="1" applyAlignment="1">
      <alignment vertical="center"/>
    </xf>
    <xf numFmtId="9" fontId="85" fillId="0" borderId="38" xfId="0" applyNumberFormat="1" applyFont="1" applyBorder="1" applyAlignment="1">
      <alignment horizontal="center" vertical="center"/>
    </xf>
    <xf numFmtId="0" fontId="93" fillId="0" borderId="39" xfId="0" applyFont="1" applyBorder="1" applyAlignment="1">
      <alignment vertical="center"/>
    </xf>
    <xf numFmtId="0" fontId="93" fillId="57" borderId="101" xfId="0" applyFont="1" applyFill="1" applyBorder="1" applyAlignment="1">
      <alignment horizontal="center" vertical="center"/>
    </xf>
    <xf numFmtId="0" fontId="93" fillId="57" borderId="102" xfId="0" applyFont="1" applyFill="1" applyBorder="1" applyAlignment="1">
      <alignment horizontal="center" vertical="center"/>
    </xf>
    <xf numFmtId="3" fontId="85" fillId="0" borderId="102" xfId="0" applyNumberFormat="1" applyFont="1" applyBorder="1" applyAlignment="1">
      <alignment horizontal="center" vertical="center"/>
    </xf>
    <xf numFmtId="37" fontId="85" fillId="0" borderId="0" xfId="0" applyNumberFormat="1" applyFont="1"/>
    <xf numFmtId="0" fontId="93" fillId="57" borderId="102" xfId="0" applyFont="1" applyFill="1" applyBorder="1" applyAlignment="1">
      <alignment horizontal="center" vertical="center" wrapText="1"/>
    </xf>
    <xf numFmtId="0" fontId="85" fillId="0" borderId="72" xfId="0" applyFont="1" applyBorder="1" applyAlignment="1">
      <alignment vertical="center"/>
    </xf>
    <xf numFmtId="0" fontId="93" fillId="57" borderId="26" xfId="0" applyFont="1" applyFill="1" applyBorder="1" applyAlignment="1">
      <alignment horizontal="center" vertical="center"/>
    </xf>
    <xf numFmtId="0" fontId="85" fillId="57" borderId="50" xfId="0" applyFont="1" applyFill="1" applyBorder="1" applyAlignment="1">
      <alignment vertical="center"/>
    </xf>
    <xf numFmtId="6" fontId="85" fillId="0" borderId="0" xfId="0" applyNumberFormat="1" applyFont="1"/>
    <xf numFmtId="0" fontId="122" fillId="0" borderId="0" xfId="0" applyFont="1"/>
    <xf numFmtId="0" fontId="93" fillId="57" borderId="66" xfId="0" applyFont="1" applyFill="1" applyBorder="1" applyAlignment="1">
      <alignment vertical="center"/>
    </xf>
    <xf numFmtId="3" fontId="108" fillId="0" borderId="0" xfId="0" applyNumberFormat="1" applyFont="1"/>
    <xf numFmtId="0" fontId="85" fillId="0" borderId="0" xfId="0" applyFont="1" applyAlignment="1">
      <alignment vertical="center"/>
    </xf>
    <xf numFmtId="9" fontId="85" fillId="0" borderId="0" xfId="1" applyFont="1"/>
    <xf numFmtId="164" fontId="85" fillId="0" borderId="0" xfId="4" applyNumberFormat="1" applyFont="1"/>
    <xf numFmtId="3" fontId="85" fillId="0" borderId="0" xfId="0" applyNumberFormat="1" applyFont="1" applyAlignment="1">
      <alignment horizontal="right" vertical="center"/>
    </xf>
    <xf numFmtId="3" fontId="85" fillId="0" borderId="102" xfId="0" applyNumberFormat="1" applyFont="1" applyBorder="1" applyAlignment="1">
      <alignment horizontal="right" vertical="center"/>
    </xf>
    <xf numFmtId="6" fontId="97" fillId="0" borderId="0" xfId="0" applyNumberFormat="1" applyFont="1"/>
    <xf numFmtId="42" fontId="85" fillId="0" borderId="71" xfId="0" applyNumberFormat="1" applyFont="1" applyBorder="1" applyAlignment="1">
      <alignment horizontal="right" vertical="center"/>
    </xf>
    <xf numFmtId="0" fontId="93" fillId="57" borderId="26" xfId="0" applyFont="1" applyFill="1" applyBorder="1" applyAlignment="1">
      <alignment horizontal="center" vertical="center" wrapText="1"/>
    </xf>
    <xf numFmtId="0" fontId="123" fillId="0" borderId="0" xfId="0" applyFont="1"/>
    <xf numFmtId="0" fontId="124" fillId="0" borderId="0" xfId="0" applyFont="1"/>
    <xf numFmtId="0" fontId="108" fillId="0" borderId="0" xfId="0" applyFont="1" applyAlignment="1">
      <alignment vertical="center"/>
    </xf>
    <xf numFmtId="0" fontId="93" fillId="0" borderId="0" xfId="0" applyFont="1" applyAlignment="1">
      <alignment horizontal="center" vertical="center"/>
    </xf>
    <xf numFmtId="0" fontId="124" fillId="0" borderId="0" xfId="0" applyFont="1" applyAlignment="1">
      <alignment vertical="center"/>
    </xf>
    <xf numFmtId="0" fontId="125" fillId="0" borderId="0" xfId="0" applyFont="1"/>
    <xf numFmtId="0" fontId="126" fillId="0" borderId="0" xfId="0" applyFont="1" applyAlignment="1">
      <alignment vertical="center"/>
    </xf>
    <xf numFmtId="0" fontId="126" fillId="0" borderId="0" xfId="0" applyFont="1"/>
    <xf numFmtId="0" fontId="90" fillId="0" borderId="99" xfId="0" applyFont="1" applyBorder="1" applyAlignment="1">
      <alignment wrapText="1"/>
    </xf>
    <xf numFmtId="0" fontId="127" fillId="0" borderId="0" xfId="0" applyFont="1"/>
    <xf numFmtId="0" fontId="90" fillId="0" borderId="0" xfId="0" applyFont="1" applyAlignment="1">
      <alignment horizontal="center"/>
    </xf>
    <xf numFmtId="6" fontId="0" fillId="0" borderId="0" xfId="0" applyNumberFormat="1"/>
    <xf numFmtId="0" fontId="89" fillId="0" borderId="0" xfId="0" quotePrefix="1" applyFont="1" applyAlignment="1">
      <alignment horizontal="left"/>
    </xf>
    <xf numFmtId="165" fontId="90" fillId="0" borderId="102" xfId="2" applyNumberFormat="1" applyFont="1" applyBorder="1"/>
    <xf numFmtId="0" fontId="90" fillId="0" borderId="102" xfId="0" applyFont="1" applyBorder="1"/>
    <xf numFmtId="165" fontId="0" fillId="0" borderId="0" xfId="0" applyNumberFormat="1"/>
    <xf numFmtId="0" fontId="85" fillId="0" borderId="0" xfId="0" applyFont="1" applyAlignment="1">
      <alignment horizontal="center" vertical="center" wrapText="1"/>
    </xf>
    <xf numFmtId="0" fontId="93" fillId="0" borderId="0" xfId="0" applyFont="1" applyAlignment="1">
      <alignment horizontal="center" vertical="center" wrapText="1"/>
    </xf>
    <xf numFmtId="0" fontId="131" fillId="0" borderId="0" xfId="0" applyFont="1" applyAlignment="1">
      <alignment horizontal="centerContinuous" vertical="center" wrapText="1"/>
    </xf>
    <xf numFmtId="0" fontId="129" fillId="0" borderId="0" xfId="0" applyFont="1"/>
    <xf numFmtId="0" fontId="103" fillId="0" borderId="0" xfId="0" applyFont="1" applyAlignment="1">
      <alignment horizontal="center" vertical="center" wrapText="1"/>
    </xf>
    <xf numFmtId="165" fontId="90" fillId="0" borderId="0" xfId="0" applyNumberFormat="1" applyFont="1"/>
    <xf numFmtId="0" fontId="89" fillId="0" borderId="0" xfId="0" applyFont="1" applyAlignment="1">
      <alignment horizontal="left" wrapText="1"/>
    </xf>
    <xf numFmtId="0" fontId="89" fillId="0" borderId="0" xfId="0" applyFont="1" applyAlignment="1">
      <alignment horizontal="left"/>
    </xf>
    <xf numFmtId="10" fontId="0" fillId="0" borderId="0" xfId="0" applyNumberFormat="1"/>
    <xf numFmtId="165" fontId="132" fillId="0" borderId="0" xfId="2" applyNumberFormat="1" applyFont="1" applyFill="1" applyBorder="1"/>
    <xf numFmtId="5" fontId="18" fillId="61" borderId="53" xfId="0" applyNumberFormat="1" applyFont="1" applyFill="1" applyBorder="1" applyAlignment="1">
      <alignment horizontal="left"/>
    </xf>
    <xf numFmtId="0" fontId="133" fillId="0" borderId="0" xfId="0" applyFont="1"/>
    <xf numFmtId="165" fontId="0" fillId="0" borderId="74" xfId="2" applyNumberFormat="1" applyFont="1" applyFill="1" applyBorder="1"/>
    <xf numFmtId="165" fontId="0" fillId="0" borderId="102" xfId="2" applyNumberFormat="1" applyFont="1" applyBorder="1"/>
    <xf numFmtId="0" fontId="18" fillId="61" borderId="99" xfId="0" applyFont="1" applyFill="1" applyBorder="1"/>
    <xf numFmtId="165" fontId="0" fillId="0" borderId="71" xfId="2" applyNumberFormat="1" applyFont="1" applyFill="1" applyBorder="1"/>
    <xf numFmtId="0" fontId="18" fillId="0" borderId="75" xfId="0" applyFont="1" applyBorder="1"/>
    <xf numFmtId="0" fontId="18" fillId="0" borderId="38" xfId="0" applyFont="1" applyBorder="1" applyAlignment="1">
      <alignment horizontal="center"/>
    </xf>
    <xf numFmtId="0" fontId="18" fillId="0" borderId="40" xfId="0" applyFont="1" applyBorder="1" applyAlignment="1">
      <alignment horizontal="center"/>
    </xf>
    <xf numFmtId="0" fontId="18" fillId="0" borderId="51" xfId="0" applyFont="1" applyBorder="1"/>
    <xf numFmtId="2" fontId="0" fillId="0" borderId="0" xfId="0" applyNumberFormat="1" applyAlignment="1">
      <alignment wrapText="1"/>
    </xf>
    <xf numFmtId="0" fontId="18" fillId="0" borderId="78" xfId="0" applyFont="1" applyBorder="1"/>
    <xf numFmtId="0" fontId="18" fillId="0" borderId="0" xfId="0" applyFont="1"/>
    <xf numFmtId="164" fontId="0" fillId="0" borderId="38" xfId="4" applyNumberFormat="1" applyFont="1" applyBorder="1"/>
    <xf numFmtId="0" fontId="0" fillId="0" borderId="67" xfId="0" applyBorder="1"/>
    <xf numFmtId="9" fontId="0" fillId="0" borderId="101" xfId="1" applyFont="1" applyBorder="1"/>
    <xf numFmtId="0" fontId="18" fillId="0" borderId="100" xfId="0" applyFont="1" applyBorder="1"/>
    <xf numFmtId="164" fontId="0" fillId="61" borderId="101" xfId="0" applyNumberFormat="1" applyFill="1" applyBorder="1"/>
    <xf numFmtId="164" fontId="0" fillId="0" borderId="0" xfId="0" applyNumberFormat="1"/>
    <xf numFmtId="164" fontId="0" fillId="0" borderId="101" xfId="0" applyNumberFormat="1" applyBorder="1"/>
    <xf numFmtId="0" fontId="0" fillId="0" borderId="100" xfId="0" applyBorder="1"/>
    <xf numFmtId="0" fontId="0" fillId="0" borderId="72" xfId="0" applyBorder="1"/>
    <xf numFmtId="0" fontId="0" fillId="56" borderId="74" xfId="0" applyFill="1" applyBorder="1"/>
    <xf numFmtId="0" fontId="18" fillId="56" borderId="76" xfId="0" applyFont="1" applyFill="1" applyBorder="1"/>
    <xf numFmtId="0" fontId="0" fillId="0" borderId="37" xfId="0" applyBorder="1"/>
    <xf numFmtId="164" fontId="0" fillId="0" borderId="39" xfId="0" applyNumberFormat="1" applyBorder="1"/>
    <xf numFmtId="0" fontId="0" fillId="56" borderId="42" xfId="0" applyFill="1" applyBorder="1" applyAlignment="1">
      <alignment horizontal="center"/>
    </xf>
    <xf numFmtId="0" fontId="0" fillId="56" borderId="27" xfId="0" applyFill="1" applyBorder="1" applyAlignment="1">
      <alignment horizontal="center"/>
    </xf>
    <xf numFmtId="0" fontId="0" fillId="56" borderId="27" xfId="0" applyFill="1" applyBorder="1"/>
    <xf numFmtId="0" fontId="0" fillId="56" borderId="28" xfId="0" applyFill="1" applyBorder="1"/>
    <xf numFmtId="0" fontId="0" fillId="0" borderId="68" xfId="0" applyBorder="1"/>
    <xf numFmtId="164" fontId="0" fillId="0" borderId="102" xfId="4" applyNumberFormat="1" applyFont="1" applyBorder="1"/>
    <xf numFmtId="0" fontId="0" fillId="56" borderId="102" xfId="0" applyFill="1" applyBorder="1"/>
    <xf numFmtId="164" fontId="0" fillId="56" borderId="102" xfId="4" applyNumberFormat="1" applyFont="1" applyFill="1" applyBorder="1"/>
    <xf numFmtId="0" fontId="0" fillId="56" borderId="72" xfId="0" applyFill="1" applyBorder="1"/>
    <xf numFmtId="0" fontId="0" fillId="56" borderId="68" xfId="0" applyFill="1" applyBorder="1"/>
    <xf numFmtId="164" fontId="0" fillId="0" borderId="72" xfId="0" applyNumberFormat="1" applyBorder="1"/>
    <xf numFmtId="0" fontId="134" fillId="0" borderId="68" xfId="0" applyFont="1" applyBorder="1"/>
    <xf numFmtId="0" fontId="0" fillId="61" borderId="0" xfId="0" applyFill="1"/>
    <xf numFmtId="0" fontId="0" fillId="61" borderId="68" xfId="0" applyFill="1" applyBorder="1"/>
    <xf numFmtId="164" fontId="0" fillId="0" borderId="99" xfId="0" applyNumberFormat="1" applyBorder="1"/>
    <xf numFmtId="0" fontId="0" fillId="56" borderId="68" xfId="0" applyFill="1" applyBorder="1" applyAlignment="1">
      <alignment horizontal="center"/>
    </xf>
    <xf numFmtId="0" fontId="135" fillId="56" borderId="27" xfId="0" applyFont="1" applyFill="1" applyBorder="1" applyAlignment="1">
      <alignment horizontal="center"/>
    </xf>
    <xf numFmtId="0" fontId="18" fillId="57" borderId="74" xfId="0" applyFont="1" applyFill="1" applyBorder="1" applyAlignment="1">
      <alignment horizontal="center" vertical="center" wrapText="1"/>
    </xf>
    <xf numFmtId="0" fontId="18" fillId="57" borderId="73" xfId="0" applyFont="1" applyFill="1" applyBorder="1" applyAlignment="1">
      <alignment horizontal="center" vertical="center" wrapText="1"/>
    </xf>
    <xf numFmtId="0" fontId="129" fillId="0" borderId="68" xfId="0" applyFont="1" applyBorder="1"/>
    <xf numFmtId="0" fontId="136" fillId="0" borderId="0" xfId="0" applyFont="1"/>
    <xf numFmtId="0" fontId="129" fillId="0" borderId="0" xfId="0" applyFont="1" applyAlignment="1">
      <alignment wrapText="1"/>
    </xf>
    <xf numFmtId="0" fontId="137" fillId="0" borderId="0" xfId="0" applyFont="1" applyAlignment="1">
      <alignment horizontal="center" wrapText="1"/>
    </xf>
    <xf numFmtId="0" fontId="138" fillId="0" borderId="0" xfId="0" applyFont="1" applyAlignment="1">
      <alignment wrapText="1"/>
    </xf>
    <xf numFmtId="165" fontId="90" fillId="61" borderId="102" xfId="2" applyNumberFormat="1" applyFont="1" applyFill="1" applyBorder="1"/>
    <xf numFmtId="165" fontId="90" fillId="61" borderId="102" xfId="30951" applyNumberFormat="1" applyFont="1" applyFill="1" applyBorder="1"/>
    <xf numFmtId="5" fontId="97" fillId="61" borderId="102" xfId="0" applyNumberFormat="1" applyFont="1" applyFill="1" applyBorder="1" applyAlignment="1">
      <alignment horizontal="left"/>
    </xf>
    <xf numFmtId="0" fontId="90" fillId="59" borderId="102" xfId="0" applyFont="1" applyFill="1" applyBorder="1"/>
    <xf numFmtId="0" fontId="139" fillId="0" borderId="0" xfId="0" applyFont="1"/>
    <xf numFmtId="165" fontId="90" fillId="0" borderId="102" xfId="2" applyNumberFormat="1" applyFont="1" applyFill="1" applyBorder="1"/>
    <xf numFmtId="0" fontId="97" fillId="61" borderId="102" xfId="0" applyFont="1" applyFill="1" applyBorder="1"/>
    <xf numFmtId="0" fontId="97" fillId="0" borderId="102" xfId="0" applyFont="1" applyBorder="1"/>
    <xf numFmtId="0" fontId="97" fillId="65" borderId="102" xfId="0" applyFont="1" applyFill="1" applyBorder="1" applyAlignment="1">
      <alignment horizontal="center" vertical="center" wrapText="1"/>
    </xf>
    <xf numFmtId="0" fontId="97" fillId="65" borderId="100" xfId="0" applyFont="1" applyFill="1" applyBorder="1" applyAlignment="1">
      <alignment horizontal="left" vertical="center"/>
    </xf>
    <xf numFmtId="0" fontId="140" fillId="0" borderId="0" xfId="0" applyFont="1"/>
    <xf numFmtId="0" fontId="138" fillId="0" borderId="0" xfId="0" applyFont="1"/>
    <xf numFmtId="0" fontId="141" fillId="0" borderId="0" xfId="0" applyFont="1"/>
    <xf numFmtId="10" fontId="142" fillId="66" borderId="102" xfId="0" applyNumberFormat="1" applyFont="1" applyFill="1" applyBorder="1"/>
    <xf numFmtId="0" fontId="142" fillId="66" borderId="102" xfId="0" applyFont="1" applyFill="1" applyBorder="1"/>
    <xf numFmtId="0" fontId="138" fillId="66" borderId="102" xfId="0" applyFont="1" applyFill="1" applyBorder="1"/>
    <xf numFmtId="0" fontId="143" fillId="66" borderId="102" xfId="0" applyFont="1" applyFill="1" applyBorder="1"/>
    <xf numFmtId="10" fontId="142" fillId="0" borderId="102" xfId="0" applyNumberFormat="1" applyFont="1" applyBorder="1"/>
    <xf numFmtId="0" fontId="142" fillId="0" borderId="102" xfId="0" applyFont="1" applyBorder="1"/>
    <xf numFmtId="0" fontId="140" fillId="0" borderId="102" xfId="0" applyFont="1" applyBorder="1" applyAlignment="1">
      <alignment horizontal="center"/>
    </xf>
    <xf numFmtId="0" fontId="138" fillId="0" borderId="102" xfId="0" applyFont="1" applyBorder="1" applyAlignment="1">
      <alignment wrapText="1"/>
    </xf>
    <xf numFmtId="0" fontId="138" fillId="0" borderId="102" xfId="0" applyFont="1" applyBorder="1"/>
    <xf numFmtId="9" fontId="90" fillId="0" borderId="102" xfId="0" applyNumberFormat="1" applyFont="1" applyBorder="1"/>
    <xf numFmtId="0" fontId="144" fillId="0" borderId="102" xfId="0" applyFont="1" applyBorder="1"/>
    <xf numFmtId="3" fontId="145" fillId="0" borderId="0" xfId="0" applyNumberFormat="1" applyFont="1"/>
    <xf numFmtId="9" fontId="0" fillId="0" borderId="0" xfId="1" applyFont="1" applyBorder="1"/>
    <xf numFmtId="10" fontId="90" fillId="68" borderId="102" xfId="0" applyNumberFormat="1" applyFont="1" applyFill="1" applyBorder="1"/>
    <xf numFmtId="0" fontId="90" fillId="68" borderId="102" xfId="0" applyFont="1" applyFill="1" applyBorder="1"/>
    <xf numFmtId="0" fontId="0" fillId="0" borderId="0" xfId="0" applyAlignment="1">
      <alignment horizontal="center"/>
    </xf>
    <xf numFmtId="0" fontId="97" fillId="65" borderId="102" xfId="0" applyFont="1" applyFill="1" applyBorder="1" applyAlignment="1">
      <alignment horizontal="center" wrapText="1"/>
    </xf>
    <xf numFmtId="0" fontId="135" fillId="0" borderId="0" xfId="0" applyFont="1"/>
    <xf numFmtId="0" fontId="7" fillId="0" borderId="0" xfId="0" applyFont="1" applyAlignment="1">
      <alignment horizontal="center"/>
    </xf>
    <xf numFmtId="0" fontId="7" fillId="0" borderId="0" xfId="0" applyFont="1" applyAlignment="1">
      <alignment horizontal="left"/>
    </xf>
    <xf numFmtId="0" fontId="8" fillId="0" borderId="0" xfId="0" applyFont="1"/>
    <xf numFmtId="0" fontId="8" fillId="0" borderId="0" xfId="0" applyFont="1" applyAlignment="1">
      <alignment horizontal="center"/>
    </xf>
    <xf numFmtId="0" fontId="93" fillId="61" borderId="68" xfId="0" applyFont="1" applyFill="1" applyBorder="1" applyAlignment="1">
      <alignment horizontal="center" vertical="center" wrapText="1"/>
    </xf>
    <xf numFmtId="0" fontId="93" fillId="57" borderId="72" xfId="0" applyFont="1" applyFill="1" applyBorder="1" applyAlignment="1">
      <alignment horizontal="center" vertical="center"/>
    </xf>
    <xf numFmtId="0" fontId="6" fillId="0" borderId="0" xfId="0" applyFont="1" applyAlignment="1">
      <alignment vertical="center" wrapText="1"/>
    </xf>
    <xf numFmtId="0" fontId="93" fillId="0" borderId="0" xfId="0" applyFont="1" applyAlignment="1">
      <alignment vertical="center" wrapText="1"/>
    </xf>
    <xf numFmtId="164" fontId="85" fillId="0" borderId="102" xfId="4" applyNumberFormat="1" applyFont="1" applyBorder="1"/>
    <xf numFmtId="164" fontId="89" fillId="0" borderId="0" xfId="4" applyNumberFormat="1" applyFont="1"/>
    <xf numFmtId="165" fontId="93" fillId="0" borderId="0" xfId="2" applyNumberFormat="1" applyFont="1" applyBorder="1"/>
    <xf numFmtId="164" fontId="93" fillId="0" borderId="0" xfId="4" applyNumberFormat="1" applyFont="1" applyBorder="1"/>
    <xf numFmtId="177" fontId="93" fillId="0" borderId="0" xfId="4" applyNumberFormat="1" applyFont="1" applyBorder="1"/>
    <xf numFmtId="0" fontId="7" fillId="61" borderId="0" xfId="0" applyFont="1" applyFill="1"/>
    <xf numFmtId="164" fontId="7" fillId="0" borderId="0" xfId="0" applyNumberFormat="1" applyFont="1"/>
    <xf numFmtId="165" fontId="85" fillId="0" borderId="105" xfId="2" applyNumberFormat="1" applyFont="1" applyBorder="1"/>
    <xf numFmtId="0" fontId="85" fillId="57" borderId="105" xfId="0" applyFont="1" applyFill="1" applyBorder="1"/>
    <xf numFmtId="164" fontId="7" fillId="0" borderId="0" xfId="4" applyNumberFormat="1" applyFont="1"/>
    <xf numFmtId="6" fontId="7" fillId="0" borderId="0" xfId="0" applyNumberFormat="1" applyFont="1"/>
    <xf numFmtId="165" fontId="85" fillId="0" borderId="102" xfId="2" applyNumberFormat="1" applyFont="1" applyBorder="1"/>
    <xf numFmtId="0" fontId="7" fillId="0" borderId="0" xfId="0" applyFont="1" applyAlignment="1">
      <alignment wrapText="1" readingOrder="1"/>
    </xf>
    <xf numFmtId="0" fontId="7" fillId="0" borderId="0" xfId="0" applyFont="1" applyAlignment="1">
      <alignment vertical="center"/>
    </xf>
    <xf numFmtId="0" fontId="89" fillId="0" borderId="0" xfId="0" applyFont="1" applyAlignment="1">
      <alignment vertical="center"/>
    </xf>
    <xf numFmtId="165" fontId="85" fillId="0" borderId="0" xfId="0" applyNumberFormat="1" applyFont="1"/>
    <xf numFmtId="0" fontId="93" fillId="57" borderId="102" xfId="0" applyFont="1" applyFill="1" applyBorder="1" applyAlignment="1">
      <alignment horizontal="center" wrapText="1"/>
    </xf>
    <xf numFmtId="0" fontId="93" fillId="57" borderId="102" xfId="0" applyFont="1" applyFill="1" applyBorder="1" applyAlignment="1">
      <alignment horizontal="center"/>
    </xf>
    <xf numFmtId="44" fontId="7" fillId="0" borderId="0" xfId="2" applyFont="1"/>
    <xf numFmtId="165" fontId="7" fillId="0" borderId="0" xfId="2" applyNumberFormat="1" applyFont="1"/>
    <xf numFmtId="164" fontId="89" fillId="0" borderId="102" xfId="4" applyNumberFormat="1" applyFont="1" applyBorder="1" applyAlignment="1">
      <alignment horizontal="center" vertical="top"/>
    </xf>
    <xf numFmtId="9" fontId="89" fillId="0" borderId="102" xfId="1" applyFont="1" applyBorder="1" applyAlignment="1">
      <alignment horizontal="center" vertical="top"/>
    </xf>
    <xf numFmtId="0" fontId="90" fillId="0" borderId="102" xfId="0" applyFont="1" applyBorder="1" applyAlignment="1">
      <alignment horizontal="center" vertical="top" wrapText="1"/>
    </xf>
    <xf numFmtId="0" fontId="90" fillId="0" borderId="99" xfId="0" applyFont="1" applyBorder="1" applyAlignment="1">
      <alignment horizontal="justify" vertical="top" wrapText="1"/>
    </xf>
    <xf numFmtId="0" fontId="97" fillId="48" borderId="99" xfId="0" applyFont="1" applyFill="1" applyBorder="1" applyAlignment="1">
      <alignment vertical="top" wrapText="1"/>
    </xf>
    <xf numFmtId="0" fontId="90" fillId="0" borderId="102" xfId="0" applyFont="1" applyBorder="1" applyAlignment="1">
      <alignment horizontal="center"/>
    </xf>
    <xf numFmtId="0" fontId="90" fillId="0" borderId="99" xfId="0" applyFont="1" applyBorder="1"/>
    <xf numFmtId="0" fontId="90" fillId="0" borderId="72" xfId="0" applyFont="1" applyBorder="1"/>
    <xf numFmtId="0" fontId="90" fillId="0" borderId="72" xfId="0" applyFont="1" applyBorder="1" applyAlignment="1">
      <alignment horizontal="justify" vertical="top" wrapText="1"/>
    </xf>
    <xf numFmtId="0" fontId="90" fillId="0" borderId="33" xfId="0" applyFont="1" applyBorder="1" applyAlignment="1">
      <alignment horizontal="justify" vertical="top" wrapText="1"/>
    </xf>
    <xf numFmtId="0" fontId="90" fillId="0" borderId="29" xfId="0" applyFont="1" applyBorder="1" applyAlignment="1">
      <alignment horizontal="center" vertical="top" wrapText="1"/>
    </xf>
    <xf numFmtId="164" fontId="89" fillId="61" borderId="102" xfId="4" applyNumberFormat="1" applyFont="1" applyFill="1" applyBorder="1" applyAlignment="1">
      <alignment horizontal="center" wrapText="1"/>
    </xf>
    <xf numFmtId="9" fontId="89" fillId="61" borderId="102" xfId="1" applyFont="1" applyFill="1" applyBorder="1" applyAlignment="1">
      <alignment horizontal="center" wrapText="1"/>
    </xf>
    <xf numFmtId="0" fontId="89" fillId="61" borderId="102" xfId="0" applyFont="1" applyFill="1" applyBorder="1" applyAlignment="1">
      <alignment horizontal="center" vertical="top" wrapText="1"/>
    </xf>
    <xf numFmtId="165" fontId="89" fillId="0" borderId="102" xfId="2" applyNumberFormat="1" applyFont="1" applyBorder="1" applyAlignment="1">
      <alignment horizontal="center" wrapText="1"/>
    </xf>
    <xf numFmtId="164" fontId="89" fillId="0" borderId="102" xfId="4" applyNumberFormat="1" applyFont="1" applyBorder="1" applyAlignment="1">
      <alignment horizontal="center" wrapText="1"/>
    </xf>
    <xf numFmtId="0" fontId="86" fillId="0" borderId="102" xfId="0" applyFont="1" applyBorder="1" applyAlignment="1">
      <alignment horizontal="center" wrapText="1"/>
    </xf>
    <xf numFmtId="0" fontId="86" fillId="0" borderId="29" xfId="0" applyFont="1" applyBorder="1" applyAlignment="1">
      <alignment horizontal="center" wrapText="1"/>
    </xf>
    <xf numFmtId="0" fontId="86" fillId="56" borderId="53" xfId="0" applyFont="1" applyFill="1" applyBorder="1" applyAlignment="1">
      <alignment horizontal="center" wrapText="1"/>
    </xf>
    <xf numFmtId="0" fontId="86" fillId="56" borderId="46" xfId="0" applyFont="1" applyFill="1" applyBorder="1" applyAlignment="1">
      <alignment horizontal="center" wrapText="1"/>
    </xf>
    <xf numFmtId="0" fontId="85" fillId="0" borderId="0" xfId="0" applyFont="1" applyAlignment="1">
      <alignment vertical="center" wrapText="1"/>
    </xf>
    <xf numFmtId="0" fontId="93" fillId="0" borderId="102" xfId="0" applyFont="1" applyBorder="1"/>
    <xf numFmtId="0" fontId="85" fillId="56" borderId="102" xfId="0" applyFont="1" applyFill="1" applyBorder="1"/>
    <xf numFmtId="165" fontId="85" fillId="61" borderId="102" xfId="2" applyNumberFormat="1" applyFont="1" applyFill="1" applyBorder="1"/>
    <xf numFmtId="165" fontId="85" fillId="0" borderId="102" xfId="0" applyNumberFormat="1" applyFont="1" applyBorder="1"/>
    <xf numFmtId="0" fontId="85" fillId="0" borderId="102" xfId="0" applyFont="1" applyBorder="1"/>
    <xf numFmtId="0" fontId="93" fillId="0" borderId="105" xfId="0" applyFont="1" applyBorder="1"/>
    <xf numFmtId="165" fontId="85" fillId="0" borderId="102" xfId="2" applyNumberFormat="1" applyFont="1" applyFill="1" applyBorder="1"/>
    <xf numFmtId="0" fontId="89" fillId="0" borderId="0" xfId="0" applyFont="1" applyAlignment="1">
      <alignment wrapText="1"/>
    </xf>
    <xf numFmtId="164" fontId="93" fillId="0" borderId="0" xfId="0" applyNumberFormat="1" applyFont="1"/>
    <xf numFmtId="164" fontId="85" fillId="0" borderId="0" xfId="4" applyNumberFormat="1" applyFont="1" applyFill="1"/>
    <xf numFmtId="0" fontId="93" fillId="0" borderId="0" xfId="0" applyFont="1" applyAlignment="1">
      <alignment horizontal="center" vertical="top" wrapText="1"/>
    </xf>
    <xf numFmtId="0" fontId="93" fillId="48" borderId="102" xfId="0" applyFont="1" applyFill="1" applyBorder="1" applyAlignment="1">
      <alignment horizontal="center" vertical="center" wrapText="1"/>
    </xf>
    <xf numFmtId="0" fontId="93" fillId="48" borderId="102" xfId="0" applyFont="1" applyFill="1" applyBorder="1"/>
    <xf numFmtId="0" fontId="17" fillId="0" borderId="0" xfId="0" applyFont="1" applyAlignment="1">
      <alignment vertical="center"/>
    </xf>
    <xf numFmtId="0" fontId="93" fillId="0" borderId="35" xfId="0" applyFont="1" applyBorder="1" applyAlignment="1">
      <alignment horizontal="center" vertical="center" wrapText="1"/>
    </xf>
    <xf numFmtId="43" fontId="7" fillId="0" borderId="0" xfId="4" applyFont="1"/>
    <xf numFmtId="178" fontId="7" fillId="0" borderId="0" xfId="0" applyNumberFormat="1" applyFont="1"/>
    <xf numFmtId="2" fontId="85" fillId="0" borderId="0" xfId="4" applyNumberFormat="1" applyFont="1" applyAlignment="1">
      <alignment horizontal="center"/>
    </xf>
    <xf numFmtId="0" fontId="85" fillId="0" borderId="0" xfId="0" applyFont="1" applyAlignment="1">
      <alignment horizontal="center" wrapText="1"/>
    </xf>
    <xf numFmtId="0" fontId="7" fillId="62" borderId="45" xfId="0" applyFont="1" applyFill="1" applyBorder="1"/>
    <xf numFmtId="0" fontId="17" fillId="62" borderId="66" xfId="0" applyFont="1" applyFill="1" applyBorder="1" applyAlignment="1">
      <alignment vertical="center"/>
    </xf>
    <xf numFmtId="0" fontId="85" fillId="0" borderId="102" xfId="0" applyFont="1" applyBorder="1" applyAlignment="1">
      <alignment horizontal="center"/>
    </xf>
    <xf numFmtId="0" fontId="44" fillId="0" borderId="0" xfId="0" applyFont="1"/>
    <xf numFmtId="165" fontId="44" fillId="0" borderId="0" xfId="2" applyNumberFormat="1" applyFont="1"/>
    <xf numFmtId="41" fontId="0" fillId="0" borderId="0" xfId="0" applyNumberFormat="1"/>
    <xf numFmtId="41" fontId="44" fillId="0" borderId="0" xfId="0" applyNumberFormat="1" applyFont="1"/>
    <xf numFmtId="165" fontId="44" fillId="0" borderId="0" xfId="0" applyNumberFormat="1" applyFont="1"/>
    <xf numFmtId="0" fontId="39" fillId="0" borderId="0" xfId="0" applyFont="1"/>
    <xf numFmtId="165" fontId="39" fillId="0" borderId="0" xfId="2" applyNumberFormat="1" applyFont="1"/>
    <xf numFmtId="0" fontId="39" fillId="0" borderId="0" xfId="0" applyFont="1" applyAlignment="1">
      <alignment horizontal="center" vertical="center" wrapText="1"/>
    </xf>
    <xf numFmtId="0" fontId="150" fillId="0" borderId="0" xfId="0" applyFont="1"/>
    <xf numFmtId="164" fontId="85" fillId="0" borderId="0" xfId="4" applyNumberFormat="1" applyFont="1" applyBorder="1"/>
    <xf numFmtId="0" fontId="85" fillId="0" borderId="28" xfId="0" applyFont="1" applyBorder="1"/>
    <xf numFmtId="0" fontId="93" fillId="62" borderId="54" xfId="0" applyFont="1" applyFill="1" applyBorder="1" applyAlignment="1">
      <alignment horizontal="center" vertical="center" wrapText="1"/>
    </xf>
    <xf numFmtId="0" fontId="93" fillId="0" borderId="46" xfId="0" applyFont="1" applyBorder="1" applyAlignment="1">
      <alignment horizontal="center" vertical="center"/>
    </xf>
    <xf numFmtId="0" fontId="93" fillId="0" borderId="0" xfId="0" applyFont="1" applyAlignment="1">
      <alignment horizontal="centerContinuous"/>
    </xf>
    <xf numFmtId="0" fontId="93" fillId="0" borderId="0" xfId="0" applyFont="1" applyAlignment="1">
      <alignment horizontal="centerContinuous" wrapText="1"/>
    </xf>
    <xf numFmtId="0" fontId="7" fillId="0" borderId="0" xfId="0" applyFont="1" applyAlignment="1">
      <alignment wrapText="1"/>
    </xf>
    <xf numFmtId="0" fontId="151" fillId="0" borderId="0" xfId="0" applyFont="1"/>
    <xf numFmtId="0" fontId="7" fillId="0" borderId="0" xfId="0" applyFont="1" applyAlignment="1">
      <alignment vertical="center" wrapText="1"/>
    </xf>
    <xf numFmtId="0" fontId="89" fillId="0" borderId="0" xfId="0" applyFont="1" applyAlignment="1">
      <alignment vertical="center" wrapText="1"/>
    </xf>
    <xf numFmtId="0" fontId="8" fillId="0" borderId="0" xfId="0" applyFont="1" applyAlignment="1">
      <alignment vertical="center"/>
    </xf>
    <xf numFmtId="0" fontId="8" fillId="0" borderId="0" xfId="0" applyFont="1" applyAlignment="1">
      <alignment vertical="center" wrapText="1"/>
    </xf>
    <xf numFmtId="3" fontId="85" fillId="0" borderId="0" xfId="2" applyNumberFormat="1" applyFont="1" applyFill="1" applyBorder="1" applyAlignment="1">
      <alignment horizontal="center" vertical="center" wrapText="1"/>
    </xf>
    <xf numFmtId="165" fontId="89" fillId="0" borderId="0" xfId="2" applyNumberFormat="1" applyFont="1" applyFill="1" applyBorder="1" applyAlignment="1">
      <alignment horizontal="center" vertical="center" wrapText="1"/>
    </xf>
    <xf numFmtId="165" fontId="85" fillId="0" borderId="0" xfId="2" applyNumberFormat="1" applyFont="1" applyFill="1" applyBorder="1" applyAlignment="1">
      <alignment horizontal="center" vertical="center" wrapText="1"/>
    </xf>
    <xf numFmtId="0" fontId="89" fillId="0" borderId="0" xfId="0" applyFont="1" applyAlignment="1">
      <alignment horizontal="center" vertical="center" wrapText="1"/>
    </xf>
    <xf numFmtId="3" fontId="85" fillId="0" borderId="102" xfId="2" applyNumberFormat="1" applyFont="1" applyFill="1" applyBorder="1" applyAlignment="1">
      <alignment horizontal="center" vertical="center" wrapText="1"/>
    </xf>
    <xf numFmtId="165" fontId="85" fillId="0" borderId="102" xfId="2" applyNumberFormat="1" applyFont="1" applyFill="1" applyBorder="1" applyAlignment="1">
      <alignment horizontal="center" vertical="center" wrapText="1"/>
    </xf>
    <xf numFmtId="0" fontId="85" fillId="0" borderId="102" xfId="0" applyFont="1" applyBorder="1" applyAlignment="1">
      <alignment horizontal="center" vertical="center" wrapText="1"/>
    </xf>
    <xf numFmtId="164" fontId="152" fillId="0" borderId="0" xfId="4" applyNumberFormat="1" applyFont="1" applyAlignment="1">
      <alignment vertical="center"/>
    </xf>
    <xf numFmtId="0" fontId="152" fillId="0" borderId="0" xfId="0" applyFont="1" applyAlignment="1">
      <alignment vertical="center"/>
    </xf>
    <xf numFmtId="0" fontId="152" fillId="0" borderId="0" xfId="0" applyFont="1" applyAlignment="1">
      <alignment horizontal="center" vertical="center"/>
    </xf>
    <xf numFmtId="0" fontId="153" fillId="0" borderId="0" xfId="0" applyFont="1" applyAlignment="1">
      <alignment horizontal="centerContinuous" vertical="center"/>
    </xf>
    <xf numFmtId="0" fontId="154" fillId="0" borderId="0" xfId="0" applyFont="1" applyAlignment="1">
      <alignment vertical="center" wrapText="1"/>
    </xf>
    <xf numFmtId="0" fontId="7" fillId="0" borderId="0" xfId="0" applyFont="1" applyAlignment="1">
      <alignment horizontal="left" vertical="center"/>
    </xf>
    <xf numFmtId="0" fontId="155" fillId="0" borderId="0" xfId="0" applyFont="1" applyAlignment="1">
      <alignment vertical="center"/>
    </xf>
    <xf numFmtId="0" fontId="0" fillId="0" borderId="0" xfId="0" applyAlignment="1">
      <alignment horizontal="center" wrapText="1"/>
    </xf>
    <xf numFmtId="9" fontId="85" fillId="0" borderId="101" xfId="1" applyFont="1" applyBorder="1"/>
    <xf numFmtId="175" fontId="85" fillId="0" borderId="33" xfId="0" quotePrefix="1" applyNumberFormat="1" applyFont="1" applyBorder="1" applyAlignment="1">
      <alignment horizontal="left" vertical="center" wrapText="1"/>
    </xf>
    <xf numFmtId="0" fontId="85" fillId="56" borderId="101" xfId="0" applyFont="1" applyFill="1" applyBorder="1"/>
    <xf numFmtId="0" fontId="85" fillId="56" borderId="123" xfId="0" applyFont="1" applyFill="1" applyBorder="1"/>
    <xf numFmtId="0" fontId="93" fillId="56" borderId="99" xfId="0" applyFont="1" applyFill="1" applyBorder="1"/>
    <xf numFmtId="0" fontId="85" fillId="0" borderId="101" xfId="0" applyFont="1" applyBorder="1"/>
    <xf numFmtId="0" fontId="85" fillId="0" borderId="100" xfId="0" applyFont="1" applyBorder="1"/>
    <xf numFmtId="0" fontId="85" fillId="0" borderId="99" xfId="0" applyFont="1" applyBorder="1"/>
    <xf numFmtId="0" fontId="93" fillId="0" borderId="99" xfId="0" applyFont="1" applyBorder="1"/>
    <xf numFmtId="0" fontId="85" fillId="56" borderId="72" xfId="0" applyFont="1" applyFill="1" applyBorder="1"/>
    <xf numFmtId="0" fontId="93" fillId="57" borderId="101" xfId="0" applyFont="1" applyFill="1" applyBorder="1" applyAlignment="1">
      <alignment horizontal="center"/>
    </xf>
    <xf numFmtId="0" fontId="93" fillId="57" borderId="72" xfId="0" applyFont="1" applyFill="1" applyBorder="1" applyAlignment="1">
      <alignment horizontal="center"/>
    </xf>
    <xf numFmtId="0" fontId="93" fillId="57" borderId="100" xfId="0" applyFont="1" applyFill="1" applyBorder="1" applyAlignment="1">
      <alignment horizontal="center"/>
    </xf>
    <xf numFmtId="0" fontId="93" fillId="57" borderId="123" xfId="0" applyFont="1" applyFill="1" applyBorder="1" applyAlignment="1">
      <alignment horizontal="center"/>
    </xf>
    <xf numFmtId="0" fontId="93" fillId="57" borderId="33" xfId="0" applyFont="1" applyFill="1" applyBorder="1"/>
    <xf numFmtId="0" fontId="85" fillId="57" borderId="69" xfId="0" applyFont="1" applyFill="1" applyBorder="1" applyAlignment="1">
      <alignment horizontal="centerContinuous"/>
    </xf>
    <xf numFmtId="0" fontId="85" fillId="57" borderId="103" xfId="0" applyFont="1" applyFill="1" applyBorder="1" applyAlignment="1">
      <alignment horizontal="centerContinuous"/>
    </xf>
    <xf numFmtId="0" fontId="93" fillId="57" borderId="75" xfId="0" applyFont="1" applyFill="1" applyBorder="1" applyAlignment="1">
      <alignment horizontal="centerContinuous"/>
    </xf>
    <xf numFmtId="0" fontId="93" fillId="62" borderId="74" xfId="0" applyFont="1" applyFill="1" applyBorder="1" applyAlignment="1">
      <alignment horizontal="centerContinuous"/>
    </xf>
    <xf numFmtId="0" fontId="93" fillId="62" borderId="71" xfId="0" applyFont="1" applyFill="1" applyBorder="1" applyAlignment="1">
      <alignment horizontal="centerContinuous"/>
    </xf>
    <xf numFmtId="0" fontId="93" fillId="57" borderId="78" xfId="0" applyFont="1" applyFill="1" applyBorder="1"/>
    <xf numFmtId="49" fontId="85" fillId="0" borderId="0" xfId="0" applyNumberFormat="1" applyFont="1" applyAlignment="1">
      <alignment horizontal="center"/>
    </xf>
    <xf numFmtId="49" fontId="93" fillId="0" borderId="0" xfId="0" applyNumberFormat="1" applyFont="1" applyAlignment="1">
      <alignment horizontal="center"/>
    </xf>
    <xf numFmtId="0" fontId="85" fillId="0" borderId="38" xfId="0" applyFont="1" applyBorder="1" applyAlignment="1">
      <alignment horizontal="left" wrapText="1"/>
    </xf>
    <xf numFmtId="0" fontId="85" fillId="0" borderId="40" xfId="0" applyFont="1" applyBorder="1" applyAlignment="1">
      <alignment horizontal="center"/>
    </xf>
    <xf numFmtId="0" fontId="85" fillId="0" borderId="39" xfId="0" applyFont="1" applyBorder="1" applyAlignment="1">
      <alignment horizontal="left" vertical="center" wrapText="1" readingOrder="1"/>
    </xf>
    <xf numFmtId="0" fontId="85" fillId="0" borderId="101" xfId="0" applyFont="1" applyBorder="1" applyAlignment="1">
      <alignment horizontal="left" wrapText="1"/>
    </xf>
    <xf numFmtId="0" fontId="85" fillId="0" borderId="72" xfId="0" applyFont="1" applyBorder="1" applyAlignment="1">
      <alignment horizontal="left" vertical="center" wrapText="1" readingOrder="1"/>
    </xf>
    <xf numFmtId="0" fontId="85" fillId="0" borderId="101" xfId="0" applyFont="1" applyBorder="1" applyAlignment="1">
      <alignment horizontal="left" vertical="top" wrapText="1"/>
    </xf>
    <xf numFmtId="0" fontId="85" fillId="0" borderId="29" xfId="0" applyFont="1" applyBorder="1" applyAlignment="1">
      <alignment horizontal="center"/>
    </xf>
    <xf numFmtId="0" fontId="93" fillId="62" borderId="54" xfId="0" applyFont="1" applyFill="1" applyBorder="1" applyAlignment="1">
      <alignment horizontal="center" vertical="center" wrapText="1" readingOrder="1"/>
    </xf>
    <xf numFmtId="0" fontId="93" fillId="62" borderId="53" xfId="0" applyFont="1" applyFill="1" applyBorder="1" applyAlignment="1">
      <alignment horizontal="center" vertical="center" wrapText="1" readingOrder="1"/>
    </xf>
    <xf numFmtId="0" fontId="93" fillId="62" borderId="46" xfId="0" applyFont="1" applyFill="1" applyBorder="1" applyAlignment="1">
      <alignment horizontal="center" vertical="center" wrapText="1" readingOrder="1"/>
    </xf>
    <xf numFmtId="0" fontId="6" fillId="0" borderId="0" xfId="0" applyFont="1" applyAlignment="1">
      <alignment horizontal="left" wrapText="1"/>
    </xf>
    <xf numFmtId="0" fontId="0" fillId="0" borderId="27" xfId="0" applyBorder="1"/>
    <xf numFmtId="0" fontId="0" fillId="0" borderId="0" xfId="0" applyAlignment="1">
      <alignment horizontal="left" vertical="center" wrapText="1"/>
    </xf>
    <xf numFmtId="0" fontId="129" fillId="0" borderId="0" xfId="0" applyFont="1" applyAlignment="1">
      <alignment horizontal="center" vertical="center"/>
    </xf>
    <xf numFmtId="0" fontId="129" fillId="0" borderId="0" xfId="0" applyFont="1" applyAlignment="1">
      <alignment horizontal="left" vertical="center"/>
    </xf>
    <xf numFmtId="0" fontId="118" fillId="0" borderId="68" xfId="0" applyFont="1" applyBorder="1"/>
    <xf numFmtId="0" fontId="134" fillId="0" borderId="0" xfId="0" applyFont="1"/>
    <xf numFmtId="3" fontId="0" fillId="0" borderId="0" xfId="0" applyNumberFormat="1" applyAlignment="1">
      <alignment horizontal="center"/>
    </xf>
    <xf numFmtId="164" fontId="129" fillId="0" borderId="72" xfId="0" applyNumberFormat="1" applyFont="1" applyBorder="1"/>
    <xf numFmtId="164" fontId="118" fillId="0" borderId="72" xfId="0" applyNumberFormat="1" applyFont="1" applyBorder="1"/>
    <xf numFmtId="3" fontId="89" fillId="0" borderId="102" xfId="0" applyNumberFormat="1" applyFont="1" applyBorder="1" applyAlignment="1">
      <alignment horizontal="center" vertical="center"/>
    </xf>
    <xf numFmtId="3" fontId="89" fillId="0" borderId="104" xfId="0" applyNumberFormat="1" applyFont="1" applyBorder="1" applyAlignment="1">
      <alignment horizontal="center" vertical="center"/>
    </xf>
    <xf numFmtId="3" fontId="89" fillId="0" borderId="105" xfId="0" applyNumberFormat="1" applyFont="1" applyBorder="1" applyAlignment="1">
      <alignment horizontal="center" vertical="center"/>
    </xf>
    <xf numFmtId="3" fontId="85" fillId="0" borderId="105" xfId="0" applyNumberFormat="1" applyFont="1" applyBorder="1" applyAlignment="1">
      <alignment horizontal="center" vertical="center"/>
    </xf>
    <xf numFmtId="164" fontId="85" fillId="58" borderId="102" xfId="4" applyNumberFormat="1" applyFont="1" applyFill="1" applyBorder="1" applyAlignment="1">
      <alignment horizontal="center" vertical="center"/>
    </xf>
    <xf numFmtId="164" fontId="85" fillId="0" borderId="102" xfId="4" applyNumberFormat="1" applyFont="1" applyFill="1" applyBorder="1" applyAlignment="1">
      <alignment horizontal="center" vertical="center"/>
    </xf>
    <xf numFmtId="3" fontId="85" fillId="0" borderId="102" xfId="0" applyNumberFormat="1" applyFont="1" applyBorder="1" applyAlignment="1">
      <alignment horizontal="right" vertical="center" wrapText="1"/>
    </xf>
    <xf numFmtId="0" fontId="85" fillId="57" borderId="102" xfId="0" applyFont="1" applyFill="1" applyBorder="1" applyAlignment="1">
      <alignment horizontal="right" vertical="center" wrapText="1"/>
    </xf>
    <xf numFmtId="9" fontId="85" fillId="0" borderId="102" xfId="0" applyNumberFormat="1" applyFont="1" applyBorder="1" applyAlignment="1">
      <alignment horizontal="right" vertical="center"/>
    </xf>
    <xf numFmtId="170" fontId="85" fillId="0" borderId="102" xfId="0" applyNumberFormat="1" applyFont="1" applyBorder="1" applyAlignment="1">
      <alignment horizontal="center" vertical="center"/>
    </xf>
    <xf numFmtId="9" fontId="85" fillId="0" borderId="102" xfId="0" applyNumberFormat="1" applyFont="1" applyBorder="1" applyAlignment="1">
      <alignment horizontal="center" vertical="center"/>
    </xf>
    <xf numFmtId="170" fontId="85" fillId="0" borderId="105" xfId="0" applyNumberFormat="1" applyFont="1" applyBorder="1" applyAlignment="1">
      <alignment horizontal="center" vertical="center"/>
    </xf>
    <xf numFmtId="10" fontId="85" fillId="0" borderId="114" xfId="0" applyNumberFormat="1" applyFont="1" applyBorder="1" applyAlignment="1">
      <alignment horizontal="center" vertical="center"/>
    </xf>
    <xf numFmtId="172" fontId="85" fillId="0" borderId="105" xfId="0" applyNumberFormat="1" applyFont="1" applyBorder="1" applyAlignment="1">
      <alignment horizontal="center" wrapText="1"/>
    </xf>
    <xf numFmtId="172" fontId="85" fillId="0" borderId="114" xfId="0" applyNumberFormat="1" applyFont="1" applyBorder="1" applyAlignment="1">
      <alignment horizontal="center" wrapText="1"/>
    </xf>
    <xf numFmtId="8" fontId="110" fillId="0" borderId="102" xfId="0" applyNumberFormat="1" applyFont="1" applyBorder="1" applyAlignment="1">
      <alignment horizontal="center" wrapText="1"/>
    </xf>
    <xf numFmtId="0" fontId="99" fillId="57" borderId="102" xfId="125" applyFont="1" applyFill="1" applyBorder="1" applyAlignment="1">
      <alignment horizontal="center" wrapText="1"/>
    </xf>
    <xf numFmtId="9" fontId="85" fillId="0" borderId="102" xfId="4" applyNumberFormat="1" applyFont="1" applyFill="1" applyBorder="1" applyAlignment="1">
      <alignment horizontal="right"/>
    </xf>
    <xf numFmtId="9" fontId="85" fillId="0" borderId="102" xfId="4" applyNumberFormat="1" applyFont="1" applyFill="1" applyBorder="1" applyAlignment="1"/>
    <xf numFmtId="3" fontId="85" fillId="0" borderId="102" xfId="0" applyNumberFormat="1" applyFont="1" applyBorder="1"/>
    <xf numFmtId="0" fontId="93" fillId="0" borderId="102" xfId="0" applyFont="1" applyBorder="1" applyAlignment="1">
      <alignment horizontal="right"/>
    </xf>
    <xf numFmtId="3" fontId="93" fillId="0" borderId="102" xfId="0" applyNumberFormat="1" applyFont="1" applyBorder="1"/>
    <xf numFmtId="9" fontId="93" fillId="0" borderId="102" xfId="4" applyNumberFormat="1" applyFont="1" applyFill="1" applyBorder="1" applyAlignment="1">
      <alignment horizontal="right"/>
    </xf>
    <xf numFmtId="9" fontId="93" fillId="0" borderId="102" xfId="4" applyNumberFormat="1" applyFont="1" applyFill="1" applyBorder="1" applyAlignment="1"/>
    <xf numFmtId="0" fontId="85" fillId="0" borderId="0" xfId="0" quotePrefix="1" applyFont="1" applyAlignment="1">
      <alignment horizontal="left"/>
    </xf>
    <xf numFmtId="0" fontId="116" fillId="57" borderId="34" xfId="0" applyFont="1" applyFill="1" applyBorder="1" applyAlignment="1">
      <alignment horizontal="center" vertical="center"/>
    </xf>
    <xf numFmtId="0" fontId="116" fillId="57" borderId="26" xfId="0" applyFont="1" applyFill="1" applyBorder="1" applyAlignment="1">
      <alignment horizontal="center" vertical="center"/>
    </xf>
    <xf numFmtId="0" fontId="117" fillId="0" borderId="73" xfId="0" quotePrefix="1" applyFont="1" applyBorder="1" applyAlignment="1">
      <alignment horizontal="left" vertical="center"/>
    </xf>
    <xf numFmtId="42" fontId="117" fillId="0" borderId="71" xfId="0" applyNumberFormat="1" applyFont="1" applyBorder="1" applyAlignment="1">
      <alignment vertical="center"/>
    </xf>
    <xf numFmtId="9" fontId="117" fillId="0" borderId="74" xfId="0" applyNumberFormat="1" applyFont="1" applyBorder="1" applyAlignment="1">
      <alignment horizontal="center" vertical="center"/>
    </xf>
    <xf numFmtId="0" fontId="117" fillId="0" borderId="72" xfId="0" applyFont="1" applyBorder="1" applyAlignment="1">
      <alignment vertical="center"/>
    </xf>
    <xf numFmtId="42" fontId="117" fillId="0" borderId="102" xfId="0" applyNumberFormat="1" applyFont="1" applyBorder="1" applyAlignment="1">
      <alignment vertical="center"/>
    </xf>
    <xf numFmtId="9" fontId="117" fillId="0" borderId="101" xfId="0" applyNumberFormat="1" applyFont="1" applyBorder="1" applyAlignment="1">
      <alignment horizontal="center" vertical="center"/>
    </xf>
    <xf numFmtId="0" fontId="116" fillId="0" borderId="72" xfId="0" applyFont="1" applyBorder="1" applyAlignment="1">
      <alignment vertical="center"/>
    </xf>
    <xf numFmtId="42" fontId="116" fillId="0" borderId="102" xfId="0" applyNumberFormat="1" applyFont="1" applyBorder="1" applyAlignment="1">
      <alignment vertical="center"/>
    </xf>
    <xf numFmtId="0" fontId="116" fillId="57" borderId="72" xfId="0" applyFont="1" applyFill="1" applyBorder="1" applyAlignment="1">
      <alignment vertical="center" wrapText="1"/>
    </xf>
    <xf numFmtId="0" fontId="116" fillId="57" borderId="102" xfId="0" applyFont="1" applyFill="1" applyBorder="1" applyAlignment="1">
      <alignment horizontal="center" vertical="center" wrapText="1"/>
    </xf>
    <xf numFmtId="0" fontId="116" fillId="57" borderId="101" xfId="0" applyFont="1" applyFill="1" applyBorder="1" applyAlignment="1">
      <alignment horizontal="center" vertical="center" wrapText="1"/>
    </xf>
    <xf numFmtId="0" fontId="117" fillId="0" borderId="72" xfId="0" applyFont="1" applyBorder="1"/>
    <xf numFmtId="3" fontId="117" fillId="0" borderId="102" xfId="0" applyNumberFormat="1" applyFont="1" applyBorder="1" applyAlignment="1">
      <alignment horizontal="center" vertical="center"/>
    </xf>
    <xf numFmtId="37" fontId="117" fillId="0" borderId="102" xfId="4" applyNumberFormat="1" applyFont="1" applyFill="1" applyBorder="1" applyAlignment="1">
      <alignment horizontal="center" vertical="center"/>
    </xf>
    <xf numFmtId="37" fontId="117" fillId="0" borderId="101" xfId="4" applyNumberFormat="1" applyFont="1" applyFill="1" applyBorder="1" applyAlignment="1">
      <alignment horizontal="center" vertical="center"/>
    </xf>
    <xf numFmtId="0" fontId="116" fillId="57" borderId="72" xfId="0" applyFont="1" applyFill="1" applyBorder="1" applyAlignment="1">
      <alignment vertical="center"/>
    </xf>
    <xf numFmtId="0" fontId="116" fillId="57" borderId="102" xfId="0" applyFont="1" applyFill="1" applyBorder="1" applyAlignment="1">
      <alignment horizontal="center" vertical="center"/>
    </xf>
    <xf numFmtId="0" fontId="116" fillId="57" borderId="101" xfId="0" applyFont="1" applyFill="1" applyBorder="1" applyAlignment="1">
      <alignment horizontal="center" vertical="center"/>
    </xf>
    <xf numFmtId="0" fontId="116" fillId="0" borderId="39" xfId="0" applyFont="1" applyBorder="1" applyAlignment="1">
      <alignment vertical="center"/>
    </xf>
    <xf numFmtId="3" fontId="117" fillId="0" borderId="40" xfId="0" applyNumberFormat="1" applyFont="1" applyBorder="1" applyAlignment="1">
      <alignment horizontal="center" vertical="center"/>
    </xf>
    <xf numFmtId="9" fontId="117" fillId="0" borderId="38" xfId="0" applyNumberFormat="1" applyFont="1" applyBorder="1" applyAlignment="1">
      <alignment horizontal="center" vertical="center"/>
    </xf>
    <xf numFmtId="0" fontId="93" fillId="0" borderId="0" xfId="0" applyFont="1" applyAlignment="1">
      <alignment horizontal="center" wrapText="1"/>
    </xf>
    <xf numFmtId="0" fontId="85" fillId="0" borderId="0" xfId="0" applyFont="1" applyAlignment="1">
      <alignment wrapText="1"/>
    </xf>
    <xf numFmtId="0" fontId="93" fillId="0" borderId="102" xfId="0" applyFont="1" applyBorder="1" applyAlignment="1">
      <alignment horizontal="center" wrapText="1"/>
    </xf>
    <xf numFmtId="0" fontId="93" fillId="60" borderId="33" xfId="0" applyFont="1" applyFill="1" applyBorder="1"/>
    <xf numFmtId="0" fontId="93" fillId="60" borderId="99" xfId="0" applyFont="1" applyFill="1" applyBorder="1"/>
    <xf numFmtId="0" fontId="93" fillId="60" borderId="39" xfId="0" applyFont="1" applyFill="1" applyBorder="1" applyAlignment="1">
      <alignment horizontal="center"/>
    </xf>
    <xf numFmtId="0" fontId="93" fillId="60" borderId="40" xfId="0" applyFont="1" applyFill="1" applyBorder="1" applyAlignment="1">
      <alignment horizontal="center"/>
    </xf>
    <xf numFmtId="0" fontId="93" fillId="60" borderId="38" xfId="0" applyFont="1" applyFill="1" applyBorder="1" applyAlignment="1">
      <alignment horizontal="center"/>
    </xf>
    <xf numFmtId="0" fontId="85" fillId="60" borderId="47" xfId="0" applyFont="1" applyFill="1" applyBorder="1"/>
    <xf numFmtId="0" fontId="85" fillId="0" borderId="99" xfId="0" quotePrefix="1" applyFont="1" applyBorder="1" applyAlignment="1">
      <alignment horizontal="left" wrapText="1"/>
    </xf>
    <xf numFmtId="0" fontId="85" fillId="0" borderId="68" xfId="0" applyFont="1" applyBorder="1"/>
    <xf numFmtId="0" fontId="85" fillId="0" borderId="27" xfId="0" applyFont="1" applyBorder="1"/>
    <xf numFmtId="0" fontId="85" fillId="0" borderId="99" xfId="0" applyFont="1" applyBorder="1" applyAlignment="1">
      <alignment wrapText="1"/>
    </xf>
    <xf numFmtId="0" fontId="93" fillId="0" borderId="63" xfId="0" quotePrefix="1" applyFont="1" applyBorder="1" applyAlignment="1">
      <alignment horizontal="left" wrapText="1"/>
    </xf>
    <xf numFmtId="0" fontId="158" fillId="0" borderId="0" xfId="0" applyFont="1"/>
    <xf numFmtId="42" fontId="8" fillId="0" borderId="0" xfId="0" applyNumberFormat="1" applyFont="1"/>
    <xf numFmtId="0" fontId="93" fillId="60" borderId="70" xfId="0" applyFont="1" applyFill="1" applyBorder="1" applyAlignment="1">
      <alignment horizontal="center"/>
    </xf>
    <xf numFmtId="175" fontId="89" fillId="0" borderId="0" xfId="0" applyNumberFormat="1" applyFont="1" applyAlignment="1">
      <alignment horizontal="left" vertical="top" wrapText="1"/>
    </xf>
    <xf numFmtId="175" fontId="89" fillId="0" borderId="0" xfId="0" applyNumberFormat="1" applyFont="1"/>
    <xf numFmtId="0" fontId="93" fillId="48" borderId="73" xfId="0" applyFont="1" applyFill="1" applyBorder="1"/>
    <xf numFmtId="0" fontId="93" fillId="48" borderId="71" xfId="0" applyFont="1" applyFill="1" applyBorder="1" applyAlignment="1">
      <alignment horizontal="centerContinuous"/>
    </xf>
    <xf numFmtId="0" fontId="93" fillId="48" borderId="77" xfId="0" applyFont="1" applyFill="1" applyBorder="1" applyAlignment="1">
      <alignment horizontal="centerContinuous"/>
    </xf>
    <xf numFmtId="0" fontId="93" fillId="48" borderId="103" xfId="0" applyFont="1" applyFill="1" applyBorder="1" applyAlignment="1">
      <alignment horizontal="centerContinuous"/>
    </xf>
    <xf numFmtId="0" fontId="93" fillId="48" borderId="69" xfId="0" applyFont="1" applyFill="1" applyBorder="1" applyAlignment="1">
      <alignment horizontal="centerContinuous"/>
    </xf>
    <xf numFmtId="0" fontId="93" fillId="48" borderId="72" xfId="0" applyFont="1" applyFill="1" applyBorder="1"/>
    <xf numFmtId="0" fontId="93" fillId="48" borderId="105" xfId="0" applyFont="1" applyFill="1" applyBorder="1" applyAlignment="1">
      <alignment horizontal="center"/>
    </xf>
    <xf numFmtId="0" fontId="93" fillId="48" borderId="114" xfId="0" applyFont="1" applyFill="1" applyBorder="1" applyAlignment="1">
      <alignment horizontal="center"/>
    </xf>
    <xf numFmtId="0" fontId="93" fillId="48" borderId="99" xfId="0" applyFont="1" applyFill="1" applyBorder="1"/>
    <xf numFmtId="0" fontId="85" fillId="48" borderId="104" xfId="0" applyFont="1" applyFill="1" applyBorder="1"/>
    <xf numFmtId="0" fontId="85" fillId="0" borderId="99" xfId="0" quotePrefix="1" applyFont="1" applyBorder="1" applyAlignment="1">
      <alignment horizontal="left"/>
    </xf>
    <xf numFmtId="9" fontId="85" fillId="0" borderId="29" xfId="1" applyFont="1" applyFill="1" applyBorder="1"/>
    <xf numFmtId="9" fontId="85" fillId="0" borderId="31" xfId="1" applyFont="1" applyFill="1" applyBorder="1"/>
    <xf numFmtId="0" fontId="85" fillId="61" borderId="99" xfId="0" quotePrefix="1" applyFont="1" applyFill="1" applyBorder="1" applyAlignment="1">
      <alignment horizontal="left"/>
    </xf>
    <xf numFmtId="9" fontId="85" fillId="0" borderId="29" xfId="1" quotePrefix="1" applyFont="1" applyFill="1" applyBorder="1" applyAlignment="1">
      <alignment horizontal="right"/>
    </xf>
    <xf numFmtId="9" fontId="85" fillId="0" borderId="29" xfId="1" applyFont="1" applyFill="1" applyBorder="1" applyAlignment="1">
      <alignment horizontal="right"/>
    </xf>
    <xf numFmtId="165" fontId="85" fillId="0" borderId="105" xfId="2" applyNumberFormat="1" applyFont="1" applyFill="1" applyBorder="1"/>
    <xf numFmtId="165" fontId="93" fillId="0" borderId="105" xfId="0" applyNumberFormat="1" applyFont="1" applyBorder="1"/>
    <xf numFmtId="9" fontId="93" fillId="0" borderId="29" xfId="1" applyFont="1" applyBorder="1"/>
    <xf numFmtId="9" fontId="93" fillId="0" borderId="31" xfId="1" applyFont="1" applyBorder="1"/>
    <xf numFmtId="0" fontId="93" fillId="48" borderId="101" xfId="0" applyFont="1" applyFill="1" applyBorder="1"/>
    <xf numFmtId="0" fontId="85" fillId="0" borderId="33" xfId="0" applyFont="1" applyBorder="1"/>
    <xf numFmtId="9" fontId="85" fillId="61" borderId="29" xfId="1" applyFont="1" applyFill="1" applyBorder="1"/>
    <xf numFmtId="9" fontId="85" fillId="61" borderId="31" xfId="1" applyFont="1" applyFill="1" applyBorder="1"/>
    <xf numFmtId="9" fontId="85" fillId="0" borderId="29" xfId="1" applyFont="1" applyBorder="1"/>
    <xf numFmtId="9" fontId="85" fillId="0" borderId="31" xfId="1" applyFont="1" applyBorder="1"/>
    <xf numFmtId="9" fontId="85" fillId="0" borderId="29" xfId="1" applyFont="1" applyBorder="1" applyAlignment="1">
      <alignment horizontal="right"/>
    </xf>
    <xf numFmtId="9" fontId="85" fillId="0" borderId="31" xfId="1" applyFont="1" applyBorder="1" applyAlignment="1">
      <alignment horizontal="right"/>
    </xf>
    <xf numFmtId="165" fontId="93" fillId="0" borderId="102" xfId="0" applyNumberFormat="1" applyFont="1" applyBorder="1"/>
    <xf numFmtId="0" fontId="93" fillId="0" borderId="28" xfId="0" applyFont="1" applyBorder="1"/>
    <xf numFmtId="0" fontId="93" fillId="48" borderId="40" xfId="0" applyFont="1" applyFill="1" applyBorder="1"/>
    <xf numFmtId="165" fontId="85" fillId="0" borderId="40" xfId="0" applyNumberFormat="1" applyFont="1" applyBorder="1"/>
    <xf numFmtId="165" fontId="93" fillId="0" borderId="40" xfId="0" applyNumberFormat="1" applyFont="1" applyBorder="1"/>
    <xf numFmtId="165" fontId="85" fillId="0" borderId="40" xfId="2" applyNumberFormat="1" applyFont="1" applyBorder="1"/>
    <xf numFmtId="9" fontId="85" fillId="0" borderId="33" xfId="0" applyNumberFormat="1" applyFont="1" applyBorder="1"/>
    <xf numFmtId="0" fontId="85" fillId="60" borderId="46" xfId="0" applyFont="1" applyFill="1" applyBorder="1"/>
    <xf numFmtId="0" fontId="85" fillId="60" borderId="53" xfId="0" applyFont="1" applyFill="1" applyBorder="1"/>
    <xf numFmtId="0" fontId="85" fillId="60" borderId="54" xfId="0" applyFont="1" applyFill="1" applyBorder="1"/>
    <xf numFmtId="165" fontId="85" fillId="0" borderId="51" xfId="0" applyNumberFormat="1" applyFont="1" applyBorder="1" applyAlignment="1">
      <alignment vertical="top" wrapText="1"/>
    </xf>
    <xf numFmtId="0" fontId="85" fillId="60" borderId="78" xfId="0" applyFont="1" applyFill="1" applyBorder="1"/>
    <xf numFmtId="0" fontId="85" fillId="60" borderId="58" xfId="0" applyFont="1" applyFill="1" applyBorder="1"/>
    <xf numFmtId="0" fontId="85" fillId="60" borderId="79" xfId="0" applyFont="1" applyFill="1" applyBorder="1"/>
    <xf numFmtId="0" fontId="85" fillId="0" borderId="63" xfId="0" quotePrefix="1" applyFont="1" applyBorder="1" applyAlignment="1">
      <alignment horizontal="left"/>
    </xf>
    <xf numFmtId="0" fontId="85" fillId="60" borderId="49" xfId="0" applyFont="1" applyFill="1" applyBorder="1"/>
    <xf numFmtId="0" fontId="85" fillId="60" borderId="45" xfId="0" applyFont="1" applyFill="1" applyBorder="1"/>
    <xf numFmtId="0" fontId="108" fillId="0" borderId="0" xfId="0" applyFont="1" applyAlignment="1">
      <alignment horizontal="center"/>
    </xf>
    <xf numFmtId="0" fontId="93" fillId="57" borderId="40" xfId="0" applyFont="1" applyFill="1" applyBorder="1" applyAlignment="1">
      <alignment horizontal="center" vertical="center" wrapText="1"/>
    </xf>
    <xf numFmtId="0" fontId="85" fillId="0" borderId="68" xfId="0" applyFont="1" applyBorder="1" applyAlignment="1">
      <alignment horizontal="justify" vertical="top" wrapText="1"/>
    </xf>
    <xf numFmtId="42" fontId="85" fillId="0" borderId="0" xfId="0" applyNumberFormat="1" applyFont="1"/>
    <xf numFmtId="3" fontId="114" fillId="0" borderId="102" xfId="0" applyNumberFormat="1" applyFont="1" applyBorder="1"/>
    <xf numFmtId="9" fontId="114" fillId="0" borderId="102" xfId="1" applyFont="1" applyBorder="1" applyAlignment="1"/>
    <xf numFmtId="3" fontId="85" fillId="0" borderId="0" xfId="0" applyNumberFormat="1" applyFont="1" applyAlignment="1">
      <alignment horizontal="center"/>
    </xf>
    <xf numFmtId="17" fontId="114" fillId="0" borderId="72" xfId="0" applyNumberFormat="1" applyFont="1" applyBorder="1" applyAlignment="1">
      <alignment horizontal="center"/>
    </xf>
    <xf numFmtId="0" fontId="85" fillId="57" borderId="45" xfId="0" applyFont="1" applyFill="1" applyBorder="1" applyAlignment="1">
      <alignment horizontal="center" vertical="center" wrapText="1"/>
    </xf>
    <xf numFmtId="3" fontId="85" fillId="0" borderId="45" xfId="0" applyNumberFormat="1" applyFont="1" applyBorder="1" applyAlignment="1">
      <alignment horizontal="center" vertical="center"/>
    </xf>
    <xf numFmtId="9" fontId="85" fillId="0" borderId="45" xfId="0" applyNumberFormat="1" applyFont="1" applyBorder="1" applyAlignment="1">
      <alignment horizontal="center" vertical="center"/>
    </xf>
    <xf numFmtId="0" fontId="85" fillId="0" borderId="45" xfId="0" applyFont="1" applyBorder="1" applyAlignment="1">
      <alignment horizontal="center" vertical="center"/>
    </xf>
    <xf numFmtId="0" fontId="159" fillId="0" borderId="0" xfId="0" applyFont="1" applyAlignment="1">
      <alignment vertical="center"/>
    </xf>
    <xf numFmtId="17" fontId="114" fillId="0" borderId="28" xfId="0" applyNumberFormat="1" applyFont="1" applyBorder="1" applyAlignment="1">
      <alignment horizontal="center"/>
    </xf>
    <xf numFmtId="3" fontId="114" fillId="0" borderId="29" xfId="0" applyNumberFormat="1" applyFont="1" applyBorder="1"/>
    <xf numFmtId="9" fontId="114" fillId="0" borderId="29" xfId="1" applyFont="1" applyBorder="1" applyAlignment="1"/>
    <xf numFmtId="9" fontId="114" fillId="0" borderId="31" xfId="1" applyFont="1" applyBorder="1" applyAlignment="1"/>
    <xf numFmtId="0" fontId="95" fillId="62" borderId="39" xfId="0" applyFont="1" applyFill="1" applyBorder="1" applyAlignment="1">
      <alignment horizontal="center" vertical="center" wrapText="1"/>
    </xf>
    <xf numFmtId="3" fontId="95" fillId="62" borderId="40" xfId="0" applyNumberFormat="1" applyFont="1" applyFill="1" applyBorder="1" applyAlignment="1">
      <alignment horizontal="center" vertical="center" wrapText="1"/>
    </xf>
    <xf numFmtId="0" fontId="95" fillId="62" borderId="40" xfId="0" applyFont="1" applyFill="1" applyBorder="1" applyAlignment="1">
      <alignment horizontal="center" vertical="center" wrapText="1"/>
    </xf>
    <xf numFmtId="0" fontId="95" fillId="62" borderId="38" xfId="0" applyFont="1" applyFill="1" applyBorder="1" applyAlignment="1">
      <alignment horizontal="center" vertical="center" wrapText="1"/>
    </xf>
    <xf numFmtId="0" fontId="93" fillId="57" borderId="74" xfId="0" applyFont="1" applyFill="1" applyBorder="1" applyAlignment="1">
      <alignment horizontal="center" vertical="center" wrapText="1"/>
    </xf>
    <xf numFmtId="0" fontId="93" fillId="64" borderId="72" xfId="0" applyFont="1" applyFill="1" applyBorder="1" applyAlignment="1">
      <alignment vertical="center"/>
    </xf>
    <xf numFmtId="0" fontId="85" fillId="64" borderId="102" xfId="0" applyFont="1" applyFill="1" applyBorder="1" applyAlignment="1">
      <alignment vertical="center"/>
    </xf>
    <xf numFmtId="10" fontId="85" fillId="64" borderId="101" xfId="0" applyNumberFormat="1" applyFont="1" applyFill="1" applyBorder="1"/>
    <xf numFmtId="0" fontId="85" fillId="61" borderId="72" xfId="0" applyFont="1" applyFill="1" applyBorder="1" applyAlignment="1">
      <alignment vertical="center"/>
    </xf>
    <xf numFmtId="0" fontId="85" fillId="0" borderId="102" xfId="0" applyFont="1" applyBorder="1" applyAlignment="1">
      <alignment vertical="center"/>
    </xf>
    <xf numFmtId="164" fontId="85" fillId="0" borderId="102" xfId="0" applyNumberFormat="1" applyFont="1" applyBorder="1"/>
    <xf numFmtId="43" fontId="85" fillId="0" borderId="102" xfId="0" applyNumberFormat="1" applyFont="1" applyBorder="1"/>
    <xf numFmtId="10" fontId="85" fillId="0" borderId="101" xfId="1" applyNumberFormat="1" applyFont="1" applyFill="1" applyBorder="1"/>
    <xf numFmtId="164" fontId="124" fillId="0" borderId="102" xfId="0" applyNumberFormat="1" applyFont="1" applyBorder="1"/>
    <xf numFmtId="164" fontId="85" fillId="64" borderId="102" xfId="4" applyNumberFormat="1" applyFont="1" applyFill="1" applyBorder="1"/>
    <xf numFmtId="43" fontId="85" fillId="64" borderId="102" xfId="4" applyFont="1" applyFill="1" applyBorder="1"/>
    <xf numFmtId="0" fontId="85" fillId="0" borderId="36" xfId="0" applyFont="1" applyBorder="1"/>
    <xf numFmtId="0" fontId="85" fillId="0" borderId="99" xfId="0" applyFont="1" applyBorder="1" applyAlignment="1">
      <alignment vertical="center"/>
    </xf>
    <xf numFmtId="0" fontId="85" fillId="61" borderId="99" xfId="0" applyFont="1" applyFill="1" applyBorder="1" applyAlignment="1">
      <alignment vertical="center"/>
    </xf>
    <xf numFmtId="176" fontId="85" fillId="0" borderId="102" xfId="0" applyNumberFormat="1" applyFont="1" applyBorder="1"/>
    <xf numFmtId="0" fontId="93" fillId="64" borderId="68" xfId="0" applyFont="1" applyFill="1" applyBorder="1"/>
    <xf numFmtId="10" fontId="85" fillId="64" borderId="101" xfId="1" applyNumberFormat="1" applyFont="1" applyFill="1" applyBorder="1"/>
    <xf numFmtId="0" fontId="85" fillId="64" borderId="105" xfId="0" applyFont="1" applyFill="1" applyBorder="1" applyAlignment="1">
      <alignment vertical="center"/>
    </xf>
    <xf numFmtId="0" fontId="85" fillId="64" borderId="105" xfId="0" applyFont="1" applyFill="1" applyBorder="1"/>
    <xf numFmtId="0" fontId="149" fillId="64" borderId="105" xfId="0" applyFont="1" applyFill="1" applyBorder="1"/>
    <xf numFmtId="164" fontId="149" fillId="64" borderId="105" xfId="4" applyNumberFormat="1" applyFont="1" applyFill="1" applyBorder="1"/>
    <xf numFmtId="43" fontId="149" fillId="64" borderId="105" xfId="0" applyNumberFormat="1" applyFont="1" applyFill="1" applyBorder="1"/>
    <xf numFmtId="10" fontId="85" fillId="64" borderId="114" xfId="0" applyNumberFormat="1" applyFont="1" applyFill="1" applyBorder="1"/>
    <xf numFmtId="0" fontId="93" fillId="61" borderId="47" xfId="0" applyFont="1" applyFill="1" applyBorder="1" applyAlignment="1">
      <alignment vertical="center"/>
    </xf>
    <xf numFmtId="0" fontId="85" fillId="64" borderId="46" xfId="0" applyFont="1" applyFill="1" applyBorder="1" applyAlignment="1">
      <alignment vertical="center"/>
    </xf>
    <xf numFmtId="0" fontId="85" fillId="64" borderId="113" xfId="0" applyFont="1" applyFill="1" applyBorder="1" applyAlignment="1">
      <alignment vertical="center"/>
    </xf>
    <xf numFmtId="164" fontId="85" fillId="0" borderId="53" xfId="0" applyNumberFormat="1" applyFont="1" applyBorder="1"/>
    <xf numFmtId="10" fontId="85" fillId="0" borderId="45" xfId="1" applyNumberFormat="1" applyFont="1" applyFill="1" applyBorder="1"/>
    <xf numFmtId="0" fontId="93" fillId="64" borderId="47" xfId="0" applyFont="1" applyFill="1" applyBorder="1"/>
    <xf numFmtId="0" fontId="93" fillId="0" borderId="78" xfId="0" applyFont="1" applyBorder="1"/>
    <xf numFmtId="0" fontId="93" fillId="0" borderId="51" xfId="0" applyFont="1" applyBorder="1"/>
    <xf numFmtId="0" fontId="93" fillId="0" borderId="39" xfId="0" applyFont="1" applyBorder="1" applyAlignment="1">
      <alignment horizontal="center"/>
    </xf>
    <xf numFmtId="0" fontId="93" fillId="0" borderId="40" xfId="0" applyFont="1" applyBorder="1" applyAlignment="1">
      <alignment horizontal="center"/>
    </xf>
    <xf numFmtId="0" fontId="93" fillId="0" borderId="38" xfId="0" applyFont="1" applyBorder="1" applyAlignment="1">
      <alignment horizontal="center"/>
    </xf>
    <xf numFmtId="0" fontId="93" fillId="0" borderId="81" xfId="0" applyFont="1" applyBorder="1"/>
    <xf numFmtId="165" fontId="85" fillId="0" borderId="73" xfId="2" applyNumberFormat="1" applyFont="1" applyFill="1" applyBorder="1"/>
    <xf numFmtId="165" fontId="85" fillId="0" borderId="71" xfId="2" applyNumberFormat="1" applyFont="1" applyFill="1" applyBorder="1"/>
    <xf numFmtId="165" fontId="85" fillId="0" borderId="74" xfId="2" applyNumberFormat="1" applyFont="1" applyFill="1" applyBorder="1"/>
    <xf numFmtId="10" fontId="85" fillId="0" borderId="0" xfId="0" applyNumberFormat="1" applyFont="1"/>
    <xf numFmtId="0" fontId="93" fillId="61" borderId="68" xfId="0" applyFont="1" applyFill="1" applyBorder="1"/>
    <xf numFmtId="165" fontId="85" fillId="0" borderId="72" xfId="2" applyNumberFormat="1" applyFont="1" applyBorder="1"/>
    <xf numFmtId="0" fontId="93" fillId="61" borderId="37" xfId="0" applyFont="1" applyFill="1" applyBorder="1"/>
    <xf numFmtId="0" fontId="160" fillId="0" borderId="0" xfId="0" applyFont="1"/>
    <xf numFmtId="0" fontId="93" fillId="61" borderId="25" xfId="0" applyFont="1" applyFill="1" applyBorder="1"/>
    <xf numFmtId="165" fontId="85" fillId="0" borderId="25" xfId="2" applyNumberFormat="1" applyFont="1" applyBorder="1"/>
    <xf numFmtId="0" fontId="85" fillId="59" borderId="78" xfId="0" applyFont="1" applyFill="1" applyBorder="1"/>
    <xf numFmtId="0" fontId="85" fillId="59" borderId="65" xfId="0" applyFont="1" applyFill="1" applyBorder="1"/>
    <xf numFmtId="0" fontId="85" fillId="59" borderId="79" xfId="0" applyFont="1" applyFill="1" applyBorder="1"/>
    <xf numFmtId="5" fontId="93" fillId="61" borderId="112" xfId="0" applyNumberFormat="1" applyFont="1" applyFill="1" applyBorder="1" applyAlignment="1">
      <alignment horizontal="left"/>
    </xf>
    <xf numFmtId="165" fontId="85" fillId="63" borderId="111" xfId="30951" applyNumberFormat="1" applyFont="1" applyFill="1" applyBorder="1"/>
    <xf numFmtId="165" fontId="85" fillId="63" borderId="110" xfId="2" applyNumberFormat="1" applyFont="1" applyFill="1" applyBorder="1"/>
    <xf numFmtId="165" fontId="85" fillId="63" borderId="109" xfId="2" applyNumberFormat="1" applyFont="1" applyFill="1" applyBorder="1"/>
    <xf numFmtId="5" fontId="93" fillId="61" borderId="0" xfId="0" applyNumberFormat="1" applyFont="1" applyFill="1" applyAlignment="1">
      <alignment horizontal="left"/>
    </xf>
    <xf numFmtId="165" fontId="85" fillId="0" borderId="0" xfId="30951" applyNumberFormat="1" applyFont="1" applyFill="1" applyBorder="1"/>
    <xf numFmtId="165" fontId="85" fillId="0" borderId="0" xfId="2" applyNumberFormat="1" applyFont="1" applyFill="1" applyBorder="1"/>
    <xf numFmtId="164" fontId="85" fillId="0" borderId="101" xfId="0" applyNumberFormat="1" applyFont="1" applyBorder="1"/>
    <xf numFmtId="164" fontId="85" fillId="0" borderId="40" xfId="0" applyNumberFormat="1" applyFont="1" applyBorder="1"/>
    <xf numFmtId="0" fontId="93" fillId="64" borderId="28" xfId="0" applyFont="1" applyFill="1" applyBorder="1" applyAlignment="1">
      <alignment vertical="center"/>
    </xf>
    <xf numFmtId="0" fontId="85" fillId="64" borderId="29" xfId="0" applyFont="1" applyFill="1" applyBorder="1" applyAlignment="1">
      <alignment vertical="center"/>
    </xf>
    <xf numFmtId="0" fontId="85" fillId="64" borderId="29" xfId="0" applyFont="1" applyFill="1" applyBorder="1"/>
    <xf numFmtId="43" fontId="85" fillId="64" borderId="29" xfId="0" applyNumberFormat="1" applyFont="1" applyFill="1" applyBorder="1"/>
    <xf numFmtId="10" fontId="85" fillId="64" borderId="31" xfId="0" applyNumberFormat="1" applyFont="1" applyFill="1" applyBorder="1"/>
    <xf numFmtId="0" fontId="85" fillId="64" borderId="31" xfId="0" applyFont="1" applyFill="1" applyBorder="1"/>
    <xf numFmtId="0" fontId="93" fillId="60" borderId="39" xfId="0" applyFont="1" applyFill="1" applyBorder="1"/>
    <xf numFmtId="0" fontId="93" fillId="60" borderId="40" xfId="0" applyFont="1" applyFill="1" applyBorder="1" applyAlignment="1">
      <alignment horizontal="center" vertical="center" wrapText="1"/>
    </xf>
    <xf numFmtId="43" fontId="93" fillId="60" borderId="40" xfId="0" applyNumberFormat="1" applyFont="1" applyFill="1" applyBorder="1" applyAlignment="1">
      <alignment horizontal="center" vertical="center" wrapText="1"/>
    </xf>
    <xf numFmtId="10" fontId="93" fillId="60" borderId="54" xfId="0" applyNumberFormat="1" applyFont="1" applyFill="1" applyBorder="1" applyAlignment="1">
      <alignment horizontal="center" vertical="center" wrapText="1"/>
    </xf>
    <xf numFmtId="0" fontId="93" fillId="60" borderId="46" xfId="0" applyFont="1" applyFill="1" applyBorder="1"/>
    <xf numFmtId="0" fontId="93" fillId="60" borderId="53" xfId="0" applyFont="1" applyFill="1" applyBorder="1" applyAlignment="1">
      <alignment horizontal="center" vertical="center" wrapText="1"/>
    </xf>
    <xf numFmtId="43" fontId="93" fillId="60" borderId="53" xfId="0" applyNumberFormat="1" applyFont="1" applyFill="1" applyBorder="1" applyAlignment="1">
      <alignment horizontal="center" vertical="center" wrapText="1"/>
    </xf>
    <xf numFmtId="0" fontId="93" fillId="64" borderId="45" xfId="0" applyFont="1" applyFill="1" applyBorder="1" applyAlignment="1">
      <alignment horizontal="center"/>
    </xf>
    <xf numFmtId="0" fontId="93" fillId="0" borderId="28" xfId="0" applyFont="1" applyBorder="1" applyAlignment="1">
      <alignment horizontal="left" wrapText="1" indent="1"/>
    </xf>
    <xf numFmtId="0" fontId="93" fillId="0" borderId="72" xfId="0" applyFont="1" applyBorder="1" applyAlignment="1">
      <alignment wrapText="1"/>
    </xf>
    <xf numFmtId="0" fontId="93" fillId="0" borderId="39" xfId="0" applyFont="1" applyBorder="1" applyAlignment="1">
      <alignment wrapText="1"/>
    </xf>
    <xf numFmtId="0" fontId="93" fillId="0" borderId="49" xfId="0" applyFont="1" applyBorder="1" applyAlignment="1">
      <alignment wrapText="1"/>
    </xf>
    <xf numFmtId="0" fontId="85" fillId="62" borderId="0" xfId="0" applyFont="1" applyFill="1"/>
    <xf numFmtId="0" fontId="93" fillId="57" borderId="66" xfId="0" applyFont="1" applyFill="1" applyBorder="1"/>
    <xf numFmtId="0" fontId="93" fillId="57" borderId="27" xfId="0" applyFont="1" applyFill="1" applyBorder="1" applyAlignment="1">
      <alignment horizontal="center" wrapText="1"/>
    </xf>
    <xf numFmtId="0" fontId="93" fillId="57" borderId="28" xfId="0" applyFont="1" applyFill="1" applyBorder="1" applyAlignment="1">
      <alignment horizontal="center" vertical="center" wrapText="1"/>
    </xf>
    <xf numFmtId="0" fontId="93" fillId="57" borderId="29" xfId="0" quotePrefix="1" applyFont="1" applyFill="1" applyBorder="1" applyAlignment="1">
      <alignment horizontal="center" vertical="center" wrapText="1"/>
    </xf>
    <xf numFmtId="0" fontId="93" fillId="57" borderId="31" xfId="0" applyFont="1" applyFill="1" applyBorder="1" applyAlignment="1">
      <alignment horizontal="center" vertical="center" wrapText="1"/>
    </xf>
    <xf numFmtId="0" fontId="93" fillId="56" borderId="27" xfId="0" applyFont="1" applyFill="1" applyBorder="1"/>
    <xf numFmtId="0" fontId="85" fillId="56" borderId="27" xfId="0" applyFont="1" applyFill="1" applyBorder="1"/>
    <xf numFmtId="0" fontId="85" fillId="56" borderId="27" xfId="0" applyFont="1" applyFill="1" applyBorder="1" applyAlignment="1">
      <alignment horizontal="center"/>
    </xf>
    <xf numFmtId="165" fontId="85" fillId="56" borderId="27" xfId="0" applyNumberFormat="1" applyFont="1" applyFill="1" applyBorder="1" applyAlignment="1">
      <alignment horizontal="center"/>
    </xf>
    <xf numFmtId="0" fontId="85" fillId="56" borderId="115" xfId="0" applyFont="1" applyFill="1" applyBorder="1" applyAlignment="1">
      <alignment horizontal="center"/>
    </xf>
    <xf numFmtId="0" fontId="85" fillId="56" borderId="26" xfId="0" applyFont="1" applyFill="1" applyBorder="1" applyAlignment="1">
      <alignment horizontal="center"/>
    </xf>
    <xf numFmtId="170" fontId="85" fillId="0" borderId="101" xfId="1" applyNumberFormat="1" applyFont="1" applyBorder="1"/>
    <xf numFmtId="170" fontId="85" fillId="0" borderId="34" xfId="1" applyNumberFormat="1" applyFont="1" applyBorder="1"/>
    <xf numFmtId="0" fontId="117" fillId="0" borderId="68" xfId="0" applyFont="1" applyBorder="1"/>
    <xf numFmtId="0" fontId="93" fillId="56" borderId="68" xfId="0" quotePrefix="1" applyFont="1" applyFill="1" applyBorder="1" applyAlignment="1">
      <alignment horizontal="left"/>
    </xf>
    <xf numFmtId="0" fontId="85" fillId="56" borderId="68" xfId="0" applyFont="1" applyFill="1" applyBorder="1"/>
    <xf numFmtId="0" fontId="85" fillId="56" borderId="34" xfId="0" applyFont="1" applyFill="1" applyBorder="1"/>
    <xf numFmtId="164" fontId="85" fillId="0" borderId="72" xfId="0" applyNumberFormat="1" applyFont="1" applyBorder="1"/>
    <xf numFmtId="164" fontId="85" fillId="0" borderId="99" xfId="0" applyNumberFormat="1" applyFont="1" applyBorder="1"/>
    <xf numFmtId="0" fontId="85" fillId="61" borderId="68" xfId="0" applyFont="1" applyFill="1" applyBorder="1"/>
    <xf numFmtId="0" fontId="93" fillId="56" borderId="68" xfId="0" applyFont="1" applyFill="1" applyBorder="1"/>
    <xf numFmtId="0" fontId="85" fillId="0" borderId="34" xfId="0" applyFont="1" applyBorder="1"/>
    <xf numFmtId="164" fontId="85" fillId="56" borderId="102" xfId="4" applyNumberFormat="1" applyFont="1" applyFill="1" applyBorder="1"/>
    <xf numFmtId="0" fontId="93" fillId="0" borderId="68" xfId="0" applyFont="1" applyBorder="1"/>
    <xf numFmtId="0" fontId="85" fillId="56" borderId="28" xfId="0" applyFont="1" applyFill="1" applyBorder="1"/>
    <xf numFmtId="0" fontId="85" fillId="0" borderId="37" xfId="0" applyFont="1" applyBorder="1"/>
    <xf numFmtId="164" fontId="85" fillId="0" borderId="39" xfId="0" applyNumberFormat="1" applyFont="1" applyBorder="1"/>
    <xf numFmtId="0" fontId="85" fillId="0" borderId="50" xfId="0" applyFont="1" applyBorder="1"/>
    <xf numFmtId="0" fontId="85" fillId="0" borderId="25" xfId="0" applyFont="1" applyBorder="1"/>
    <xf numFmtId="164" fontId="85" fillId="0" borderId="26" xfId="0" applyNumberFormat="1" applyFont="1" applyBorder="1"/>
    <xf numFmtId="0" fontId="93" fillId="0" borderId="25" xfId="0" applyFont="1" applyBorder="1"/>
    <xf numFmtId="164" fontId="85" fillId="61" borderId="101" xfId="0" applyNumberFormat="1" applyFont="1" applyFill="1" applyBorder="1"/>
    <xf numFmtId="9" fontId="85" fillId="0" borderId="26" xfId="1" applyFont="1" applyBorder="1"/>
    <xf numFmtId="0" fontId="85" fillId="0" borderId="51" xfId="0" applyFont="1" applyBorder="1"/>
    <xf numFmtId="164" fontId="85" fillId="0" borderId="38" xfId="4" applyNumberFormat="1" applyFont="1" applyBorder="1"/>
    <xf numFmtId="0" fontId="85" fillId="61" borderId="0" xfId="0" applyFont="1" applyFill="1"/>
    <xf numFmtId="164" fontId="124" fillId="0" borderId="101" xfId="0" applyNumberFormat="1" applyFont="1" applyBorder="1"/>
    <xf numFmtId="164" fontId="85" fillId="56" borderId="101" xfId="4" applyNumberFormat="1" applyFont="1" applyFill="1" applyBorder="1"/>
    <xf numFmtId="0" fontId="117" fillId="0" borderId="0" xfId="0" applyFont="1"/>
    <xf numFmtId="164" fontId="85" fillId="0" borderId="101" xfId="4" applyNumberFormat="1" applyFont="1" applyBorder="1"/>
    <xf numFmtId="0" fontId="149" fillId="56" borderId="40" xfId="0" applyFont="1" applyFill="1" applyBorder="1"/>
    <xf numFmtId="0" fontId="149" fillId="56" borderId="38" xfId="0" applyFont="1" applyFill="1" applyBorder="1"/>
    <xf numFmtId="0" fontId="149" fillId="0" borderId="0" xfId="0" applyFont="1"/>
    <xf numFmtId="2" fontId="85" fillId="0" borderId="0" xfId="0" applyNumberFormat="1" applyFont="1" applyAlignment="1">
      <alignment wrapText="1"/>
    </xf>
    <xf numFmtId="0" fontId="85" fillId="0" borderId="0" xfId="0" applyFont="1" applyAlignment="1">
      <alignment horizontal="left" vertical="top" wrapText="1"/>
    </xf>
    <xf numFmtId="0" fontId="138" fillId="67" borderId="0" xfId="0" applyFont="1" applyFill="1" applyAlignment="1">
      <alignment vertical="center" wrapText="1"/>
    </xf>
    <xf numFmtId="0" fontId="130" fillId="65" borderId="105" xfId="0" applyFont="1" applyFill="1" applyBorder="1"/>
    <xf numFmtId="0" fontId="144" fillId="65" borderId="105" xfId="0" applyFont="1" applyFill="1" applyBorder="1"/>
    <xf numFmtId="0" fontId="97" fillId="65" borderId="29" xfId="0" applyFont="1" applyFill="1" applyBorder="1" applyAlignment="1">
      <alignment horizontal="left" vertical="center" wrapText="1"/>
    </xf>
    <xf numFmtId="0" fontId="97" fillId="65" borderId="29" xfId="0" applyFont="1" applyFill="1" applyBorder="1" applyAlignment="1">
      <alignment horizontal="center" vertical="center" wrapText="1"/>
    </xf>
    <xf numFmtId="0" fontId="93" fillId="59" borderId="49" xfId="0" applyFont="1" applyFill="1" applyBorder="1" applyAlignment="1">
      <alignment horizontal="center" vertical="center" wrapText="1"/>
    </xf>
    <xf numFmtId="0" fontId="93" fillId="57" borderId="45" xfId="0" applyFont="1" applyFill="1" applyBorder="1" applyAlignment="1">
      <alignment horizontal="center" vertical="center" wrapText="1"/>
    </xf>
    <xf numFmtId="0" fontId="93" fillId="64" borderId="27" xfId="0" applyFont="1" applyFill="1" applyBorder="1"/>
    <xf numFmtId="0" fontId="85" fillId="64" borderId="27" xfId="0" applyFont="1" applyFill="1" applyBorder="1"/>
    <xf numFmtId="0" fontId="85" fillId="64" borderId="28" xfId="0" applyFont="1" applyFill="1" applyBorder="1"/>
    <xf numFmtId="164" fontId="85" fillId="0" borderId="68" xfId="0" applyNumberFormat="1" applyFont="1" applyBorder="1"/>
    <xf numFmtId="0" fontId="85" fillId="64" borderId="68" xfId="0" applyFont="1" applyFill="1" applyBorder="1"/>
    <xf numFmtId="164" fontId="85" fillId="64" borderId="72" xfId="4" applyNumberFormat="1" applyFont="1" applyFill="1" applyBorder="1"/>
    <xf numFmtId="0" fontId="85" fillId="64" borderId="101" xfId="0" applyFont="1" applyFill="1" applyBorder="1"/>
    <xf numFmtId="164" fontId="85" fillId="64" borderId="68" xfId="4" applyNumberFormat="1" applyFont="1" applyFill="1" applyBorder="1"/>
    <xf numFmtId="0" fontId="85" fillId="64" borderId="102" xfId="0" applyFont="1" applyFill="1" applyBorder="1"/>
    <xf numFmtId="44" fontId="85" fillId="0" borderId="102" xfId="2" applyFont="1" applyBorder="1"/>
    <xf numFmtId="0" fontId="149" fillId="64" borderId="47" xfId="0" applyFont="1" applyFill="1" applyBorder="1"/>
    <xf numFmtId="0" fontId="149" fillId="64" borderId="52" xfId="0" applyFont="1" applyFill="1" applyBorder="1"/>
    <xf numFmtId="0" fontId="93" fillId="64" borderId="53" xfId="0" applyFont="1" applyFill="1" applyBorder="1"/>
    <xf numFmtId="0" fontId="93" fillId="64" borderId="54" xfId="0" applyFont="1" applyFill="1" applyBorder="1"/>
    <xf numFmtId="0" fontId="85" fillId="0" borderId="73" xfId="0" applyFont="1" applyBorder="1"/>
    <xf numFmtId="0" fontId="85" fillId="0" borderId="71" xfId="0" applyFont="1" applyBorder="1"/>
    <xf numFmtId="0" fontId="93" fillId="0" borderId="74" xfId="0" applyFont="1" applyBorder="1"/>
    <xf numFmtId="0" fontId="85" fillId="0" borderId="39" xfId="0" applyFont="1" applyBorder="1" applyAlignment="1">
      <alignment horizontal="left"/>
    </xf>
    <xf numFmtId="0" fontId="85" fillId="0" borderId="40" xfId="0" applyFont="1" applyBorder="1"/>
    <xf numFmtId="0" fontId="93" fillId="0" borderId="38" xfId="0" applyFont="1" applyBorder="1"/>
    <xf numFmtId="0" fontId="93" fillId="61" borderId="37" xfId="0" applyFont="1" applyFill="1" applyBorder="1" applyAlignment="1">
      <alignment horizontal="center" vertical="center" wrapText="1"/>
    </xf>
    <xf numFmtId="0" fontId="85" fillId="57" borderId="73" xfId="0" applyFont="1" applyFill="1" applyBorder="1"/>
    <xf numFmtId="0" fontId="93" fillId="57" borderId="71" xfId="0" applyFont="1" applyFill="1" applyBorder="1" applyAlignment="1">
      <alignment vertical="center"/>
    </xf>
    <xf numFmtId="0" fontId="85" fillId="57" borderId="72" xfId="0" applyFont="1" applyFill="1" applyBorder="1"/>
    <xf numFmtId="164" fontId="93" fillId="57" borderId="40" xfId="4" applyNumberFormat="1" applyFont="1" applyFill="1" applyBorder="1" applyAlignment="1">
      <alignment horizontal="center" vertical="center" wrapText="1"/>
    </xf>
    <xf numFmtId="0" fontId="93" fillId="57" borderId="40" xfId="0" applyFont="1" applyFill="1" applyBorder="1" applyAlignment="1">
      <alignment horizontal="center" vertical="center"/>
    </xf>
    <xf numFmtId="0" fontId="93" fillId="0" borderId="53" xfId="0" applyFont="1" applyBorder="1"/>
    <xf numFmtId="0" fontId="93" fillId="0" borderId="29" xfId="0" applyFont="1" applyBorder="1"/>
    <xf numFmtId="0" fontId="93" fillId="0" borderId="72" xfId="0" applyFont="1" applyBorder="1"/>
    <xf numFmtId="0" fontId="148" fillId="0" borderId="46" xfId="0" applyFont="1" applyBorder="1"/>
    <xf numFmtId="0" fontId="85" fillId="0" borderId="105" xfId="0" applyFont="1" applyBorder="1" applyAlignment="1">
      <alignment horizontal="left"/>
    </xf>
    <xf numFmtId="0" fontId="93" fillId="0" borderId="53" xfId="0" applyFont="1" applyBorder="1" applyAlignment="1">
      <alignment horizontal="left"/>
    </xf>
    <xf numFmtId="164" fontId="85" fillId="34" borderId="0" xfId="4" applyNumberFormat="1" applyFont="1" applyFill="1"/>
    <xf numFmtId="164" fontId="85" fillId="0" borderId="0" xfId="4" applyNumberFormat="1" applyFont="1" applyAlignment="1">
      <alignment vertical="top" wrapText="1"/>
    </xf>
    <xf numFmtId="9" fontId="85" fillId="0" borderId="0" xfId="1" applyFont="1" applyAlignment="1">
      <alignment vertical="top" wrapText="1"/>
    </xf>
    <xf numFmtId="0" fontId="93" fillId="0" borderId="102" xfId="0" applyFont="1" applyBorder="1" applyAlignment="1">
      <alignment horizontal="left"/>
    </xf>
    <xf numFmtId="165" fontId="85" fillId="0" borderId="101" xfId="2" applyNumberFormat="1" applyFont="1" applyBorder="1"/>
    <xf numFmtId="0" fontId="93" fillId="57" borderId="39" xfId="0" applyFont="1" applyFill="1" applyBorder="1" applyAlignment="1">
      <alignment horizontal="left" wrapText="1"/>
    </xf>
    <xf numFmtId="0" fontId="85" fillId="57" borderId="70" xfId="0" applyFont="1" applyFill="1" applyBorder="1" applyAlignment="1">
      <alignment horizontal="center" vertical="top" wrapText="1"/>
    </xf>
    <xf numFmtId="165" fontId="93" fillId="57" borderId="38" xfId="2" applyNumberFormat="1" applyFont="1" applyFill="1" applyBorder="1"/>
    <xf numFmtId="165" fontId="89" fillId="0" borderId="0" xfId="2" applyNumberFormat="1" applyFont="1"/>
    <xf numFmtId="44" fontId="89" fillId="0" borderId="0" xfId="2" applyFont="1"/>
    <xf numFmtId="165" fontId="89" fillId="0" borderId="0" xfId="2" applyNumberFormat="1" applyFont="1" applyFill="1"/>
    <xf numFmtId="164" fontId="89" fillId="0" borderId="28" xfId="0" applyNumberFormat="1" applyFont="1" applyBorder="1" applyAlignment="1">
      <alignment vertical="top" wrapText="1"/>
    </xf>
    <xf numFmtId="0" fontId="89" fillId="0" borderId="72" xfId="0" applyFont="1" applyBorder="1" applyAlignment="1">
      <alignment vertical="top" wrapText="1"/>
    </xf>
    <xf numFmtId="0" fontId="89" fillId="61" borderId="72" xfId="0" applyFont="1" applyFill="1" applyBorder="1" applyAlignment="1">
      <alignment wrapText="1"/>
    </xf>
    <xf numFmtId="0" fontId="90" fillId="48" borderId="131" xfId="0" applyFont="1" applyFill="1" applyBorder="1" applyAlignment="1">
      <alignment horizontal="center" vertical="top" wrapText="1"/>
    </xf>
    <xf numFmtId="0" fontId="90" fillId="0" borderId="131" xfId="0" applyFont="1" applyBorder="1" applyAlignment="1">
      <alignment horizontal="center"/>
    </xf>
    <xf numFmtId="164" fontId="89" fillId="0" borderId="131" xfId="4" applyNumberFormat="1" applyFont="1" applyBorder="1" applyAlignment="1">
      <alignment horizontal="center" vertical="top"/>
    </xf>
    <xf numFmtId="0" fontId="90" fillId="0" borderId="72" xfId="0" applyFont="1" applyBorder="1" applyAlignment="1">
      <alignment horizontal="left" vertical="top" wrapText="1"/>
    </xf>
    <xf numFmtId="0" fontId="90" fillId="0" borderId="99" xfId="0" applyFont="1" applyBorder="1" applyAlignment="1">
      <alignment horizontal="left" vertical="top" wrapText="1"/>
    </xf>
    <xf numFmtId="0" fontId="97" fillId="56" borderId="72" xfId="0" applyFont="1" applyFill="1" applyBorder="1"/>
    <xf numFmtId="0" fontId="90" fillId="0" borderId="63" xfId="0" applyFont="1" applyBorder="1" applyAlignment="1">
      <alignment horizontal="justify" vertical="top" wrapText="1"/>
    </xf>
    <xf numFmtId="0" fontId="90" fillId="0" borderId="40" xfId="0" applyFont="1" applyBorder="1" applyAlignment="1">
      <alignment horizontal="center" vertical="top" wrapText="1"/>
    </xf>
    <xf numFmtId="164" fontId="89" fillId="0" borderId="40" xfId="4" applyNumberFormat="1" applyFont="1" applyBorder="1" applyAlignment="1">
      <alignment horizontal="center" vertical="top"/>
    </xf>
    <xf numFmtId="9" fontId="89" fillId="0" borderId="40" xfId="1" applyFont="1" applyBorder="1" applyAlignment="1">
      <alignment horizontal="center" vertical="top"/>
    </xf>
    <xf numFmtId="0" fontId="93" fillId="56" borderId="73" xfId="0" applyFont="1" applyFill="1" applyBorder="1" applyAlignment="1">
      <alignment horizontal="justify" wrapText="1"/>
    </xf>
    <xf numFmtId="0" fontId="93" fillId="56" borderId="71" xfId="0" applyFont="1" applyFill="1" applyBorder="1" applyAlignment="1">
      <alignment horizontal="center" wrapText="1"/>
    </xf>
    <xf numFmtId="0" fontId="93" fillId="56" borderId="74" xfId="0" quotePrefix="1" applyFont="1" applyFill="1" applyBorder="1" applyAlignment="1">
      <alignment horizontal="center" wrapText="1"/>
    </xf>
    <xf numFmtId="0" fontId="85" fillId="56" borderId="99" xfId="0" applyFont="1" applyFill="1" applyBorder="1"/>
    <xf numFmtId="0" fontId="85" fillId="56" borderId="131" xfId="0" applyFont="1" applyFill="1" applyBorder="1"/>
    <xf numFmtId="165" fontId="85" fillId="0" borderId="101" xfId="2" applyNumberFormat="1" applyFont="1" applyFill="1" applyBorder="1"/>
    <xf numFmtId="0" fontId="85" fillId="0" borderId="72" xfId="0" quotePrefix="1" applyFont="1" applyBorder="1" applyAlignment="1">
      <alignment horizontal="left"/>
    </xf>
    <xf numFmtId="0" fontId="124" fillId="0" borderId="99" xfId="0" quotePrefix="1" applyFont="1" applyBorder="1" applyAlignment="1">
      <alignment horizontal="left"/>
    </xf>
    <xf numFmtId="165" fontId="85" fillId="0" borderId="131" xfId="2" applyNumberFormat="1" applyFont="1" applyBorder="1"/>
    <xf numFmtId="165" fontId="85" fillId="61" borderId="131" xfId="2" applyNumberFormat="1" applyFont="1" applyFill="1" applyBorder="1"/>
    <xf numFmtId="165" fontId="85" fillId="0" borderId="131" xfId="0" applyNumberFormat="1" applyFont="1" applyBorder="1"/>
    <xf numFmtId="165" fontId="85" fillId="61" borderId="101" xfId="2" applyNumberFormat="1" applyFont="1" applyFill="1" applyBorder="1"/>
    <xf numFmtId="0" fontId="85" fillId="0" borderId="133" xfId="0" quotePrefix="1" applyFont="1" applyBorder="1" applyAlignment="1">
      <alignment horizontal="left"/>
    </xf>
    <xf numFmtId="0" fontId="93" fillId="0" borderId="133" xfId="0" applyFont="1" applyBorder="1"/>
    <xf numFmtId="0" fontId="85" fillId="0" borderId="135" xfId="0" applyFont="1" applyBorder="1"/>
    <xf numFmtId="0" fontId="93" fillId="0" borderId="39" xfId="0" applyFont="1" applyBorder="1"/>
    <xf numFmtId="165" fontId="93" fillId="61" borderId="40" xfId="2" applyNumberFormat="1" applyFont="1" applyFill="1" applyBorder="1"/>
    <xf numFmtId="165" fontId="93" fillId="61" borderId="38" xfId="2" applyNumberFormat="1" applyFont="1" applyFill="1" applyBorder="1"/>
    <xf numFmtId="0" fontId="93" fillId="59" borderId="102" xfId="0" applyFont="1" applyFill="1" applyBorder="1" applyAlignment="1">
      <alignment vertical="center"/>
    </xf>
    <xf numFmtId="0" fontId="93" fillId="59" borderId="102" xfId="0" applyFont="1" applyFill="1" applyBorder="1" applyAlignment="1">
      <alignment vertical="center" wrapText="1"/>
    </xf>
    <xf numFmtId="0" fontId="93" fillId="59" borderId="102" xfId="0" applyFont="1" applyFill="1" applyBorder="1" applyAlignment="1">
      <alignment horizontal="center" vertical="center" wrapText="1"/>
    </xf>
    <xf numFmtId="164" fontId="85" fillId="59" borderId="102" xfId="4" applyNumberFormat="1" applyFont="1" applyFill="1" applyBorder="1"/>
    <xf numFmtId="0" fontId="93" fillId="59" borderId="102" xfId="0" applyFont="1" applyFill="1" applyBorder="1"/>
    <xf numFmtId="164" fontId="93" fillId="59" borderId="102" xfId="0" applyNumberFormat="1" applyFont="1" applyFill="1" applyBorder="1"/>
    <xf numFmtId="0" fontId="85" fillId="0" borderId="0" xfId="0" applyFont="1" applyAlignment="1">
      <alignment horizontal="justify" wrapText="1"/>
    </xf>
    <xf numFmtId="0" fontId="93" fillId="59" borderId="66" xfId="0" quotePrefix="1" applyFont="1" applyFill="1" applyBorder="1" applyAlignment="1">
      <alignment horizontal="center" wrapText="1"/>
    </xf>
    <xf numFmtId="0" fontId="93" fillId="59" borderId="100" xfId="0" applyFont="1" applyFill="1" applyBorder="1" applyAlignment="1">
      <alignment horizontal="center" wrapText="1"/>
    </xf>
    <xf numFmtId="0" fontId="93" fillId="59" borderId="102" xfId="0" applyFont="1" applyFill="1" applyBorder="1" applyAlignment="1">
      <alignment horizontal="center" wrapText="1"/>
    </xf>
    <xf numFmtId="0" fontId="93" fillId="59" borderId="72" xfId="0" applyFont="1" applyFill="1" applyBorder="1" applyAlignment="1">
      <alignment horizontal="center" wrapText="1"/>
    </xf>
    <xf numFmtId="0" fontId="93" fillId="59" borderId="99" xfId="0" applyFont="1" applyFill="1" applyBorder="1" applyAlignment="1">
      <alignment horizontal="center" wrapText="1"/>
    </xf>
    <xf numFmtId="0" fontId="93" fillId="59" borderId="46" xfId="0" applyFont="1" applyFill="1" applyBorder="1" applyAlignment="1">
      <alignment horizontal="center" wrapText="1"/>
    </xf>
    <xf numFmtId="0" fontId="93" fillId="59" borderId="53" xfId="0" applyFont="1" applyFill="1" applyBorder="1" applyAlignment="1">
      <alignment horizontal="center" wrapText="1"/>
    </xf>
    <xf numFmtId="0" fontId="93" fillId="59" borderId="53" xfId="0" applyFont="1" applyFill="1" applyBorder="1" applyAlignment="1">
      <alignment horizontal="left" wrapText="1"/>
    </xf>
    <xf numFmtId="0" fontId="93" fillId="0" borderId="68" xfId="0" applyFont="1" applyBorder="1" applyAlignment="1">
      <alignment horizontal="center" wrapText="1"/>
    </xf>
    <xf numFmtId="0" fontId="93" fillId="0" borderId="32" xfId="0" applyFont="1" applyBorder="1" applyAlignment="1">
      <alignment horizontal="center" wrapText="1"/>
    </xf>
    <xf numFmtId="0" fontId="93" fillId="0" borderId="26" xfId="0" applyFont="1" applyBorder="1" applyAlignment="1">
      <alignment horizontal="center" wrapText="1"/>
    </xf>
    <xf numFmtId="0" fontId="93" fillId="0" borderId="25" xfId="0" applyFont="1" applyBorder="1" applyAlignment="1">
      <alignment horizontal="center" wrapText="1"/>
    </xf>
    <xf numFmtId="0" fontId="93" fillId="0" borderId="24" xfId="0" applyFont="1" applyBorder="1" applyAlignment="1">
      <alignment horizontal="center" wrapText="1"/>
    </xf>
    <xf numFmtId="0" fontId="93" fillId="59" borderId="24" xfId="0" applyFont="1" applyFill="1" applyBorder="1" applyAlignment="1">
      <alignment horizontal="center" wrapText="1"/>
    </xf>
    <xf numFmtId="0" fontId="93" fillId="59" borderId="102" xfId="0" applyFont="1" applyFill="1" applyBorder="1" applyAlignment="1">
      <alignment horizontal="left" wrapText="1"/>
    </xf>
    <xf numFmtId="0" fontId="93" fillId="59" borderId="101" xfId="0" applyFont="1" applyFill="1" applyBorder="1" applyAlignment="1">
      <alignment horizontal="center" wrapText="1"/>
    </xf>
    <xf numFmtId="0" fontId="93" fillId="59" borderId="104" xfId="0" applyFont="1" applyFill="1" applyBorder="1" applyAlignment="1">
      <alignment horizontal="center" wrapText="1"/>
    </xf>
    <xf numFmtId="0" fontId="93" fillId="59" borderId="0" xfId="0" applyFont="1" applyFill="1" applyAlignment="1">
      <alignment horizontal="center" wrapText="1"/>
    </xf>
    <xf numFmtId="0" fontId="93" fillId="59" borderId="25" xfId="0" applyFont="1" applyFill="1" applyBorder="1" applyAlignment="1">
      <alignment horizontal="center" wrapText="1"/>
    </xf>
    <xf numFmtId="0" fontId="93" fillId="59" borderId="26" xfId="0" applyFont="1" applyFill="1" applyBorder="1" applyAlignment="1">
      <alignment horizontal="center" wrapText="1"/>
    </xf>
    <xf numFmtId="0" fontId="93" fillId="0" borderId="27" xfId="0" applyFont="1" applyBorder="1" applyAlignment="1">
      <alignment horizontal="justify" wrapText="1"/>
    </xf>
    <xf numFmtId="165" fontId="85" fillId="0" borderId="100" xfId="2" applyNumberFormat="1" applyFont="1" applyBorder="1"/>
    <xf numFmtId="0" fontId="160" fillId="0" borderId="28" xfId="0" applyFont="1" applyBorder="1" applyAlignment="1">
      <alignment horizontal="center"/>
    </xf>
    <xf numFmtId="0" fontId="160" fillId="0" borderId="29" xfId="0" applyFont="1" applyBorder="1" applyAlignment="1">
      <alignment horizontal="center"/>
    </xf>
    <xf numFmtId="0" fontId="160" fillId="0" borderId="30" xfId="0" applyFont="1" applyBorder="1" applyAlignment="1">
      <alignment horizontal="center"/>
    </xf>
    <xf numFmtId="0" fontId="85" fillId="0" borderId="100" xfId="0" applyFont="1" applyBorder="1" applyAlignment="1">
      <alignment horizontal="justify" vertical="top" wrapText="1"/>
    </xf>
    <xf numFmtId="0" fontId="85" fillId="0" borderId="102" xfId="0" applyFont="1" applyBorder="1" applyAlignment="1">
      <alignment horizontal="justify" vertical="top" wrapText="1"/>
    </xf>
    <xf numFmtId="165" fontId="85" fillId="0" borderId="99" xfId="2" applyNumberFormat="1" applyFont="1" applyBorder="1"/>
    <xf numFmtId="165" fontId="85" fillId="0" borderId="104" xfId="2" applyNumberFormat="1" applyFont="1" applyBorder="1"/>
    <xf numFmtId="175" fontId="85" fillId="0" borderId="68" xfId="0" quotePrefix="1" applyNumberFormat="1" applyFont="1" applyBorder="1" applyAlignment="1">
      <alignment horizontal="left" wrapText="1"/>
    </xf>
    <xf numFmtId="170" fontId="85" fillId="0" borderId="102" xfId="1" applyNumberFormat="1" applyFont="1" applyBorder="1" applyAlignment="1">
      <alignment horizontal="center"/>
    </xf>
    <xf numFmtId="175" fontId="85" fillId="0" borderId="68" xfId="0" applyNumberFormat="1" applyFont="1" applyBorder="1" applyAlignment="1">
      <alignment horizontal="justify" wrapText="1"/>
    </xf>
    <xf numFmtId="9" fontId="85" fillId="0" borderId="102" xfId="1" applyFont="1" applyBorder="1" applyAlignment="1">
      <alignment horizontal="center"/>
    </xf>
    <xf numFmtId="175" fontId="93" fillId="0" borderId="68" xfId="0" applyNumberFormat="1" applyFont="1" applyBorder="1" applyAlignment="1">
      <alignment wrapText="1"/>
    </xf>
    <xf numFmtId="175" fontId="85" fillId="48" borderId="68" xfId="0" applyNumberFormat="1" applyFont="1" applyFill="1" applyBorder="1" applyAlignment="1">
      <alignment horizontal="justify" vertical="top" wrapText="1"/>
    </xf>
    <xf numFmtId="175" fontId="85" fillId="48" borderId="102" xfId="0" applyNumberFormat="1" applyFont="1" applyFill="1" applyBorder="1" applyAlignment="1">
      <alignment horizontal="justify" vertical="top" wrapText="1"/>
    </xf>
    <xf numFmtId="175" fontId="93" fillId="0" borderId="37" xfId="0" applyNumberFormat="1" applyFont="1" applyBorder="1" applyAlignment="1">
      <alignment horizontal="left" wrapText="1"/>
    </xf>
    <xf numFmtId="170" fontId="93" fillId="0" borderId="40" xfId="1" applyNumberFormat="1" applyFont="1" applyBorder="1" applyAlignment="1">
      <alignment horizontal="center"/>
    </xf>
    <xf numFmtId="0" fontId="93" fillId="68" borderId="46" xfId="0" applyFont="1" applyFill="1" applyBorder="1" applyAlignment="1">
      <alignment horizontal="center" vertical="center"/>
    </xf>
    <xf numFmtId="0" fontId="93" fillId="68" borderId="54" xfId="0" applyFont="1" applyFill="1" applyBorder="1" applyAlignment="1">
      <alignment horizontal="center" vertical="center" wrapText="1"/>
    </xf>
    <xf numFmtId="0" fontId="85" fillId="68" borderId="28" xfId="0" applyFont="1" applyFill="1" applyBorder="1"/>
    <xf numFmtId="164" fontId="85" fillId="68" borderId="31" xfId="4" applyNumberFormat="1" applyFont="1" applyFill="1" applyBorder="1"/>
    <xf numFmtId="0" fontId="85" fillId="68" borderId="72" xfId="0" applyFont="1" applyFill="1" applyBorder="1"/>
    <xf numFmtId="164" fontId="85" fillId="68" borderId="101" xfId="4" applyNumberFormat="1" applyFont="1" applyFill="1" applyBorder="1"/>
    <xf numFmtId="164" fontId="85" fillId="68" borderId="114" xfId="4" applyNumberFormat="1" applyFont="1" applyFill="1" applyBorder="1"/>
    <xf numFmtId="0" fontId="93" fillId="68" borderId="46" xfId="0" applyFont="1" applyFill="1" applyBorder="1"/>
    <xf numFmtId="164" fontId="93" fillId="68" borderId="54" xfId="0" applyNumberFormat="1" applyFont="1" applyFill="1" applyBorder="1"/>
    <xf numFmtId="0" fontId="90" fillId="0" borderId="0" xfId="0" applyFont="1" applyAlignment="1">
      <alignment horizontal="center" wrapText="1"/>
    </xf>
    <xf numFmtId="0" fontId="161" fillId="0" borderId="0" xfId="0" applyFont="1" applyAlignment="1">
      <alignment vertical="center" wrapText="1"/>
    </xf>
    <xf numFmtId="0" fontId="103" fillId="0" borderId="0" xfId="0" applyFont="1" applyAlignment="1">
      <alignment horizontal="centerContinuous" vertical="center"/>
    </xf>
    <xf numFmtId="0" fontId="97" fillId="68" borderId="45" xfId="0" applyFont="1" applyFill="1" applyBorder="1" applyAlignment="1">
      <alignment horizontal="center" vertical="center" wrapText="1"/>
    </xf>
    <xf numFmtId="0" fontId="97" fillId="68" borderId="45" xfId="0" applyFont="1" applyFill="1" applyBorder="1" applyAlignment="1">
      <alignment horizontal="center" wrapText="1"/>
    </xf>
    <xf numFmtId="0" fontId="93" fillId="59" borderId="45" xfId="0" applyFont="1" applyFill="1" applyBorder="1" applyAlignment="1">
      <alignment horizontal="center" vertical="center" wrapText="1"/>
    </xf>
    <xf numFmtId="0" fontId="93" fillId="59" borderId="45" xfId="0" applyFont="1" applyFill="1" applyBorder="1" applyAlignment="1">
      <alignment horizontal="center" wrapText="1"/>
    </xf>
    <xf numFmtId="0" fontId="93" fillId="59" borderId="81" xfId="0" applyFont="1" applyFill="1" applyBorder="1" applyAlignment="1">
      <alignment horizontal="center" wrapText="1"/>
    </xf>
    <xf numFmtId="9" fontId="85" fillId="0" borderId="68" xfId="1" applyFont="1" applyBorder="1"/>
    <xf numFmtId="9" fontId="85" fillId="0" borderId="27" xfId="1" applyFont="1" applyBorder="1"/>
    <xf numFmtId="0" fontId="93" fillId="0" borderId="27" xfId="0" applyFont="1" applyBorder="1" applyAlignment="1">
      <alignment horizontal="center" wrapText="1"/>
    </xf>
    <xf numFmtId="0" fontId="85" fillId="0" borderId="27" xfId="30956" applyFont="1" applyBorder="1"/>
    <xf numFmtId="0" fontId="85" fillId="0" borderId="68" xfId="30956" applyFont="1" applyBorder="1"/>
    <xf numFmtId="0" fontId="85" fillId="0" borderId="68" xfId="30956" applyFont="1" applyBorder="1" applyAlignment="1">
      <alignment wrapText="1"/>
    </xf>
    <xf numFmtId="0" fontId="85" fillId="0" borderId="37" xfId="30956" applyFont="1" applyBorder="1"/>
    <xf numFmtId="9" fontId="85" fillId="0" borderId="37" xfId="1" applyFont="1" applyBorder="1"/>
    <xf numFmtId="0" fontId="93" fillId="59" borderId="99" xfId="0" applyFont="1" applyFill="1" applyBorder="1" applyAlignment="1">
      <alignment horizontal="left" vertical="center" wrapText="1"/>
    </xf>
    <xf numFmtId="0" fontId="85" fillId="0" borderId="33" xfId="0" applyFont="1" applyBorder="1" applyAlignment="1">
      <alignment horizontal="left" vertical="center" wrapText="1"/>
    </xf>
    <xf numFmtId="0" fontId="93" fillId="59" borderId="33" xfId="0" applyFont="1" applyFill="1" applyBorder="1" applyAlignment="1">
      <alignment horizontal="left" vertical="center" wrapText="1"/>
    </xf>
    <xf numFmtId="0" fontId="93" fillId="59" borderId="27" xfId="0" applyFont="1" applyFill="1" applyBorder="1" applyAlignment="1">
      <alignment horizontal="center" wrapText="1"/>
    </xf>
    <xf numFmtId="9" fontId="93" fillId="59" borderId="102" xfId="1" applyFont="1" applyFill="1" applyBorder="1" applyAlignment="1">
      <alignment horizontal="center" wrapText="1"/>
    </xf>
    <xf numFmtId="9" fontId="85" fillId="0" borderId="115" xfId="1" applyFont="1" applyBorder="1"/>
    <xf numFmtId="0" fontId="85" fillId="0" borderId="0" xfId="30956" applyFont="1"/>
    <xf numFmtId="9" fontId="85" fillId="0" borderId="0" xfId="1" applyFont="1" applyBorder="1"/>
    <xf numFmtId="0" fontId="93" fillId="65" borderId="45" xfId="0" applyFont="1" applyFill="1" applyBorder="1" applyAlignment="1">
      <alignment horizontal="center" vertical="center" wrapText="1"/>
    </xf>
    <xf numFmtId="0" fontId="93" fillId="71" borderId="52" xfId="0" applyFont="1" applyFill="1" applyBorder="1" applyAlignment="1">
      <alignment horizontal="center" vertical="center" wrapText="1"/>
    </xf>
    <xf numFmtId="0" fontId="93" fillId="65" borderId="52" xfId="0" applyFont="1" applyFill="1" applyBorder="1" applyAlignment="1">
      <alignment horizontal="center" vertical="center" wrapText="1"/>
    </xf>
    <xf numFmtId="0" fontId="93" fillId="65" borderId="27" xfId="0" applyFont="1" applyFill="1" applyBorder="1" applyAlignment="1">
      <alignment wrapText="1"/>
    </xf>
    <xf numFmtId="0" fontId="93" fillId="71" borderId="27" xfId="0" applyFont="1" applyFill="1" applyBorder="1" applyAlignment="1">
      <alignment wrapText="1"/>
    </xf>
    <xf numFmtId="164" fontId="93" fillId="65" borderId="35" xfId="4" applyNumberFormat="1" applyFont="1" applyFill="1" applyBorder="1" applyAlignment="1">
      <alignment wrapText="1"/>
    </xf>
    <xf numFmtId="164" fontId="85" fillId="71" borderId="42" xfId="4" applyNumberFormat="1" applyFont="1" applyFill="1" applyBorder="1" applyAlignment="1">
      <alignment wrapText="1"/>
    </xf>
    <xf numFmtId="0" fontId="93" fillId="71" borderId="42" xfId="0" applyFont="1" applyFill="1" applyBorder="1" applyAlignment="1">
      <alignment wrapText="1"/>
    </xf>
    <xf numFmtId="0" fontId="93" fillId="65" borderId="42" xfId="0" applyFont="1" applyFill="1" applyBorder="1" applyAlignment="1">
      <alignment wrapText="1"/>
    </xf>
    <xf numFmtId="0" fontId="85" fillId="0" borderId="33" xfId="0" applyFont="1" applyBorder="1" applyAlignment="1">
      <alignment wrapText="1"/>
    </xf>
    <xf numFmtId="3" fontId="85" fillId="70" borderId="27" xfId="0" applyNumberFormat="1" applyFont="1" applyFill="1" applyBorder="1"/>
    <xf numFmtId="9" fontId="85" fillId="70" borderId="27" xfId="0" applyNumberFormat="1" applyFont="1" applyFill="1" applyBorder="1"/>
    <xf numFmtId="164" fontId="85" fillId="70" borderId="42" xfId="4" applyNumberFormat="1" applyFont="1" applyFill="1" applyBorder="1" applyAlignment="1">
      <alignment wrapText="1"/>
    </xf>
    <xf numFmtId="9" fontId="85" fillId="70" borderId="42" xfId="0" applyNumberFormat="1" applyFont="1" applyFill="1" applyBorder="1"/>
    <xf numFmtId="43" fontId="85" fillId="0" borderId="42" xfId="0" applyNumberFormat="1" applyFont="1" applyBorder="1"/>
    <xf numFmtId="43" fontId="93" fillId="65" borderId="42" xfId="0" applyNumberFormat="1" applyFont="1" applyFill="1" applyBorder="1" applyAlignment="1">
      <alignment wrapText="1"/>
    </xf>
    <xf numFmtId="9" fontId="85" fillId="70" borderId="27" xfId="0" applyNumberFormat="1" applyFont="1" applyFill="1" applyBorder="1" applyAlignment="1">
      <alignment horizontal="right" vertical="center"/>
    </xf>
    <xf numFmtId="0" fontId="85" fillId="61" borderId="27" xfId="0" applyFont="1" applyFill="1" applyBorder="1"/>
    <xf numFmtId="0" fontId="85" fillId="70" borderId="42" xfId="0" applyFont="1" applyFill="1" applyBorder="1" applyAlignment="1">
      <alignment horizontal="right"/>
    </xf>
    <xf numFmtId="0" fontId="85" fillId="61" borderId="68" xfId="0" applyFont="1" applyFill="1" applyBorder="1" applyAlignment="1">
      <alignment wrapText="1"/>
    </xf>
    <xf numFmtId="0" fontId="85" fillId="61" borderId="27" xfId="0" applyFont="1" applyFill="1" applyBorder="1" applyAlignment="1">
      <alignment wrapText="1"/>
    </xf>
    <xf numFmtId="0" fontId="93" fillId="65" borderId="33" xfId="0" applyFont="1" applyFill="1" applyBorder="1" applyAlignment="1">
      <alignment wrapText="1"/>
    </xf>
    <xf numFmtId="0" fontId="93" fillId="71" borderId="28" xfId="0" applyFont="1" applyFill="1" applyBorder="1" applyAlignment="1">
      <alignment wrapText="1"/>
    </xf>
    <xf numFmtId="164" fontId="85" fillId="71" borderId="36" xfId="4" applyNumberFormat="1" applyFont="1" applyFill="1" applyBorder="1" applyAlignment="1">
      <alignment wrapText="1"/>
    </xf>
    <xf numFmtId="0" fontId="93" fillId="71" borderId="36" xfId="0" applyFont="1" applyFill="1" applyBorder="1" applyAlignment="1">
      <alignment wrapText="1"/>
    </xf>
    <xf numFmtId="43" fontId="93" fillId="65" borderId="36" xfId="0" applyNumberFormat="1" applyFont="1" applyFill="1" applyBorder="1" applyAlignment="1">
      <alignment wrapText="1"/>
    </xf>
    <xf numFmtId="43" fontId="93" fillId="65" borderId="35" xfId="0" applyNumberFormat="1" applyFont="1" applyFill="1" applyBorder="1" applyAlignment="1">
      <alignment wrapText="1"/>
    </xf>
    <xf numFmtId="43" fontId="93" fillId="65" borderId="31" xfId="0" applyNumberFormat="1" applyFont="1" applyFill="1" applyBorder="1" applyAlignment="1">
      <alignment wrapText="1"/>
    </xf>
    <xf numFmtId="3" fontId="85" fillId="70" borderId="42" xfId="0" applyNumberFormat="1" applyFont="1" applyFill="1" applyBorder="1"/>
    <xf numFmtId="1" fontId="85" fillId="70" borderId="42" xfId="0" applyNumberFormat="1" applyFont="1" applyFill="1" applyBorder="1" applyAlignment="1">
      <alignment horizontal="right"/>
    </xf>
    <xf numFmtId="0" fontId="85" fillId="70" borderId="42" xfId="0" applyFont="1" applyFill="1" applyBorder="1"/>
    <xf numFmtId="0" fontId="85" fillId="61" borderId="68" xfId="0" applyFont="1" applyFill="1" applyBorder="1" applyAlignment="1">
      <alignment horizontal="center"/>
    </xf>
    <xf numFmtId="0" fontId="85" fillId="61" borderId="34" xfId="0" applyFont="1" applyFill="1" applyBorder="1" applyAlignment="1">
      <alignment horizontal="center"/>
    </xf>
    <xf numFmtId="3" fontId="85" fillId="70" borderId="26" xfId="0" applyNumberFormat="1" applyFont="1" applyFill="1" applyBorder="1"/>
    <xf numFmtId="0" fontId="85" fillId="61" borderId="27" xfId="0" applyFont="1" applyFill="1" applyBorder="1" applyAlignment="1">
      <alignment horizontal="center"/>
    </xf>
    <xf numFmtId="0" fontId="85" fillId="61" borderId="50" xfId="0" applyFont="1" applyFill="1" applyBorder="1"/>
    <xf numFmtId="43" fontId="85" fillId="0" borderId="64" xfId="0" applyNumberFormat="1" applyFont="1" applyBorder="1"/>
    <xf numFmtId="0" fontId="162" fillId="57" borderId="81" xfId="0" applyFont="1" applyFill="1" applyBorder="1"/>
    <xf numFmtId="0" fontId="162" fillId="56" borderId="27" xfId="0" applyFont="1" applyFill="1" applyBorder="1"/>
    <xf numFmtId="0" fontId="162" fillId="56" borderId="68" xfId="0" quotePrefix="1" applyFont="1" applyFill="1" applyBorder="1" applyAlignment="1">
      <alignment horizontal="left"/>
    </xf>
    <xf numFmtId="0" fontId="162" fillId="56" borderId="68" xfId="0" applyFont="1" applyFill="1" applyBorder="1"/>
    <xf numFmtId="0" fontId="134" fillId="56" borderId="68" xfId="0" applyFont="1" applyFill="1" applyBorder="1"/>
    <xf numFmtId="0" fontId="162" fillId="0" borderId="68" xfId="0" applyFont="1" applyBorder="1"/>
    <xf numFmtId="0" fontId="134" fillId="56" borderId="27" xfId="0" applyFont="1" applyFill="1" applyBorder="1"/>
    <xf numFmtId="0" fontId="134" fillId="0" borderId="37" xfId="0" applyFont="1" applyBorder="1"/>
    <xf numFmtId="0" fontId="162" fillId="56" borderId="73" xfId="0" applyFont="1" applyFill="1" applyBorder="1"/>
    <xf numFmtId="0" fontId="134" fillId="0" borderId="72" xfId="0" applyFont="1" applyBorder="1"/>
    <xf numFmtId="0" fontId="162" fillId="0" borderId="72" xfId="0" applyFont="1" applyBorder="1"/>
    <xf numFmtId="0" fontId="134" fillId="0" borderId="39" xfId="0" applyFont="1" applyBorder="1"/>
    <xf numFmtId="0" fontId="162" fillId="0" borderId="78" xfId="0" applyFont="1" applyBorder="1"/>
    <xf numFmtId="0" fontId="162" fillId="0" borderId="51" xfId="0" applyFont="1" applyBorder="1"/>
    <xf numFmtId="0" fontId="162" fillId="0" borderId="81" xfId="0" applyFont="1" applyBorder="1"/>
    <xf numFmtId="0" fontId="162" fillId="61" borderId="68" xfId="0" applyFont="1" applyFill="1" applyBorder="1"/>
    <xf numFmtId="0" fontId="162" fillId="61" borderId="37" xfId="0" applyFont="1" applyFill="1" applyBorder="1"/>
    <xf numFmtId="0" fontId="134" fillId="59" borderId="47" xfId="0" applyFont="1" applyFill="1" applyBorder="1"/>
    <xf numFmtId="5" fontId="162" fillId="61" borderId="47" xfId="0" applyNumberFormat="1" applyFont="1" applyFill="1" applyBorder="1" applyAlignment="1">
      <alignment horizontal="left"/>
    </xf>
    <xf numFmtId="0" fontId="101" fillId="0" borderId="0" xfId="0" applyFont="1" applyAlignment="1">
      <alignment horizontal="left"/>
    </xf>
    <xf numFmtId="0" fontId="101" fillId="0" borderId="0" xfId="0" quotePrefix="1" applyFont="1" applyAlignment="1">
      <alignment horizontal="left"/>
    </xf>
    <xf numFmtId="6" fontId="134" fillId="0" borderId="0" xfId="0" applyNumberFormat="1" applyFont="1"/>
    <xf numFmtId="0" fontId="162" fillId="57" borderId="81" xfId="0" applyFont="1" applyFill="1" applyBorder="1" applyAlignment="1">
      <alignment horizontal="center" wrapText="1"/>
    </xf>
    <xf numFmtId="0" fontId="134" fillId="61" borderId="68" xfId="0" applyFont="1" applyFill="1" applyBorder="1"/>
    <xf numFmtId="0" fontId="134" fillId="56" borderId="71" xfId="0" applyFont="1" applyFill="1" applyBorder="1"/>
    <xf numFmtId="0" fontId="134" fillId="0" borderId="102" xfId="0" applyFont="1" applyBorder="1"/>
    <xf numFmtId="0" fontId="134" fillId="0" borderId="40" xfId="0" applyFont="1" applyBorder="1"/>
    <xf numFmtId="0" fontId="162" fillId="0" borderId="39" xfId="0" applyFont="1" applyBorder="1" applyAlignment="1">
      <alignment horizontal="center"/>
    </xf>
    <xf numFmtId="165" fontId="134" fillId="0" borderId="73" xfId="2" applyNumberFormat="1" applyFont="1" applyFill="1" applyBorder="1"/>
    <xf numFmtId="165" fontId="134" fillId="0" borderId="72" xfId="2" applyNumberFormat="1" applyFont="1" applyBorder="1"/>
    <xf numFmtId="165" fontId="163" fillId="0" borderId="0" xfId="30951" applyNumberFormat="1" applyFont="1" applyFill="1" applyBorder="1"/>
    <xf numFmtId="0" fontId="101" fillId="0" borderId="0" xfId="0" applyFont="1" applyAlignment="1">
      <alignment horizontal="left" wrapText="1"/>
    </xf>
    <xf numFmtId="0" fontId="116" fillId="57" borderId="54" xfId="0" applyFont="1" applyFill="1" applyBorder="1" applyAlignment="1">
      <alignment horizontal="center" vertical="center" wrapText="1"/>
    </xf>
    <xf numFmtId="0" fontId="116" fillId="0" borderId="0" xfId="0" applyFont="1" applyAlignment="1">
      <alignment vertical="center"/>
    </xf>
    <xf numFmtId="0" fontId="116" fillId="57" borderId="47" xfId="0" applyFont="1" applyFill="1" applyBorder="1" applyAlignment="1">
      <alignment horizontal="center"/>
    </xf>
    <xf numFmtId="0" fontId="116" fillId="57" borderId="66" xfId="0" applyFont="1" applyFill="1" applyBorder="1"/>
    <xf numFmtId="0" fontId="116" fillId="57" borderId="27" xfId="0" applyFont="1" applyFill="1" applyBorder="1"/>
    <xf numFmtId="0" fontId="116" fillId="56" borderId="27" xfId="0" applyFont="1" applyFill="1" applyBorder="1"/>
    <xf numFmtId="0" fontId="116" fillId="56" borderId="68" xfId="0" quotePrefix="1" applyFont="1" applyFill="1" applyBorder="1" applyAlignment="1">
      <alignment horizontal="left"/>
    </xf>
    <xf numFmtId="0" fontId="116" fillId="56" borderId="68" xfId="0" applyFont="1" applyFill="1" applyBorder="1"/>
    <xf numFmtId="0" fontId="117" fillId="56" borderId="68" xfId="0" applyFont="1" applyFill="1" applyBorder="1"/>
    <xf numFmtId="0" fontId="116" fillId="0" borderId="68" xfId="0" applyFont="1" applyBorder="1"/>
    <xf numFmtId="0" fontId="117" fillId="56" borderId="27" xfId="0" applyFont="1" applyFill="1" applyBorder="1"/>
    <xf numFmtId="0" fontId="117" fillId="0" borderId="37" xfId="0" applyFont="1" applyBorder="1"/>
    <xf numFmtId="0" fontId="165" fillId="56" borderId="46" xfId="0" applyFont="1" applyFill="1" applyBorder="1"/>
    <xf numFmtId="0" fontId="116" fillId="56" borderId="73" xfId="0" applyFont="1" applyFill="1" applyBorder="1"/>
    <xf numFmtId="0" fontId="117" fillId="0" borderId="72" xfId="0" applyFont="1" applyBorder="1" applyAlignment="1">
      <alignment horizontal="left"/>
    </xf>
    <xf numFmtId="0" fontId="117" fillId="0" borderId="39" xfId="0" applyFont="1" applyBorder="1" applyAlignment="1">
      <alignment horizontal="left"/>
    </xf>
    <xf numFmtId="0" fontId="116" fillId="0" borderId="78" xfId="0" applyFont="1" applyBorder="1"/>
    <xf numFmtId="0" fontId="116" fillId="0" borderId="51" xfId="0" applyFont="1" applyBorder="1"/>
    <xf numFmtId="0" fontId="116" fillId="0" borderId="75" xfId="0" applyFont="1" applyBorder="1"/>
    <xf numFmtId="0" fontId="116" fillId="61" borderId="99" xfId="0" applyFont="1" applyFill="1" applyBorder="1"/>
    <xf numFmtId="0" fontId="116" fillId="61" borderId="63" xfId="0" applyFont="1" applyFill="1" applyBorder="1"/>
    <xf numFmtId="0" fontId="117" fillId="59" borderId="25" xfId="0" applyFont="1" applyFill="1" applyBorder="1"/>
    <xf numFmtId="5" fontId="116" fillId="61" borderId="47" xfId="0" applyNumberFormat="1" applyFont="1" applyFill="1" applyBorder="1" applyAlignment="1">
      <alignment horizontal="left"/>
    </xf>
    <xf numFmtId="0" fontId="117" fillId="0" borderId="0" xfId="0" applyFont="1" applyAlignment="1">
      <alignment horizontal="left" wrapText="1"/>
    </xf>
    <xf numFmtId="0" fontId="117" fillId="0" borderId="0" xfId="0" applyFont="1" applyAlignment="1">
      <alignment horizontal="center"/>
    </xf>
    <xf numFmtId="49" fontId="117" fillId="0" borderId="0" xfId="0" applyNumberFormat="1" applyFont="1" applyAlignment="1">
      <alignment horizontal="center"/>
    </xf>
    <xf numFmtId="0" fontId="117" fillId="56" borderId="72" xfId="0" applyFont="1" applyFill="1" applyBorder="1"/>
    <xf numFmtId="0" fontId="117" fillId="56" borderId="102" xfId="0" applyFont="1" applyFill="1" applyBorder="1"/>
    <xf numFmtId="0" fontId="117" fillId="56" borderId="101" xfId="0" applyFont="1" applyFill="1" applyBorder="1"/>
    <xf numFmtId="164" fontId="117" fillId="0" borderId="72" xfId="0" applyNumberFormat="1" applyFont="1" applyBorder="1"/>
    <xf numFmtId="164" fontId="117" fillId="0" borderId="102" xfId="0" applyNumberFormat="1" applyFont="1" applyBorder="1"/>
    <xf numFmtId="176" fontId="117" fillId="0" borderId="102" xfId="0" applyNumberFormat="1" applyFont="1" applyBorder="1"/>
    <xf numFmtId="170" fontId="117" fillId="0" borderId="101" xfId="1" applyNumberFormat="1" applyFont="1" applyBorder="1"/>
    <xf numFmtId="164" fontId="117" fillId="56" borderId="72" xfId="4" applyNumberFormat="1" applyFont="1" applyFill="1" applyBorder="1"/>
    <xf numFmtId="164" fontId="117" fillId="56" borderId="102" xfId="4" applyNumberFormat="1" applyFont="1" applyFill="1" applyBorder="1"/>
    <xf numFmtId="0" fontId="117" fillId="61" borderId="68" xfId="0" applyFont="1" applyFill="1" applyBorder="1"/>
    <xf numFmtId="39" fontId="117" fillId="56" borderId="102" xfId="4" applyNumberFormat="1" applyFont="1" applyFill="1" applyBorder="1"/>
    <xf numFmtId="164" fontId="117" fillId="0" borderId="72" xfId="4" applyNumberFormat="1" applyFont="1" applyBorder="1"/>
    <xf numFmtId="164" fontId="117" fillId="0" borderId="102" xfId="4" applyNumberFormat="1" applyFont="1" applyBorder="1"/>
    <xf numFmtId="0" fontId="117" fillId="0" borderId="101" xfId="0" applyFont="1" applyBorder="1"/>
    <xf numFmtId="0" fontId="117" fillId="0" borderId="102" xfId="0" applyFont="1" applyBorder="1"/>
    <xf numFmtId="44" fontId="117" fillId="0" borderId="102" xfId="2" applyFont="1" applyBorder="1"/>
    <xf numFmtId="164" fontId="117" fillId="56" borderId="101" xfId="4" applyNumberFormat="1" applyFont="1" applyFill="1" applyBorder="1"/>
    <xf numFmtId="0" fontId="117" fillId="56" borderId="37" xfId="0" applyFont="1" applyFill="1" applyBorder="1"/>
    <xf numFmtId="0" fontId="165" fillId="56" borderId="40" xfId="0" applyFont="1" applyFill="1" applyBorder="1"/>
    <xf numFmtId="0" fontId="116" fillId="56" borderId="71" xfId="0" applyFont="1" applyFill="1" applyBorder="1"/>
    <xf numFmtId="0" fontId="116" fillId="56" borderId="74" xfId="0" applyFont="1" applyFill="1" applyBorder="1"/>
    <xf numFmtId="0" fontId="116" fillId="0" borderId="0" xfId="0" applyFont="1"/>
    <xf numFmtId="0" fontId="165" fillId="0" borderId="0" xfId="0" applyFont="1"/>
    <xf numFmtId="0" fontId="165" fillId="0" borderId="101" xfId="0" applyFont="1" applyBorder="1"/>
    <xf numFmtId="164" fontId="117" fillId="0" borderId="0" xfId="0" applyNumberFormat="1" applyFont="1"/>
    <xf numFmtId="0" fontId="165" fillId="0" borderId="102" xfId="0" applyFont="1" applyBorder="1" applyAlignment="1">
      <alignment horizontal="left"/>
    </xf>
    <xf numFmtId="0" fontId="165" fillId="0" borderId="0" xfId="0" applyFont="1" applyAlignment="1">
      <alignment horizontal="left"/>
    </xf>
    <xf numFmtId="0" fontId="165" fillId="0" borderId="40" xfId="0" applyFont="1" applyBorder="1" applyAlignment="1">
      <alignment horizontal="left"/>
    </xf>
    <xf numFmtId="0" fontId="117" fillId="0" borderId="38" xfId="0" applyFont="1" applyBorder="1"/>
    <xf numFmtId="164" fontId="117" fillId="0" borderId="0" xfId="4" applyNumberFormat="1" applyFont="1"/>
    <xf numFmtId="0" fontId="116" fillId="0" borderId="71" xfId="0" applyFont="1" applyBorder="1"/>
    <xf numFmtId="0" fontId="116" fillId="0" borderId="40" xfId="0" applyFont="1" applyBorder="1"/>
    <xf numFmtId="0" fontId="116" fillId="0" borderId="67" xfId="0" applyFont="1" applyBorder="1" applyAlignment="1">
      <alignment horizontal="center"/>
    </xf>
    <xf numFmtId="0" fontId="116" fillId="0" borderId="40" xfId="0" applyFont="1" applyBorder="1" applyAlignment="1">
      <alignment horizontal="center"/>
    </xf>
    <xf numFmtId="0" fontId="116" fillId="0" borderId="38" xfId="0" applyFont="1" applyBorder="1" applyAlignment="1">
      <alignment horizontal="center"/>
    </xf>
    <xf numFmtId="165" fontId="117" fillId="0" borderId="76" xfId="2" applyNumberFormat="1" applyFont="1" applyFill="1" applyBorder="1"/>
    <xf numFmtId="165" fontId="117" fillId="0" borderId="71" xfId="2" applyNumberFormat="1" applyFont="1" applyFill="1" applyBorder="1"/>
    <xf numFmtId="165" fontId="117" fillId="0" borderId="74" xfId="2" applyNumberFormat="1" applyFont="1" applyFill="1" applyBorder="1"/>
    <xf numFmtId="10" fontId="117" fillId="0" borderId="0" xfId="0" applyNumberFormat="1" applyFont="1"/>
    <xf numFmtId="0" fontId="116" fillId="61" borderId="102" xfId="0" applyFont="1" applyFill="1" applyBorder="1"/>
    <xf numFmtId="165" fontId="117" fillId="0" borderId="100" xfId="2" applyNumberFormat="1" applyFont="1" applyBorder="1"/>
    <xf numFmtId="165" fontId="117" fillId="0" borderId="102" xfId="2" applyNumberFormat="1" applyFont="1" applyBorder="1"/>
    <xf numFmtId="0" fontId="116" fillId="61" borderId="40" xfId="0" applyFont="1" applyFill="1" applyBorder="1"/>
    <xf numFmtId="165" fontId="117" fillId="0" borderId="67" xfId="2" applyNumberFormat="1" applyFont="1" applyBorder="1"/>
    <xf numFmtId="165" fontId="117" fillId="0" borderId="40" xfId="2" applyNumberFormat="1" applyFont="1" applyBorder="1"/>
    <xf numFmtId="165" fontId="117" fillId="0" borderId="54" xfId="2" applyNumberFormat="1" applyFont="1" applyFill="1" applyBorder="1"/>
    <xf numFmtId="0" fontId="166" fillId="0" borderId="0" xfId="0" applyFont="1"/>
    <xf numFmtId="0" fontId="117" fillId="59" borderId="0" xfId="0" applyFont="1" applyFill="1"/>
    <xf numFmtId="0" fontId="117" fillId="59" borderId="26" xfId="0" applyFont="1" applyFill="1" applyBorder="1"/>
    <xf numFmtId="5" fontId="116" fillId="61" borderId="53" xfId="0" applyNumberFormat="1" applyFont="1" applyFill="1" applyBorder="1" applyAlignment="1">
      <alignment horizontal="left"/>
    </xf>
    <xf numFmtId="165" fontId="117" fillId="63" borderId="108" xfId="30951" applyNumberFormat="1" applyFont="1" applyFill="1" applyBorder="1"/>
    <xf numFmtId="165" fontId="117" fillId="63" borderId="107" xfId="2" applyNumberFormat="1" applyFont="1" applyFill="1" applyBorder="1"/>
    <xf numFmtId="165" fontId="117" fillId="63" borderId="106" xfId="2" applyNumberFormat="1" applyFont="1" applyFill="1" applyBorder="1"/>
    <xf numFmtId="44" fontId="117" fillId="0" borderId="0" xfId="2" applyFont="1"/>
    <xf numFmtId="3" fontId="90" fillId="0" borderId="29" xfId="0" applyNumberFormat="1" applyFont="1" applyBorder="1" applyAlignment="1">
      <alignment horizontal="center" vertical="center"/>
    </xf>
    <xf numFmtId="0" fontId="90" fillId="0" borderId="27" xfId="0" applyFont="1" applyBorder="1" applyAlignment="1">
      <alignment horizontal="right" vertical="center"/>
    </xf>
    <xf numFmtId="0" fontId="90" fillId="0" borderId="68" xfId="0" applyFont="1" applyBorder="1" applyAlignment="1">
      <alignment horizontal="right" vertical="center"/>
    </xf>
    <xf numFmtId="0" fontId="85" fillId="0" borderId="28" xfId="0" applyFont="1" applyBorder="1" applyAlignment="1">
      <alignment horizontal="left"/>
    </xf>
    <xf numFmtId="0" fontId="93" fillId="0" borderId="46" xfId="0" applyFont="1" applyBorder="1" applyAlignment="1">
      <alignment horizontal="center"/>
    </xf>
    <xf numFmtId="0" fontId="85" fillId="48" borderId="131" xfId="0" applyFont="1" applyFill="1" applyBorder="1"/>
    <xf numFmtId="0" fontId="85" fillId="48" borderId="132" xfId="0" applyFont="1" applyFill="1" applyBorder="1"/>
    <xf numFmtId="0" fontId="93" fillId="0" borderId="133" xfId="0" quotePrefix="1" applyFont="1" applyBorder="1" applyAlignment="1">
      <alignment horizontal="left"/>
    </xf>
    <xf numFmtId="0" fontId="0" fillId="0" borderId="132" xfId="0" applyBorder="1"/>
    <xf numFmtId="170" fontId="0" fillId="0" borderId="132" xfId="1" applyNumberFormat="1" applyFont="1" applyBorder="1"/>
    <xf numFmtId="0" fontId="18" fillId="61" borderId="135" xfId="0" applyFont="1" applyFill="1" applyBorder="1"/>
    <xf numFmtId="0" fontId="93" fillId="64" borderId="133" xfId="0" applyFont="1" applyFill="1" applyBorder="1" applyAlignment="1">
      <alignment vertical="center"/>
    </xf>
    <xf numFmtId="0" fontId="97" fillId="65" borderId="131" xfId="0" applyFont="1" applyFill="1" applyBorder="1" applyAlignment="1">
      <alignment horizontal="left" vertical="center"/>
    </xf>
    <xf numFmtId="0" fontId="85" fillId="64" borderId="4" xfId="0" applyFont="1" applyFill="1" applyBorder="1"/>
    <xf numFmtId="0" fontId="149" fillId="64" borderId="4" xfId="0" applyFont="1" applyFill="1" applyBorder="1"/>
    <xf numFmtId="0" fontId="93" fillId="57" borderId="133" xfId="0" applyFont="1" applyFill="1" applyBorder="1"/>
    <xf numFmtId="3" fontId="89" fillId="48" borderId="104" xfId="0" applyNumberFormat="1" applyFont="1" applyFill="1" applyBorder="1" applyAlignment="1">
      <alignment horizontal="center" vertical="top" wrapText="1"/>
    </xf>
    <xf numFmtId="164" fontId="89" fillId="0" borderId="104" xfId="4" applyNumberFormat="1" applyFont="1" applyBorder="1" applyAlignment="1">
      <alignment horizontal="center" vertical="top"/>
    </xf>
    <xf numFmtId="0" fontId="90" fillId="48" borderId="104" xfId="0" applyFont="1" applyFill="1" applyBorder="1" applyAlignment="1">
      <alignment horizontal="center" vertical="top" wrapText="1"/>
    </xf>
    <xf numFmtId="0" fontId="93" fillId="59" borderId="132" xfId="0" applyFont="1" applyFill="1" applyBorder="1" applyAlignment="1">
      <alignment horizontal="center" wrapText="1"/>
    </xf>
    <xf numFmtId="165" fontId="85" fillId="0" borderId="132" xfId="2" applyNumberFormat="1" applyFont="1" applyBorder="1"/>
    <xf numFmtId="0" fontId="85" fillId="0" borderId="133" xfId="0" applyFont="1" applyBorder="1"/>
    <xf numFmtId="0" fontId="85" fillId="68" borderId="133" xfId="0" applyFont="1" applyFill="1" applyBorder="1"/>
    <xf numFmtId="0" fontId="93" fillId="59" borderId="131" xfId="0" applyFont="1" applyFill="1" applyBorder="1" applyAlignment="1">
      <alignment horizontal="center" wrapText="1"/>
    </xf>
    <xf numFmtId="0" fontId="90" fillId="0" borderId="4" xfId="0" applyFont="1" applyBorder="1"/>
    <xf numFmtId="0" fontId="89" fillId="0" borderId="4" xfId="0" applyFont="1" applyBorder="1"/>
    <xf numFmtId="3" fontId="89" fillId="0" borderId="133" xfId="0" applyNumberFormat="1" applyFont="1" applyBorder="1" applyAlignment="1">
      <alignment horizontal="center" vertical="center"/>
    </xf>
    <xf numFmtId="171" fontId="93" fillId="0" borderId="133" xfId="0" applyNumberFormat="1" applyFont="1" applyBorder="1" applyAlignment="1">
      <alignment horizontal="left"/>
    </xf>
    <xf numFmtId="0" fontId="85" fillId="0" borderId="133" xfId="0" applyFont="1" applyBorder="1" applyAlignment="1">
      <alignment horizontal="left"/>
    </xf>
    <xf numFmtId="0" fontId="85" fillId="0" borderId="133" xfId="0" applyFont="1" applyBorder="1" applyAlignment="1">
      <alignment horizontal="center" wrapText="1"/>
    </xf>
    <xf numFmtId="0" fontId="85" fillId="0" borderId="131" xfId="652" applyFont="1" applyBorder="1" applyAlignment="1">
      <alignment horizontal="left"/>
    </xf>
    <xf numFmtId="0" fontId="85" fillId="0" borderId="131" xfId="0" applyFont="1" applyBorder="1" applyAlignment="1">
      <alignment horizontal="left" vertical="center" wrapText="1"/>
    </xf>
    <xf numFmtId="0" fontId="85" fillId="0" borderId="131" xfId="1040" applyFont="1" applyBorder="1"/>
    <xf numFmtId="0" fontId="95" fillId="57" borderId="4" xfId="0" applyFont="1" applyFill="1" applyBorder="1" applyAlignment="1">
      <alignment horizontal="center" vertical="center" wrapText="1"/>
    </xf>
    <xf numFmtId="0" fontId="85" fillId="0" borderId="118" xfId="0" applyFont="1" applyBorder="1" applyAlignment="1">
      <alignment horizontal="center" vertical="center" wrapText="1"/>
    </xf>
    <xf numFmtId="0" fontId="85" fillId="59" borderId="96" xfId="0" applyFont="1" applyFill="1" applyBorder="1" applyAlignment="1">
      <alignment horizontal="center" vertical="center" wrapText="1"/>
    </xf>
    <xf numFmtId="0" fontId="85" fillId="59" borderId="136" xfId="0" applyFont="1" applyFill="1" applyBorder="1" applyAlignment="1">
      <alignment horizontal="center" vertical="center" wrapText="1"/>
    </xf>
    <xf numFmtId="0" fontId="85" fillId="59" borderId="137" xfId="0" applyFont="1" applyFill="1" applyBorder="1" applyAlignment="1">
      <alignment horizontal="center" vertical="center" wrapText="1"/>
    </xf>
    <xf numFmtId="0" fontId="85" fillId="59" borderId="123" xfId="0" applyFont="1" applyFill="1" applyBorder="1" applyAlignment="1">
      <alignment horizontal="center" vertical="center" wrapText="1"/>
    </xf>
    <xf numFmtId="0" fontId="85" fillId="59" borderId="102" xfId="0" applyFont="1" applyFill="1" applyBorder="1" applyAlignment="1">
      <alignment horizontal="center" vertical="center" wrapText="1"/>
    </xf>
    <xf numFmtId="165" fontId="85" fillId="59" borderId="102" xfId="2" applyNumberFormat="1" applyFont="1" applyFill="1" applyBorder="1" applyAlignment="1">
      <alignment horizontal="center" vertical="center" wrapText="1"/>
    </xf>
    <xf numFmtId="3" fontId="85" fillId="59" borderId="102" xfId="2" applyNumberFormat="1" applyFont="1" applyFill="1" applyBorder="1" applyAlignment="1">
      <alignment horizontal="center" vertical="center" wrapText="1"/>
    </xf>
    <xf numFmtId="3" fontId="85" fillId="59" borderId="122" xfId="2" applyNumberFormat="1" applyFont="1" applyFill="1" applyBorder="1" applyAlignment="1">
      <alignment horizontal="center" vertical="center" wrapText="1"/>
    </xf>
    <xf numFmtId="0" fontId="85" fillId="59" borderId="97" xfId="0" applyFont="1" applyFill="1" applyBorder="1" applyAlignment="1">
      <alignment horizontal="center" vertical="center" wrapText="1"/>
    </xf>
    <xf numFmtId="0" fontId="85" fillId="59" borderId="118" xfId="0" applyFont="1" applyFill="1" applyBorder="1" applyAlignment="1">
      <alignment horizontal="center" vertical="center" wrapText="1"/>
    </xf>
    <xf numFmtId="165" fontId="85" fillId="59" borderId="118" xfId="2" applyNumberFormat="1" applyFont="1" applyFill="1" applyBorder="1" applyAlignment="1">
      <alignment horizontal="center" vertical="center" wrapText="1"/>
    </xf>
    <xf numFmtId="3" fontId="85" fillId="59" borderId="118" xfId="2" applyNumberFormat="1" applyFont="1" applyFill="1" applyBorder="1" applyAlignment="1">
      <alignment horizontal="center" vertical="center" wrapText="1"/>
    </xf>
    <xf numFmtId="3" fontId="85" fillId="59" borderId="117" xfId="2" applyNumberFormat="1" applyFont="1" applyFill="1" applyBorder="1" applyAlignment="1">
      <alignment horizontal="center" vertical="center" wrapText="1"/>
    </xf>
    <xf numFmtId="0" fontId="116" fillId="57" borderId="27" xfId="0" applyFont="1" applyFill="1" applyBorder="1" applyAlignment="1">
      <alignment horizontal="center" vertical="center" wrapText="1"/>
    </xf>
    <xf numFmtId="0" fontId="116" fillId="57" borderId="28" xfId="0" applyFont="1" applyFill="1" applyBorder="1" applyAlignment="1">
      <alignment horizontal="center" vertical="center" wrapText="1"/>
    </xf>
    <xf numFmtId="0" fontId="116" fillId="57" borderId="29" xfId="0" applyFont="1" applyFill="1" applyBorder="1" applyAlignment="1">
      <alignment horizontal="center" vertical="center" wrapText="1"/>
    </xf>
    <xf numFmtId="0" fontId="116" fillId="57" borderId="31" xfId="0" applyFont="1" applyFill="1" applyBorder="1" applyAlignment="1">
      <alignment horizontal="center" vertical="center" wrapText="1"/>
    </xf>
    <xf numFmtId="8" fontId="85" fillId="0" borderId="0" xfId="0" applyNumberFormat="1" applyFont="1" applyAlignment="1">
      <alignment horizontal="center" wrapText="1"/>
    </xf>
    <xf numFmtId="0" fontId="93" fillId="0" borderId="124" xfId="0" applyFont="1" applyBorder="1" applyAlignment="1">
      <alignment wrapText="1"/>
    </xf>
    <xf numFmtId="0" fontId="93" fillId="0" borderId="139" xfId="0" applyFont="1" applyBorder="1" applyAlignment="1">
      <alignment wrapText="1"/>
    </xf>
    <xf numFmtId="0" fontId="93" fillId="0" borderId="144" xfId="0" applyFont="1" applyBorder="1" applyAlignment="1">
      <alignment horizontal="center" wrapText="1"/>
    </xf>
    <xf numFmtId="0" fontId="93" fillId="0" borderId="141" xfId="0" applyFont="1" applyBorder="1" applyAlignment="1">
      <alignment horizontal="center" wrapText="1"/>
    </xf>
    <xf numFmtId="0" fontId="85" fillId="0" borderId="138" xfId="0" applyFont="1" applyBorder="1" applyAlignment="1">
      <alignment horizontal="center" wrapText="1"/>
    </xf>
    <xf numFmtId="8" fontId="85" fillId="0" borderId="122" xfId="0" applyNumberFormat="1" applyFont="1" applyBorder="1" applyAlignment="1">
      <alignment horizontal="center" wrapText="1"/>
    </xf>
    <xf numFmtId="0" fontId="85" fillId="0" borderId="97" xfId="0" applyFont="1" applyBorder="1" applyAlignment="1">
      <alignment horizontal="center" wrapText="1"/>
    </xf>
    <xf numFmtId="8" fontId="85" fillId="0" borderId="117" xfId="0" applyNumberFormat="1" applyFont="1" applyBorder="1" applyAlignment="1">
      <alignment horizontal="center" wrapText="1"/>
    </xf>
    <xf numFmtId="0" fontId="18" fillId="0" borderId="105" xfId="0" applyFont="1" applyBorder="1" applyAlignment="1">
      <alignment horizontal="center" vertical="center" wrapText="1"/>
    </xf>
    <xf numFmtId="0" fontId="0" fillId="0" borderId="105" xfId="0" applyBorder="1" applyAlignment="1">
      <alignment horizontal="center" vertical="center" wrapText="1"/>
    </xf>
    <xf numFmtId="0" fontId="18" fillId="0" borderId="146" xfId="0" applyFont="1" applyBorder="1" applyAlignment="1">
      <alignment horizontal="center" vertical="center" wrapText="1"/>
    </xf>
    <xf numFmtId="0" fontId="0" fillId="0" borderId="102" xfId="0" applyBorder="1" applyAlignment="1">
      <alignment horizontal="center" vertical="center"/>
    </xf>
    <xf numFmtId="0" fontId="0" fillId="0" borderId="131" xfId="0" applyBorder="1" applyAlignment="1">
      <alignment horizontal="center" vertical="center"/>
    </xf>
    <xf numFmtId="0" fontId="0" fillId="0" borderId="131" xfId="0" applyBorder="1"/>
    <xf numFmtId="0" fontId="134" fillId="0" borderId="102" xfId="0" applyFont="1" applyBorder="1" applyAlignment="1">
      <alignment horizontal="center"/>
    </xf>
    <xf numFmtId="0" fontId="134" fillId="0" borderId="131" xfId="0" applyFont="1" applyBorder="1" applyAlignment="1">
      <alignment horizontal="center"/>
    </xf>
    <xf numFmtId="0" fontId="0" fillId="0" borderId="131" xfId="0" applyBorder="1" applyAlignment="1">
      <alignment horizontal="center"/>
    </xf>
    <xf numFmtId="0" fontId="136" fillId="0" borderId="102" xfId="0" applyFont="1" applyBorder="1" applyAlignment="1">
      <alignment horizontal="center" vertical="center"/>
    </xf>
    <xf numFmtId="3" fontId="121" fillId="0" borderId="0" xfId="0" applyNumberFormat="1" applyFont="1"/>
    <xf numFmtId="3" fontId="95" fillId="0" borderId="102" xfId="0" applyNumberFormat="1" applyFont="1" applyBorder="1" applyAlignment="1">
      <alignment horizontal="center" vertical="center" wrapText="1"/>
    </xf>
    <xf numFmtId="0" fontId="95" fillId="0" borderId="102" xfId="0" applyFont="1" applyBorder="1" applyAlignment="1">
      <alignment horizontal="center" vertical="center" wrapText="1"/>
    </xf>
    <xf numFmtId="164" fontId="85" fillId="0" borderId="131" xfId="0" applyNumberFormat="1" applyFont="1" applyBorder="1"/>
    <xf numFmtId="0" fontId="85" fillId="0" borderId="133" xfId="0" applyFont="1" applyBorder="1" applyAlignment="1">
      <alignment vertical="center"/>
    </xf>
    <xf numFmtId="0" fontId="85" fillId="0" borderId="105" xfId="0" applyFont="1" applyBorder="1" applyAlignment="1">
      <alignment vertical="center"/>
    </xf>
    <xf numFmtId="164" fontId="85" fillId="0" borderId="105" xfId="0" applyNumberFormat="1" applyFont="1" applyBorder="1"/>
    <xf numFmtId="43" fontId="85" fillId="0" borderId="105" xfId="0" applyNumberFormat="1" applyFont="1" applyBorder="1"/>
    <xf numFmtId="10" fontId="85" fillId="0" borderId="114" xfId="1" applyNumberFormat="1" applyFont="1" applyFill="1" applyBorder="1"/>
    <xf numFmtId="0" fontId="85" fillId="0" borderId="34" xfId="1" applyNumberFormat="1" applyFont="1" applyBorder="1"/>
    <xf numFmtId="0" fontId="85" fillId="0" borderId="27" xfId="0" applyFont="1" applyBorder="1" applyAlignment="1">
      <alignment horizontal="center" wrapText="1"/>
    </xf>
    <xf numFmtId="0" fontId="85" fillId="0" borderId="68" xfId="30956" applyFont="1" applyBorder="1" applyAlignment="1">
      <alignment horizontal="center"/>
    </xf>
    <xf numFmtId="0" fontId="85" fillId="0" borderId="115" xfId="30956" applyFont="1" applyBorder="1" applyAlignment="1">
      <alignment horizontal="center"/>
    </xf>
    <xf numFmtId="43" fontId="93" fillId="59" borderId="131" xfId="0" applyNumberFormat="1" applyFont="1" applyFill="1" applyBorder="1" applyAlignment="1">
      <alignment horizontal="left" vertical="center" wrapText="1"/>
    </xf>
    <xf numFmtId="43" fontId="85" fillId="0" borderId="27" xfId="0" applyNumberFormat="1" applyFont="1" applyBorder="1"/>
    <xf numFmtId="43" fontId="85" fillId="0" borderId="68" xfId="0" applyNumberFormat="1" applyFont="1" applyBorder="1"/>
    <xf numFmtId="43" fontId="85" fillId="0" borderId="115" xfId="0" applyNumberFormat="1" applyFont="1" applyBorder="1"/>
    <xf numFmtId="43" fontId="85" fillId="0" borderId="37" xfId="0" applyNumberFormat="1" applyFont="1" applyBorder="1"/>
    <xf numFmtId="164" fontId="85" fillId="0" borderId="27" xfId="0" applyNumberFormat="1" applyFont="1" applyBorder="1"/>
    <xf numFmtId="164" fontId="93" fillId="59" borderId="131" xfId="0" applyNumberFormat="1" applyFont="1" applyFill="1" applyBorder="1" applyAlignment="1">
      <alignment horizontal="left" vertical="center" wrapText="1"/>
    </xf>
    <xf numFmtId="164" fontId="85" fillId="0" borderId="115" xfId="0" applyNumberFormat="1" applyFont="1" applyBorder="1"/>
    <xf numFmtId="164" fontId="85" fillId="0" borderId="37" xfId="0" applyNumberFormat="1" applyFont="1" applyBorder="1"/>
    <xf numFmtId="177" fontId="85" fillId="0" borderId="68" xfId="0" applyNumberFormat="1" applyFont="1" applyBorder="1"/>
    <xf numFmtId="177" fontId="93" fillId="59" borderId="131" xfId="0" applyNumberFormat="1" applyFont="1" applyFill="1" applyBorder="1" applyAlignment="1">
      <alignment horizontal="left" vertical="center" wrapText="1"/>
    </xf>
    <xf numFmtId="177" fontId="85" fillId="0" borderId="27" xfId="0" applyNumberFormat="1" applyFont="1" applyBorder="1"/>
    <xf numFmtId="177" fontId="85" fillId="0" borderId="115" xfId="0" applyNumberFormat="1" applyFont="1" applyBorder="1"/>
    <xf numFmtId="177" fontId="85" fillId="0" borderId="37" xfId="0" applyNumberFormat="1" applyFont="1" applyBorder="1"/>
    <xf numFmtId="164" fontId="85" fillId="0" borderId="35" xfId="4" applyNumberFormat="1" applyFont="1" applyBorder="1"/>
    <xf numFmtId="164" fontId="85" fillId="0" borderId="0" xfId="4" applyNumberFormat="1" applyFont="1" applyBorder="1" applyAlignment="1">
      <alignment horizontal="center"/>
    </xf>
    <xf numFmtId="0" fontId="93" fillId="65" borderId="47" xfId="0" applyFont="1" applyFill="1" applyBorder="1"/>
    <xf numFmtId="3" fontId="114" fillId="0" borderId="40" xfId="0" applyNumberFormat="1" applyFont="1" applyBorder="1"/>
    <xf numFmtId="164" fontId="85" fillId="0" borderId="27" xfId="0" applyNumberFormat="1" applyFont="1" applyBorder="1" applyAlignment="1">
      <alignment horizontal="center" wrapText="1"/>
    </xf>
    <xf numFmtId="164" fontId="85" fillId="0" borderId="68" xfId="0" applyNumberFormat="1" applyFont="1" applyBorder="1" applyAlignment="1">
      <alignment horizontal="right"/>
    </xf>
    <xf numFmtId="0" fontId="85" fillId="0" borderId="115" xfId="30956" applyFont="1" applyBorder="1"/>
    <xf numFmtId="164" fontId="85" fillId="59" borderId="27" xfId="0" applyNumberFormat="1" applyFont="1" applyFill="1" applyBorder="1" applyAlignment="1">
      <alignment horizontal="center" wrapText="1"/>
    </xf>
    <xf numFmtId="164" fontId="85" fillId="59" borderId="102" xfId="0" applyNumberFormat="1" applyFont="1" applyFill="1" applyBorder="1" applyAlignment="1">
      <alignment horizontal="center" wrapText="1"/>
    </xf>
    <xf numFmtId="164" fontId="85" fillId="0" borderId="135" xfId="0" applyNumberFormat="1" applyFont="1" applyBorder="1"/>
    <xf numFmtId="164" fontId="85" fillId="0" borderId="63" xfId="0" applyNumberFormat="1" applyFont="1" applyBorder="1"/>
    <xf numFmtId="164" fontId="85" fillId="0" borderId="64" xfId="0" applyNumberFormat="1" applyFont="1" applyBorder="1"/>
    <xf numFmtId="10" fontId="85" fillId="0" borderId="27" xfId="0" applyNumberFormat="1" applyFont="1" applyBorder="1" applyAlignment="1">
      <alignment horizontal="center" wrapText="1"/>
    </xf>
    <xf numFmtId="10" fontId="93" fillId="0" borderId="27" xfId="0" applyNumberFormat="1" applyFont="1" applyBorder="1" applyAlignment="1">
      <alignment horizontal="center" wrapText="1"/>
    </xf>
    <xf numFmtId="0" fontId="93" fillId="65" borderId="45" xfId="0" applyFont="1" applyFill="1" applyBorder="1"/>
    <xf numFmtId="0" fontId="89" fillId="0" borderId="72" xfId="0" applyFont="1" applyBorder="1" applyAlignment="1">
      <alignment horizontal="center" vertical="center" wrapText="1"/>
    </xf>
    <xf numFmtId="0" fontId="89" fillId="0" borderId="102" xfId="0" applyFont="1" applyBorder="1" applyAlignment="1">
      <alignment horizontal="center" vertical="center" wrapText="1"/>
    </xf>
    <xf numFmtId="3" fontId="85" fillId="0" borderId="102" xfId="2" applyNumberFormat="1" applyFont="1" applyBorder="1" applyAlignment="1">
      <alignment horizontal="center" vertical="center" wrapText="1"/>
    </xf>
    <xf numFmtId="165" fontId="89" fillId="0" borderId="100" xfId="2" applyNumberFormat="1" applyFont="1" applyBorder="1" applyAlignment="1">
      <alignment horizontal="center" vertical="center" wrapText="1"/>
    </xf>
    <xf numFmtId="3" fontId="85" fillId="0" borderId="131" xfId="2" applyNumberFormat="1" applyFont="1" applyBorder="1" applyAlignment="1">
      <alignment horizontal="center" vertical="center" wrapText="1"/>
    </xf>
    <xf numFmtId="3" fontId="85" fillId="0" borderId="31" xfId="2" applyNumberFormat="1" applyFont="1" applyBorder="1" applyAlignment="1">
      <alignment horizontal="center" vertical="center" wrapText="1"/>
    </xf>
    <xf numFmtId="3" fontId="85" fillId="0" borderId="101" xfId="2" applyNumberFormat="1" applyFont="1" applyBorder="1" applyAlignment="1">
      <alignment horizontal="center" vertical="center" wrapText="1"/>
    </xf>
    <xf numFmtId="0" fontId="89" fillId="0" borderId="39" xfId="0" applyFont="1" applyBorder="1" applyAlignment="1">
      <alignment horizontal="center" vertical="center" wrapText="1"/>
    </xf>
    <xf numFmtId="0" fontId="89" fillId="0" borderId="40" xfId="0" applyFont="1" applyBorder="1" applyAlignment="1">
      <alignment horizontal="center" vertical="center" wrapText="1"/>
    </xf>
    <xf numFmtId="165" fontId="85" fillId="0" borderId="40" xfId="2" applyNumberFormat="1" applyFont="1" applyBorder="1" applyAlignment="1">
      <alignment horizontal="center" vertical="center" wrapText="1"/>
    </xf>
    <xf numFmtId="3" fontId="85" fillId="0" borderId="40" xfId="2" applyNumberFormat="1" applyFont="1" applyBorder="1" applyAlignment="1">
      <alignment horizontal="center" vertical="center" wrapText="1"/>
    </xf>
    <xf numFmtId="165" fontId="89" fillId="0" borderId="67" xfId="2" applyNumberFormat="1" applyFont="1" applyBorder="1" applyAlignment="1">
      <alignment horizontal="center" vertical="center" wrapText="1"/>
    </xf>
    <xf numFmtId="3" fontId="85" fillId="0" borderId="70" xfId="2" applyNumberFormat="1" applyFont="1" applyBorder="1" applyAlignment="1">
      <alignment horizontal="center" vertical="center" wrapText="1"/>
    </xf>
    <xf numFmtId="3" fontId="85" fillId="0" borderId="38" xfId="2" applyNumberFormat="1" applyFont="1" applyBorder="1" applyAlignment="1">
      <alignment horizontal="center" vertical="center" wrapText="1"/>
    </xf>
    <xf numFmtId="165" fontId="89" fillId="0" borderId="102" xfId="2" applyNumberFormat="1" applyFont="1" applyBorder="1" applyAlignment="1">
      <alignment horizontal="center" vertical="center" wrapText="1"/>
    </xf>
    <xf numFmtId="0" fontId="85" fillId="0" borderId="72" xfId="0" applyFont="1" applyBorder="1" applyAlignment="1">
      <alignment horizontal="center" vertical="center" wrapText="1"/>
    </xf>
    <xf numFmtId="0" fontId="85" fillId="0" borderId="147" xfId="0" applyFont="1" applyBorder="1" applyAlignment="1">
      <alignment horizontal="center" vertical="center" wrapText="1"/>
    </xf>
    <xf numFmtId="165" fontId="85" fillId="0" borderId="102" xfId="2" applyNumberFormat="1" applyFont="1" applyBorder="1" applyAlignment="1">
      <alignment horizontal="center" vertical="center" wrapText="1"/>
    </xf>
    <xf numFmtId="0" fontId="85" fillId="0" borderId="39" xfId="0" applyFont="1" applyBorder="1" applyAlignment="1">
      <alignment horizontal="center" vertical="center" wrapText="1"/>
    </xf>
    <xf numFmtId="0" fontId="85" fillId="0" borderId="40" xfId="0" applyFont="1" applyBorder="1" applyAlignment="1">
      <alignment horizontal="center" vertical="center" wrapText="1"/>
    </xf>
    <xf numFmtId="0" fontId="85" fillId="0" borderId="148" xfId="0" applyFont="1" applyBorder="1" applyAlignment="1">
      <alignment horizontal="center" vertical="center" wrapText="1"/>
    </xf>
    <xf numFmtId="0" fontId="85" fillId="0" borderId="116" xfId="0" applyFont="1" applyBorder="1" applyAlignment="1">
      <alignment horizontal="left" vertical="center" wrapText="1"/>
    </xf>
    <xf numFmtId="0" fontId="85" fillId="0" borderId="116" xfId="0" applyFont="1" applyBorder="1" applyAlignment="1">
      <alignment vertical="center" wrapText="1"/>
    </xf>
    <xf numFmtId="0" fontId="117" fillId="0" borderId="148" xfId="0" applyFont="1" applyBorder="1" applyAlignment="1">
      <alignment horizontal="center" vertical="center" wrapText="1"/>
    </xf>
    <xf numFmtId="0" fontId="117" fillId="0" borderId="149" xfId="0" applyFont="1" applyBorder="1" applyAlignment="1">
      <alignment horizontal="center" vertical="center" wrapText="1"/>
    </xf>
    <xf numFmtId="0" fontId="85" fillId="0" borderId="150" xfId="0" applyFont="1" applyBorder="1" applyAlignment="1">
      <alignment vertical="center" wrapText="1"/>
    </xf>
    <xf numFmtId="0" fontId="85" fillId="0" borderId="0" xfId="0" applyFont="1" applyAlignment="1">
      <alignment vertical="top" wrapText="1"/>
    </xf>
    <xf numFmtId="165" fontId="85" fillId="61" borderId="102" xfId="2" applyNumberFormat="1" applyFont="1" applyFill="1" applyBorder="1" applyAlignment="1">
      <alignment horizontal="center" vertical="center" wrapText="1"/>
    </xf>
    <xf numFmtId="3" fontId="85" fillId="61" borderId="102" xfId="2" applyNumberFormat="1" applyFont="1" applyFill="1" applyBorder="1" applyAlignment="1">
      <alignment horizontal="center" vertical="center" wrapText="1"/>
    </xf>
    <xf numFmtId="3" fontId="85" fillId="0" borderId="116" xfId="0" applyNumberFormat="1" applyFont="1" applyBorder="1" applyAlignment="1">
      <alignment horizontal="center" vertical="center"/>
    </xf>
    <xf numFmtId="0" fontId="85" fillId="0" borderId="73" xfId="0" applyFont="1" applyBorder="1" applyAlignment="1">
      <alignment horizontal="center" vertical="center" wrapText="1"/>
    </xf>
    <xf numFmtId="0" fontId="85" fillId="0" borderId="71" xfId="0" applyFont="1" applyBorder="1" applyAlignment="1">
      <alignment horizontal="center" vertical="center" wrapText="1"/>
    </xf>
    <xf numFmtId="165" fontId="85" fillId="0" borderId="71" xfId="2" applyNumberFormat="1" applyFont="1" applyBorder="1" applyAlignment="1">
      <alignment horizontal="center" vertical="center" wrapText="1"/>
    </xf>
    <xf numFmtId="3" fontId="85" fillId="0" borderId="71" xfId="2" applyNumberFormat="1" applyFont="1" applyBorder="1" applyAlignment="1">
      <alignment horizontal="center" vertical="center" wrapText="1"/>
    </xf>
    <xf numFmtId="3" fontId="85" fillId="0" borderId="74" xfId="2" applyNumberFormat="1" applyFont="1" applyBorder="1" applyAlignment="1">
      <alignment horizontal="center" vertical="center" wrapText="1"/>
    </xf>
    <xf numFmtId="165" fontId="89" fillId="0" borderId="40" xfId="2" applyNumberFormat="1" applyFont="1" applyBorder="1" applyAlignment="1">
      <alignment horizontal="center" vertical="center" wrapText="1"/>
    </xf>
    <xf numFmtId="0" fontId="117" fillId="0" borderId="152" xfId="0" applyFont="1" applyBorder="1" applyAlignment="1">
      <alignment horizontal="center" vertical="center" wrapText="1"/>
    </xf>
    <xf numFmtId="0" fontId="85" fillId="0" borderId="153" xfId="0" applyFont="1" applyBorder="1" applyAlignment="1">
      <alignment vertical="center" wrapText="1"/>
    </xf>
    <xf numFmtId="3" fontId="85" fillId="0" borderId="153" xfId="0" applyNumberFormat="1" applyFont="1" applyBorder="1" applyAlignment="1">
      <alignment horizontal="center" vertical="center"/>
    </xf>
    <xf numFmtId="3" fontId="85" fillId="0" borderId="154" xfId="0" applyNumberFormat="1" applyFont="1" applyBorder="1" applyAlignment="1">
      <alignment horizontal="center" vertical="center"/>
    </xf>
    <xf numFmtId="3" fontId="85" fillId="0" borderId="150" xfId="0" applyNumberFormat="1" applyFont="1" applyBorder="1" applyAlignment="1">
      <alignment horizontal="center" vertical="center"/>
    </xf>
    <xf numFmtId="3" fontId="85" fillId="0" borderId="151" xfId="0" applyNumberFormat="1" applyFont="1" applyBorder="1" applyAlignment="1">
      <alignment horizontal="center" vertical="center"/>
    </xf>
    <xf numFmtId="3" fontId="85" fillId="0" borderId="121" xfId="0" applyNumberFormat="1" applyFont="1" applyBorder="1" applyAlignment="1">
      <alignment horizontal="center" vertical="center"/>
    </xf>
    <xf numFmtId="3" fontId="85" fillId="0" borderId="40" xfId="2" applyNumberFormat="1" applyFont="1" applyFill="1" applyBorder="1" applyAlignment="1">
      <alignment horizontal="center" vertical="center" wrapText="1"/>
    </xf>
    <xf numFmtId="0" fontId="0" fillId="0" borderId="121" xfId="0" applyBorder="1" applyAlignment="1">
      <alignment wrapText="1"/>
    </xf>
    <xf numFmtId="0" fontId="134" fillId="0" borderId="121" xfId="0" applyFont="1" applyBorder="1" applyAlignment="1">
      <alignment wrapText="1"/>
    </xf>
    <xf numFmtId="0" fontId="113" fillId="0" borderId="0" xfId="0" applyFont="1" applyAlignment="1">
      <alignment vertical="center"/>
    </xf>
    <xf numFmtId="165" fontId="85" fillId="0" borderId="0" xfId="0" applyNumberFormat="1" applyFont="1" applyAlignment="1">
      <alignment vertical="top" wrapText="1"/>
    </xf>
    <xf numFmtId="0" fontId="86" fillId="0" borderId="0" xfId="0" applyFont="1" applyAlignment="1">
      <alignment horizontal="center" vertical="center" wrapText="1"/>
    </xf>
    <xf numFmtId="165" fontId="85" fillId="0" borderId="0" xfId="2" applyNumberFormat="1" applyFont="1"/>
    <xf numFmtId="0" fontId="108" fillId="56" borderId="102" xfId="0" applyFont="1" applyFill="1" applyBorder="1" applyAlignment="1">
      <alignment horizontal="center"/>
    </xf>
    <xf numFmtId="0" fontId="108" fillId="56" borderId="131" xfId="0" applyFont="1" applyFill="1" applyBorder="1" applyAlignment="1">
      <alignment horizontal="center"/>
    </xf>
    <xf numFmtId="165" fontId="92" fillId="0" borderId="0" xfId="0" applyNumberFormat="1" applyFont="1"/>
    <xf numFmtId="165" fontId="92" fillId="0" borderId="0" xfId="2" applyNumberFormat="1" applyFont="1"/>
    <xf numFmtId="165" fontId="85" fillId="62" borderId="53" xfId="0" applyNumberFormat="1" applyFont="1" applyFill="1" applyBorder="1" applyAlignment="1">
      <alignment vertical="top" wrapText="1"/>
    </xf>
    <xf numFmtId="0" fontId="116" fillId="57" borderId="140" xfId="0" applyFont="1" applyFill="1" applyBorder="1" applyAlignment="1">
      <alignment horizontal="center" vertical="center"/>
    </xf>
    <xf numFmtId="0" fontId="93" fillId="57" borderId="158" xfId="0" applyFont="1" applyFill="1" applyBorder="1" applyAlignment="1">
      <alignment horizontal="center" vertical="center"/>
    </xf>
    <xf numFmtId="0" fontId="85" fillId="0" borderId="144" xfId="0" applyFont="1" applyBorder="1" applyAlignment="1">
      <alignment vertical="center"/>
    </xf>
    <xf numFmtId="9" fontId="85" fillId="0" borderId="141" xfId="0" applyNumberFormat="1" applyFont="1" applyBorder="1" applyAlignment="1">
      <alignment horizontal="center" vertical="center"/>
    </xf>
    <xf numFmtId="0" fontId="85" fillId="0" borderId="123" xfId="0" applyFont="1" applyBorder="1" applyAlignment="1">
      <alignment vertical="center"/>
    </xf>
    <xf numFmtId="9" fontId="85" fillId="0" borderId="122" xfId="0" applyNumberFormat="1" applyFont="1" applyBorder="1" applyAlignment="1">
      <alignment horizontal="center" vertical="center"/>
    </xf>
    <xf numFmtId="0" fontId="85" fillId="0" borderId="97" xfId="0" applyFont="1" applyBorder="1" applyAlignment="1">
      <alignment vertical="center"/>
    </xf>
    <xf numFmtId="9" fontId="85" fillId="0" borderId="117" xfId="0" applyNumberFormat="1" applyFont="1" applyBorder="1" applyAlignment="1">
      <alignment horizontal="center" vertical="center"/>
    </xf>
    <xf numFmtId="9" fontId="85" fillId="0" borderId="28" xfId="1" applyFont="1" applyBorder="1"/>
    <xf numFmtId="9" fontId="85" fillId="0" borderId="28" xfId="1" applyFont="1" applyFill="1" applyBorder="1" applyAlignment="1"/>
    <xf numFmtId="9" fontId="85" fillId="0" borderId="29" xfId="1" applyFont="1" applyFill="1" applyBorder="1" applyAlignment="1"/>
    <xf numFmtId="9" fontId="85" fillId="0" borderId="31" xfId="1" applyFont="1" applyBorder="1" applyAlignment="1"/>
    <xf numFmtId="9" fontId="85" fillId="0" borderId="31" xfId="1" applyFont="1" applyFill="1" applyBorder="1" applyAlignment="1"/>
    <xf numFmtId="9" fontId="85" fillId="0" borderId="49" xfId="1" applyFont="1" applyFill="1" applyBorder="1" applyAlignment="1"/>
    <xf numFmtId="0" fontId="93" fillId="0" borderId="63" xfId="0" quotePrefix="1" applyFont="1" applyBorder="1" applyAlignment="1">
      <alignment horizontal="left"/>
    </xf>
    <xf numFmtId="0" fontId="85" fillId="0" borderId="0" xfId="0" quotePrefix="1" applyFont="1"/>
    <xf numFmtId="0" fontId="93" fillId="0" borderId="68" xfId="0" quotePrefix="1" applyFont="1" applyBorder="1" applyAlignment="1">
      <alignment horizontal="left"/>
    </xf>
    <xf numFmtId="42" fontId="85" fillId="0" borderId="33" xfId="2" applyNumberFormat="1" applyFont="1" applyFill="1" applyBorder="1" applyAlignment="1">
      <alignment vertical="top"/>
    </xf>
    <xf numFmtId="42" fontId="85" fillId="0" borderId="29" xfId="2" applyNumberFormat="1" applyFont="1" applyFill="1" applyBorder="1" applyAlignment="1">
      <alignment vertical="top"/>
    </xf>
    <xf numFmtId="42" fontId="85" fillId="0" borderId="42" xfId="2" applyNumberFormat="1" applyFont="1" applyFill="1" applyBorder="1" applyAlignment="1">
      <alignment vertical="top"/>
    </xf>
    <xf numFmtId="9" fontId="85" fillId="0" borderId="28" xfId="1" applyFont="1" applyFill="1" applyBorder="1"/>
    <xf numFmtId="42" fontId="85" fillId="0" borderId="25" xfId="2" applyNumberFormat="1" applyFont="1" applyFill="1" applyBorder="1" applyAlignment="1">
      <alignment vertical="top"/>
    </xf>
    <xf numFmtId="0" fontId="93" fillId="0" borderId="47" xfId="0" quotePrefix="1" applyFont="1" applyBorder="1" applyAlignment="1">
      <alignment horizontal="left" wrapText="1"/>
    </xf>
    <xf numFmtId="42" fontId="93" fillId="0" borderId="51" xfId="2" applyNumberFormat="1" applyFont="1" applyFill="1" applyBorder="1" applyAlignment="1">
      <alignment vertical="top"/>
    </xf>
    <xf numFmtId="0" fontId="93" fillId="60" borderId="75" xfId="0" applyFont="1" applyFill="1" applyBorder="1"/>
    <xf numFmtId="42" fontId="85" fillId="0" borderId="33" xfId="2" applyNumberFormat="1" applyFont="1" applyBorder="1" applyAlignment="1">
      <alignment vertical="top"/>
    </xf>
    <xf numFmtId="42" fontId="85" fillId="0" borderId="29" xfId="2" applyNumberFormat="1" applyFont="1" applyBorder="1" applyAlignment="1">
      <alignment vertical="top"/>
    </xf>
    <xf numFmtId="42" fontId="85" fillId="0" borderId="42" xfId="2" applyNumberFormat="1" applyFont="1" applyBorder="1" applyAlignment="1">
      <alignment vertical="top"/>
    </xf>
    <xf numFmtId="0" fontId="85" fillId="0" borderId="135" xfId="0" applyFont="1" applyBorder="1" applyAlignment="1">
      <alignment wrapText="1"/>
    </xf>
    <xf numFmtId="0" fontId="93" fillId="0" borderId="0" xfId="0" quotePrefix="1" applyFont="1" applyAlignment="1">
      <alignment horizontal="left" wrapText="1"/>
    </xf>
    <xf numFmtId="42" fontId="93" fillId="0" borderId="0" xfId="2" applyNumberFormat="1" applyFont="1" applyBorder="1" applyAlignment="1">
      <alignment vertical="top"/>
    </xf>
    <xf numFmtId="0" fontId="93" fillId="62" borderId="75" xfId="0" applyFont="1" applyFill="1" applyBorder="1"/>
    <xf numFmtId="0" fontId="93" fillId="62" borderId="99" xfId="0" applyFont="1" applyFill="1" applyBorder="1"/>
    <xf numFmtId="0" fontId="93" fillId="62" borderId="39" xfId="0" applyFont="1" applyFill="1" applyBorder="1" applyAlignment="1">
      <alignment horizontal="center"/>
    </xf>
    <xf numFmtId="0" fontId="93" fillId="62" borderId="40" xfId="0" applyFont="1" applyFill="1" applyBorder="1" applyAlignment="1">
      <alignment horizontal="center"/>
    </xf>
    <xf numFmtId="0" fontId="93" fillId="62" borderId="38" xfId="0" applyFont="1" applyFill="1" applyBorder="1" applyAlignment="1">
      <alignment horizontal="center"/>
    </xf>
    <xf numFmtId="42" fontId="85" fillId="0" borderId="26" xfId="2" applyNumberFormat="1" applyFont="1" applyFill="1" applyBorder="1" applyAlignment="1">
      <alignment vertical="top"/>
    </xf>
    <xf numFmtId="9" fontId="85" fillId="0" borderId="24" xfId="1" applyFont="1" applyFill="1" applyBorder="1"/>
    <xf numFmtId="42" fontId="93" fillId="0" borderId="47" xfId="2" applyNumberFormat="1" applyFont="1" applyFill="1" applyBorder="1" applyAlignment="1">
      <alignment vertical="top"/>
    </xf>
    <xf numFmtId="42" fontId="93" fillId="0" borderId="53" xfId="2" applyNumberFormat="1" applyFont="1" applyFill="1" applyBorder="1" applyAlignment="1">
      <alignment vertical="top"/>
    </xf>
    <xf numFmtId="42" fontId="93" fillId="0" borderId="52" xfId="2" applyNumberFormat="1" applyFont="1" applyFill="1" applyBorder="1" applyAlignment="1">
      <alignment vertical="top"/>
    </xf>
    <xf numFmtId="9" fontId="85" fillId="0" borderId="46" xfId="1" applyFont="1" applyFill="1" applyBorder="1"/>
    <xf numFmtId="9" fontId="85" fillId="0" borderId="53" xfId="1" applyFont="1" applyFill="1" applyBorder="1"/>
    <xf numFmtId="9" fontId="85" fillId="0" borderId="54" xfId="1" applyFont="1" applyFill="1" applyBorder="1"/>
    <xf numFmtId="42" fontId="93" fillId="0" borderId="0" xfId="2" applyNumberFormat="1" applyFont="1" applyFill="1" applyBorder="1" applyAlignment="1">
      <alignment vertical="top"/>
    </xf>
    <xf numFmtId="9" fontId="85" fillId="0" borderId="0" xfId="1" applyFont="1" applyFill="1" applyBorder="1"/>
    <xf numFmtId="42" fontId="93" fillId="0" borderId="51" xfId="2" applyNumberFormat="1" applyFont="1" applyBorder="1" applyAlignment="1">
      <alignment vertical="top"/>
    </xf>
    <xf numFmtId="10" fontId="85" fillId="0" borderId="0" xfId="1" applyNumberFormat="1" applyFont="1" applyFill="1"/>
    <xf numFmtId="44" fontId="85" fillId="0" borderId="0" xfId="0" applyNumberFormat="1" applyFont="1"/>
    <xf numFmtId="42" fontId="85" fillId="0" borderId="33" xfId="2" applyNumberFormat="1" applyFont="1" applyFill="1" applyBorder="1" applyAlignment="1"/>
    <xf numFmtId="42" fontId="85" fillId="0" borderId="29" xfId="2" applyNumberFormat="1" applyFont="1" applyFill="1" applyBorder="1" applyAlignment="1"/>
    <xf numFmtId="42" fontId="85" fillId="0" borderId="42" xfId="2" applyNumberFormat="1" applyFont="1" applyFill="1" applyBorder="1" applyAlignment="1"/>
    <xf numFmtId="42" fontId="93" fillId="0" borderId="51" xfId="2" applyNumberFormat="1" applyFont="1" applyFill="1" applyBorder="1" applyAlignment="1"/>
    <xf numFmtId="9" fontId="85" fillId="0" borderId="39" xfId="1" applyFont="1" applyBorder="1"/>
    <xf numFmtId="9" fontId="85" fillId="0" borderId="40" xfId="1" applyFont="1" applyBorder="1"/>
    <xf numFmtId="9" fontId="85" fillId="0" borderId="38" xfId="1" applyFont="1" applyBorder="1"/>
    <xf numFmtId="42" fontId="85" fillId="0" borderId="33" xfId="2" applyNumberFormat="1" applyFont="1" applyBorder="1"/>
    <xf numFmtId="42" fontId="93" fillId="0" borderId="49" xfId="2" applyNumberFormat="1" applyFont="1" applyFill="1" applyBorder="1" applyAlignment="1"/>
    <xf numFmtId="42" fontId="85" fillId="0" borderId="33" xfId="2" applyNumberFormat="1" applyFont="1" applyBorder="1" applyAlignment="1"/>
    <xf numFmtId="42" fontId="85" fillId="0" borderId="29" xfId="2" applyNumberFormat="1" applyFont="1" applyBorder="1" applyAlignment="1"/>
    <xf numFmtId="42" fontId="85" fillId="0" borderId="42" xfId="0" applyNumberFormat="1" applyFont="1" applyBorder="1"/>
    <xf numFmtId="42" fontId="85" fillId="0" borderId="42" xfId="2" applyNumberFormat="1" applyFont="1" applyBorder="1" applyAlignment="1"/>
    <xf numFmtId="42" fontId="85" fillId="0" borderId="63" xfId="2" applyNumberFormat="1" applyFont="1" applyBorder="1" applyAlignment="1"/>
    <xf numFmtId="42" fontId="85" fillId="0" borderId="40" xfId="2" applyNumberFormat="1" applyFont="1" applyBorder="1" applyAlignment="1"/>
    <xf numFmtId="42" fontId="85" fillId="0" borderId="64" xfId="2" applyNumberFormat="1" applyFont="1" applyBorder="1" applyAlignment="1"/>
    <xf numFmtId="9" fontId="85" fillId="0" borderId="39" xfId="1" applyFont="1" applyBorder="1" applyAlignment="1"/>
    <xf numFmtId="9" fontId="85" fillId="0" borderId="40" xfId="1" applyFont="1" applyBorder="1" applyAlignment="1"/>
    <xf numFmtId="9" fontId="85" fillId="0" borderId="38" xfId="1" applyFont="1" applyBorder="1" applyAlignment="1"/>
    <xf numFmtId="42" fontId="85" fillId="0" borderId="25" xfId="2" applyNumberFormat="1" applyFont="1" applyBorder="1" applyAlignment="1"/>
    <xf numFmtId="42" fontId="85" fillId="0" borderId="26" xfId="2" applyNumberFormat="1" applyFont="1" applyBorder="1" applyAlignment="1"/>
    <xf numFmtId="9" fontId="85" fillId="0" borderId="24" xfId="1" applyFont="1" applyBorder="1" applyAlignment="1"/>
    <xf numFmtId="42" fontId="93" fillId="0" borderId="47" xfId="2" applyNumberFormat="1" applyFont="1" applyBorder="1" applyAlignment="1"/>
    <xf numFmtId="42" fontId="93" fillId="0" borderId="53" xfId="2" applyNumberFormat="1" applyFont="1" applyBorder="1" applyAlignment="1"/>
    <xf numFmtId="42" fontId="93" fillId="0" borderId="52" xfId="2" applyNumberFormat="1" applyFont="1" applyBorder="1" applyAlignment="1"/>
    <xf numFmtId="0" fontId="93" fillId="0" borderId="47" xfId="0" quotePrefix="1" applyFont="1" applyBorder="1" applyAlignment="1">
      <alignment horizontal="left"/>
    </xf>
    <xf numFmtId="0" fontId="85" fillId="0" borderId="63" xfId="0" applyFont="1" applyBorder="1"/>
    <xf numFmtId="0" fontId="93" fillId="0" borderId="51" xfId="0" quotePrefix="1" applyFont="1" applyBorder="1" applyAlignment="1">
      <alignment horizontal="left"/>
    </xf>
    <xf numFmtId="0" fontId="114" fillId="0" borderId="0" xfId="0" applyFont="1" applyAlignment="1">
      <alignment horizontal="left" wrapText="1"/>
    </xf>
    <xf numFmtId="0" fontId="114" fillId="0" borderId="0" xfId="0" applyFont="1" applyAlignment="1">
      <alignment horizontal="left"/>
    </xf>
    <xf numFmtId="0" fontId="93" fillId="0" borderId="49" xfId="0" applyFont="1" applyBorder="1"/>
    <xf numFmtId="0" fontId="85" fillId="0" borderId="135" xfId="0" quotePrefix="1" applyFont="1" applyBorder="1" applyAlignment="1">
      <alignment horizontal="left"/>
    </xf>
    <xf numFmtId="42" fontId="85" fillId="0" borderId="26" xfId="0" applyNumberFormat="1" applyFont="1" applyBorder="1"/>
    <xf numFmtId="9" fontId="85" fillId="0" borderId="49" xfId="1" applyFont="1" applyBorder="1"/>
    <xf numFmtId="42" fontId="85" fillId="0" borderId="0" xfId="2" applyNumberFormat="1" applyFont="1" applyBorder="1" applyAlignment="1"/>
    <xf numFmtId="42" fontId="93" fillId="0" borderId="49" xfId="2" applyNumberFormat="1" applyFont="1" applyBorder="1"/>
    <xf numFmtId="0" fontId="85" fillId="0" borderId="0" xfId="0" applyFont="1" applyAlignment="1">
      <alignment vertical="top"/>
    </xf>
    <xf numFmtId="0" fontId="85" fillId="0" borderId="33" xfId="0" quotePrefix="1" applyFont="1" applyBorder="1" applyAlignment="1">
      <alignment horizontal="left" wrapText="1"/>
    </xf>
    <xf numFmtId="0" fontId="93" fillId="60" borderId="63" xfId="0" applyFont="1" applyFill="1" applyBorder="1"/>
    <xf numFmtId="42" fontId="85" fillId="0" borderId="31" xfId="2" applyNumberFormat="1" applyFont="1" applyBorder="1" applyAlignment="1"/>
    <xf numFmtId="42" fontId="85" fillId="0" borderId="102" xfId="2" applyNumberFormat="1" applyFont="1" applyFill="1" applyBorder="1" applyAlignment="1"/>
    <xf numFmtId="42" fontId="85" fillId="0" borderId="101" xfId="2" applyNumberFormat="1" applyFont="1" applyBorder="1" applyAlignment="1"/>
    <xf numFmtId="42" fontId="85" fillId="0" borderId="99" xfId="2" applyNumberFormat="1" applyFont="1" applyFill="1" applyBorder="1" applyAlignment="1"/>
    <xf numFmtId="42" fontId="85" fillId="0" borderId="102" xfId="2" applyNumberFormat="1" applyFont="1" applyBorder="1"/>
    <xf numFmtId="42" fontId="85" fillId="0" borderId="101" xfId="2" applyNumberFormat="1" applyFont="1" applyBorder="1"/>
    <xf numFmtId="3" fontId="85" fillId="61" borderId="72" xfId="0" applyNumberFormat="1" applyFont="1" applyFill="1" applyBorder="1" applyAlignment="1">
      <alignment horizontal="center"/>
    </xf>
    <xf numFmtId="3" fontId="85" fillId="61" borderId="116" xfId="0" applyNumberFormat="1" applyFont="1" applyFill="1" applyBorder="1" applyAlignment="1">
      <alignment horizontal="center"/>
    </xf>
    <xf numFmtId="39" fontId="85" fillId="0" borderId="33" xfId="2" applyNumberFormat="1" applyFont="1" applyFill="1" applyBorder="1" applyAlignment="1">
      <alignment horizontal="center" vertical="top"/>
    </xf>
    <xf numFmtId="39" fontId="85" fillId="0" borderId="29" xfId="2" applyNumberFormat="1" applyFont="1" applyFill="1" applyBorder="1" applyAlignment="1">
      <alignment horizontal="center" vertical="top"/>
    </xf>
    <xf numFmtId="9" fontId="85" fillId="0" borderId="28" xfId="1" applyFont="1" applyBorder="1" applyAlignment="1">
      <alignment horizontal="center"/>
    </xf>
    <xf numFmtId="0" fontId="117" fillId="0" borderId="72" xfId="0" applyFont="1" applyBorder="1" applyAlignment="1">
      <alignment horizontal="center"/>
    </xf>
    <xf numFmtId="0" fontId="117" fillId="0" borderId="116" xfId="0" applyFont="1" applyBorder="1" applyAlignment="1">
      <alignment horizontal="center"/>
    </xf>
    <xf numFmtId="0" fontId="118" fillId="61" borderId="0" xfId="0" applyFont="1" applyFill="1"/>
    <xf numFmtId="0" fontId="93" fillId="57" borderId="39" xfId="0" applyFont="1" applyFill="1" applyBorder="1" applyAlignment="1">
      <alignment horizontal="center" vertical="center" wrapText="1"/>
    </xf>
    <xf numFmtId="0" fontId="93" fillId="57" borderId="73" xfId="0" applyFont="1" applyFill="1" applyBorder="1" applyAlignment="1">
      <alignment horizontal="center" vertical="center" wrapText="1"/>
    </xf>
    <xf numFmtId="42" fontId="85" fillId="0" borderId="73" xfId="0" applyNumberFormat="1" applyFont="1" applyBorder="1"/>
    <xf numFmtId="42" fontId="85" fillId="0" borderId="72" xfId="0" applyNumberFormat="1" applyFont="1" applyBorder="1"/>
    <xf numFmtId="42" fontId="85" fillId="0" borderId="28" xfId="0" applyNumberFormat="1" applyFont="1" applyBorder="1"/>
    <xf numFmtId="42" fontId="85" fillId="0" borderId="31" xfId="0" applyNumberFormat="1" applyFont="1" applyBorder="1"/>
    <xf numFmtId="42" fontId="85" fillId="0" borderId="101" xfId="0" applyNumberFormat="1" applyFont="1" applyBorder="1"/>
    <xf numFmtId="42" fontId="85" fillId="0" borderId="133" xfId="0" applyNumberFormat="1" applyFont="1" applyBorder="1"/>
    <xf numFmtId="42" fontId="85" fillId="0" borderId="114" xfId="0" applyNumberFormat="1" applyFont="1" applyBorder="1"/>
    <xf numFmtId="42" fontId="85" fillId="48" borderId="39" xfId="0" applyNumberFormat="1" applyFont="1" applyFill="1" applyBorder="1"/>
    <xf numFmtId="42" fontId="85" fillId="48" borderId="38" xfId="0" applyNumberFormat="1" applyFont="1" applyFill="1" applyBorder="1"/>
    <xf numFmtId="42" fontId="93" fillId="0" borderId="24" xfId="0" applyNumberFormat="1" applyFont="1" applyBorder="1"/>
    <xf numFmtId="42" fontId="93" fillId="0" borderId="73" xfId="0" applyNumberFormat="1" applyFont="1" applyBorder="1"/>
    <xf numFmtId="9" fontId="85" fillId="0" borderId="119" xfId="0" applyNumberFormat="1" applyFont="1" applyBorder="1" applyAlignment="1">
      <alignment horizontal="left" wrapText="1"/>
    </xf>
    <xf numFmtId="9" fontId="85" fillId="0" borderId="119" xfId="0" quotePrefix="1" applyNumberFormat="1" applyFont="1" applyBorder="1" applyAlignment="1">
      <alignment horizontal="left" wrapText="1"/>
    </xf>
    <xf numFmtId="9" fontId="85" fillId="0" borderId="161" xfId="0" quotePrefix="1" applyNumberFormat="1" applyFont="1" applyBorder="1" applyAlignment="1">
      <alignment horizontal="left" wrapText="1"/>
    </xf>
    <xf numFmtId="9" fontId="85" fillId="0" borderId="161" xfId="0" applyNumberFormat="1" applyFont="1" applyBorder="1" applyAlignment="1">
      <alignment horizontal="left" wrapText="1"/>
    </xf>
    <xf numFmtId="0" fontId="85" fillId="48" borderId="160" xfId="0" applyFont="1" applyFill="1" applyBorder="1" applyAlignment="1">
      <alignment horizontal="center" wrapText="1"/>
    </xf>
    <xf numFmtId="9" fontId="93" fillId="0" borderId="158" xfId="0" applyNumberFormat="1" applyFont="1" applyBorder="1" applyAlignment="1">
      <alignment horizontal="right" wrapText="1"/>
    </xf>
    <xf numFmtId="9" fontId="85" fillId="0" borderId="162" xfId="0" applyNumberFormat="1" applyFont="1" applyBorder="1" applyAlignment="1">
      <alignment horizontal="right" wrapText="1"/>
    </xf>
    <xf numFmtId="9" fontId="85" fillId="0" borderId="161" xfId="0" applyNumberFormat="1" applyFont="1" applyBorder="1" applyAlignment="1">
      <alignment horizontal="right" wrapText="1"/>
    </xf>
    <xf numFmtId="9" fontId="93" fillId="0" borderId="94" xfId="0" applyNumberFormat="1" applyFont="1" applyBorder="1" applyAlignment="1">
      <alignment horizontal="right" wrapText="1"/>
    </xf>
    <xf numFmtId="42" fontId="85" fillId="0" borderId="68" xfId="0" applyNumberFormat="1" applyFont="1" applyBorder="1"/>
    <xf numFmtId="42" fontId="85" fillId="0" borderId="115" xfId="0" applyNumberFormat="1" applyFont="1" applyBorder="1"/>
    <xf numFmtId="42" fontId="85" fillId="48" borderId="37" xfId="0" applyNumberFormat="1" applyFont="1" applyFill="1" applyBorder="1"/>
    <xf numFmtId="42" fontId="93" fillId="0" borderId="34" xfId="0" applyNumberFormat="1" applyFont="1" applyBorder="1"/>
    <xf numFmtId="42" fontId="93" fillId="0" borderId="50" xfId="0" applyNumberFormat="1" applyFont="1" applyBorder="1"/>
    <xf numFmtId="42" fontId="85" fillId="0" borderId="30" xfId="0" applyNumberFormat="1" applyFont="1" applyBorder="1"/>
    <xf numFmtId="42" fontId="85" fillId="0" borderId="131" xfId="0" applyNumberFormat="1" applyFont="1" applyBorder="1"/>
    <xf numFmtId="42" fontId="85" fillId="0" borderId="146" xfId="0" applyNumberFormat="1" applyFont="1" applyBorder="1"/>
    <xf numFmtId="42" fontId="85" fillId="48" borderId="70" xfId="0" applyNumberFormat="1" applyFont="1" applyFill="1" applyBorder="1"/>
    <xf numFmtId="0" fontId="85" fillId="48" borderId="64" xfId="0" applyFont="1" applyFill="1" applyBorder="1" applyAlignment="1">
      <alignment horizontal="center" wrapText="1"/>
    </xf>
    <xf numFmtId="9" fontId="93" fillId="0" borderId="26" xfId="0" applyNumberFormat="1" applyFont="1" applyBorder="1" applyAlignment="1">
      <alignment horizontal="right" wrapText="1"/>
    </xf>
    <xf numFmtId="9" fontId="85" fillId="0" borderId="69" xfId="0" applyNumberFormat="1" applyFont="1" applyBorder="1" applyAlignment="1">
      <alignment horizontal="right" wrapText="1"/>
    </xf>
    <xf numFmtId="9" fontId="85" fillId="0" borderId="132" xfId="0" applyNumberFormat="1" applyFont="1" applyBorder="1" applyAlignment="1">
      <alignment horizontal="right" wrapText="1"/>
    </xf>
    <xf numFmtId="42" fontId="85" fillId="0" borderId="27" xfId="0" applyNumberFormat="1" applyFont="1" applyBorder="1"/>
    <xf numFmtId="42" fontId="93" fillId="0" borderId="81" xfId="0" applyNumberFormat="1" applyFont="1" applyBorder="1"/>
    <xf numFmtId="0" fontId="93" fillId="57" borderId="70" xfId="0" applyFont="1" applyFill="1" applyBorder="1" applyAlignment="1">
      <alignment horizontal="center" vertical="center" wrapText="1"/>
    </xf>
    <xf numFmtId="42" fontId="85" fillId="0" borderId="77" xfId="0" applyNumberFormat="1" applyFont="1" applyBorder="1"/>
    <xf numFmtId="42" fontId="93" fillId="0" borderId="74" xfId="0" applyNumberFormat="1" applyFont="1" applyBorder="1"/>
    <xf numFmtId="0" fontId="85" fillId="0" borderId="120" xfId="0" quotePrefix="1" applyFont="1" applyBorder="1" applyAlignment="1">
      <alignment horizontal="left" vertical="top" wrapText="1"/>
    </xf>
    <xf numFmtId="0" fontId="85" fillId="0" borderId="145" xfId="0" applyFont="1" applyBorder="1" applyAlignment="1">
      <alignment horizontal="justify" vertical="top" wrapText="1"/>
    </xf>
    <xf numFmtId="0" fontId="85" fillId="0" borderId="145" xfId="0" quotePrefix="1" applyFont="1" applyBorder="1" applyAlignment="1">
      <alignment horizontal="left" vertical="top" wrapText="1"/>
    </xf>
    <xf numFmtId="0" fontId="85" fillId="48" borderId="165" xfId="0" applyFont="1" applyFill="1" applyBorder="1" applyAlignment="1">
      <alignment horizontal="justify" wrapText="1"/>
    </xf>
    <xf numFmtId="0" fontId="93" fillId="0" borderId="166" xfId="0" applyFont="1" applyBorder="1" applyAlignment="1">
      <alignment horizontal="justify" vertical="top" wrapText="1"/>
    </xf>
    <xf numFmtId="0" fontId="85" fillId="0" borderId="167" xfId="0" quotePrefix="1" applyFont="1" applyBorder="1" applyAlignment="1">
      <alignment horizontal="left" vertical="top" wrapText="1"/>
    </xf>
    <xf numFmtId="0" fontId="85" fillId="0" borderId="145" xfId="0" applyFont="1" applyBorder="1" applyAlignment="1">
      <alignment vertical="top" wrapText="1"/>
    </xf>
    <xf numFmtId="0" fontId="93" fillId="0" borderId="168" xfId="0" applyFont="1" applyBorder="1" applyAlignment="1">
      <alignment vertical="top" wrapText="1"/>
    </xf>
    <xf numFmtId="42" fontId="93" fillId="0" borderId="49" xfId="0" applyNumberFormat="1" applyFont="1" applyBorder="1"/>
    <xf numFmtId="0" fontId="85" fillId="0" borderId="33" xfId="0" quotePrefix="1" applyFont="1" applyBorder="1" applyAlignment="1">
      <alignment horizontal="left" vertical="top" wrapText="1"/>
    </xf>
    <xf numFmtId="0" fontId="85" fillId="0" borderId="99" xfId="0" applyFont="1" applyBorder="1" applyAlignment="1">
      <alignment horizontal="justify" vertical="top" wrapText="1"/>
    </xf>
    <xf numFmtId="0" fontId="85" fillId="0" borderId="99" xfId="0" quotePrefix="1" applyFont="1" applyBorder="1" applyAlignment="1">
      <alignment horizontal="left" vertical="top" wrapText="1"/>
    </xf>
    <xf numFmtId="0" fontId="85" fillId="48" borderId="63" xfId="0" applyFont="1" applyFill="1" applyBorder="1" applyAlignment="1">
      <alignment horizontal="justify" wrapText="1"/>
    </xf>
    <xf numFmtId="0" fontId="93" fillId="0" borderId="25" xfId="0" applyFont="1" applyBorder="1" applyAlignment="1">
      <alignment horizontal="justify" vertical="top" wrapText="1"/>
    </xf>
    <xf numFmtId="0" fontId="85" fillId="0" borderId="75" xfId="0" quotePrefix="1" applyFont="1" applyBorder="1" applyAlignment="1">
      <alignment horizontal="left" vertical="top" wrapText="1"/>
    </xf>
    <xf numFmtId="0" fontId="85" fillId="0" borderId="99" xfId="0" applyFont="1" applyBorder="1" applyAlignment="1">
      <alignment vertical="top" wrapText="1"/>
    </xf>
    <xf numFmtId="0" fontId="93" fillId="0" borderId="51" xfId="0" applyFont="1" applyBorder="1" applyAlignment="1">
      <alignment vertical="top" wrapText="1"/>
    </xf>
    <xf numFmtId="42" fontId="93" fillId="0" borderId="101" xfId="0" applyNumberFormat="1" applyFont="1" applyBorder="1"/>
    <xf numFmtId="9" fontId="85" fillId="0" borderId="42" xfId="0" applyNumberFormat="1" applyFont="1" applyBorder="1" applyAlignment="1">
      <alignment horizontal="left" wrapText="1"/>
    </xf>
    <xf numFmtId="9" fontId="85" fillId="0" borderId="42" xfId="0" quotePrefix="1" applyNumberFormat="1" applyFont="1" applyBorder="1" applyAlignment="1">
      <alignment horizontal="left" wrapText="1"/>
    </xf>
    <xf numFmtId="9" fontId="85" fillId="0" borderId="132" xfId="0" quotePrefix="1" applyNumberFormat="1" applyFont="1" applyBorder="1" applyAlignment="1">
      <alignment horizontal="left" wrapText="1"/>
    </xf>
    <xf numFmtId="9" fontId="85" fillId="0" borderId="132" xfId="0" applyNumberFormat="1" applyFont="1" applyBorder="1" applyAlignment="1">
      <alignment horizontal="left" wrapText="1"/>
    </xf>
    <xf numFmtId="17" fontId="114" fillId="0" borderId="39" xfId="0" applyNumberFormat="1" applyFont="1" applyBorder="1" applyAlignment="1">
      <alignment horizontal="center"/>
    </xf>
    <xf numFmtId="3" fontId="114" fillId="0" borderId="31" xfId="0" applyNumberFormat="1" applyFont="1" applyBorder="1"/>
    <xf numFmtId="9" fontId="85" fillId="0" borderId="105" xfId="0" applyNumberFormat="1" applyFont="1" applyBorder="1" applyAlignment="1">
      <alignment horizontal="center" vertical="center"/>
    </xf>
    <xf numFmtId="10" fontId="93" fillId="0" borderId="53" xfId="0" applyNumberFormat="1" applyFont="1" applyBorder="1" applyAlignment="1">
      <alignment horizontal="center" vertical="center"/>
    </xf>
    <xf numFmtId="9" fontId="93" fillId="0" borderId="53" xfId="0" applyNumberFormat="1" applyFont="1" applyBorder="1" applyAlignment="1">
      <alignment horizontal="center" vertical="center"/>
    </xf>
    <xf numFmtId="10" fontId="93" fillId="0" borderId="54" xfId="0" applyNumberFormat="1" applyFont="1" applyBorder="1" applyAlignment="1">
      <alignment horizontal="center" vertical="center"/>
    </xf>
    <xf numFmtId="0" fontId="93" fillId="57" borderId="71" xfId="0" applyFont="1" applyFill="1" applyBorder="1" applyAlignment="1">
      <alignment horizontal="center" vertical="center" wrapText="1"/>
    </xf>
    <xf numFmtId="9" fontId="93" fillId="57" borderId="71" xfId="0" applyNumberFormat="1" applyFont="1" applyFill="1" applyBorder="1" applyAlignment="1">
      <alignment horizontal="center" vertical="center" wrapText="1"/>
    </xf>
    <xf numFmtId="9" fontId="85" fillId="0" borderId="31" xfId="0" applyNumberFormat="1" applyFont="1" applyBorder="1" applyAlignment="1">
      <alignment horizontal="center"/>
    </xf>
    <xf numFmtId="0" fontId="85" fillId="48" borderId="38" xfId="0" applyFont="1" applyFill="1" applyBorder="1" applyAlignment="1">
      <alignment horizontal="center"/>
    </xf>
    <xf numFmtId="9" fontId="85" fillId="0" borderId="74" xfId="0" applyNumberFormat="1" applyFont="1" applyBorder="1" applyAlignment="1">
      <alignment horizontal="center"/>
    </xf>
    <xf numFmtId="9" fontId="85" fillId="0" borderId="101" xfId="0" applyNumberFormat="1" applyFont="1" applyBorder="1" applyAlignment="1">
      <alignment horizontal="center"/>
    </xf>
    <xf numFmtId="0" fontId="85" fillId="0" borderId="138" xfId="0" applyFont="1" applyBorder="1" applyAlignment="1">
      <alignment vertical="center"/>
    </xf>
    <xf numFmtId="42" fontId="85" fillId="0" borderId="29" xfId="0" applyNumberFormat="1" applyFont="1" applyBorder="1" applyAlignment="1">
      <alignment horizontal="right" vertical="center"/>
    </xf>
    <xf numFmtId="9" fontId="85" fillId="0" borderId="169" xfId="0" applyNumberFormat="1" applyFont="1" applyBorder="1" applyAlignment="1">
      <alignment horizontal="center" vertical="center"/>
    </xf>
    <xf numFmtId="41" fontId="85" fillId="0" borderId="102" xfId="0" applyNumberFormat="1" applyFont="1" applyBorder="1" applyAlignment="1">
      <alignment horizontal="right" vertical="center"/>
    </xf>
    <xf numFmtId="41" fontId="85" fillId="0" borderId="118" xfId="0" applyNumberFormat="1" applyFont="1" applyBorder="1" applyAlignment="1">
      <alignment horizontal="right" vertical="center"/>
    </xf>
    <xf numFmtId="0" fontId="0" fillId="59" borderId="47" xfId="0" applyFill="1" applyBorder="1"/>
    <xf numFmtId="0" fontId="0" fillId="59" borderId="4" xfId="0" applyFill="1" applyBorder="1"/>
    <xf numFmtId="0" fontId="0" fillId="59" borderId="52" xfId="0" applyFill="1" applyBorder="1"/>
    <xf numFmtId="165" fontId="18" fillId="63" borderId="107" xfId="2" applyNumberFormat="1" applyFont="1" applyFill="1" applyBorder="1"/>
    <xf numFmtId="165" fontId="18" fillId="63" borderId="106" xfId="2" applyNumberFormat="1" applyFont="1" applyFill="1" applyBorder="1"/>
    <xf numFmtId="5" fontId="18" fillId="61" borderId="56" xfId="0" applyNumberFormat="1" applyFont="1" applyFill="1" applyBorder="1" applyAlignment="1">
      <alignment horizontal="left"/>
    </xf>
    <xf numFmtId="165" fontId="0" fillId="0" borderId="101" xfId="2" applyNumberFormat="1" applyFont="1" applyBorder="1"/>
    <xf numFmtId="165" fontId="162" fillId="63" borderId="170" xfId="30951" applyNumberFormat="1" applyFont="1" applyFill="1" applyBorder="1"/>
    <xf numFmtId="5" fontId="162" fillId="0" borderId="0" xfId="0" applyNumberFormat="1" applyFont="1" applyAlignment="1">
      <alignment horizontal="left"/>
    </xf>
    <xf numFmtId="5" fontId="18" fillId="0" borderId="0" xfId="0" applyNumberFormat="1" applyFont="1" applyAlignment="1">
      <alignment horizontal="left"/>
    </xf>
    <xf numFmtId="0" fontId="18" fillId="56" borderId="27" xfId="0" applyFont="1" applyFill="1" applyBorder="1" applyAlignment="1">
      <alignment horizontal="center"/>
    </xf>
    <xf numFmtId="0" fontId="0" fillId="0" borderId="68" xfId="0" applyBorder="1" applyAlignment="1">
      <alignment horizontal="center"/>
    </xf>
    <xf numFmtId="0" fontId="129" fillId="0" borderId="68" xfId="0" applyFont="1" applyBorder="1" applyAlignment="1">
      <alignment horizontal="center"/>
    </xf>
    <xf numFmtId="0" fontId="18" fillId="56" borderId="68" xfId="0" quotePrefix="1" applyFont="1" applyFill="1" applyBorder="1" applyAlignment="1">
      <alignment horizontal="center"/>
    </xf>
    <xf numFmtId="0" fontId="18" fillId="56" borderId="68" xfId="0" applyFont="1" applyFill="1" applyBorder="1" applyAlignment="1">
      <alignment horizontal="center"/>
    </xf>
    <xf numFmtId="0" fontId="18" fillId="0" borderId="68" xfId="0" applyFont="1" applyBorder="1" applyAlignment="1">
      <alignment horizontal="center"/>
    </xf>
    <xf numFmtId="0" fontId="0" fillId="0" borderId="37" xfId="0" applyBorder="1" applyAlignment="1">
      <alignment horizontal="center"/>
    </xf>
    <xf numFmtId="0" fontId="18" fillId="57" borderId="81" xfId="0" applyFont="1" applyFill="1" applyBorder="1" applyAlignment="1">
      <alignment horizontal="center"/>
    </xf>
    <xf numFmtId="42" fontId="0" fillId="0" borderId="132" xfId="0" applyNumberFormat="1" applyBorder="1"/>
    <xf numFmtId="42" fontId="129" fillId="0" borderId="132" xfId="0" applyNumberFormat="1" applyFont="1" applyBorder="1"/>
    <xf numFmtId="42" fontId="0" fillId="56" borderId="42" xfId="0" applyNumberFormat="1" applyFill="1" applyBorder="1" applyAlignment="1">
      <alignment horizontal="center"/>
    </xf>
    <xf numFmtId="42" fontId="134" fillId="0" borderId="132" xfId="0" applyNumberFormat="1" applyFont="1" applyBorder="1"/>
    <xf numFmtId="42" fontId="0" fillId="0" borderId="64" xfId="0" applyNumberFormat="1" applyBorder="1"/>
    <xf numFmtId="42" fontId="135" fillId="56" borderId="27" xfId="0" applyNumberFormat="1" applyFont="1" applyFill="1" applyBorder="1" applyAlignment="1">
      <alignment horizontal="center"/>
    </xf>
    <xf numFmtId="42" fontId="0" fillId="56" borderId="68" xfId="2" applyNumberFormat="1" applyFont="1" applyFill="1" applyBorder="1"/>
    <xf numFmtId="42" fontId="0" fillId="56" borderId="27" xfId="0" applyNumberFormat="1" applyFill="1" applyBorder="1"/>
    <xf numFmtId="0" fontId="135" fillId="56" borderId="33" xfId="0" applyFont="1" applyFill="1" applyBorder="1" applyAlignment="1">
      <alignment horizontal="center"/>
    </xf>
    <xf numFmtId="164" fontId="118" fillId="0" borderId="99" xfId="0" applyNumberFormat="1" applyFont="1" applyBorder="1"/>
    <xf numFmtId="164" fontId="129" fillId="0" borderId="99" xfId="0" applyNumberFormat="1" applyFont="1" applyBorder="1"/>
    <xf numFmtId="0" fontId="0" fillId="56" borderId="99" xfId="0" applyFill="1" applyBorder="1"/>
    <xf numFmtId="0" fontId="0" fillId="56" borderId="131" xfId="0" applyFill="1" applyBorder="1"/>
    <xf numFmtId="164" fontId="0" fillId="0" borderId="131" xfId="4" applyNumberFormat="1" applyFont="1" applyBorder="1"/>
    <xf numFmtId="0" fontId="0" fillId="56" borderId="33" xfId="0" applyFill="1" applyBorder="1"/>
    <xf numFmtId="0" fontId="18" fillId="57" borderId="69" xfId="0" applyFont="1" applyFill="1" applyBorder="1" applyAlignment="1">
      <alignment horizontal="center" vertical="center" wrapText="1"/>
    </xf>
    <xf numFmtId="170" fontId="118" fillId="0" borderId="132" xfId="1" applyNumberFormat="1" applyFont="1" applyBorder="1"/>
    <xf numFmtId="170" fontId="134" fillId="0" borderId="132" xfId="1" applyNumberFormat="1" applyFont="1" applyBorder="1"/>
    <xf numFmtId="0" fontId="0" fillId="56" borderId="132" xfId="0" applyFill="1" applyBorder="1"/>
    <xf numFmtId="170" fontId="0" fillId="0" borderId="132" xfId="0" applyNumberFormat="1" applyBorder="1"/>
    <xf numFmtId="9" fontId="0" fillId="0" borderId="132" xfId="4" applyNumberFormat="1" applyFont="1" applyBorder="1"/>
    <xf numFmtId="0" fontId="0" fillId="56" borderId="42" xfId="0" applyFill="1" applyBorder="1"/>
    <xf numFmtId="0" fontId="18" fillId="57" borderId="81" xfId="0" quotePrefix="1" applyFont="1" applyFill="1" applyBorder="1" applyAlignment="1">
      <alignment horizontal="center" vertical="center" wrapText="1"/>
    </xf>
    <xf numFmtId="42" fontId="118" fillId="0" borderId="68" xfId="2" applyNumberFormat="1" applyFont="1" applyBorder="1"/>
    <xf numFmtId="42" fontId="129" fillId="0" borderId="68" xfId="2" applyNumberFormat="1" applyFont="1" applyBorder="1"/>
    <xf numFmtId="42" fontId="0" fillId="0" borderId="68" xfId="2" applyNumberFormat="1" applyFont="1" applyBorder="1"/>
    <xf numFmtId="42" fontId="0" fillId="0" borderId="50" xfId="0" applyNumberFormat="1" applyBorder="1"/>
    <xf numFmtId="0" fontId="101" fillId="0" borderId="0" xfId="0" quotePrefix="1" applyFont="1"/>
    <xf numFmtId="42" fontId="85" fillId="56" borderId="27" xfId="0" applyNumberFormat="1" applyFont="1" applyFill="1" applyBorder="1" applyAlignment="1">
      <alignment horizontal="center"/>
    </xf>
    <xf numFmtId="42" fontId="85" fillId="0" borderId="72" xfId="2" applyNumberFormat="1" applyFont="1" applyBorder="1"/>
    <xf numFmtId="42" fontId="85" fillId="56" borderId="68" xfId="0" applyNumberFormat="1" applyFont="1" applyFill="1" applyBorder="1"/>
    <xf numFmtId="42" fontId="85" fillId="0" borderId="99" xfId="0" applyNumberFormat="1" applyFont="1" applyBorder="1"/>
    <xf numFmtId="42" fontId="85" fillId="56" borderId="68" xfId="2" applyNumberFormat="1" applyFont="1" applyFill="1" applyBorder="1"/>
    <xf numFmtId="42" fontId="85" fillId="56" borderId="102" xfId="2" applyNumberFormat="1" applyFont="1" applyFill="1" applyBorder="1"/>
    <xf numFmtId="42" fontId="85" fillId="56" borderId="27" xfId="0" applyNumberFormat="1" applyFont="1" applyFill="1" applyBorder="1"/>
    <xf numFmtId="42" fontId="85" fillId="0" borderId="26" xfId="1" applyNumberFormat="1" applyFont="1" applyBorder="1"/>
    <xf numFmtId="42" fontId="85" fillId="56" borderId="26" xfId="0" applyNumberFormat="1" applyFont="1" applyFill="1" applyBorder="1"/>
    <xf numFmtId="0" fontId="85" fillId="0" borderId="26" xfId="0" applyFont="1" applyBorder="1"/>
    <xf numFmtId="165" fontId="93" fillId="63" borderId="111" xfId="30951" applyNumberFormat="1" applyFont="1" applyFill="1" applyBorder="1"/>
    <xf numFmtId="165" fontId="93" fillId="63" borderId="110" xfId="2" applyNumberFormat="1" applyFont="1" applyFill="1" applyBorder="1"/>
    <xf numFmtId="165" fontId="93" fillId="63" borderId="109" xfId="2" applyNumberFormat="1" applyFont="1" applyFill="1" applyBorder="1"/>
    <xf numFmtId="0" fontId="93" fillId="0" borderId="75" xfId="0" applyFont="1" applyBorder="1"/>
    <xf numFmtId="0" fontId="93" fillId="61" borderId="99" xfId="0" applyFont="1" applyFill="1" applyBorder="1"/>
    <xf numFmtId="0" fontId="93" fillId="61" borderId="63" xfId="0" applyFont="1" applyFill="1" applyBorder="1"/>
    <xf numFmtId="165" fontId="85" fillId="0" borderId="74" xfId="2" applyNumberFormat="1" applyFont="1" applyBorder="1"/>
    <xf numFmtId="165" fontId="93" fillId="63" borderId="171" xfId="30951" applyNumberFormat="1" applyFont="1" applyFill="1" applyBorder="1"/>
    <xf numFmtId="165" fontId="93" fillId="63" borderId="129" xfId="2" applyNumberFormat="1" applyFont="1" applyFill="1" applyBorder="1"/>
    <xf numFmtId="165" fontId="93" fillId="63" borderId="130" xfId="2" applyNumberFormat="1" applyFont="1" applyFill="1" applyBorder="1"/>
    <xf numFmtId="0" fontId="85" fillId="56" borderId="24" xfId="0" applyFont="1" applyFill="1" applyBorder="1"/>
    <xf numFmtId="42" fontId="85" fillId="56" borderId="34" xfId="0" applyNumberFormat="1" applyFont="1" applyFill="1" applyBorder="1"/>
    <xf numFmtId="0" fontId="93" fillId="56" borderId="25" xfId="0" applyFont="1" applyFill="1" applyBorder="1"/>
    <xf numFmtId="0" fontId="85" fillId="56" borderId="0" xfId="0" applyFont="1" applyFill="1"/>
    <xf numFmtId="0" fontId="85" fillId="56" borderId="26" xfId="0" applyFont="1" applyFill="1" applyBorder="1"/>
    <xf numFmtId="0" fontId="85" fillId="56" borderId="31" xfId="0" applyFont="1" applyFill="1" applyBorder="1"/>
    <xf numFmtId="165" fontId="85" fillId="0" borderId="57" xfId="2" applyNumberFormat="1" applyFont="1" applyFill="1" applyBorder="1"/>
    <xf numFmtId="0" fontId="93" fillId="0" borderId="75" xfId="0" quotePrefix="1" applyFont="1" applyBorder="1" applyAlignment="1">
      <alignment horizontal="centerContinuous" vertical="center"/>
    </xf>
    <xf numFmtId="0" fontId="93" fillId="0" borderId="103" xfId="0" quotePrefix="1" applyFont="1" applyBorder="1" applyAlignment="1">
      <alignment horizontal="centerContinuous" vertical="center"/>
    </xf>
    <xf numFmtId="0" fontId="93" fillId="0" borderId="69" xfId="0" quotePrefix="1" applyFont="1" applyBorder="1" applyAlignment="1">
      <alignment horizontal="centerContinuous" vertical="center"/>
    </xf>
    <xf numFmtId="165" fontId="85" fillId="0" borderId="26" xfId="2" applyNumberFormat="1" applyFont="1" applyFill="1" applyBorder="1"/>
    <xf numFmtId="165" fontId="85" fillId="0" borderId="114" xfId="2" applyNumberFormat="1" applyFont="1" applyFill="1" applyBorder="1"/>
    <xf numFmtId="165" fontId="85" fillId="0" borderId="31" xfId="2" applyNumberFormat="1" applyFont="1" applyFill="1" applyBorder="1"/>
    <xf numFmtId="165" fontId="85" fillId="0" borderId="133" xfId="2" applyNumberFormat="1" applyFont="1" applyBorder="1"/>
    <xf numFmtId="165" fontId="85" fillId="0" borderId="146" xfId="2" applyNumberFormat="1" applyFont="1" applyBorder="1"/>
    <xf numFmtId="165" fontId="85" fillId="0" borderId="39" xfId="2" applyNumberFormat="1" applyFont="1" applyBorder="1"/>
    <xf numFmtId="165" fontId="85" fillId="0" borderId="38" xfId="2" applyNumberFormat="1" applyFont="1" applyFill="1" applyBorder="1"/>
    <xf numFmtId="165" fontId="93" fillId="63" borderId="128" xfId="30951" applyNumberFormat="1" applyFont="1" applyFill="1" applyBorder="1"/>
    <xf numFmtId="0" fontId="85" fillId="59" borderId="0" xfId="0" applyFont="1" applyFill="1"/>
    <xf numFmtId="165" fontId="85" fillId="0" borderId="53" xfId="2" applyNumberFormat="1" applyFont="1" applyBorder="1"/>
    <xf numFmtId="165" fontId="101" fillId="0" borderId="0" xfId="0" applyNumberFormat="1" applyFont="1"/>
    <xf numFmtId="165" fontId="89" fillId="0" borderId="0" xfId="0" applyNumberFormat="1" applyFont="1"/>
    <xf numFmtId="0" fontId="85" fillId="0" borderId="0" xfId="0" applyFont="1" applyAlignment="1">
      <alignment horizontal="left" vertical="top"/>
    </xf>
    <xf numFmtId="0" fontId="0" fillId="0" borderId="0" xfId="0" applyAlignment="1">
      <alignment horizontal="left" vertical="top"/>
    </xf>
    <xf numFmtId="180" fontId="93" fillId="34" borderId="53" xfId="4" applyNumberFormat="1" applyFont="1" applyFill="1" applyBorder="1"/>
    <xf numFmtId="180" fontId="85" fillId="0" borderId="29" xfId="4" applyNumberFormat="1" applyFont="1" applyBorder="1"/>
    <xf numFmtId="180" fontId="85" fillId="0" borderId="102" xfId="4" applyNumberFormat="1" applyFont="1" applyBorder="1"/>
    <xf numFmtId="180" fontId="85" fillId="0" borderId="105" xfId="4" applyNumberFormat="1" applyFont="1" applyBorder="1"/>
    <xf numFmtId="180" fontId="85" fillId="57" borderId="105" xfId="0" applyNumberFormat="1" applyFont="1" applyFill="1" applyBorder="1"/>
    <xf numFmtId="180" fontId="85" fillId="57" borderId="105" xfId="4" applyNumberFormat="1" applyFont="1" applyFill="1" applyBorder="1"/>
    <xf numFmtId="180" fontId="85" fillId="0" borderId="29" xfId="4" applyNumberFormat="1" applyFont="1" applyBorder="1" applyAlignment="1">
      <alignment vertical="top" wrapText="1"/>
    </xf>
    <xf numFmtId="180" fontId="85" fillId="0" borderId="102" xfId="4" applyNumberFormat="1" applyFont="1" applyBorder="1" applyAlignment="1">
      <alignment vertical="top" wrapText="1"/>
    </xf>
    <xf numFmtId="180" fontId="85" fillId="0" borderId="105" xfId="4" applyNumberFormat="1" applyFont="1" applyBorder="1" applyAlignment="1">
      <alignment vertical="top" wrapText="1"/>
    </xf>
    <xf numFmtId="180" fontId="85" fillId="0" borderId="105" xfId="0" applyNumberFormat="1" applyFont="1" applyBorder="1"/>
    <xf numFmtId="180" fontId="85" fillId="69" borderId="102" xfId="0" applyNumberFormat="1" applyFont="1" applyFill="1" applyBorder="1" applyAlignment="1">
      <alignment wrapText="1"/>
    </xf>
    <xf numFmtId="180" fontId="85" fillId="69" borderId="105" xfId="0" applyNumberFormat="1" applyFont="1" applyFill="1" applyBorder="1" applyAlignment="1">
      <alignment wrapText="1"/>
    </xf>
    <xf numFmtId="180" fontId="93" fillId="0" borderId="53" xfId="4" applyNumberFormat="1" applyFont="1" applyBorder="1"/>
    <xf numFmtId="42" fontId="93" fillId="34" borderId="53" xfId="2" applyNumberFormat="1" applyFont="1" applyFill="1" applyBorder="1"/>
    <xf numFmtId="42" fontId="85" fillId="57" borderId="102" xfId="2" applyNumberFormat="1" applyFont="1" applyFill="1" applyBorder="1"/>
    <xf numFmtId="42" fontId="85" fillId="57" borderId="105" xfId="2" applyNumberFormat="1" applyFont="1" applyFill="1" applyBorder="1"/>
    <xf numFmtId="42" fontId="85" fillId="0" borderId="29" xfId="2" applyNumberFormat="1" applyFont="1" applyBorder="1" applyAlignment="1">
      <alignment vertical="top" wrapText="1"/>
    </xf>
    <xf numFmtId="42" fontId="85" fillId="0" borderId="102" xfId="2" applyNumberFormat="1" applyFont="1" applyBorder="1" applyAlignment="1">
      <alignment vertical="top" wrapText="1"/>
    </xf>
    <xf numFmtId="42" fontId="85" fillId="0" borderId="105" xfId="2" applyNumberFormat="1" applyFont="1" applyBorder="1" applyAlignment="1">
      <alignment vertical="top" wrapText="1"/>
    </xf>
    <xf numFmtId="42" fontId="85" fillId="0" borderId="105" xfId="2" applyNumberFormat="1" applyFont="1" applyBorder="1"/>
    <xf numFmtId="42" fontId="93" fillId="0" borderId="53" xfId="2" applyNumberFormat="1" applyFont="1" applyBorder="1"/>
    <xf numFmtId="41" fontId="93" fillId="34" borderId="53" xfId="4" applyNumberFormat="1" applyFont="1" applyFill="1" applyBorder="1"/>
    <xf numFmtId="41" fontId="85" fillId="34" borderId="29" xfId="4" applyNumberFormat="1" applyFont="1" applyFill="1" applyBorder="1"/>
    <xf numFmtId="41" fontId="85" fillId="34" borderId="102" xfId="4" applyNumberFormat="1" applyFont="1" applyFill="1" applyBorder="1"/>
    <xf numFmtId="41" fontId="85" fillId="34" borderId="105" xfId="4" applyNumberFormat="1" applyFont="1" applyFill="1" applyBorder="1"/>
    <xf numFmtId="41" fontId="85" fillId="57" borderId="105" xfId="0" applyNumberFormat="1" applyFont="1" applyFill="1" applyBorder="1"/>
    <xf numFmtId="41" fontId="85" fillId="0" borderId="29" xfId="4" applyNumberFormat="1" applyFont="1" applyBorder="1"/>
    <xf numFmtId="41" fontId="85" fillId="0" borderId="102" xfId="4" applyNumberFormat="1" applyFont="1" applyBorder="1"/>
    <xf numFmtId="41" fontId="85" fillId="0" borderId="105" xfId="4" applyNumberFormat="1" applyFont="1" applyBorder="1"/>
    <xf numFmtId="41" fontId="93" fillId="0" borderId="53" xfId="4" applyNumberFormat="1" applyFont="1" applyBorder="1"/>
    <xf numFmtId="42" fontId="89" fillId="61" borderId="102" xfId="2" applyNumberFormat="1" applyFont="1" applyFill="1" applyBorder="1" applyAlignment="1"/>
    <xf numFmtId="42" fontId="89" fillId="48" borderId="104" xfId="2" applyNumberFormat="1" applyFont="1" applyFill="1" applyBorder="1" applyAlignment="1">
      <alignment vertical="top"/>
    </xf>
    <xf numFmtId="42" fontId="89" fillId="0" borderId="102" xfId="2" applyNumberFormat="1" applyFont="1" applyBorder="1" applyAlignment="1">
      <alignment vertical="top"/>
    </xf>
    <xf numFmtId="42" fontId="89" fillId="0" borderId="102" xfId="4" applyNumberFormat="1" applyFont="1" applyBorder="1" applyAlignment="1">
      <alignment vertical="top"/>
    </xf>
    <xf numFmtId="42" fontId="89" fillId="0" borderId="40" xfId="4" applyNumberFormat="1" applyFont="1" applyBorder="1" applyAlignment="1">
      <alignment vertical="top"/>
    </xf>
    <xf numFmtId="42" fontId="89" fillId="48" borderId="104" xfId="2" applyNumberFormat="1" applyFont="1" applyFill="1" applyBorder="1" applyAlignment="1"/>
    <xf numFmtId="42" fontId="89" fillId="0" borderId="102" xfId="2" applyNumberFormat="1" applyFont="1" applyBorder="1" applyAlignment="1"/>
    <xf numFmtId="42" fontId="89" fillId="0" borderId="102" xfId="4" applyNumberFormat="1" applyFont="1" applyBorder="1" applyAlignment="1"/>
    <xf numFmtId="42" fontId="89" fillId="0" borderId="40" xfId="4" applyNumberFormat="1" applyFont="1" applyBorder="1" applyAlignment="1"/>
    <xf numFmtId="164" fontId="89" fillId="0" borderId="102" xfId="4" applyNumberFormat="1" applyFont="1" applyBorder="1" applyAlignment="1">
      <alignment wrapText="1"/>
    </xf>
    <xf numFmtId="164" fontId="89" fillId="0" borderId="0" xfId="4" applyNumberFormat="1" applyFont="1" applyAlignment="1"/>
    <xf numFmtId="164" fontId="7" fillId="0" borderId="0" xfId="4" applyNumberFormat="1" applyFont="1" applyAlignment="1"/>
    <xf numFmtId="41" fontId="85" fillId="0" borderId="102" xfId="4" applyNumberFormat="1" applyFont="1" applyBorder="1" applyAlignment="1"/>
    <xf numFmtId="170" fontId="85" fillId="59" borderId="102" xfId="1" applyNumberFormat="1" applyFont="1" applyFill="1" applyBorder="1" applyAlignment="1">
      <alignment horizontal="center"/>
    </xf>
    <xf numFmtId="9" fontId="85" fillId="59" borderId="102" xfId="1" applyFont="1" applyFill="1" applyBorder="1" applyAlignment="1">
      <alignment horizontal="center"/>
    </xf>
    <xf numFmtId="0" fontId="169" fillId="0" borderId="0" xfId="0" applyFont="1"/>
    <xf numFmtId="0" fontId="86" fillId="59" borderId="54" xfId="0" applyFont="1" applyFill="1" applyBorder="1" applyAlignment="1">
      <alignment horizontal="center" wrapText="1"/>
    </xf>
    <xf numFmtId="0" fontId="170" fillId="0" borderId="31" xfId="0" applyFont="1" applyBorder="1" applyAlignment="1">
      <alignment horizontal="center"/>
    </xf>
    <xf numFmtId="0" fontId="169" fillId="0" borderId="101" xfId="0" applyFont="1" applyBorder="1"/>
    <xf numFmtId="175" fontId="89" fillId="48" borderId="102" xfId="0" applyNumberFormat="1" applyFont="1" applyFill="1" applyBorder="1" applyAlignment="1">
      <alignment horizontal="justify" vertical="top" wrapText="1"/>
    </xf>
    <xf numFmtId="175" fontId="89" fillId="48" borderId="101" xfId="0" applyNumberFormat="1" applyFont="1" applyFill="1" applyBorder="1" applyAlignment="1">
      <alignment horizontal="justify" vertical="top" wrapText="1"/>
    </xf>
    <xf numFmtId="0" fontId="89" fillId="0" borderId="40" xfId="0" applyFont="1" applyBorder="1" applyAlignment="1">
      <alignment wrapText="1"/>
    </xf>
    <xf numFmtId="165" fontId="86" fillId="0" borderId="40" xfId="2" applyNumberFormat="1" applyFont="1" applyBorder="1"/>
    <xf numFmtId="165" fontId="86" fillId="0" borderId="38" xfId="2" applyNumberFormat="1" applyFont="1" applyBorder="1"/>
    <xf numFmtId="42" fontId="85" fillId="0" borderId="72" xfId="2" applyNumberFormat="1" applyFont="1" applyBorder="1" applyAlignment="1"/>
    <xf numFmtId="42" fontId="85" fillId="0" borderId="102" xfId="2" applyNumberFormat="1" applyFont="1" applyBorder="1" applyAlignment="1"/>
    <xf numFmtId="42" fontId="93" fillId="0" borderId="101" xfId="2" applyNumberFormat="1" applyFont="1" applyBorder="1" applyAlignment="1"/>
    <xf numFmtId="42" fontId="93" fillId="0" borderId="101" xfId="2" applyNumberFormat="1" applyFont="1" applyFill="1" applyBorder="1" applyAlignment="1"/>
    <xf numFmtId="42" fontId="85" fillId="0" borderId="72" xfId="2" applyNumberFormat="1" applyFont="1" applyFill="1" applyBorder="1" applyAlignment="1"/>
    <xf numFmtId="42" fontId="85" fillId="59" borderId="72" xfId="2" applyNumberFormat="1" applyFont="1" applyFill="1" applyBorder="1" applyAlignment="1"/>
    <xf numFmtId="42" fontId="85" fillId="59" borderId="102" xfId="2" applyNumberFormat="1" applyFont="1" applyFill="1" applyBorder="1" applyAlignment="1"/>
    <xf numFmtId="42" fontId="93" fillId="59" borderId="101" xfId="2" applyNumberFormat="1" applyFont="1" applyFill="1" applyBorder="1" applyAlignment="1"/>
    <xf numFmtId="42" fontId="85" fillId="59" borderId="100" xfId="2" applyNumberFormat="1" applyFont="1" applyFill="1" applyBorder="1" applyAlignment="1"/>
    <xf numFmtId="42" fontId="85" fillId="0" borderId="100" xfId="2" applyNumberFormat="1" applyFont="1" applyBorder="1" applyAlignment="1"/>
    <xf numFmtId="42" fontId="85" fillId="59" borderId="131" xfId="2" applyNumberFormat="1" applyFont="1" applyFill="1" applyBorder="1" applyAlignment="1"/>
    <xf numFmtId="42" fontId="85" fillId="0" borderId="131" xfId="2" applyNumberFormat="1" applyFont="1" applyBorder="1" applyAlignment="1"/>
    <xf numFmtId="42" fontId="93" fillId="0" borderId="131" xfId="2" applyNumberFormat="1" applyFont="1" applyBorder="1" applyAlignment="1"/>
    <xf numFmtId="42" fontId="85" fillId="0" borderId="102" xfId="0" applyNumberFormat="1" applyFont="1" applyBorder="1"/>
    <xf numFmtId="42" fontId="93" fillId="0" borderId="100" xfId="2" applyNumberFormat="1" applyFont="1" applyBorder="1" applyAlignment="1"/>
    <xf numFmtId="42" fontId="93" fillId="0" borderId="102" xfId="2" applyNumberFormat="1" applyFont="1" applyBorder="1" applyAlignment="1"/>
    <xf numFmtId="42" fontId="93" fillId="0" borderId="72" xfId="2" applyNumberFormat="1" applyFont="1" applyBorder="1" applyAlignment="1"/>
    <xf numFmtId="42" fontId="93" fillId="0" borderId="67" xfId="2" applyNumberFormat="1" applyFont="1" applyBorder="1" applyAlignment="1"/>
    <xf numFmtId="42" fontId="93" fillId="0" borderId="38" xfId="2" applyNumberFormat="1" applyFont="1" applyBorder="1" applyAlignment="1"/>
    <xf numFmtId="42" fontId="93" fillId="0" borderId="39" xfId="2" applyNumberFormat="1" applyFont="1" applyBorder="1" applyAlignment="1"/>
    <xf numFmtId="42" fontId="93" fillId="0" borderId="40" xfId="2" applyNumberFormat="1" applyFont="1" applyBorder="1" applyAlignment="1"/>
    <xf numFmtId="42" fontId="85" fillId="48" borderId="100" xfId="0" applyNumberFormat="1" applyFont="1" applyFill="1" applyBorder="1" applyAlignment="1">
      <alignment horizontal="justify"/>
    </xf>
    <xf numFmtId="42" fontId="85" fillId="48" borderId="102" xfId="0" applyNumberFormat="1" applyFont="1" applyFill="1" applyBorder="1" applyAlignment="1">
      <alignment horizontal="justify"/>
    </xf>
    <xf numFmtId="42" fontId="85" fillId="48" borderId="99" xfId="0" applyNumberFormat="1" applyFont="1" applyFill="1" applyBorder="1" applyAlignment="1">
      <alignment horizontal="justify"/>
    </xf>
    <xf numFmtId="42" fontId="85" fillId="48" borderId="104" xfId="0" applyNumberFormat="1" applyFont="1" applyFill="1" applyBorder="1" applyAlignment="1">
      <alignment horizontal="justify"/>
    </xf>
    <xf numFmtId="42" fontId="85" fillId="48" borderId="132" xfId="0" applyNumberFormat="1" applyFont="1" applyFill="1" applyBorder="1" applyAlignment="1">
      <alignment horizontal="justify"/>
    </xf>
    <xf numFmtId="42" fontId="85" fillId="48" borderId="72" xfId="2" applyNumberFormat="1" applyFont="1" applyFill="1" applyBorder="1" applyAlignment="1">
      <alignment horizontal="justify"/>
    </xf>
    <xf numFmtId="42" fontId="93" fillId="59" borderId="131" xfId="2" applyNumberFormat="1" applyFont="1" applyFill="1" applyBorder="1" applyAlignment="1"/>
    <xf numFmtId="42" fontId="93" fillId="48" borderId="101" xfId="0" applyNumberFormat="1" applyFont="1" applyFill="1" applyBorder="1" applyAlignment="1">
      <alignment horizontal="justify"/>
    </xf>
    <xf numFmtId="0" fontId="89" fillId="0" borderId="102" xfId="0" quotePrefix="1" applyFont="1" applyBorder="1" applyAlignment="1">
      <alignment horizontal="left" vertical="top" wrapText="1"/>
    </xf>
    <xf numFmtId="0" fontId="89" fillId="0" borderId="101" xfId="0" applyFont="1" applyBorder="1" applyAlignment="1">
      <alignment vertical="top" wrapText="1"/>
    </xf>
    <xf numFmtId="0" fontId="89" fillId="0" borderId="102" xfId="0" applyFont="1" applyBorder="1" applyAlignment="1">
      <alignment vertical="top" wrapText="1"/>
    </xf>
    <xf numFmtId="0" fontId="89" fillId="0" borderId="101" xfId="0" quotePrefix="1" applyFont="1" applyBorder="1" applyAlignment="1">
      <alignment horizontal="left" vertical="top" wrapText="1"/>
    </xf>
    <xf numFmtId="0" fontId="89" fillId="59" borderId="102" xfId="0" quotePrefix="1" applyFont="1" applyFill="1" applyBorder="1" applyAlignment="1">
      <alignment horizontal="left" vertical="top" wrapText="1"/>
    </xf>
    <xf numFmtId="0" fontId="89" fillId="59" borderId="101" xfId="0" quotePrefix="1" applyFont="1" applyFill="1" applyBorder="1" applyAlignment="1">
      <alignment horizontal="left" vertical="top" wrapText="1"/>
    </xf>
    <xf numFmtId="0" fontId="89" fillId="59" borderId="102" xfId="0" applyFont="1" applyFill="1" applyBorder="1" applyAlignment="1">
      <alignment vertical="top" wrapText="1"/>
    </xf>
    <xf numFmtId="0" fontId="89" fillId="59" borderId="101" xfId="0" applyFont="1" applyFill="1" applyBorder="1" applyAlignment="1">
      <alignment vertical="top" wrapText="1"/>
    </xf>
    <xf numFmtId="170" fontId="85" fillId="48" borderId="102" xfId="1" applyNumberFormat="1" applyFont="1" applyFill="1" applyBorder="1" applyAlignment="1">
      <alignment horizontal="justify" vertical="top" wrapText="1"/>
    </xf>
    <xf numFmtId="0" fontId="93" fillId="0" borderId="47" xfId="0" applyFont="1" applyBorder="1"/>
    <xf numFmtId="0" fontId="85" fillId="56" borderId="172" xfId="0" applyFont="1" applyFill="1" applyBorder="1"/>
    <xf numFmtId="175" fontId="85" fillId="0" borderId="33" xfId="0" quotePrefix="1" applyNumberFormat="1" applyFont="1" applyBorder="1" applyAlignment="1">
      <alignment horizontal="left" vertical="top" wrapText="1"/>
    </xf>
    <xf numFmtId="0" fontId="85" fillId="0" borderId="0" xfId="0" quotePrefix="1" applyFont="1" applyAlignment="1">
      <alignment vertical="center"/>
    </xf>
    <xf numFmtId="0" fontId="93" fillId="0" borderId="0" xfId="0" applyFont="1" applyAlignment="1">
      <alignment horizontal="centerContinuous" vertical="center"/>
    </xf>
    <xf numFmtId="49" fontId="93" fillId="0" borderId="0" xfId="0" quotePrefix="1" applyNumberFormat="1" applyFont="1" applyAlignment="1">
      <alignment horizontal="centerContinuous"/>
    </xf>
    <xf numFmtId="0" fontId="93" fillId="0" borderId="33" xfId="0" applyFont="1" applyBorder="1"/>
    <xf numFmtId="42" fontId="85" fillId="0" borderId="142" xfId="0" applyNumberFormat="1" applyFont="1" applyBorder="1"/>
    <xf numFmtId="42" fontId="85" fillId="0" borderId="105" xfId="0" applyNumberFormat="1" applyFont="1" applyBorder="1"/>
    <xf numFmtId="42" fontId="85" fillId="0" borderId="153" xfId="0" applyNumberFormat="1" applyFont="1" applyBorder="1"/>
    <xf numFmtId="42" fontId="85" fillId="0" borderId="41" xfId="0" applyNumberFormat="1" applyFont="1" applyBorder="1"/>
    <xf numFmtId="42" fontId="85" fillId="0" borderId="138" xfId="0" applyNumberFormat="1" applyFont="1" applyBorder="1"/>
    <xf numFmtId="42" fontId="85" fillId="0" borderId="29" xfId="0" applyNumberFormat="1" applyFont="1" applyBorder="1"/>
    <xf numFmtId="42" fontId="85" fillId="0" borderId="35" xfId="0" applyNumberFormat="1" applyFont="1" applyBorder="1"/>
    <xf numFmtId="42" fontId="85" fillId="0" borderId="36" xfId="0" applyNumberFormat="1" applyFont="1" applyBorder="1"/>
    <xf numFmtId="42" fontId="85" fillId="0" borderId="123" xfId="0" applyNumberFormat="1" applyFont="1" applyBorder="1"/>
    <xf numFmtId="42" fontId="85" fillId="0" borderId="172" xfId="0" applyNumberFormat="1" applyFont="1" applyBorder="1"/>
    <xf numFmtId="42" fontId="85" fillId="0" borderId="100" xfId="0" applyNumberFormat="1" applyFont="1" applyBorder="1"/>
    <xf numFmtId="42" fontId="85" fillId="56" borderId="123" xfId="0" applyNumberFormat="1" applyFont="1" applyFill="1" applyBorder="1"/>
    <xf numFmtId="42" fontId="85" fillId="56" borderId="102" xfId="0" applyNumberFormat="1" applyFont="1" applyFill="1" applyBorder="1"/>
    <xf numFmtId="42" fontId="85" fillId="56" borderId="116" xfId="0" applyNumberFormat="1" applyFont="1" applyFill="1" applyBorder="1"/>
    <xf numFmtId="42" fontId="85" fillId="56" borderId="100" xfId="0" applyNumberFormat="1" applyFont="1" applyFill="1" applyBorder="1"/>
    <xf numFmtId="42" fontId="85" fillId="56" borderId="101" xfId="0" applyNumberFormat="1" applyFont="1" applyFill="1" applyBorder="1"/>
    <xf numFmtId="42" fontId="93" fillId="0" borderId="46" xfId="2" applyNumberFormat="1" applyFont="1" applyBorder="1" applyAlignment="1"/>
    <xf numFmtId="42" fontId="85" fillId="0" borderId="120" xfId="2" applyNumberFormat="1" applyFont="1" applyBorder="1" applyAlignment="1"/>
    <xf numFmtId="42" fontId="85" fillId="0" borderId="166" xfId="2" applyNumberFormat="1" applyFont="1" applyBorder="1" applyAlignment="1"/>
    <xf numFmtId="42" fontId="85" fillId="0" borderId="173" xfId="2" applyNumberFormat="1" applyFont="1" applyBorder="1" applyAlignment="1"/>
    <xf numFmtId="42" fontId="85" fillId="0" borderId="41" xfId="2" applyNumberFormat="1" applyFont="1" applyBorder="1" applyAlignment="1"/>
    <xf numFmtId="42" fontId="85" fillId="0" borderId="174" xfId="2" applyNumberFormat="1" applyFont="1" applyBorder="1" applyAlignment="1"/>
    <xf numFmtId="42" fontId="93" fillId="0" borderId="54" xfId="2" applyNumberFormat="1" applyFont="1" applyBorder="1" applyAlignment="1"/>
    <xf numFmtId="44" fontId="39" fillId="0" borderId="0" xfId="0" applyNumberFormat="1" applyFont="1"/>
    <xf numFmtId="44" fontId="39" fillId="0" borderId="0" xfId="0" applyNumberFormat="1" applyFont="1" applyAlignment="1">
      <alignment horizontal="center" vertical="center" wrapText="1"/>
    </xf>
    <xf numFmtId="9" fontId="85" fillId="0" borderId="133" xfId="1" applyFont="1" applyBorder="1" applyAlignment="1">
      <alignment horizontal="center"/>
    </xf>
    <xf numFmtId="9" fontId="85" fillId="0" borderId="105" xfId="1" applyFont="1" applyBorder="1" applyAlignment="1">
      <alignment horizontal="center"/>
    </xf>
    <xf numFmtId="9" fontId="85" fillId="0" borderId="114" xfId="1" applyFont="1" applyBorder="1" applyAlignment="1">
      <alignment horizontal="center"/>
    </xf>
    <xf numFmtId="9" fontId="85" fillId="0" borderId="29" xfId="1" applyFont="1" applyBorder="1" applyAlignment="1">
      <alignment horizontal="center"/>
    </xf>
    <xf numFmtId="9" fontId="85" fillId="0" borderId="31" xfId="1" applyFont="1" applyBorder="1" applyAlignment="1">
      <alignment horizontal="center"/>
    </xf>
    <xf numFmtId="9" fontId="85" fillId="0" borderId="72" xfId="1" applyFont="1" applyBorder="1" applyAlignment="1">
      <alignment horizontal="center"/>
    </xf>
    <xf numFmtId="9" fontId="85" fillId="0" borderId="101" xfId="1" applyFont="1" applyBorder="1" applyAlignment="1">
      <alignment horizontal="center"/>
    </xf>
    <xf numFmtId="9" fontId="85" fillId="56" borderId="72" xfId="1" applyFont="1" applyFill="1" applyBorder="1" applyAlignment="1">
      <alignment horizontal="center"/>
    </xf>
    <xf numFmtId="9" fontId="85" fillId="56" borderId="102" xfId="1" applyFont="1" applyFill="1" applyBorder="1" applyAlignment="1">
      <alignment horizontal="center"/>
    </xf>
    <xf numFmtId="9" fontId="85" fillId="56" borderId="101" xfId="1" applyFont="1" applyFill="1" applyBorder="1" applyAlignment="1">
      <alignment horizontal="center"/>
    </xf>
    <xf numFmtId="9" fontId="93" fillId="0" borderId="46" xfId="1" applyFont="1" applyBorder="1" applyAlignment="1">
      <alignment horizontal="center"/>
    </xf>
    <xf numFmtId="9" fontId="93" fillId="0" borderId="53" xfId="1" applyFont="1" applyBorder="1" applyAlignment="1">
      <alignment horizontal="center"/>
    </xf>
    <xf numFmtId="9" fontId="93" fillId="0" borderId="54" xfId="1" applyFont="1" applyBorder="1" applyAlignment="1">
      <alignment horizontal="center"/>
    </xf>
    <xf numFmtId="41" fontId="85" fillId="0" borderId="102" xfId="0" applyNumberFormat="1" applyFont="1" applyBorder="1" applyAlignment="1">
      <alignment horizontal="center" vertical="center"/>
    </xf>
    <xf numFmtId="42" fontId="90" fillId="0" borderId="68" xfId="2" applyNumberFormat="1" applyFont="1" applyFill="1" applyBorder="1"/>
    <xf numFmtId="42" fontId="90" fillId="0" borderId="68" xfId="2" applyNumberFormat="1" applyFont="1" applyBorder="1"/>
    <xf numFmtId="42" fontId="97" fillId="0" borderId="45" xfId="2" applyNumberFormat="1" applyFont="1" applyFill="1" applyBorder="1" applyAlignment="1">
      <alignment horizontal="center"/>
    </xf>
    <xf numFmtId="41" fontId="90" fillId="0" borderId="31" xfId="4" applyNumberFormat="1" applyFont="1" applyFill="1" applyBorder="1" applyAlignment="1">
      <alignment vertical="top"/>
    </xf>
    <xf numFmtId="41" fontId="90" fillId="0" borderId="30" xfId="4" applyNumberFormat="1" applyFont="1" applyFill="1" applyBorder="1" applyAlignment="1">
      <alignment horizontal="center" vertical="top"/>
    </xf>
    <xf numFmtId="41" fontId="90" fillId="0" borderId="28" xfId="4" applyNumberFormat="1" applyFont="1" applyFill="1" applyBorder="1" applyAlignment="1">
      <alignment horizontal="center" vertical="top"/>
    </xf>
    <xf numFmtId="41" fontId="90" fillId="0" borderId="72" xfId="4" applyNumberFormat="1" applyFont="1" applyFill="1" applyBorder="1" applyAlignment="1">
      <alignment horizontal="center" vertical="top"/>
    </xf>
    <xf numFmtId="41" fontId="90" fillId="0" borderId="72" xfId="4" applyNumberFormat="1" applyFont="1" applyBorder="1" applyAlignment="1">
      <alignment horizontal="center" vertical="top"/>
    </xf>
    <xf numFmtId="41" fontId="90" fillId="0" borderId="31" xfId="4" applyNumberFormat="1" applyFont="1" applyBorder="1" applyAlignment="1">
      <alignment vertical="top"/>
    </xf>
    <xf numFmtId="41" fontId="90" fillId="0" borderId="30" xfId="4" applyNumberFormat="1" applyFont="1" applyBorder="1" applyAlignment="1">
      <alignment horizontal="center" vertical="top"/>
    </xf>
    <xf numFmtId="41" fontId="97" fillId="0" borderId="53" xfId="326" applyNumberFormat="1" applyFont="1" applyBorder="1" applyAlignment="1">
      <alignment horizontal="center"/>
    </xf>
    <xf numFmtId="41" fontId="97" fillId="0" borderId="56" xfId="326" applyNumberFormat="1" applyFont="1" applyBorder="1" applyAlignment="1">
      <alignment horizontal="center"/>
    </xf>
    <xf numFmtId="0" fontId="97" fillId="57" borderId="81" xfId="326" applyFont="1" applyFill="1" applyBorder="1" applyAlignment="1">
      <alignment horizontal="center" vertical="center" wrapText="1"/>
    </xf>
    <xf numFmtId="42" fontId="90" fillId="0" borderId="27" xfId="2" applyNumberFormat="1" applyFont="1" applyFill="1" applyBorder="1"/>
    <xf numFmtId="0" fontId="90" fillId="57" borderId="37" xfId="326" applyFont="1" applyFill="1" applyBorder="1"/>
    <xf numFmtId="41" fontId="85" fillId="0" borderId="29" xfId="0" applyNumberFormat="1" applyFont="1" applyBorder="1" applyAlignment="1">
      <alignment horizontal="center" vertical="center"/>
    </xf>
    <xf numFmtId="41" fontId="85" fillId="0" borderId="40" xfId="0" applyNumberFormat="1" applyFont="1" applyBorder="1" applyAlignment="1">
      <alignment horizontal="center" vertical="center"/>
    </xf>
    <xf numFmtId="41" fontId="85" fillId="0" borderId="28" xfId="0" applyNumberFormat="1" applyFont="1" applyBorder="1" applyAlignment="1">
      <alignment vertical="center"/>
    </xf>
    <xf numFmtId="41" fontId="85" fillId="0" borderId="29" xfId="0" applyNumberFormat="1" applyFont="1" applyBorder="1" applyAlignment="1">
      <alignment vertical="center"/>
    </xf>
    <xf numFmtId="41" fontId="85" fillId="0" borderId="31" xfId="0" applyNumberFormat="1" applyFont="1" applyBorder="1" applyAlignment="1">
      <alignment vertical="center"/>
    </xf>
    <xf numFmtId="41" fontId="85" fillId="0" borderId="102" xfId="0" applyNumberFormat="1" applyFont="1" applyBorder="1" applyAlignment="1">
      <alignment vertical="center"/>
    </xf>
    <xf numFmtId="41" fontId="85" fillId="0" borderId="101" xfId="0" applyNumberFormat="1" applyFont="1" applyBorder="1" applyAlignment="1">
      <alignment vertical="center"/>
    </xf>
    <xf numFmtId="41" fontId="93" fillId="0" borderId="53" xfId="0" applyNumberFormat="1" applyFont="1" applyBorder="1" applyAlignment="1">
      <alignment vertical="center"/>
    </xf>
    <xf numFmtId="41" fontId="93" fillId="0" borderId="54" xfId="0" applyNumberFormat="1" applyFont="1" applyBorder="1" applyAlignment="1">
      <alignment vertical="center"/>
    </xf>
    <xf numFmtId="41" fontId="114" fillId="0" borderId="73" xfId="0" applyNumberFormat="1" applyFont="1" applyBorder="1" applyAlignment="1">
      <alignment horizontal="center"/>
    </xf>
    <xf numFmtId="41" fontId="114" fillId="0" borderId="71" xfId="0" applyNumberFormat="1" applyFont="1" applyBorder="1" applyAlignment="1">
      <alignment horizontal="center"/>
    </xf>
    <xf numFmtId="41" fontId="110" fillId="0" borderId="74" xfId="0" applyNumberFormat="1" applyFont="1" applyBorder="1" applyAlignment="1">
      <alignment horizontal="center"/>
    </xf>
    <xf numFmtId="41" fontId="114" fillId="0" borderId="72" xfId="0" applyNumberFormat="1" applyFont="1" applyBorder="1" applyAlignment="1">
      <alignment horizontal="center"/>
    </xf>
    <xf numFmtId="41" fontId="114" fillId="0" borderId="102" xfId="0" applyNumberFormat="1" applyFont="1" applyBorder="1" applyAlignment="1">
      <alignment horizontal="center"/>
    </xf>
    <xf numFmtId="41" fontId="110" fillId="0" borderId="101" xfId="0" applyNumberFormat="1" applyFont="1" applyBorder="1" applyAlignment="1">
      <alignment horizontal="center"/>
    </xf>
    <xf numFmtId="41" fontId="114" fillId="0" borderId="39" xfId="0" applyNumberFormat="1" applyFont="1" applyBorder="1" applyAlignment="1">
      <alignment horizontal="center"/>
    </xf>
    <xf numFmtId="41" fontId="114" fillId="0" borderId="40" xfId="0" applyNumberFormat="1" applyFont="1" applyBorder="1" applyAlignment="1">
      <alignment horizontal="center"/>
    </xf>
    <xf numFmtId="41" fontId="110" fillId="0" borderId="38" xfId="0" applyNumberFormat="1" applyFont="1" applyBorder="1" applyAlignment="1">
      <alignment horizontal="center"/>
    </xf>
    <xf numFmtId="41" fontId="110" fillId="0" borderId="29" xfId="4" applyNumberFormat="1" applyFont="1" applyFill="1" applyBorder="1" applyAlignment="1">
      <alignment horizontal="center" vertical="center"/>
    </xf>
    <xf numFmtId="41" fontId="110" fillId="0" borderId="31" xfId="4" applyNumberFormat="1" applyFont="1" applyFill="1" applyBorder="1" applyAlignment="1">
      <alignment horizontal="center" vertical="center"/>
    </xf>
    <xf numFmtId="41" fontId="110" fillId="0" borderId="40" xfId="4" applyNumberFormat="1" applyFont="1" applyFill="1" applyBorder="1" applyAlignment="1">
      <alignment horizontal="center" vertical="center"/>
    </xf>
    <xf numFmtId="41" fontId="110" fillId="0" borderId="38" xfId="4" applyNumberFormat="1" applyFont="1" applyFill="1" applyBorder="1" applyAlignment="1">
      <alignment horizontal="center" vertical="center"/>
    </xf>
    <xf numFmtId="41" fontId="110" fillId="0" borderId="29" xfId="0" applyNumberFormat="1" applyFont="1" applyBorder="1" applyAlignment="1">
      <alignment horizontal="center"/>
    </xf>
    <xf numFmtId="41" fontId="110" fillId="0" borderId="31" xfId="0" applyNumberFormat="1" applyFont="1" applyBorder="1" applyAlignment="1">
      <alignment horizontal="center"/>
    </xf>
    <xf numFmtId="0" fontId="85" fillId="0" borderId="31" xfId="0" applyFont="1" applyBorder="1" applyAlignment="1">
      <alignment horizontal="center"/>
    </xf>
    <xf numFmtId="0" fontId="85" fillId="0" borderId="101" xfId="0" applyFont="1" applyBorder="1" applyAlignment="1">
      <alignment horizontal="center"/>
    </xf>
    <xf numFmtId="0" fontId="85" fillId="0" borderId="105" xfId="0" applyFont="1" applyBorder="1" applyAlignment="1">
      <alignment horizontal="center"/>
    </xf>
    <xf numFmtId="0" fontId="85" fillId="0" borderId="114" xfId="0" applyFont="1" applyBorder="1" applyAlignment="1">
      <alignment horizontal="center"/>
    </xf>
    <xf numFmtId="0" fontId="85" fillId="0" borderId="53" xfId="0" applyFont="1" applyBorder="1" applyAlignment="1">
      <alignment horizontal="center"/>
    </xf>
    <xf numFmtId="0" fontId="85" fillId="0" borderId="54" xfId="0" applyFont="1" applyBorder="1" applyAlignment="1">
      <alignment horizontal="center"/>
    </xf>
    <xf numFmtId="41" fontId="85" fillId="0" borderId="31" xfId="4" applyNumberFormat="1" applyFont="1" applyFill="1" applyBorder="1" applyAlignment="1"/>
    <xf numFmtId="41" fontId="85" fillId="0" borderId="101" xfId="4" applyNumberFormat="1" applyFont="1" applyFill="1" applyBorder="1" applyAlignment="1"/>
    <xf numFmtId="41" fontId="85" fillId="0" borderId="114" xfId="4" applyNumberFormat="1" applyFont="1" applyFill="1" applyBorder="1" applyAlignment="1"/>
    <xf numFmtId="41" fontId="93" fillId="0" borderId="54" xfId="0" applyNumberFormat="1" applyFont="1" applyBorder="1"/>
    <xf numFmtId="41" fontId="85" fillId="0" borderId="54" xfId="0" applyNumberFormat="1" applyFont="1" applyBorder="1"/>
    <xf numFmtId="165" fontId="44" fillId="0" borderId="0" xfId="2" applyNumberFormat="1" applyFont="1" applyFill="1"/>
    <xf numFmtId="0" fontId="89" fillId="0" borderId="0" xfId="0" quotePrefix="1" applyFont="1" applyAlignment="1">
      <alignment horizontal="left" vertical="top"/>
    </xf>
    <xf numFmtId="0" fontId="89" fillId="0" borderId="0" xfId="0" quotePrefix="1" applyFont="1"/>
    <xf numFmtId="0" fontId="89" fillId="0" borderId="0" xfId="0" applyFont="1" applyAlignment="1">
      <alignment horizontal="left" vertical="top" wrapText="1"/>
    </xf>
    <xf numFmtId="42" fontId="0" fillId="0" borderId="0" xfId="0" applyNumberFormat="1"/>
    <xf numFmtId="41" fontId="85" fillId="0" borderId="102" xfId="0" applyNumberFormat="1" applyFont="1" applyBorder="1"/>
    <xf numFmtId="9" fontId="85" fillId="0" borderId="173" xfId="1" applyFont="1" applyBorder="1" applyAlignment="1"/>
    <xf numFmtId="9" fontId="85" fillId="0" borderId="174" xfId="1" applyFont="1" applyBorder="1" applyAlignment="1"/>
    <xf numFmtId="42" fontId="85" fillId="0" borderId="173" xfId="2" applyNumberFormat="1" applyFont="1" applyFill="1" applyBorder="1" applyAlignment="1">
      <alignment vertical="top"/>
    </xf>
    <xf numFmtId="9" fontId="85" fillId="0" borderId="173" xfId="1" applyFont="1" applyFill="1" applyBorder="1"/>
    <xf numFmtId="9" fontId="85" fillId="0" borderId="174" xfId="1" applyFont="1" applyFill="1" applyBorder="1"/>
    <xf numFmtId="0" fontId="146" fillId="0" borderId="175" xfId="0" applyFont="1" applyBorder="1"/>
    <xf numFmtId="0" fontId="138" fillId="0" borderId="172" xfId="0" applyFont="1" applyBorder="1"/>
    <xf numFmtId="0" fontId="138" fillId="0" borderId="172" xfId="0" applyFont="1" applyBorder="1" applyAlignment="1">
      <alignment wrapText="1"/>
    </xf>
    <xf numFmtId="0" fontId="117" fillId="59" borderId="173" xfId="0" applyFont="1" applyFill="1" applyBorder="1"/>
    <xf numFmtId="0" fontId="93" fillId="0" borderId="173" xfId="0" applyFont="1" applyBorder="1" applyAlignment="1">
      <alignment horizontal="center" wrapText="1"/>
    </xf>
    <xf numFmtId="0" fontId="93" fillId="59" borderId="173" xfId="0" applyFont="1" applyFill="1" applyBorder="1" applyAlignment="1">
      <alignment horizontal="center" wrapText="1"/>
    </xf>
    <xf numFmtId="0" fontId="93" fillId="59" borderId="175" xfId="0" applyFont="1" applyFill="1" applyBorder="1" applyAlignment="1">
      <alignment horizontal="center" wrapText="1"/>
    </xf>
    <xf numFmtId="0" fontId="107" fillId="59" borderId="174" xfId="0" applyFont="1" applyFill="1" applyBorder="1" applyAlignment="1">
      <alignment horizontal="center" wrapText="1"/>
    </xf>
    <xf numFmtId="42" fontId="93" fillId="0" borderId="175" xfId="0" applyNumberFormat="1" applyFont="1" applyBorder="1"/>
    <xf numFmtId="42" fontId="93" fillId="0" borderId="174" xfId="0" applyNumberFormat="1" applyFont="1" applyBorder="1"/>
    <xf numFmtId="3" fontId="89" fillId="0" borderId="172" xfId="0" applyNumberFormat="1" applyFont="1" applyBorder="1" applyAlignment="1">
      <alignment horizontal="center" vertical="center"/>
    </xf>
    <xf numFmtId="3" fontId="89" fillId="0" borderId="175" xfId="0" applyNumberFormat="1" applyFont="1" applyBorder="1" applyAlignment="1">
      <alignment horizontal="center" vertical="center"/>
    </xf>
    <xf numFmtId="3" fontId="85" fillId="0" borderId="173" xfId="0" applyNumberFormat="1" applyFont="1" applyBorder="1" applyAlignment="1">
      <alignment horizontal="center" vertical="center"/>
    </xf>
    <xf numFmtId="10" fontId="85" fillId="0" borderId="173" xfId="0" applyNumberFormat="1" applyFont="1" applyBorder="1" applyAlignment="1">
      <alignment horizontal="center" vertical="center"/>
    </xf>
    <xf numFmtId="9" fontId="93" fillId="0" borderId="174" xfId="0" applyNumberFormat="1" applyFont="1" applyBorder="1" applyAlignment="1">
      <alignment horizontal="center"/>
    </xf>
    <xf numFmtId="0" fontId="93" fillId="57" borderId="173" xfId="0" applyFont="1" applyFill="1" applyBorder="1" applyAlignment="1">
      <alignment horizontal="center" vertical="center"/>
    </xf>
    <xf numFmtId="3" fontId="85" fillId="61" borderId="40" xfId="2" applyNumberFormat="1" applyFont="1" applyFill="1" applyBorder="1" applyAlignment="1">
      <alignment horizontal="center" vertical="center" wrapText="1"/>
    </xf>
    <xf numFmtId="165" fontId="85" fillId="61" borderId="40" xfId="2" applyNumberFormat="1" applyFont="1" applyFill="1" applyBorder="1" applyAlignment="1">
      <alignment horizontal="center" vertical="center" wrapText="1"/>
    </xf>
    <xf numFmtId="0" fontId="93" fillId="57" borderId="132" xfId="0" applyFont="1" applyFill="1" applyBorder="1" applyAlignment="1">
      <alignment horizontal="center" vertical="center"/>
    </xf>
    <xf numFmtId="0" fontId="85" fillId="0" borderId="120" xfId="0" quotePrefix="1" applyFont="1" applyBorder="1" applyAlignment="1">
      <alignment horizontal="left" wrapText="1"/>
    </xf>
    <xf numFmtId="9" fontId="85" fillId="0" borderId="42" xfId="0" applyNumberFormat="1" applyFont="1" applyBorder="1" applyAlignment="1">
      <alignment horizontal="center" wrapText="1"/>
    </xf>
    <xf numFmtId="9" fontId="93" fillId="0" borderId="26" xfId="0" applyNumberFormat="1" applyFont="1" applyBorder="1" applyAlignment="1">
      <alignment horizontal="center" wrapText="1"/>
    </xf>
    <xf numFmtId="9" fontId="85" fillId="0" borderId="69" xfId="0" applyNumberFormat="1" applyFont="1" applyBorder="1" applyAlignment="1">
      <alignment horizontal="center" wrapText="1"/>
    </xf>
    <xf numFmtId="9" fontId="85" fillId="0" borderId="132" xfId="0" applyNumberFormat="1" applyFont="1" applyBorder="1" applyAlignment="1">
      <alignment horizontal="center" wrapText="1"/>
    </xf>
    <xf numFmtId="9" fontId="93" fillId="0" borderId="164" xfId="0" applyNumberFormat="1" applyFont="1" applyBorder="1" applyAlignment="1">
      <alignment horizontal="center" wrapText="1"/>
    </xf>
    <xf numFmtId="0" fontId="93" fillId="57" borderId="131" xfId="0" applyFont="1" applyFill="1" applyBorder="1" applyAlignment="1">
      <alignment horizontal="center"/>
    </xf>
    <xf numFmtId="42" fontId="93" fillId="0" borderId="56" xfId="2" applyNumberFormat="1" applyFont="1" applyBorder="1" applyAlignment="1"/>
    <xf numFmtId="42" fontId="85" fillId="56" borderId="131" xfId="0" applyNumberFormat="1" applyFont="1" applyFill="1" applyBorder="1"/>
    <xf numFmtId="42" fontId="85" fillId="0" borderId="35" xfId="2" applyNumberFormat="1" applyFont="1" applyFill="1" applyBorder="1" applyAlignment="1"/>
    <xf numFmtId="42" fontId="85" fillId="0" borderId="35" xfId="2" applyNumberFormat="1" applyFont="1" applyBorder="1" applyAlignment="1"/>
    <xf numFmtId="0" fontId="93" fillId="62" borderId="76" xfId="0" applyFont="1" applyFill="1" applyBorder="1" applyAlignment="1">
      <alignment horizontal="centerContinuous"/>
    </xf>
    <xf numFmtId="0" fontId="85" fillId="56" borderId="100" xfId="0" applyFont="1" applyFill="1" applyBorder="1"/>
    <xf numFmtId="42" fontId="93" fillId="0" borderId="113" xfId="2" applyNumberFormat="1" applyFont="1" applyBorder="1" applyAlignment="1"/>
    <xf numFmtId="0" fontId="85" fillId="56" borderId="135" xfId="0" applyFont="1" applyFill="1" applyBorder="1"/>
    <xf numFmtId="0" fontId="85" fillId="56" borderId="178" xfId="0" applyFont="1" applyFill="1" applyBorder="1"/>
    <xf numFmtId="42" fontId="85" fillId="0" borderId="179" xfId="0" applyNumberFormat="1" applyFont="1" applyBorder="1"/>
    <xf numFmtId="42" fontId="85" fillId="0" borderId="180" xfId="0" applyNumberFormat="1" applyFont="1" applyBorder="1"/>
    <xf numFmtId="42" fontId="85" fillId="0" borderId="33" xfId="0" applyNumberFormat="1" applyFont="1" applyBorder="1"/>
    <xf numFmtId="42" fontId="85" fillId="0" borderId="135" xfId="0" applyNumberFormat="1" applyFont="1" applyBorder="1"/>
    <xf numFmtId="42" fontId="85" fillId="0" borderId="178" xfId="0" applyNumberFormat="1" applyFont="1" applyBorder="1"/>
    <xf numFmtId="42" fontId="85" fillId="56" borderId="181" xfId="0" applyNumberFormat="1" applyFont="1" applyFill="1" applyBorder="1"/>
    <xf numFmtId="42" fontId="85" fillId="56" borderId="134" xfId="0" applyNumberFormat="1" applyFont="1" applyFill="1" applyBorder="1"/>
    <xf numFmtId="0" fontId="95" fillId="73" borderId="66" xfId="0" applyFont="1" applyFill="1" applyBorder="1" applyAlignment="1">
      <alignment horizontal="center"/>
    </xf>
    <xf numFmtId="0" fontId="114" fillId="74" borderId="78" xfId="0" applyFont="1" applyFill="1" applyBorder="1" applyAlignment="1">
      <alignment horizontal="left" indent="1"/>
    </xf>
    <xf numFmtId="0" fontId="114" fillId="74" borderId="182" xfId="0" applyFont="1" applyFill="1" applyBorder="1" applyAlignment="1">
      <alignment horizontal="left" wrapText="1" indent="1"/>
    </xf>
    <xf numFmtId="165" fontId="114" fillId="74" borderId="66" xfId="2" applyNumberFormat="1" applyFont="1" applyFill="1" applyBorder="1"/>
    <xf numFmtId="0" fontId="114" fillId="73" borderId="135" xfId="0" applyFont="1" applyFill="1" applyBorder="1" applyAlignment="1">
      <alignment horizontal="left" indent="1"/>
    </xf>
    <xf numFmtId="0" fontId="114" fillId="73" borderId="177" xfId="0" applyFont="1" applyFill="1" applyBorder="1" applyAlignment="1">
      <alignment horizontal="left" wrapText="1" indent="1"/>
    </xf>
    <xf numFmtId="165" fontId="114" fillId="73" borderId="115" xfId="2" applyNumberFormat="1" applyFont="1" applyFill="1" applyBorder="1"/>
    <xf numFmtId="0" fontId="114" fillId="74" borderId="135" xfId="0" applyFont="1" applyFill="1" applyBorder="1" applyAlignment="1">
      <alignment horizontal="left" indent="1"/>
    </xf>
    <xf numFmtId="0" fontId="114" fillId="74" borderId="177" xfId="0" applyFont="1" applyFill="1" applyBorder="1" applyAlignment="1">
      <alignment horizontal="left" wrapText="1" indent="1"/>
    </xf>
    <xf numFmtId="165" fontId="114" fillId="74" borderId="115" xfId="2" applyNumberFormat="1" applyFont="1" applyFill="1" applyBorder="1"/>
    <xf numFmtId="0" fontId="89" fillId="0" borderId="0" xfId="0" applyFont="1" applyAlignment="1">
      <alignment vertical="top"/>
    </xf>
    <xf numFmtId="0" fontId="95" fillId="73" borderId="47" xfId="0" applyFont="1" applyFill="1" applyBorder="1" applyAlignment="1">
      <alignment horizontal="left" indent="2"/>
    </xf>
    <xf numFmtId="0" fontId="95" fillId="73" borderId="176" xfId="0" applyFont="1" applyFill="1" applyBorder="1" applyAlignment="1">
      <alignment horizontal="left" wrapText="1" indent="1"/>
    </xf>
    <xf numFmtId="165" fontId="95" fillId="73" borderId="45" xfId="2" applyNumberFormat="1" applyFont="1" applyFill="1" applyBorder="1"/>
    <xf numFmtId="175" fontId="85" fillId="0" borderId="68" xfId="0" quotePrefix="1" applyNumberFormat="1" applyFont="1" applyBorder="1" applyAlignment="1">
      <alignment horizontal="left" wrapText="1" indent="1"/>
    </xf>
    <xf numFmtId="175" fontId="85" fillId="0" borderId="68" xfId="0" applyNumberFormat="1" applyFont="1" applyBorder="1" applyAlignment="1">
      <alignment horizontal="left" wrapText="1" indent="1"/>
    </xf>
    <xf numFmtId="165" fontId="93" fillId="0" borderId="0" xfId="0" applyNumberFormat="1" applyFont="1"/>
    <xf numFmtId="9" fontId="93" fillId="0" borderId="0" xfId="1" applyFont="1" applyBorder="1"/>
    <xf numFmtId="9" fontId="93" fillId="0" borderId="26" xfId="1" applyFont="1" applyBorder="1"/>
    <xf numFmtId="165" fontId="93" fillId="0" borderId="40" xfId="2" applyNumberFormat="1" applyFont="1" applyFill="1" applyBorder="1"/>
    <xf numFmtId="0" fontId="85" fillId="0" borderId="33" xfId="0" quotePrefix="1" applyFont="1" applyBorder="1" applyAlignment="1">
      <alignment horizontal="left"/>
    </xf>
    <xf numFmtId="0" fontId="85" fillId="0" borderId="99" xfId="0" quotePrefix="1" applyFont="1" applyBorder="1"/>
    <xf numFmtId="0" fontId="93" fillId="60" borderId="67" xfId="0" applyFont="1" applyFill="1" applyBorder="1" applyAlignment="1">
      <alignment horizontal="center"/>
    </xf>
    <xf numFmtId="3" fontId="85" fillId="61" borderId="28" xfId="0" applyNumberFormat="1" applyFont="1" applyFill="1" applyBorder="1" applyAlignment="1">
      <alignment horizontal="center"/>
    </xf>
    <xf numFmtId="3" fontId="85" fillId="61" borderId="183" xfId="0" applyNumberFormat="1" applyFont="1" applyFill="1" applyBorder="1" applyAlignment="1">
      <alignment horizontal="center"/>
    </xf>
    <xf numFmtId="3" fontId="95" fillId="61" borderId="39" xfId="0" applyNumberFormat="1" applyFont="1" applyFill="1" applyBorder="1" applyAlignment="1">
      <alignment horizontal="center"/>
    </xf>
    <xf numFmtId="3" fontId="95" fillId="61" borderId="185" xfId="0" applyNumberFormat="1" applyFont="1" applyFill="1" applyBorder="1" applyAlignment="1">
      <alignment horizontal="center"/>
    </xf>
    <xf numFmtId="0" fontId="89" fillId="0" borderId="78" xfId="0" applyFont="1" applyBorder="1"/>
    <xf numFmtId="0" fontId="89" fillId="0" borderId="65" xfId="0" applyFont="1" applyBorder="1"/>
    <xf numFmtId="165" fontId="92" fillId="0" borderId="65" xfId="0" applyNumberFormat="1" applyFont="1" applyBorder="1"/>
    <xf numFmtId="165" fontId="92" fillId="0" borderId="65" xfId="2" applyNumberFormat="1" applyFont="1" applyBorder="1"/>
    <xf numFmtId="175" fontId="89" fillId="0" borderId="65" xfId="0" applyNumberFormat="1" applyFont="1" applyBorder="1" applyAlignment="1">
      <alignment horizontal="left" vertical="top" wrapText="1"/>
    </xf>
    <xf numFmtId="175" fontId="89" fillId="0" borderId="65" xfId="0" applyNumberFormat="1" applyFont="1" applyBorder="1"/>
    <xf numFmtId="175" fontId="89" fillId="0" borderId="79" xfId="0" applyNumberFormat="1" applyFont="1" applyBorder="1"/>
    <xf numFmtId="165" fontId="93" fillId="0" borderId="53" xfId="0" applyNumberFormat="1" applyFont="1" applyBorder="1"/>
    <xf numFmtId="9" fontId="93" fillId="0" borderId="53" xfId="1" applyFont="1" applyBorder="1"/>
    <xf numFmtId="9" fontId="93" fillId="0" borderId="54" xfId="1" applyFont="1" applyBorder="1"/>
    <xf numFmtId="6" fontId="89" fillId="0" borderId="0" xfId="0" applyNumberFormat="1" applyFont="1"/>
    <xf numFmtId="42" fontId="85" fillId="0" borderId="102" xfId="2" applyNumberFormat="1" applyFont="1" applyFill="1" applyBorder="1"/>
    <xf numFmtId="165" fontId="85" fillId="61" borderId="105" xfId="2" applyNumberFormat="1" applyFont="1" applyFill="1" applyBorder="1"/>
    <xf numFmtId="165" fontId="85" fillId="61" borderId="114" xfId="2" applyNumberFormat="1" applyFont="1" applyFill="1" applyBorder="1"/>
    <xf numFmtId="165" fontId="93" fillId="61" borderId="53" xfId="2" applyNumberFormat="1" applyFont="1" applyFill="1" applyBorder="1"/>
    <xf numFmtId="165" fontId="93" fillId="61" borderId="54" xfId="2" applyNumberFormat="1" applyFont="1" applyFill="1" applyBorder="1"/>
    <xf numFmtId="0" fontId="85" fillId="0" borderId="72" xfId="0" applyFont="1" applyBorder="1" applyAlignment="1">
      <alignment horizontal="left" indent="1"/>
    </xf>
    <xf numFmtId="0" fontId="85" fillId="0" borderId="72" xfId="0" quotePrefix="1" applyFont="1" applyBorder="1" applyAlignment="1">
      <alignment horizontal="left" indent="1"/>
    </xf>
    <xf numFmtId="0" fontId="85" fillId="0" borderId="99" xfId="0" quotePrefix="1" applyFont="1" applyBorder="1" applyAlignment="1">
      <alignment horizontal="left" indent="1"/>
    </xf>
    <xf numFmtId="0" fontId="85" fillId="0" borderId="135" xfId="0" applyFont="1" applyBorder="1" applyAlignment="1">
      <alignment horizontal="left" indent="1"/>
    </xf>
    <xf numFmtId="0" fontId="117" fillId="0" borderId="99" xfId="0" quotePrefix="1" applyFont="1" applyBorder="1" applyAlignment="1">
      <alignment horizontal="left" indent="1"/>
    </xf>
    <xf numFmtId="0" fontId="85" fillId="0" borderId="28" xfId="0" applyFont="1" applyBorder="1" applyAlignment="1">
      <alignment horizontal="left" indent="1"/>
    </xf>
    <xf numFmtId="0" fontId="85" fillId="0" borderId="72" xfId="0" applyFont="1" applyBorder="1" applyAlignment="1">
      <alignment horizontal="left" wrapText="1" indent="1"/>
    </xf>
    <xf numFmtId="0" fontId="85" fillId="0" borderId="72" xfId="0" quotePrefix="1" applyFont="1" applyBorder="1" applyAlignment="1">
      <alignment horizontal="left" wrapText="1" indent="1"/>
    </xf>
    <xf numFmtId="0" fontId="93" fillId="0" borderId="28" xfId="0" applyFont="1" applyBorder="1" applyAlignment="1">
      <alignment wrapText="1"/>
    </xf>
    <xf numFmtId="179" fontId="85" fillId="0" borderId="31" xfId="4" applyNumberFormat="1" applyFont="1" applyBorder="1" applyAlignment="1">
      <alignment horizontal="center"/>
    </xf>
    <xf numFmtId="0" fontId="85" fillId="56" borderId="75" xfId="0" applyFont="1" applyFill="1" applyBorder="1"/>
    <xf numFmtId="0" fontId="85" fillId="56" borderId="77" xfId="0" applyFont="1" applyFill="1" applyBorder="1"/>
    <xf numFmtId="0" fontId="85" fillId="56" borderId="187" xfId="0" applyFont="1" applyFill="1" applyBorder="1"/>
    <xf numFmtId="0" fontId="85" fillId="0" borderId="35" xfId="0" applyFont="1" applyBorder="1" applyAlignment="1">
      <alignment horizontal="center"/>
    </xf>
    <xf numFmtId="0" fontId="85" fillId="61" borderId="29" xfId="0" applyFont="1" applyFill="1" applyBorder="1" applyAlignment="1">
      <alignment horizontal="center"/>
    </xf>
    <xf numFmtId="0" fontId="85" fillId="61" borderId="35" xfId="0" applyFont="1" applyFill="1" applyBorder="1" applyAlignment="1">
      <alignment horizontal="center"/>
    </xf>
    <xf numFmtId="0" fontId="85" fillId="0" borderId="35" xfId="0" applyFont="1" applyBorder="1" applyAlignment="1">
      <alignment horizontal="left"/>
    </xf>
    <xf numFmtId="44" fontId="0" fillId="0" borderId="0" xfId="2" applyFont="1"/>
    <xf numFmtId="3" fontId="93" fillId="0" borderId="40" xfId="0" applyNumberFormat="1" applyFont="1" applyBorder="1"/>
    <xf numFmtId="9" fontId="85" fillId="0" borderId="101" xfId="4" applyNumberFormat="1" applyFont="1" applyFill="1" applyBorder="1" applyAlignment="1"/>
    <xf numFmtId="9" fontId="93" fillId="0" borderId="40" xfId="4" applyNumberFormat="1" applyFont="1" applyFill="1" applyBorder="1" applyAlignment="1">
      <alignment horizontal="right"/>
    </xf>
    <xf numFmtId="9" fontId="93" fillId="0" borderId="38" xfId="4" applyNumberFormat="1" applyFont="1" applyFill="1" applyBorder="1" applyAlignment="1"/>
    <xf numFmtId="0" fontId="93" fillId="0" borderId="0" xfId="0" applyFont="1" applyAlignment="1">
      <alignment horizontal="left" wrapText="1"/>
    </xf>
    <xf numFmtId="165" fontId="124" fillId="0" borderId="0" xfId="0" applyNumberFormat="1" applyFont="1"/>
    <xf numFmtId="0" fontId="90" fillId="0" borderId="0" xfId="0" applyFont="1" applyAlignment="1">
      <alignment vertical="top"/>
    </xf>
    <xf numFmtId="0" fontId="90" fillId="61" borderId="0" xfId="0" applyFont="1" applyFill="1"/>
    <xf numFmtId="3" fontId="85" fillId="61" borderId="116" xfId="0" applyNumberFormat="1" applyFont="1" applyFill="1" applyBorder="1" applyAlignment="1">
      <alignment horizontal="center" vertical="center"/>
    </xf>
    <xf numFmtId="3" fontId="85" fillId="61" borderId="121" xfId="0" applyNumberFormat="1" applyFont="1" applyFill="1" applyBorder="1" applyAlignment="1">
      <alignment horizontal="center" vertical="center"/>
    </xf>
    <xf numFmtId="42" fontId="93" fillId="0" borderId="188" xfId="2" applyNumberFormat="1" applyFont="1" applyFill="1" applyBorder="1" applyAlignment="1"/>
    <xf numFmtId="0" fontId="162" fillId="57" borderId="71" xfId="0" applyFont="1" applyFill="1" applyBorder="1" applyAlignment="1">
      <alignment horizontal="center" vertical="center" wrapText="1"/>
    </xf>
    <xf numFmtId="0" fontId="162" fillId="57" borderId="77" xfId="0" applyFont="1" applyFill="1" applyBorder="1" applyAlignment="1">
      <alignment horizontal="center" vertical="center" wrapText="1"/>
    </xf>
    <xf numFmtId="0" fontId="116" fillId="0" borderId="25" xfId="0" applyFont="1" applyBorder="1"/>
    <xf numFmtId="44" fontId="118" fillId="0" borderId="0" xfId="2" applyFont="1"/>
    <xf numFmtId="44" fontId="118" fillId="0" borderId="0" xfId="0" applyNumberFormat="1" applyFont="1"/>
    <xf numFmtId="3" fontId="85" fillId="0" borderId="184" xfId="0" applyNumberFormat="1" applyFont="1" applyBorder="1" applyAlignment="1">
      <alignment horizontal="center"/>
    </xf>
    <xf numFmtId="3" fontId="85" fillId="0" borderId="134" xfId="0" applyNumberFormat="1" applyFont="1" applyBorder="1" applyAlignment="1">
      <alignment horizontal="center"/>
    </xf>
    <xf numFmtId="3" fontId="95" fillId="0" borderId="186" xfId="0" applyNumberFormat="1" applyFont="1" applyBorder="1" applyAlignment="1">
      <alignment horizontal="center"/>
    </xf>
    <xf numFmtId="42" fontId="93" fillId="0" borderId="188" xfId="2" applyNumberFormat="1" applyFont="1" applyFill="1" applyBorder="1" applyAlignment="1">
      <alignment vertical="top"/>
    </xf>
    <xf numFmtId="42" fontId="93" fillId="0" borderId="188" xfId="2" applyNumberFormat="1" applyFont="1" applyBorder="1" applyAlignment="1">
      <alignment vertical="top"/>
    </xf>
    <xf numFmtId="0" fontId="0" fillId="0" borderId="188" xfId="0" applyBorder="1"/>
    <xf numFmtId="0" fontId="0" fillId="0" borderId="191" xfId="0" applyBorder="1"/>
    <xf numFmtId="0" fontId="85" fillId="0" borderId="188" xfId="0" applyFont="1" applyBorder="1"/>
    <xf numFmtId="42" fontId="85" fillId="0" borderId="188" xfId="0" applyNumberFormat="1" applyFont="1" applyBorder="1"/>
    <xf numFmtId="0" fontId="85" fillId="0" borderId="191" xfId="0" applyFont="1" applyBorder="1"/>
    <xf numFmtId="164" fontId="85" fillId="0" borderId="188" xfId="4" applyNumberFormat="1" applyFont="1" applyBorder="1"/>
    <xf numFmtId="0" fontId="93" fillId="0" borderId="191" xfId="0" applyFont="1" applyBorder="1" applyAlignment="1">
      <alignment vertical="center" wrapText="1"/>
    </xf>
    <xf numFmtId="0" fontId="107" fillId="0" borderId="191" xfId="0" applyFont="1" applyBorder="1" applyAlignment="1">
      <alignment vertical="center" wrapText="1"/>
    </xf>
    <xf numFmtId="0" fontId="85" fillId="0" borderId="191" xfId="0" applyFont="1" applyBorder="1" applyAlignment="1">
      <alignment vertical="top"/>
    </xf>
    <xf numFmtId="3" fontId="85" fillId="70" borderId="188" xfId="0" applyNumberFormat="1" applyFont="1" applyFill="1" applyBorder="1"/>
    <xf numFmtId="42" fontId="93" fillId="0" borderId="192" xfId="0" applyNumberFormat="1" applyFont="1" applyBorder="1"/>
    <xf numFmtId="0" fontId="85" fillId="0" borderId="102" xfId="0" applyFont="1" applyBorder="1" applyAlignment="1">
      <alignment horizontal="left"/>
    </xf>
    <xf numFmtId="164" fontId="85" fillId="0" borderId="102" xfId="4" applyNumberFormat="1" applyFont="1" applyFill="1" applyBorder="1" applyAlignment="1">
      <alignment horizontal="left"/>
    </xf>
    <xf numFmtId="164" fontId="85" fillId="0" borderId="102" xfId="4" applyNumberFormat="1" applyFont="1" applyFill="1" applyBorder="1"/>
    <xf numFmtId="0" fontId="86" fillId="57" borderId="188" xfId="0" applyFont="1" applyFill="1" applyBorder="1" applyAlignment="1">
      <alignment horizontal="center" vertical="center" wrapText="1"/>
    </xf>
    <xf numFmtId="49" fontId="93" fillId="0" borderId="191" xfId="0" quotePrefix="1" applyNumberFormat="1" applyFont="1" applyBorder="1" applyAlignment="1">
      <alignment horizontal="center"/>
    </xf>
    <xf numFmtId="3" fontId="85" fillId="0" borderId="192" xfId="0" applyNumberFormat="1" applyFont="1" applyBorder="1" applyAlignment="1">
      <alignment horizontal="center" vertical="center"/>
    </xf>
    <xf numFmtId="3" fontId="85" fillId="0" borderId="191" xfId="0" applyNumberFormat="1" applyFont="1" applyBorder="1" applyAlignment="1">
      <alignment horizontal="center" vertical="center"/>
    </xf>
    <xf numFmtId="3" fontId="85" fillId="58" borderId="191" xfId="0" applyNumberFormat="1" applyFont="1" applyFill="1" applyBorder="1" applyAlignment="1">
      <alignment horizontal="center" vertical="center"/>
    </xf>
    <xf numFmtId="9" fontId="93" fillId="0" borderId="188" xfId="0" applyNumberFormat="1" applyFont="1" applyBorder="1" applyAlignment="1">
      <alignment horizontal="right" wrapText="1"/>
    </xf>
    <xf numFmtId="42" fontId="93" fillId="0" borderId="193" xfId="2" applyNumberFormat="1" applyFont="1" applyFill="1" applyBorder="1" applyAlignment="1"/>
    <xf numFmtId="9" fontId="85" fillId="0" borderId="193" xfId="1" applyFont="1" applyFill="1" applyBorder="1" applyAlignment="1"/>
    <xf numFmtId="9" fontId="85" fillId="0" borderId="194" xfId="1" applyFont="1" applyFill="1" applyBorder="1" applyAlignment="1"/>
    <xf numFmtId="165" fontId="93" fillId="0" borderId="193" xfId="0" applyNumberFormat="1" applyFont="1" applyBorder="1"/>
    <xf numFmtId="9" fontId="93" fillId="0" borderId="193" xfId="1" applyFont="1" applyBorder="1"/>
    <xf numFmtId="9" fontId="93" fillId="0" borderId="194" xfId="1" applyFont="1" applyBorder="1"/>
    <xf numFmtId="9" fontId="85" fillId="0" borderId="193" xfId="1" applyFont="1" applyFill="1" applyBorder="1"/>
    <xf numFmtId="9" fontId="93" fillId="0" borderId="194" xfId="1" applyFont="1" applyFill="1" applyBorder="1"/>
    <xf numFmtId="9" fontId="85" fillId="0" borderId="193" xfId="1" applyFont="1" applyBorder="1"/>
    <xf numFmtId="165" fontId="85" fillId="0" borderId="193" xfId="0" applyNumberFormat="1" applyFont="1" applyBorder="1" applyAlignment="1">
      <alignment vertical="top" wrapText="1"/>
    </xf>
    <xf numFmtId="165" fontId="93" fillId="0" borderId="194" xfId="2" applyNumberFormat="1" applyFont="1" applyBorder="1" applyAlignment="1">
      <alignment vertical="top"/>
    </xf>
    <xf numFmtId="10" fontId="93" fillId="0" borderId="194" xfId="0" applyNumberFormat="1" applyFont="1" applyBorder="1"/>
    <xf numFmtId="9" fontId="85" fillId="0" borderId="194" xfId="1" applyFont="1" applyBorder="1"/>
    <xf numFmtId="42" fontId="93" fillId="0" borderId="193" xfId="2" applyNumberFormat="1" applyFont="1" applyFill="1" applyBorder="1" applyAlignment="1">
      <alignment vertical="top"/>
    </xf>
    <xf numFmtId="42" fontId="93" fillId="0" borderId="193" xfId="2" applyNumberFormat="1" applyFont="1" applyBorder="1" applyAlignment="1">
      <alignment vertical="top"/>
    </xf>
    <xf numFmtId="179" fontId="85" fillId="0" borderId="194" xfId="4" applyNumberFormat="1" applyFont="1" applyBorder="1" applyAlignment="1">
      <alignment horizontal="center"/>
    </xf>
    <xf numFmtId="164" fontId="85" fillId="0" borderId="194" xfId="4" applyNumberFormat="1" applyFont="1" applyBorder="1" applyAlignment="1">
      <alignment horizontal="center"/>
    </xf>
    <xf numFmtId="0" fontId="85" fillId="0" borderId="194" xfId="0" applyFont="1" applyBorder="1" applyAlignment="1">
      <alignment horizontal="center"/>
    </xf>
    <xf numFmtId="0" fontId="93" fillId="59" borderId="193" xfId="0" applyFont="1" applyFill="1" applyBorder="1" applyAlignment="1">
      <alignment horizontal="center" vertical="center" wrapText="1"/>
    </xf>
    <xf numFmtId="0" fontId="93" fillId="59" borderId="194" xfId="0" applyFont="1" applyFill="1" applyBorder="1" applyAlignment="1">
      <alignment horizontal="center" vertical="center" wrapText="1"/>
    </xf>
    <xf numFmtId="0" fontId="165" fillId="56" borderId="193" xfId="0" applyFont="1" applyFill="1" applyBorder="1"/>
    <xf numFmtId="0" fontId="165" fillId="56" borderId="194" xfId="0" applyFont="1" applyFill="1" applyBorder="1"/>
    <xf numFmtId="42" fontId="93" fillId="0" borderId="194" xfId="0" applyNumberFormat="1" applyFont="1" applyBorder="1"/>
    <xf numFmtId="0" fontId="111" fillId="57" borderId="193" xfId="0" applyFont="1" applyFill="1" applyBorder="1" applyAlignment="1">
      <alignment horizontal="center" wrapText="1"/>
    </xf>
    <xf numFmtId="0" fontId="111" fillId="57" borderId="194" xfId="0" applyFont="1" applyFill="1" applyBorder="1" applyAlignment="1">
      <alignment horizontal="center" wrapText="1"/>
    </xf>
    <xf numFmtId="3" fontId="85" fillId="0" borderId="193" xfId="0" applyNumberFormat="1" applyFont="1" applyBorder="1" applyAlignment="1">
      <alignment horizontal="center" vertical="center"/>
    </xf>
    <xf numFmtId="3" fontId="85" fillId="0" borderId="194" xfId="0" applyNumberFormat="1" applyFont="1" applyBorder="1" applyAlignment="1">
      <alignment horizontal="center" vertical="center"/>
    </xf>
    <xf numFmtId="9" fontId="93" fillId="0" borderId="194" xfId="0" applyNumberFormat="1" applyFont="1" applyBorder="1" applyAlignment="1">
      <alignment horizontal="center"/>
    </xf>
    <xf numFmtId="9" fontId="114" fillId="0" borderId="193" xfId="1" applyFont="1" applyFill="1" applyBorder="1" applyAlignment="1"/>
    <xf numFmtId="9" fontId="114" fillId="0" borderId="194" xfId="1" applyFont="1" applyFill="1" applyBorder="1" applyAlignment="1"/>
    <xf numFmtId="3" fontId="114" fillId="0" borderId="193" xfId="0" applyNumberFormat="1" applyFont="1" applyBorder="1"/>
    <xf numFmtId="3" fontId="114" fillId="0" borderId="194" xfId="0" applyNumberFormat="1" applyFont="1" applyBorder="1"/>
    <xf numFmtId="0" fontId="85" fillId="70" borderId="68" xfId="0" applyFont="1" applyFill="1" applyBorder="1"/>
    <xf numFmtId="0" fontId="85" fillId="70" borderId="68" xfId="0" applyFont="1" applyFill="1" applyBorder="1" applyAlignment="1">
      <alignment horizontal="center"/>
    </xf>
    <xf numFmtId="0" fontId="85" fillId="70" borderId="27" xfId="0" applyFont="1" applyFill="1" applyBorder="1" applyAlignment="1">
      <alignment horizontal="center"/>
    </xf>
    <xf numFmtId="0" fontId="85" fillId="70" borderId="27" xfId="0" applyFont="1" applyFill="1" applyBorder="1" applyAlignment="1">
      <alignment horizontal="center" wrapText="1"/>
    </xf>
    <xf numFmtId="0" fontId="93" fillId="70" borderId="131" xfId="0" applyFont="1" applyFill="1" applyBorder="1" applyAlignment="1">
      <alignment horizontal="left" vertical="center" wrapText="1"/>
    </xf>
    <xf numFmtId="0" fontId="93" fillId="70" borderId="131" xfId="0" applyFont="1" applyFill="1" applyBorder="1" applyAlignment="1">
      <alignment horizontal="center" vertical="center" wrapText="1"/>
    </xf>
    <xf numFmtId="0" fontId="85" fillId="70" borderId="115" xfId="0" applyFont="1" applyFill="1" applyBorder="1" applyAlignment="1">
      <alignment horizontal="center"/>
    </xf>
    <xf numFmtId="0" fontId="85" fillId="70" borderId="37" xfId="0" applyFont="1" applyFill="1" applyBorder="1" applyAlignment="1">
      <alignment horizontal="center"/>
    </xf>
    <xf numFmtId="9" fontId="85" fillId="70" borderId="68" xfId="1" applyFont="1" applyFill="1" applyBorder="1"/>
    <xf numFmtId="9" fontId="85" fillId="70" borderId="27" xfId="1" applyFont="1" applyFill="1" applyBorder="1"/>
    <xf numFmtId="9" fontId="85" fillId="70" borderId="27" xfId="1" applyFont="1" applyFill="1" applyBorder="1" applyAlignment="1">
      <alignment horizontal="right" wrapText="1"/>
    </xf>
    <xf numFmtId="9" fontId="85" fillId="70" borderId="115" xfId="1" applyFont="1" applyFill="1" applyBorder="1"/>
    <xf numFmtId="9" fontId="85" fillId="70" borderId="37" xfId="1" applyFont="1" applyFill="1" applyBorder="1"/>
    <xf numFmtId="0" fontId="116" fillId="59" borderId="45" xfId="0" applyFont="1" applyFill="1" applyBorder="1" applyAlignment="1">
      <alignment horizontal="center" wrapText="1"/>
    </xf>
    <xf numFmtId="0" fontId="117" fillId="0" borderId="68" xfId="30956" applyFont="1" applyBorder="1"/>
    <xf numFmtId="0" fontId="117" fillId="0" borderId="68" xfId="30956" applyFont="1" applyBorder="1" applyAlignment="1">
      <alignment wrapText="1"/>
    </xf>
    <xf numFmtId="0" fontId="117" fillId="0" borderId="33" xfId="0" applyFont="1" applyBorder="1" applyAlignment="1">
      <alignment horizontal="left" vertical="center" wrapText="1"/>
    </xf>
    <xf numFmtId="0" fontId="117" fillId="0" borderId="33" xfId="0" applyFont="1" applyBorder="1" applyAlignment="1">
      <alignment wrapText="1"/>
    </xf>
    <xf numFmtId="0" fontId="116" fillId="59" borderId="45" xfId="0" applyFont="1" applyFill="1" applyBorder="1" applyAlignment="1">
      <alignment horizontal="center" vertical="center" wrapText="1"/>
    </xf>
    <xf numFmtId="3" fontId="129" fillId="0" borderId="0" xfId="0" applyNumberFormat="1" applyFont="1"/>
    <xf numFmtId="164" fontId="129" fillId="0" borderId="0" xfId="4" applyNumberFormat="1" applyFont="1" applyFill="1" applyBorder="1"/>
    <xf numFmtId="0" fontId="102" fillId="0" borderId="0" xfId="0" applyFont="1"/>
    <xf numFmtId="43" fontId="85" fillId="0" borderId="0" xfId="4" applyFont="1" applyFill="1"/>
    <xf numFmtId="9" fontId="97" fillId="0" borderId="0" xfId="1" applyFont="1" applyFill="1"/>
    <xf numFmtId="9" fontId="85" fillId="0" borderId="0" xfId="1" applyFont="1" applyFill="1"/>
    <xf numFmtId="6" fontId="86" fillId="0" borderId="0" xfId="0" applyNumberFormat="1" applyFont="1"/>
    <xf numFmtId="164" fontId="93" fillId="0" borderId="0" xfId="4" applyNumberFormat="1" applyFont="1" applyFill="1" applyBorder="1"/>
    <xf numFmtId="177" fontId="93" fillId="0" borderId="0" xfId="4" applyNumberFormat="1" applyFont="1" applyFill="1" applyBorder="1"/>
    <xf numFmtId="165" fontId="93" fillId="0" borderId="0" xfId="2" applyNumberFormat="1" applyFont="1" applyFill="1" applyBorder="1"/>
    <xf numFmtId="0" fontId="85" fillId="0" borderId="25" xfId="0" applyFont="1" applyBorder="1" applyAlignment="1">
      <alignment horizontal="left" wrapText="1"/>
    </xf>
    <xf numFmtId="164" fontId="85" fillId="0" borderId="35" xfId="4" applyNumberFormat="1" applyFont="1" applyFill="1" applyBorder="1"/>
    <xf numFmtId="0" fontId="116" fillId="64" borderId="72" xfId="0" applyFont="1" applyFill="1" applyBorder="1" applyAlignment="1">
      <alignment vertical="center"/>
    </xf>
    <xf numFmtId="165" fontId="85" fillId="0" borderId="71" xfId="2" applyNumberFormat="1" applyFont="1" applyFill="1" applyBorder="1" applyAlignment="1">
      <alignment horizontal="center" vertical="center" wrapText="1"/>
    </xf>
    <xf numFmtId="3" fontId="85" fillId="0" borderId="71" xfId="2" applyNumberFormat="1" applyFont="1" applyFill="1" applyBorder="1" applyAlignment="1">
      <alignment horizontal="center" vertical="center" wrapText="1"/>
    </xf>
    <xf numFmtId="0" fontId="85" fillId="0" borderId="0" xfId="0" applyFont="1" applyAlignment="1">
      <alignment horizontal="left"/>
    </xf>
    <xf numFmtId="0" fontId="8" fillId="0" borderId="0" xfId="0" applyFont="1" applyAlignment="1">
      <alignment horizontal="left"/>
    </xf>
    <xf numFmtId="0" fontId="89" fillId="0" borderId="0" xfId="2064" applyFont="1" applyAlignment="1">
      <alignment horizontal="left"/>
    </xf>
    <xf numFmtId="0" fontId="167" fillId="0" borderId="0" xfId="0" applyFont="1"/>
    <xf numFmtId="0" fontId="169" fillId="0" borderId="0" xfId="0" applyFont="1" applyAlignment="1">
      <alignment horizontal="left" wrapText="1"/>
    </xf>
    <xf numFmtId="0" fontId="107" fillId="0" borderId="0" xfId="0" applyFont="1" applyAlignment="1">
      <alignment horizontal="left" wrapText="1"/>
    </xf>
    <xf numFmtId="3" fontId="7" fillId="0" borderId="0" xfId="0" applyNumberFormat="1" applyFont="1" applyAlignment="1">
      <alignment vertical="center"/>
    </xf>
    <xf numFmtId="0" fontId="0" fillId="0" borderId="0" xfId="0" applyAlignment="1">
      <alignment horizontal="left" wrapText="1"/>
    </xf>
    <xf numFmtId="0" fontId="173" fillId="0" borderId="0" xfId="0" applyFont="1" applyAlignment="1">
      <alignment horizontal="left" vertical="top"/>
    </xf>
    <xf numFmtId="0" fontId="89" fillId="0" borderId="0" xfId="0" applyFont="1" applyAlignment="1">
      <alignment horizontal="left" vertical="top"/>
    </xf>
    <xf numFmtId="0" fontId="109" fillId="0" borderId="175" xfId="0" applyFont="1" applyBorder="1"/>
    <xf numFmtId="0" fontId="109" fillId="0" borderId="0" xfId="0" applyFont="1"/>
    <xf numFmtId="10" fontId="101" fillId="0" borderId="102" xfId="0" applyNumberFormat="1" applyFont="1" applyBorder="1" applyAlignment="1">
      <alignment horizontal="center" vertical="center"/>
    </xf>
    <xf numFmtId="10" fontId="101" fillId="0" borderId="101" xfId="0" applyNumberFormat="1" applyFont="1" applyBorder="1" applyAlignment="1">
      <alignment horizontal="center" vertical="center"/>
    </xf>
    <xf numFmtId="10" fontId="101" fillId="0" borderId="40" xfId="0" applyNumberFormat="1" applyFont="1" applyBorder="1" applyAlignment="1">
      <alignment horizontal="center" vertical="center"/>
    </xf>
    <xf numFmtId="10" fontId="101" fillId="0" borderId="38" xfId="0" applyNumberFormat="1" applyFont="1" applyBorder="1" applyAlignment="1">
      <alignment horizontal="center" vertical="center"/>
    </xf>
    <xf numFmtId="44" fontId="99" fillId="0" borderId="102" xfId="125" applyNumberFormat="1" applyFont="1" applyBorder="1"/>
    <xf numFmtId="44" fontId="99" fillId="0" borderId="40" xfId="125" applyNumberFormat="1" applyFont="1" applyBorder="1"/>
    <xf numFmtId="42" fontId="99" fillId="0" borderId="102" xfId="125" applyNumberFormat="1" applyFont="1" applyBorder="1"/>
    <xf numFmtId="10" fontId="99" fillId="0" borderId="102" xfId="125" applyNumberFormat="1" applyFont="1" applyBorder="1"/>
    <xf numFmtId="10" fontId="99" fillId="0" borderId="101" xfId="125" applyNumberFormat="1" applyFont="1" applyBorder="1"/>
    <xf numFmtId="42" fontId="99" fillId="0" borderId="40" xfId="125" applyNumberFormat="1" applyFont="1" applyBorder="1"/>
    <xf numFmtId="10" fontId="99" fillId="0" borderId="40" xfId="125" applyNumberFormat="1" applyFont="1" applyBorder="1"/>
    <xf numFmtId="10" fontId="99" fillId="0" borderId="38" xfId="125" applyNumberFormat="1" applyFont="1" applyBorder="1"/>
    <xf numFmtId="42" fontId="101" fillId="0" borderId="102" xfId="0" applyNumberFormat="1" applyFont="1" applyBorder="1" applyAlignment="1">
      <alignment horizontal="right" vertical="center"/>
    </xf>
    <xf numFmtId="42" fontId="101" fillId="0" borderId="40" xfId="0" applyNumberFormat="1" applyFont="1" applyBorder="1" applyAlignment="1">
      <alignment horizontal="right" vertical="center"/>
    </xf>
    <xf numFmtId="0" fontId="85" fillId="0" borderId="102" xfId="0" applyFont="1" applyBorder="1" applyAlignment="1">
      <alignment horizontal="left" vertical="center" wrapText="1"/>
    </xf>
    <xf numFmtId="42" fontId="89" fillId="61" borderId="101" xfId="2" applyNumberFormat="1" applyFont="1" applyFill="1" applyBorder="1" applyAlignment="1">
      <alignment horizontal="justify"/>
    </xf>
    <xf numFmtId="42" fontId="89" fillId="61" borderId="102" xfId="2" applyNumberFormat="1" applyFont="1" applyFill="1" applyBorder="1" applyAlignment="1">
      <alignment horizontal="justify"/>
    </xf>
    <xf numFmtId="42" fontId="89" fillId="48" borderId="104" xfId="0" applyNumberFormat="1" applyFont="1" applyFill="1" applyBorder="1" applyAlignment="1">
      <alignment horizontal="center"/>
    </xf>
    <xf numFmtId="42" fontId="89" fillId="48" borderId="132" xfId="0" applyNumberFormat="1" applyFont="1" applyFill="1" applyBorder="1" applyAlignment="1">
      <alignment horizontal="center"/>
    </xf>
    <xf numFmtId="42" fontId="89" fillId="0" borderId="102" xfId="2" applyNumberFormat="1" applyFont="1" applyBorder="1" applyAlignment="1">
      <alignment horizontal="center"/>
    </xf>
    <xf numFmtId="42" fontId="89" fillId="0" borderId="101" xfId="2" applyNumberFormat="1" applyFont="1" applyBorder="1" applyAlignment="1">
      <alignment horizontal="center"/>
    </xf>
    <xf numFmtId="42" fontId="89" fillId="48" borderId="104" xfId="2" applyNumberFormat="1" applyFont="1" applyFill="1" applyBorder="1" applyAlignment="1">
      <alignment horizontal="center"/>
    </xf>
    <xf numFmtId="42" fontId="89" fillId="48" borderId="132" xfId="2" applyNumberFormat="1" applyFont="1" applyFill="1" applyBorder="1" applyAlignment="1">
      <alignment horizontal="center"/>
    </xf>
    <xf numFmtId="42" fontId="89" fillId="0" borderId="40" xfId="2" applyNumberFormat="1" applyFont="1" applyBorder="1" applyAlignment="1">
      <alignment horizontal="center"/>
    </xf>
    <xf numFmtId="42" fontId="89" fillId="0" borderId="38" xfId="2" applyNumberFormat="1" applyFont="1" applyBorder="1" applyAlignment="1">
      <alignment horizontal="center"/>
    </xf>
    <xf numFmtId="43" fontId="85" fillId="0" borderId="72" xfId="4" applyFont="1" applyBorder="1" applyAlignment="1">
      <alignment horizontal="center"/>
    </xf>
    <xf numFmtId="43" fontId="85" fillId="0" borderId="102" xfId="4" applyFont="1" applyBorder="1" applyAlignment="1">
      <alignment horizontal="center"/>
    </xf>
    <xf numFmtId="43" fontId="85" fillId="0" borderId="132" xfId="4" applyFont="1" applyBorder="1" applyAlignment="1">
      <alignment horizontal="center"/>
    </xf>
    <xf numFmtId="43" fontId="85" fillId="0" borderId="39" xfId="4" applyFont="1" applyBorder="1" applyAlignment="1"/>
    <xf numFmtId="43" fontId="85" fillId="0" borderId="40" xfId="4" applyFont="1" applyBorder="1" applyAlignment="1"/>
    <xf numFmtId="43" fontId="85" fillId="0" borderId="64" xfId="4" applyFont="1" applyBorder="1" applyAlignment="1"/>
    <xf numFmtId="42" fontId="85" fillId="0" borderId="39" xfId="4" applyNumberFormat="1" applyFont="1" applyBorder="1" applyAlignment="1">
      <alignment horizontal="center"/>
    </xf>
    <xf numFmtId="42" fontId="85" fillId="0" borderId="40" xfId="4" applyNumberFormat="1" applyFont="1" applyBorder="1" applyAlignment="1">
      <alignment horizontal="center"/>
    </xf>
    <xf numFmtId="42" fontId="85" fillId="0" borderId="38" xfId="4" applyNumberFormat="1" applyFont="1" applyBorder="1" applyAlignment="1">
      <alignment horizontal="center"/>
    </xf>
    <xf numFmtId="42" fontId="85" fillId="64" borderId="102" xfId="4" applyNumberFormat="1" applyFont="1" applyFill="1" applyBorder="1"/>
    <xf numFmtId="42" fontId="85" fillId="0" borderId="105" xfId="2" applyNumberFormat="1" applyFont="1" applyFill="1" applyBorder="1"/>
    <xf numFmtId="42" fontId="85" fillId="64" borderId="105" xfId="4" applyNumberFormat="1" applyFont="1" applyFill="1" applyBorder="1"/>
    <xf numFmtId="42" fontId="85" fillId="0" borderId="56" xfId="2" applyNumberFormat="1" applyFont="1" applyFill="1" applyBorder="1"/>
    <xf numFmtId="42" fontId="85" fillId="64" borderId="101" xfId="4" applyNumberFormat="1" applyFont="1" applyFill="1" applyBorder="1"/>
    <xf numFmtId="42" fontId="85" fillId="64" borderId="101" xfId="0" applyNumberFormat="1" applyFont="1" applyFill="1" applyBorder="1"/>
    <xf numFmtId="42" fontId="85" fillId="0" borderId="38" xfId="0" applyNumberFormat="1" applyFont="1" applyBorder="1"/>
    <xf numFmtId="0" fontId="114" fillId="0" borderId="0" xfId="0" applyFont="1"/>
    <xf numFmtId="0" fontId="117" fillId="0" borderId="134" xfId="0" applyFont="1" applyBorder="1" applyAlignment="1">
      <alignment horizontal="center"/>
    </xf>
    <xf numFmtId="39" fontId="85" fillId="0" borderId="42" xfId="2" applyNumberFormat="1" applyFont="1" applyFill="1" applyBorder="1" applyAlignment="1">
      <alignment horizontal="center" vertical="top"/>
    </xf>
    <xf numFmtId="3" fontId="117" fillId="0" borderId="72" xfId="0" applyNumberFormat="1" applyFont="1" applyBorder="1" applyAlignment="1">
      <alignment horizontal="center"/>
    </xf>
    <xf numFmtId="3" fontId="117" fillId="0" borderId="116" xfId="0" applyNumberFormat="1" applyFont="1" applyBorder="1" applyAlignment="1">
      <alignment horizontal="center"/>
    </xf>
    <xf numFmtId="3" fontId="117" fillId="0" borderId="159" xfId="0" applyNumberFormat="1" applyFont="1" applyBorder="1" applyAlignment="1">
      <alignment horizontal="center"/>
    </xf>
    <xf numFmtId="3" fontId="85" fillId="0" borderId="33" xfId="2" applyNumberFormat="1" applyFont="1" applyFill="1" applyBorder="1" applyAlignment="1">
      <alignment horizontal="center" vertical="top"/>
    </xf>
    <xf numFmtId="3" fontId="85" fillId="0" borderId="29" xfId="2" applyNumberFormat="1" applyFont="1" applyFill="1" applyBorder="1" applyAlignment="1">
      <alignment horizontal="center" vertical="top"/>
    </xf>
    <xf numFmtId="3" fontId="85" fillId="0" borderId="35" xfId="2" applyNumberFormat="1" applyFont="1" applyFill="1" applyBorder="1" applyAlignment="1">
      <alignment horizontal="center" vertical="top"/>
    </xf>
    <xf numFmtId="9" fontId="85" fillId="61" borderId="73" xfId="1" applyFont="1" applyFill="1" applyBorder="1" applyAlignment="1">
      <alignment horizontal="center"/>
    </xf>
    <xf numFmtId="9" fontId="85" fillId="61" borderId="195" xfId="1" applyFont="1" applyFill="1" applyBorder="1" applyAlignment="1">
      <alignment horizontal="center"/>
    </xf>
    <xf numFmtId="9" fontId="85" fillId="0" borderId="187" xfId="1" applyFont="1" applyBorder="1" applyAlignment="1">
      <alignment horizontal="center"/>
    </xf>
    <xf numFmtId="9" fontId="85" fillId="61" borderId="72" xfId="1" applyFont="1" applyFill="1" applyBorder="1" applyAlignment="1">
      <alignment horizontal="center"/>
    </xf>
    <xf numFmtId="9" fontId="85" fillId="61" borderId="116" xfId="1" applyFont="1" applyFill="1" applyBorder="1" applyAlignment="1">
      <alignment horizontal="center"/>
    </xf>
    <xf numFmtId="9" fontId="85" fillId="0" borderId="134" xfId="1" applyFont="1" applyBorder="1" applyAlignment="1">
      <alignment horizontal="center"/>
    </xf>
    <xf numFmtId="9" fontId="95" fillId="61" borderId="39" xfId="1" applyFont="1" applyFill="1" applyBorder="1" applyAlignment="1">
      <alignment horizontal="center"/>
    </xf>
    <xf numFmtId="9" fontId="95" fillId="61" borderId="185" xfId="1" applyFont="1" applyFill="1" applyBorder="1" applyAlignment="1">
      <alignment horizontal="center"/>
    </xf>
    <xf numFmtId="9" fontId="95" fillId="0" borderId="186" xfId="1" applyFont="1" applyBorder="1" applyAlignment="1">
      <alignment horizontal="center"/>
    </xf>
    <xf numFmtId="0" fontId="174" fillId="57" borderId="74" xfId="0" applyFont="1" applyFill="1" applyBorder="1" applyAlignment="1">
      <alignment horizontal="center" vertical="center"/>
    </xf>
    <xf numFmtId="0" fontId="176" fillId="0" borderId="99" xfId="0" quotePrefix="1" applyFont="1" applyBorder="1" applyAlignment="1">
      <alignment horizontal="left" wrapText="1"/>
    </xf>
    <xf numFmtId="0" fontId="179" fillId="0" borderId="0" xfId="0" applyFont="1" applyAlignment="1">
      <alignment horizontal="left"/>
    </xf>
    <xf numFmtId="0" fontId="174" fillId="0" borderId="63" xfId="0" quotePrefix="1" applyFont="1" applyBorder="1" applyAlignment="1">
      <alignment horizontal="left" wrapText="1"/>
    </xf>
    <xf numFmtId="0" fontId="85" fillId="57" borderId="45" xfId="0" applyFont="1" applyFill="1" applyBorder="1" applyAlignment="1">
      <alignment horizontal="center" wrapText="1"/>
    </xf>
    <xf numFmtId="43" fontId="85" fillId="57" borderId="45" xfId="4" quotePrefix="1" applyFont="1" applyFill="1" applyBorder="1" applyAlignment="1">
      <alignment horizontal="center" wrapText="1"/>
    </xf>
    <xf numFmtId="0" fontId="85" fillId="0" borderId="45" xfId="0" applyFont="1" applyBorder="1" applyAlignment="1">
      <alignment horizontal="center" wrapText="1"/>
    </xf>
    <xf numFmtId="43" fontId="85" fillId="0" borderId="45" xfId="4" quotePrefix="1" applyFont="1" applyFill="1" applyBorder="1" applyAlignment="1">
      <alignment horizontal="center" wrapText="1"/>
    </xf>
    <xf numFmtId="2" fontId="85" fillId="0" borderId="45" xfId="4" applyNumberFormat="1" applyFont="1" applyBorder="1" applyAlignment="1">
      <alignment horizontal="center"/>
    </xf>
    <xf numFmtId="2" fontId="85" fillId="0" borderId="45" xfId="4" applyNumberFormat="1" applyFont="1" applyFill="1" applyBorder="1" applyAlignment="1">
      <alignment horizontal="center"/>
    </xf>
    <xf numFmtId="0" fontId="128" fillId="62" borderId="45" xfId="0" applyFont="1" applyFill="1" applyBorder="1"/>
    <xf numFmtId="0" fontId="93" fillId="57" borderId="45" xfId="0" applyFont="1" applyFill="1" applyBorder="1" applyAlignment="1" applyProtection="1">
      <alignment horizontal="justify" vertical="center" wrapText="1"/>
      <protection locked="0"/>
    </xf>
    <xf numFmtId="0" fontId="93" fillId="57" borderId="45" xfId="0" applyFont="1" applyFill="1" applyBorder="1" applyAlignment="1" applyProtection="1">
      <alignment horizontal="center" vertical="center" wrapText="1"/>
      <protection locked="0"/>
    </xf>
    <xf numFmtId="0" fontId="85" fillId="0" borderId="45" xfId="0" applyFont="1" applyBorder="1" applyAlignment="1" applyProtection="1">
      <alignment horizontal="center" wrapText="1"/>
      <protection locked="0"/>
    </xf>
    <xf numFmtId="165" fontId="85" fillId="0" borderId="45" xfId="2" applyNumberFormat="1" applyFont="1" applyBorder="1" applyAlignment="1" applyProtection="1">
      <alignment wrapText="1"/>
      <protection locked="0"/>
    </xf>
    <xf numFmtId="2" fontId="85" fillId="0" borderId="45" xfId="4" applyNumberFormat="1" applyFont="1" applyBorder="1" applyAlignment="1" applyProtection="1">
      <alignment horizontal="center" vertical="center" wrapText="1"/>
      <protection locked="0"/>
    </xf>
    <xf numFmtId="165" fontId="85" fillId="0" borderId="45" xfId="2" applyNumberFormat="1" applyFont="1" applyBorder="1" applyAlignment="1" applyProtection="1">
      <alignment horizontal="center"/>
      <protection locked="0"/>
    </xf>
    <xf numFmtId="0" fontId="85" fillId="0" borderId="45" xfId="0" applyFont="1" applyBorder="1" applyAlignment="1">
      <alignment horizontal="center"/>
    </xf>
    <xf numFmtId="0" fontId="85" fillId="62" borderId="45" xfId="0" applyFont="1" applyFill="1" applyBorder="1" applyAlignment="1" applyProtection="1">
      <alignment horizontal="center" wrapText="1"/>
      <protection locked="0"/>
    </xf>
    <xf numFmtId="165" fontId="85" fillId="62" borderId="45" xfId="2" applyNumberFormat="1" applyFont="1" applyFill="1" applyBorder="1" applyAlignment="1" applyProtection="1">
      <alignment wrapText="1"/>
      <protection locked="0"/>
    </xf>
    <xf numFmtId="2" fontId="85" fillId="62" borderId="45" xfId="4" applyNumberFormat="1" applyFont="1" applyFill="1" applyBorder="1" applyAlignment="1" applyProtection="1">
      <alignment horizontal="center" vertical="center" wrapText="1"/>
      <protection locked="0"/>
    </xf>
    <xf numFmtId="165" fontId="85" fillId="62" borderId="45" xfId="2" applyNumberFormat="1" applyFont="1" applyFill="1" applyBorder="1" applyAlignment="1" applyProtection="1">
      <alignment horizontal="center"/>
      <protection locked="0"/>
    </xf>
    <xf numFmtId="0" fontId="85" fillId="62" borderId="45" xfId="0" applyFont="1" applyFill="1" applyBorder="1" applyAlignment="1">
      <alignment horizontal="center"/>
    </xf>
    <xf numFmtId="165" fontId="85" fillId="0" borderId="45" xfId="2" applyNumberFormat="1" applyFont="1" applyFill="1" applyBorder="1" applyAlignment="1" applyProtection="1">
      <alignment wrapText="1"/>
      <protection locked="0"/>
    </xf>
    <xf numFmtId="2" fontId="85" fillId="0" borderId="45" xfId="4" applyNumberFormat="1" applyFont="1" applyFill="1" applyBorder="1" applyAlignment="1" applyProtection="1">
      <alignment horizontal="center" vertical="center" wrapText="1"/>
      <protection locked="0"/>
    </xf>
    <xf numFmtId="165" fontId="85" fillId="0" borderId="0" xfId="2" applyNumberFormat="1" applyFont="1" applyBorder="1" applyAlignment="1">
      <alignment horizontal="center" vertical="center" wrapText="1"/>
    </xf>
    <xf numFmtId="165" fontId="85" fillId="61" borderId="0" xfId="2" applyNumberFormat="1" applyFont="1" applyFill="1" applyBorder="1" applyAlignment="1">
      <alignment horizontal="center" vertical="center" wrapText="1"/>
    </xf>
    <xf numFmtId="3" fontId="85" fillId="0" borderId="0" xfId="2" applyNumberFormat="1" applyFont="1" applyBorder="1" applyAlignment="1">
      <alignment horizontal="center" vertical="center" wrapText="1"/>
    </xf>
    <xf numFmtId="0" fontId="93" fillId="0" borderId="73" xfId="0" applyFont="1" applyBorder="1" applyAlignment="1">
      <alignment horizontal="center" vertical="center" wrapText="1"/>
    </xf>
    <xf numFmtId="0" fontId="93" fillId="0" borderId="71" xfId="0" applyFont="1" applyBorder="1" applyAlignment="1">
      <alignment horizontal="center" vertical="center" wrapText="1"/>
    </xf>
    <xf numFmtId="0" fontId="93" fillId="0" borderId="74" xfId="0" applyFont="1" applyBorder="1" applyAlignment="1">
      <alignment horizontal="center" vertical="center" wrapText="1"/>
    </xf>
    <xf numFmtId="0" fontId="85" fillId="59" borderId="73" xfId="0" applyFont="1" applyFill="1" applyBorder="1" applyAlignment="1">
      <alignment horizontal="center" vertical="center" wrapText="1"/>
    </xf>
    <xf numFmtId="0" fontId="85" fillId="59" borderId="71" xfId="0" applyFont="1" applyFill="1" applyBorder="1" applyAlignment="1">
      <alignment horizontal="center" vertical="center" wrapText="1"/>
    </xf>
    <xf numFmtId="0" fontId="85" fillId="59" borderId="74" xfId="0" applyFont="1" applyFill="1" applyBorder="1" applyAlignment="1">
      <alignment horizontal="center" vertical="center" wrapText="1"/>
    </xf>
    <xf numFmtId="0" fontId="85" fillId="59" borderId="72" xfId="0" applyFont="1" applyFill="1" applyBorder="1" applyAlignment="1">
      <alignment horizontal="center" vertical="center" wrapText="1"/>
    </xf>
    <xf numFmtId="3" fontId="85" fillId="59" borderId="101" xfId="2" applyNumberFormat="1" applyFont="1" applyFill="1" applyBorder="1" applyAlignment="1">
      <alignment horizontal="center" vertical="center" wrapText="1"/>
    </xf>
    <xf numFmtId="0" fontId="85" fillId="59" borderId="39" xfId="0" applyFont="1" applyFill="1" applyBorder="1" applyAlignment="1">
      <alignment horizontal="center" vertical="center" wrapText="1"/>
    </xf>
    <xf numFmtId="0" fontId="85" fillId="59" borderId="40" xfId="0" applyFont="1" applyFill="1" applyBorder="1" applyAlignment="1">
      <alignment horizontal="center" vertical="center" wrapText="1"/>
    </xf>
    <xf numFmtId="165" fontId="85" fillId="59" borderId="40" xfId="2" applyNumberFormat="1" applyFont="1" applyFill="1" applyBorder="1" applyAlignment="1">
      <alignment horizontal="center" vertical="center" wrapText="1"/>
    </xf>
    <xf numFmtId="3" fontId="85" fillId="59" borderId="40" xfId="2" applyNumberFormat="1" applyFont="1" applyFill="1" applyBorder="1" applyAlignment="1">
      <alignment horizontal="center" vertical="center" wrapText="1"/>
    </xf>
    <xf numFmtId="3" fontId="85" fillId="59" borderId="38" xfId="2" applyNumberFormat="1" applyFont="1" applyFill="1" applyBorder="1" applyAlignment="1">
      <alignment horizontal="center" vertical="center" wrapText="1"/>
    </xf>
    <xf numFmtId="0" fontId="85" fillId="0" borderId="50" xfId="0" applyFont="1" applyBorder="1" applyAlignment="1">
      <alignment horizontal="center" wrapText="1"/>
    </xf>
    <xf numFmtId="10" fontId="85" fillId="0" borderId="50" xfId="0" applyNumberFormat="1" applyFont="1" applyBorder="1" applyAlignment="1">
      <alignment horizontal="center" wrapText="1"/>
    </xf>
    <xf numFmtId="0" fontId="85" fillId="0" borderId="25" xfId="0" applyFont="1" applyBorder="1" applyAlignment="1">
      <alignment horizontal="center"/>
    </xf>
    <xf numFmtId="3" fontId="85" fillId="0" borderId="26" xfId="0" applyNumberFormat="1" applyFont="1" applyBorder="1"/>
    <xf numFmtId="0" fontId="124" fillId="0" borderId="51" xfId="0" applyFont="1" applyBorder="1" applyAlignment="1">
      <alignment horizontal="left" vertical="center" wrapText="1"/>
    </xf>
    <xf numFmtId="0" fontId="124" fillId="0" borderId="191" xfId="0" applyFont="1" applyBorder="1" applyAlignment="1">
      <alignment horizontal="left" vertical="center" wrapText="1"/>
    </xf>
    <xf numFmtId="0" fontId="85" fillId="0" borderId="191" xfId="0" applyFont="1" applyBorder="1" applyAlignment="1">
      <alignment horizontal="left" vertical="center"/>
    </xf>
    <xf numFmtId="0" fontId="85" fillId="0" borderId="188" xfId="0" applyFont="1" applyBorder="1" applyAlignment="1">
      <alignment horizontal="left" vertical="center"/>
    </xf>
    <xf numFmtId="164" fontId="85" fillId="0" borderId="191" xfId="4" applyNumberFormat="1" applyFont="1" applyBorder="1"/>
    <xf numFmtId="9" fontId="85" fillId="70" borderId="50" xfId="0" applyNumberFormat="1" applyFont="1" applyFill="1" applyBorder="1"/>
    <xf numFmtId="164" fontId="85" fillId="70" borderId="188" xfId="4" applyNumberFormat="1" applyFont="1" applyFill="1" applyBorder="1" applyAlignment="1">
      <alignment wrapText="1"/>
    </xf>
    <xf numFmtId="9" fontId="85" fillId="70" borderId="188" xfId="0" applyNumberFormat="1" applyFont="1" applyFill="1" applyBorder="1"/>
    <xf numFmtId="177" fontId="93" fillId="59" borderId="101" xfId="0" applyNumberFormat="1" applyFont="1" applyFill="1" applyBorder="1" applyAlignment="1">
      <alignment horizontal="left" vertical="center" wrapText="1"/>
    </xf>
    <xf numFmtId="0" fontId="97" fillId="68" borderId="101" xfId="0" applyFont="1" applyFill="1" applyBorder="1" applyAlignment="1">
      <alignment horizontal="left" vertical="center" wrapText="1"/>
    </xf>
    <xf numFmtId="3" fontId="93" fillId="57" borderId="102" xfId="0" applyNumberFormat="1" applyFont="1" applyFill="1" applyBorder="1" applyAlignment="1">
      <alignment horizontal="center" vertical="center" wrapText="1"/>
    </xf>
    <xf numFmtId="10" fontId="85" fillId="0" borderId="102" xfId="0" applyNumberFormat="1" applyFont="1" applyBorder="1" applyAlignment="1">
      <alignment horizontal="center" vertical="center"/>
    </xf>
    <xf numFmtId="0" fontId="93" fillId="57" borderId="72" xfId="0" applyFont="1" applyFill="1" applyBorder="1" applyAlignment="1">
      <alignment horizontal="center" vertical="center" wrapText="1"/>
    </xf>
    <xf numFmtId="0" fontId="93" fillId="57" borderId="101" xfId="0" applyFont="1" applyFill="1" applyBorder="1" applyAlignment="1">
      <alignment horizontal="center" vertical="center" wrapText="1"/>
    </xf>
    <xf numFmtId="3" fontId="93" fillId="0" borderId="40" xfId="0" applyNumberFormat="1" applyFont="1" applyBorder="1" applyAlignment="1">
      <alignment horizontal="center" vertical="center"/>
    </xf>
    <xf numFmtId="10" fontId="93" fillId="0" borderId="40" xfId="0" applyNumberFormat="1" applyFont="1" applyBorder="1" applyAlignment="1">
      <alignment horizontal="center" vertical="center"/>
    </xf>
    <xf numFmtId="9" fontId="93" fillId="0" borderId="40" xfId="0" applyNumberFormat="1" applyFont="1" applyBorder="1" applyAlignment="1">
      <alignment horizontal="center" vertical="center"/>
    </xf>
    <xf numFmtId="10" fontId="93" fillId="0" borderId="38" xfId="0" applyNumberFormat="1" applyFont="1" applyBorder="1" applyAlignment="1">
      <alignment horizontal="center" vertical="center"/>
    </xf>
    <xf numFmtId="10" fontId="93" fillId="0" borderId="40" xfId="1" applyNumberFormat="1" applyFont="1" applyBorder="1" applyAlignment="1">
      <alignment horizontal="center" vertical="center"/>
    </xf>
    <xf numFmtId="0" fontId="95" fillId="0" borderId="72" xfId="0" applyFont="1" applyBorder="1" applyAlignment="1">
      <alignment horizontal="center" vertical="center" wrapText="1"/>
    </xf>
    <xf numFmtId="0" fontId="95" fillId="0" borderId="101" xfId="0" applyFont="1" applyBorder="1" applyAlignment="1">
      <alignment horizontal="center" vertical="center" wrapText="1"/>
    </xf>
    <xf numFmtId="9" fontId="114" fillId="0" borderId="101" xfId="1" applyFont="1" applyBorder="1" applyAlignment="1"/>
    <xf numFmtId="9" fontId="114" fillId="0" borderId="40" xfId="1" applyFont="1" applyBorder="1" applyAlignment="1"/>
    <xf numFmtId="9" fontId="114" fillId="0" borderId="38" xfId="1" applyFont="1" applyBorder="1" applyAlignment="1"/>
    <xf numFmtId="0" fontId="93" fillId="57" borderId="78" xfId="0" applyFont="1" applyFill="1" applyBorder="1" applyAlignment="1">
      <alignment horizontal="center" vertical="center"/>
    </xf>
    <xf numFmtId="0" fontId="93" fillId="57" borderId="25" xfId="0" applyFont="1" applyFill="1" applyBorder="1"/>
    <xf numFmtId="0" fontId="85" fillId="0" borderId="72" xfId="0" applyFont="1" applyBorder="1" applyAlignment="1">
      <alignment horizontal="right" vertical="center"/>
    </xf>
    <xf numFmtId="0" fontId="93" fillId="0" borderId="39" xfId="0" applyFont="1" applyBorder="1" applyAlignment="1">
      <alignment horizontal="right"/>
    </xf>
    <xf numFmtId="0" fontId="174" fillId="57" borderId="71" xfId="0" applyFont="1" applyFill="1" applyBorder="1" applyAlignment="1">
      <alignment horizontal="center" vertical="center" wrapText="1"/>
    </xf>
    <xf numFmtId="41" fontId="93" fillId="0" borderId="40" xfId="0" applyNumberFormat="1" applyFont="1" applyBorder="1" applyAlignment="1">
      <alignment horizontal="center" vertical="center"/>
    </xf>
    <xf numFmtId="0" fontId="180" fillId="0" borderId="120" xfId="30960" applyFont="1" applyBorder="1" applyAlignment="1">
      <alignment horizontal="left" vertical="center" wrapText="1"/>
    </xf>
    <xf numFmtId="0" fontId="180" fillId="0" borderId="145" xfId="30960" applyFont="1" applyBorder="1" applyAlignment="1">
      <alignment horizontal="left" vertical="center" wrapText="1"/>
    </xf>
    <xf numFmtId="0" fontId="180" fillId="0" borderId="145" xfId="0" applyFont="1" applyBorder="1" applyAlignment="1">
      <alignment horizontal="left" vertical="center" wrapText="1"/>
    </xf>
    <xf numFmtId="0" fontId="180" fillId="0" borderId="99" xfId="0" applyFont="1" applyBorder="1" applyAlignment="1">
      <alignment horizontal="left" vertical="center" wrapText="1"/>
    </xf>
    <xf numFmtId="0" fontId="90" fillId="0" borderId="145" xfId="1458" applyFont="1" applyBorder="1" applyAlignment="1">
      <alignment horizontal="left"/>
    </xf>
    <xf numFmtId="0" fontId="90" fillId="0" borderId="145" xfId="0" applyFont="1" applyBorder="1" applyAlignment="1">
      <alignment horizontal="left" vertical="center" wrapText="1"/>
    </xf>
    <xf numFmtId="0" fontId="97" fillId="0" borderId="173" xfId="0" applyFont="1" applyBorder="1" applyAlignment="1">
      <alignment horizontal="center" vertical="center" wrapText="1"/>
    </xf>
    <xf numFmtId="0" fontId="90" fillId="0" borderId="173" xfId="0" applyFont="1" applyBorder="1" applyAlignment="1">
      <alignment horizontal="center" vertical="center" wrapText="1"/>
    </xf>
    <xf numFmtId="0" fontId="97" fillId="0" borderId="175" xfId="0" applyFont="1" applyBorder="1" applyAlignment="1">
      <alignment horizontal="center" vertical="center" wrapText="1"/>
    </xf>
    <xf numFmtId="0" fontId="97" fillId="0" borderId="105" xfId="0" applyFont="1" applyBorder="1" applyAlignment="1">
      <alignment horizontal="center" vertical="center" wrapText="1"/>
    </xf>
    <xf numFmtId="0" fontId="90" fillId="0" borderId="105" xfId="0" applyFont="1" applyBorder="1" applyAlignment="1">
      <alignment horizontal="center" vertical="center" wrapText="1"/>
    </xf>
    <xf numFmtId="0" fontId="97" fillId="0" borderId="146" xfId="0" applyFont="1" applyBorder="1" applyAlignment="1">
      <alignment horizontal="center" vertical="center" wrapText="1"/>
    </xf>
    <xf numFmtId="0" fontId="90" fillId="0" borderId="102" xfId="0" applyFont="1" applyBorder="1" applyAlignment="1">
      <alignment horizontal="center" vertical="center"/>
    </xf>
    <xf numFmtId="0" fontId="90" fillId="0" borderId="131" xfId="0" applyFont="1" applyBorder="1" applyAlignment="1">
      <alignment horizontal="center" vertical="center"/>
    </xf>
    <xf numFmtId="0" fontId="90" fillId="0" borderId="131" xfId="0" applyFont="1" applyBorder="1"/>
    <xf numFmtId="0" fontId="138" fillId="0" borderId="102" xfId="0" applyFont="1" applyBorder="1" applyAlignment="1">
      <alignment horizontal="center"/>
    </xf>
    <xf numFmtId="0" fontId="138" fillId="0" borderId="131" xfId="0" applyFont="1" applyBorder="1" applyAlignment="1">
      <alignment horizontal="center"/>
    </xf>
    <xf numFmtId="0" fontId="123" fillId="0" borderId="102" xfId="0" applyFont="1" applyBorder="1" applyAlignment="1">
      <alignment horizontal="center" vertical="center"/>
    </xf>
    <xf numFmtId="0" fontId="85" fillId="0" borderId="72" xfId="0" applyFont="1" applyBorder="1" applyAlignment="1">
      <alignment horizontal="right" vertical="center" wrapText="1"/>
    </xf>
    <xf numFmtId="3" fontId="85" fillId="0" borderId="101" xfId="0" applyNumberFormat="1" applyFont="1" applyBorder="1" applyAlignment="1">
      <alignment horizontal="right" vertical="center"/>
    </xf>
    <xf numFmtId="0" fontId="85" fillId="0" borderId="39" xfId="0" applyFont="1" applyBorder="1" applyAlignment="1">
      <alignment horizontal="right" vertical="center" wrapText="1"/>
    </xf>
    <xf numFmtId="0" fontId="85" fillId="57" borderId="40" xfId="0" applyFont="1" applyFill="1" applyBorder="1" applyAlignment="1">
      <alignment horizontal="right" vertical="center" wrapText="1"/>
    </xf>
    <xf numFmtId="9" fontId="85" fillId="0" borderId="40" xfId="0" applyNumberFormat="1" applyFont="1" applyBorder="1" applyAlignment="1">
      <alignment horizontal="right" vertical="center"/>
    </xf>
    <xf numFmtId="9" fontId="85" fillId="0" borderId="38" xfId="0" applyNumberFormat="1" applyFont="1" applyBorder="1" applyAlignment="1">
      <alignment horizontal="right" vertical="center"/>
    </xf>
    <xf numFmtId="0" fontId="85" fillId="57" borderId="39" xfId="0" applyFont="1" applyFill="1" applyBorder="1" applyAlignment="1">
      <alignment horizontal="right" vertical="center" wrapText="1"/>
    </xf>
    <xf numFmtId="0" fontId="85" fillId="57" borderId="38" xfId="0" applyFont="1" applyFill="1" applyBorder="1" applyAlignment="1">
      <alignment horizontal="right" vertical="center" wrapText="1"/>
    </xf>
    <xf numFmtId="0" fontId="180" fillId="0" borderId="99" xfId="30960" applyFont="1" applyBorder="1" applyAlignment="1">
      <alignment horizontal="left" vertical="center" wrapText="1"/>
    </xf>
    <xf numFmtId="0" fontId="90" fillId="0" borderId="99" xfId="1458" applyFont="1" applyBorder="1" applyAlignment="1">
      <alignment horizontal="left"/>
    </xf>
    <xf numFmtId="0" fontId="90" fillId="0" borderId="25" xfId="0" applyFont="1" applyBorder="1"/>
    <xf numFmtId="0" fontId="90" fillId="0" borderId="99" xfId="0" applyFont="1" applyBorder="1" applyAlignment="1">
      <alignment horizontal="left" vertical="center" wrapText="1"/>
    </xf>
    <xf numFmtId="165" fontId="90" fillId="0" borderId="81" xfId="2" applyNumberFormat="1" applyFont="1" applyFill="1" applyBorder="1" applyAlignment="1">
      <alignment horizontal="center"/>
    </xf>
    <xf numFmtId="165" fontId="90" fillId="0" borderId="68" xfId="2" applyNumberFormat="1" applyFont="1" applyFill="1" applyBorder="1" applyAlignment="1">
      <alignment horizontal="center"/>
    </xf>
    <xf numFmtId="165" fontId="90" fillId="0" borderId="37" xfId="2" applyNumberFormat="1" applyFont="1" applyFill="1" applyBorder="1" applyAlignment="1">
      <alignment horizontal="center"/>
    </xf>
    <xf numFmtId="0" fontId="97" fillId="60" borderId="105" xfId="0" applyFont="1" applyFill="1" applyBorder="1" applyAlignment="1">
      <alignment horizontal="center" vertical="center" wrapText="1"/>
    </xf>
    <xf numFmtId="0" fontId="116" fillId="57" borderId="47" xfId="0" applyFont="1" applyFill="1" applyBorder="1" applyAlignment="1">
      <alignment horizontal="center" vertical="center"/>
    </xf>
    <xf numFmtId="0" fontId="116" fillId="57" borderId="4" xfId="0" applyFont="1" applyFill="1" applyBorder="1" applyAlignment="1">
      <alignment horizontal="center" vertical="center"/>
    </xf>
    <xf numFmtId="0" fontId="116" fillId="57" borderId="52" xfId="0" applyFont="1" applyFill="1" applyBorder="1" applyAlignment="1">
      <alignment horizontal="center" vertical="center"/>
    </xf>
    <xf numFmtId="0" fontId="116" fillId="57" borderId="155" xfId="0" applyFont="1" applyFill="1" applyBorder="1" applyAlignment="1">
      <alignment horizontal="center" vertical="center"/>
    </xf>
    <xf numFmtId="0" fontId="116" fillId="57" borderId="156" xfId="0" applyFont="1" applyFill="1" applyBorder="1" applyAlignment="1">
      <alignment horizontal="center" vertical="center"/>
    </xf>
    <xf numFmtId="0" fontId="116" fillId="57" borderId="157" xfId="0" applyFont="1" applyFill="1" applyBorder="1" applyAlignment="1">
      <alignment horizontal="center" vertical="center"/>
    </xf>
    <xf numFmtId="0" fontId="85" fillId="0" borderId="0" xfId="0" quotePrefix="1" applyFont="1" applyAlignment="1">
      <alignment horizontal="left" vertical="center" wrapText="1"/>
    </xf>
    <xf numFmtId="0" fontId="93" fillId="0" borderId="0" xfId="0" applyFont="1" applyAlignment="1">
      <alignment horizontal="center"/>
    </xf>
    <xf numFmtId="0" fontId="93" fillId="0" borderId="0" xfId="0" applyFont="1" applyAlignment="1">
      <alignment horizontal="center" vertical="center"/>
    </xf>
    <xf numFmtId="0" fontId="116" fillId="0" borderId="0" xfId="0" applyFont="1" applyAlignment="1">
      <alignment horizontal="center" vertical="center"/>
    </xf>
    <xf numFmtId="0" fontId="103" fillId="0" borderId="0" xfId="0" applyFont="1" applyAlignment="1">
      <alignment horizontal="center"/>
    </xf>
    <xf numFmtId="0" fontId="122" fillId="0" borderId="0" xfId="0" applyFont="1" applyAlignment="1">
      <alignment horizontal="center"/>
    </xf>
    <xf numFmtId="0" fontId="93" fillId="0" borderId="125" xfId="0" applyFont="1" applyBorder="1" applyAlignment="1">
      <alignment horizontal="center"/>
    </xf>
    <xf numFmtId="0" fontId="93" fillId="0" borderId="126" xfId="0" applyFont="1" applyBorder="1" applyAlignment="1">
      <alignment horizontal="center"/>
    </xf>
    <xf numFmtId="0" fontId="93" fillId="0" borderId="127" xfId="0" applyFont="1" applyBorder="1" applyAlignment="1">
      <alignment horizontal="center"/>
    </xf>
    <xf numFmtId="0" fontId="85" fillId="61" borderId="0" xfId="0" applyFont="1" applyFill="1"/>
    <xf numFmtId="0" fontId="156" fillId="0" borderId="0" xfId="0" applyFont="1" applyAlignment="1">
      <alignment horizontal="center"/>
    </xf>
    <xf numFmtId="0" fontId="157" fillId="0" borderId="0" xfId="0" applyFont="1" applyAlignment="1">
      <alignment horizontal="center"/>
    </xf>
    <xf numFmtId="0" fontId="93" fillId="60" borderId="28" xfId="0" quotePrefix="1" applyFont="1" applyFill="1" applyBorder="1" applyAlignment="1">
      <alignment horizontal="center"/>
    </xf>
    <xf numFmtId="0" fontId="93" fillId="60" borderId="29" xfId="0" applyFont="1" applyFill="1" applyBorder="1" applyAlignment="1">
      <alignment horizontal="center"/>
    </xf>
    <xf numFmtId="0" fontId="93" fillId="60" borderId="31" xfId="0" applyFont="1" applyFill="1" applyBorder="1" applyAlignment="1">
      <alignment horizontal="center"/>
    </xf>
    <xf numFmtId="0" fontId="93" fillId="60" borderId="36" xfId="0" quotePrefix="1" applyFont="1" applyFill="1" applyBorder="1" applyAlignment="1">
      <alignment horizontal="center"/>
    </xf>
    <xf numFmtId="0" fontId="93" fillId="60" borderId="28" xfId="0" applyFont="1" applyFill="1" applyBorder="1" applyAlignment="1">
      <alignment horizontal="center" wrapText="1"/>
    </xf>
    <xf numFmtId="0" fontId="93" fillId="60" borderId="29" xfId="0" applyFont="1" applyFill="1" applyBorder="1" applyAlignment="1">
      <alignment horizontal="center" wrapText="1"/>
    </xf>
    <xf numFmtId="0" fontId="93" fillId="60" borderId="31" xfId="0" applyFont="1" applyFill="1" applyBorder="1" applyAlignment="1">
      <alignment horizontal="center" wrapText="1"/>
    </xf>
    <xf numFmtId="0" fontId="85" fillId="0" borderId="0" xfId="0" applyFont="1" applyAlignment="1">
      <alignment horizontal="left" vertical="top" wrapText="1"/>
    </xf>
    <xf numFmtId="0" fontId="85" fillId="0" borderId="0" xfId="0" applyFont="1" applyAlignment="1">
      <alignment horizontal="left" wrapText="1"/>
    </xf>
    <xf numFmtId="0" fontId="85" fillId="61" borderId="0" xfId="0" applyFont="1" applyFill="1" applyAlignment="1">
      <alignment horizontal="left" wrapText="1"/>
    </xf>
    <xf numFmtId="0" fontId="93" fillId="60" borderId="33" xfId="0" quotePrefix="1" applyFont="1" applyFill="1" applyBorder="1" applyAlignment="1">
      <alignment horizontal="center" wrapText="1"/>
    </xf>
    <xf numFmtId="0" fontId="93" fillId="60" borderId="35" xfId="0" quotePrefix="1" applyFont="1" applyFill="1" applyBorder="1" applyAlignment="1">
      <alignment horizontal="center" wrapText="1"/>
    </xf>
    <xf numFmtId="0" fontId="93" fillId="60" borderId="42" xfId="0" quotePrefix="1" applyFont="1" applyFill="1" applyBorder="1" applyAlignment="1">
      <alignment horizontal="center" wrapText="1"/>
    </xf>
    <xf numFmtId="0" fontId="174" fillId="0" borderId="125" xfId="0" applyFont="1" applyBorder="1" applyAlignment="1">
      <alignment horizontal="center"/>
    </xf>
    <xf numFmtId="0" fontId="93" fillId="0" borderId="0" xfId="0" applyFont="1" applyAlignment="1">
      <alignment horizontal="center" vertical="center" wrapText="1"/>
    </xf>
    <xf numFmtId="0" fontId="93" fillId="48" borderId="75" xfId="0" applyFont="1" applyFill="1" applyBorder="1" applyAlignment="1">
      <alignment horizontal="center"/>
    </xf>
    <xf numFmtId="0" fontId="93" fillId="48" borderId="103" xfId="0" applyFont="1" applyFill="1" applyBorder="1" applyAlignment="1">
      <alignment horizontal="center"/>
    </xf>
    <xf numFmtId="0" fontId="93" fillId="48" borderId="69" xfId="0" applyFont="1" applyFill="1" applyBorder="1" applyAlignment="1">
      <alignment horizontal="center"/>
    </xf>
    <xf numFmtId="0" fontId="85" fillId="0" borderId="0" xfId="0" quotePrefix="1" applyFont="1" applyAlignment="1">
      <alignment horizontal="left" wrapText="1"/>
    </xf>
    <xf numFmtId="175" fontId="85" fillId="0" borderId="0" xfId="0" quotePrefix="1" applyNumberFormat="1" applyFont="1" applyAlignment="1">
      <alignment horizontal="left" vertical="top" wrapText="1"/>
    </xf>
    <xf numFmtId="0" fontId="85" fillId="0" borderId="0" xfId="0" applyFont="1" applyAlignment="1">
      <alignment horizontal="left" vertical="center" wrapText="1"/>
    </xf>
    <xf numFmtId="0" fontId="93" fillId="0" borderId="47" xfId="0" applyFont="1" applyBorder="1" applyAlignment="1">
      <alignment horizontal="center" vertical="top"/>
    </xf>
    <xf numFmtId="0" fontId="93" fillId="0" borderId="4" xfId="0" applyFont="1" applyBorder="1" applyAlignment="1">
      <alignment horizontal="center" vertical="top"/>
    </xf>
    <xf numFmtId="0" fontId="93" fillId="0" borderId="52" xfId="0" applyFont="1" applyBorder="1" applyAlignment="1">
      <alignment horizontal="center" vertical="top"/>
    </xf>
    <xf numFmtId="0" fontId="85" fillId="0" borderId="0" xfId="0" quotePrefix="1" applyFont="1" applyAlignment="1">
      <alignment horizontal="left" vertical="top" wrapText="1"/>
    </xf>
    <xf numFmtId="0" fontId="93" fillId="62" borderId="73" xfId="0" quotePrefix="1" applyFont="1" applyFill="1" applyBorder="1" applyAlignment="1">
      <alignment horizontal="center"/>
    </xf>
    <xf numFmtId="0" fontId="93" fillId="62" borderId="71" xfId="0" applyFont="1" applyFill="1" applyBorder="1" applyAlignment="1">
      <alignment horizontal="center"/>
    </xf>
    <xf numFmtId="0" fontId="93" fillId="62" borderId="74" xfId="0" applyFont="1" applyFill="1" applyBorder="1" applyAlignment="1">
      <alignment horizontal="center"/>
    </xf>
    <xf numFmtId="0" fontId="93" fillId="62" borderId="73" xfId="0" applyFont="1" applyFill="1" applyBorder="1" applyAlignment="1">
      <alignment horizontal="center"/>
    </xf>
    <xf numFmtId="0" fontId="93" fillId="60" borderId="73" xfId="0" applyFont="1" applyFill="1" applyBorder="1" applyAlignment="1">
      <alignment horizontal="center"/>
    </xf>
    <xf numFmtId="0" fontId="93" fillId="60" borderId="71" xfId="0" applyFont="1" applyFill="1" applyBorder="1" applyAlignment="1">
      <alignment horizontal="center"/>
    </xf>
    <xf numFmtId="0" fontId="93" fillId="60" borderId="74" xfId="0" applyFont="1" applyFill="1" applyBorder="1" applyAlignment="1">
      <alignment horizontal="center"/>
    </xf>
    <xf numFmtId="0" fontId="93" fillId="60" borderId="73" xfId="0" quotePrefix="1" applyFont="1" applyFill="1" applyBorder="1" applyAlignment="1">
      <alignment horizontal="center"/>
    </xf>
    <xf numFmtId="0" fontId="114" fillId="0" borderId="25" xfId="0" applyFont="1" applyBorder="1" applyAlignment="1">
      <alignment horizontal="left" wrapText="1"/>
    </xf>
    <xf numFmtId="0" fontId="114" fillId="0" borderId="0" xfId="0" applyFont="1" applyAlignment="1">
      <alignment horizontal="left" wrapText="1"/>
    </xf>
    <xf numFmtId="0" fontId="103" fillId="0" borderId="0" xfId="0" applyFont="1" applyAlignment="1">
      <alignment horizontal="center" vertical="center" wrapText="1"/>
    </xf>
    <xf numFmtId="0" fontId="93" fillId="0" borderId="191" xfId="0" applyFont="1" applyBorder="1" applyAlignment="1">
      <alignment horizontal="center" vertical="center" wrapText="1"/>
    </xf>
    <xf numFmtId="49" fontId="93" fillId="0" borderId="0" xfId="0" quotePrefix="1" applyNumberFormat="1" applyFont="1" applyAlignment="1">
      <alignment horizontal="center"/>
    </xf>
    <xf numFmtId="49" fontId="85" fillId="0" borderId="0" xfId="0" applyNumberFormat="1" applyFont="1" applyAlignment="1">
      <alignment horizontal="center"/>
    </xf>
    <xf numFmtId="0" fontId="101" fillId="0" borderId="0" xfId="0" quotePrefix="1" applyFont="1" applyAlignment="1">
      <alignment horizontal="left" wrapText="1"/>
    </xf>
    <xf numFmtId="0" fontId="0" fillId="0" borderId="78" xfId="0" applyBorder="1" applyAlignment="1">
      <alignment horizontal="center"/>
    </xf>
    <xf numFmtId="0" fontId="0" fillId="0" borderId="65" xfId="0" applyBorder="1" applyAlignment="1">
      <alignment horizontal="center"/>
    </xf>
    <xf numFmtId="0" fontId="0" fillId="0" borderId="0" xfId="0" applyAlignment="1">
      <alignment horizontal="center"/>
    </xf>
    <xf numFmtId="0" fontId="89" fillId="0" borderId="0" xfId="0" applyFont="1"/>
    <xf numFmtId="0" fontId="18" fillId="0" borderId="75" xfId="0" quotePrefix="1" applyFont="1" applyBorder="1" applyAlignment="1">
      <alignment horizontal="center" vertical="center"/>
    </xf>
    <xf numFmtId="0" fontId="18" fillId="0" borderId="103" xfId="0" quotePrefix="1" applyFont="1" applyBorder="1" applyAlignment="1">
      <alignment horizontal="center" vertical="center"/>
    </xf>
    <xf numFmtId="0" fontId="18" fillId="0" borderId="69" xfId="0" quotePrefix="1" applyFont="1" applyBorder="1" applyAlignment="1">
      <alignment horizontal="center" vertical="center"/>
    </xf>
    <xf numFmtId="0" fontId="89" fillId="0" borderId="0" xfId="0" applyFont="1" applyAlignment="1">
      <alignment horizontal="left" wrapText="1"/>
    </xf>
    <xf numFmtId="175" fontId="89" fillId="0" borderId="0" xfId="0" quotePrefix="1" applyNumberFormat="1" applyFont="1" applyAlignment="1">
      <alignment horizontal="left" vertical="top" wrapText="1"/>
    </xf>
    <xf numFmtId="0" fontId="18" fillId="57" borderId="51" xfId="0" applyFont="1" applyFill="1" applyBorder="1" applyAlignment="1">
      <alignment horizontal="center"/>
    </xf>
    <xf numFmtId="0" fontId="18" fillId="57" borderId="191" xfId="0" applyFont="1" applyFill="1" applyBorder="1" applyAlignment="1">
      <alignment horizontal="center"/>
    </xf>
    <xf numFmtId="0" fontId="18" fillId="57" borderId="0" xfId="0" applyFont="1" applyFill="1" applyAlignment="1">
      <alignment horizontal="center"/>
    </xf>
    <xf numFmtId="0" fontId="18" fillId="57" borderId="188" xfId="0" applyFont="1" applyFill="1" applyBorder="1" applyAlignment="1">
      <alignment horizontal="center"/>
    </xf>
    <xf numFmtId="0" fontId="6" fillId="0" borderId="0" xfId="0" applyFont="1" applyAlignment="1">
      <alignment horizontal="center"/>
    </xf>
    <xf numFmtId="0" fontId="6" fillId="57" borderId="78" xfId="0" applyFont="1" applyFill="1" applyBorder="1" applyAlignment="1">
      <alignment horizontal="center"/>
    </xf>
    <xf numFmtId="0" fontId="6" fillId="57" borderId="65" xfId="0" applyFont="1" applyFill="1" applyBorder="1" applyAlignment="1">
      <alignment horizontal="center"/>
    </xf>
    <xf numFmtId="0" fontId="6" fillId="57" borderId="79" xfId="0" applyFont="1" applyFill="1" applyBorder="1" applyAlignment="1">
      <alignment horizontal="center"/>
    </xf>
    <xf numFmtId="0" fontId="93" fillId="60" borderId="47" xfId="0" applyFont="1" applyFill="1" applyBorder="1" applyAlignment="1">
      <alignment horizontal="center" wrapText="1"/>
    </xf>
    <xf numFmtId="0" fontId="93" fillId="60" borderId="4" xfId="0" applyFont="1" applyFill="1" applyBorder="1" applyAlignment="1">
      <alignment horizontal="center" wrapText="1"/>
    </xf>
    <xf numFmtId="0" fontId="93" fillId="60" borderId="52" xfId="0" applyFont="1" applyFill="1" applyBorder="1" applyAlignment="1">
      <alignment horizontal="center" wrapText="1"/>
    </xf>
    <xf numFmtId="0" fontId="93" fillId="60" borderId="78" xfId="0" applyFont="1" applyFill="1" applyBorder="1" applyAlignment="1">
      <alignment horizontal="center"/>
    </xf>
    <xf numFmtId="0" fontId="93" fillId="60" borderId="65" xfId="0" applyFont="1" applyFill="1" applyBorder="1" applyAlignment="1">
      <alignment horizontal="center"/>
    </xf>
    <xf numFmtId="0" fontId="93" fillId="60" borderId="79" xfId="0" applyFont="1" applyFill="1" applyBorder="1" applyAlignment="1">
      <alignment horizontal="center"/>
    </xf>
    <xf numFmtId="0" fontId="116" fillId="60" borderId="47" xfId="0" applyFont="1" applyFill="1" applyBorder="1" applyAlignment="1">
      <alignment horizontal="center" wrapText="1"/>
    </xf>
    <xf numFmtId="49" fontId="93" fillId="0" borderId="0" xfId="0" quotePrefix="1" applyNumberFormat="1" applyFont="1" applyAlignment="1">
      <alignment horizontal="center" vertical="center"/>
    </xf>
    <xf numFmtId="0" fontId="93" fillId="0" borderId="75" xfId="0" quotePrefix="1" applyFont="1" applyBorder="1" applyAlignment="1">
      <alignment horizontal="center" vertical="center"/>
    </xf>
    <xf numFmtId="0" fontId="93" fillId="0" borderId="103" xfId="0" quotePrefix="1" applyFont="1" applyBorder="1" applyAlignment="1">
      <alignment horizontal="center" vertical="center"/>
    </xf>
    <xf numFmtId="0" fontId="93" fillId="0" borderId="69" xfId="0" quotePrefix="1" applyFont="1" applyBorder="1" applyAlignment="1">
      <alignment horizontal="center" vertical="center"/>
    </xf>
    <xf numFmtId="0" fontId="85" fillId="0" borderId="0" xfId="0" applyFont="1"/>
    <xf numFmtId="0" fontId="93" fillId="0" borderId="0" xfId="0" applyFont="1" applyAlignment="1">
      <alignment horizontal="center" wrapText="1"/>
    </xf>
    <xf numFmtId="0" fontId="93" fillId="57" borderId="47" xfId="0" applyFont="1" applyFill="1" applyBorder="1" applyAlignment="1">
      <alignment horizontal="center"/>
    </xf>
    <xf numFmtId="0" fontId="93" fillId="57" borderId="4" xfId="0" applyFont="1" applyFill="1" applyBorder="1" applyAlignment="1">
      <alignment horizontal="center"/>
    </xf>
    <xf numFmtId="0" fontId="93" fillId="57" borderId="52" xfId="0" applyFont="1" applyFill="1" applyBorder="1" applyAlignment="1">
      <alignment horizontal="center"/>
    </xf>
    <xf numFmtId="0" fontId="85" fillId="0" borderId="0" xfId="0" applyFont="1" applyAlignment="1">
      <alignment wrapText="1"/>
    </xf>
    <xf numFmtId="0" fontId="93" fillId="59" borderId="81" xfId="0" applyFont="1" applyFill="1" applyBorder="1"/>
    <xf numFmtId="0" fontId="93" fillId="59" borderId="68" xfId="0" applyFont="1" applyFill="1" applyBorder="1"/>
    <xf numFmtId="0" fontId="93" fillId="59" borderId="37" xfId="0" applyFont="1" applyFill="1" applyBorder="1"/>
    <xf numFmtId="0" fontId="93" fillId="59" borderId="81" xfId="0" applyFont="1" applyFill="1" applyBorder="1" applyAlignment="1">
      <alignment horizontal="center" wrapText="1"/>
    </xf>
    <xf numFmtId="0" fontId="93" fillId="59" borderId="68" xfId="0" applyFont="1" applyFill="1" applyBorder="1" applyAlignment="1">
      <alignment horizontal="center" wrapText="1"/>
    </xf>
    <xf numFmtId="0" fontId="93" fillId="59" borderId="37" xfId="0" applyFont="1" applyFill="1" applyBorder="1" applyAlignment="1">
      <alignment horizontal="center" wrapText="1"/>
    </xf>
    <xf numFmtId="0" fontId="85" fillId="0" borderId="0" xfId="0" applyFont="1" applyAlignment="1">
      <alignment vertical="top" wrapText="1"/>
    </xf>
    <xf numFmtId="0" fontId="93" fillId="59" borderId="47" xfId="0" applyFont="1" applyFill="1" applyBorder="1" applyAlignment="1">
      <alignment horizontal="center"/>
    </xf>
    <xf numFmtId="0" fontId="93" fillId="59" borderId="4" xfId="0" applyFont="1" applyFill="1" applyBorder="1" applyAlignment="1">
      <alignment horizontal="center"/>
    </xf>
    <xf numFmtId="0" fontId="93" fillId="59" borderId="52" xfId="0" applyFont="1" applyFill="1" applyBorder="1" applyAlignment="1">
      <alignment horizontal="center"/>
    </xf>
    <xf numFmtId="0" fontId="138" fillId="0" borderId="172" xfId="0" applyFont="1" applyBorder="1" applyAlignment="1">
      <alignment horizontal="left" wrapText="1"/>
    </xf>
    <xf numFmtId="0" fontId="138" fillId="0" borderId="0" xfId="0" applyFont="1" applyAlignment="1">
      <alignment horizontal="left" wrapText="1"/>
    </xf>
    <xf numFmtId="0" fontId="138" fillId="67" borderId="0" xfId="0" applyFont="1" applyFill="1" applyAlignment="1">
      <alignment horizontal="center" vertical="center" wrapText="1"/>
    </xf>
    <xf numFmtId="0" fontId="97" fillId="65" borderId="102" xfId="0" applyFont="1" applyFill="1" applyBorder="1" applyAlignment="1">
      <alignment wrapText="1"/>
    </xf>
    <xf numFmtId="0" fontId="147" fillId="65" borderId="102" xfId="0" applyFont="1" applyFill="1" applyBorder="1" applyAlignment="1">
      <alignment wrapText="1"/>
    </xf>
    <xf numFmtId="0" fontId="97" fillId="65" borderId="102" xfId="0" applyFont="1" applyFill="1" applyBorder="1" applyAlignment="1">
      <alignment horizontal="center"/>
    </xf>
    <xf numFmtId="0" fontId="116" fillId="0" borderId="103" xfId="0" quotePrefix="1" applyFont="1" applyBorder="1" applyAlignment="1">
      <alignment horizontal="center" vertical="center"/>
    </xf>
    <xf numFmtId="0" fontId="116" fillId="0" borderId="69" xfId="0" quotePrefix="1" applyFont="1" applyBorder="1" applyAlignment="1">
      <alignment horizontal="center" vertical="center"/>
    </xf>
    <xf numFmtId="0" fontId="0" fillId="0" borderId="0" xfId="0" applyAlignment="1">
      <alignment horizontal="left" wrapText="1"/>
    </xf>
    <xf numFmtId="0" fontId="85" fillId="0" borderId="0" xfId="0" applyFont="1" applyAlignment="1">
      <alignment horizontal="left" vertical="top"/>
    </xf>
    <xf numFmtId="0" fontId="85" fillId="0" borderId="0" xfId="0" applyFont="1" applyAlignment="1">
      <alignment horizontal="left"/>
    </xf>
    <xf numFmtId="0" fontId="93" fillId="57" borderId="75" xfId="0" applyFont="1" applyFill="1" applyBorder="1" applyAlignment="1">
      <alignment horizontal="center" vertical="center"/>
    </xf>
    <xf numFmtId="0" fontId="93" fillId="57" borderId="103" xfId="0" applyFont="1" applyFill="1" applyBorder="1" applyAlignment="1">
      <alignment horizontal="center" vertical="center"/>
    </xf>
    <xf numFmtId="0" fontId="93" fillId="57" borderId="69" xfId="0" applyFont="1" applyFill="1" applyBorder="1" applyAlignment="1">
      <alignment horizontal="center" vertical="center"/>
    </xf>
    <xf numFmtId="0" fontId="93" fillId="57" borderId="81" xfId="0" applyFont="1" applyFill="1" applyBorder="1" applyAlignment="1">
      <alignment horizontal="center" vertical="center"/>
    </xf>
    <xf numFmtId="0" fontId="93" fillId="57" borderId="68" xfId="0" applyFont="1" applyFill="1" applyBorder="1" applyAlignment="1">
      <alignment horizontal="center" vertical="center"/>
    </xf>
    <xf numFmtId="0" fontId="93" fillId="57" borderId="73" xfId="0" applyFont="1" applyFill="1" applyBorder="1" applyAlignment="1">
      <alignment horizontal="center" vertical="center"/>
    </xf>
    <xf numFmtId="0" fontId="93" fillId="57" borderId="71" xfId="0" applyFont="1" applyFill="1" applyBorder="1" applyAlignment="1">
      <alignment horizontal="center" vertical="center"/>
    </xf>
    <xf numFmtId="0" fontId="93" fillId="57" borderId="74" xfId="0" applyFont="1" applyFill="1" applyBorder="1" applyAlignment="1">
      <alignment horizontal="center" vertical="center"/>
    </xf>
    <xf numFmtId="0" fontId="93" fillId="57" borderId="102" xfId="0" applyFont="1" applyFill="1" applyBorder="1" applyAlignment="1">
      <alignment horizontal="center" wrapText="1"/>
    </xf>
    <xf numFmtId="0" fontId="93" fillId="57" borderId="102" xfId="0" applyFont="1" applyFill="1" applyBorder="1" applyAlignment="1">
      <alignment horizontal="center" vertical="center" wrapText="1"/>
    </xf>
    <xf numFmtId="0" fontId="103" fillId="0" borderId="0" xfId="0" applyFont="1" applyAlignment="1">
      <alignment horizontal="left" wrapText="1"/>
    </xf>
    <xf numFmtId="0" fontId="103" fillId="0" borderId="0" xfId="0" applyFont="1" applyAlignment="1">
      <alignment horizontal="left"/>
    </xf>
    <xf numFmtId="0" fontId="93" fillId="57" borderId="77" xfId="0" applyFont="1" applyFill="1" applyBorder="1" applyAlignment="1">
      <alignment horizontal="center" vertical="center" wrapText="1"/>
    </xf>
    <xf numFmtId="0" fontId="93" fillId="57" borderId="103" xfId="0" applyFont="1" applyFill="1" applyBorder="1" applyAlignment="1">
      <alignment horizontal="center" vertical="center" wrapText="1"/>
    </xf>
    <xf numFmtId="0" fontId="93" fillId="57" borderId="76" xfId="0" applyFont="1" applyFill="1" applyBorder="1" applyAlignment="1">
      <alignment horizontal="center" vertical="center" wrapText="1"/>
    </xf>
    <xf numFmtId="0" fontId="93" fillId="57" borderId="57" xfId="0" quotePrefix="1" applyFont="1" applyFill="1" applyBorder="1" applyAlignment="1">
      <alignment horizontal="center" wrapText="1"/>
    </xf>
    <xf numFmtId="0" fontId="93" fillId="57" borderId="31" xfId="0" quotePrefix="1" applyFont="1" applyFill="1" applyBorder="1" applyAlignment="1">
      <alignment horizontal="center" wrapText="1"/>
    </xf>
    <xf numFmtId="0" fontId="93" fillId="57" borderId="55" xfId="0" applyFont="1" applyFill="1" applyBorder="1" applyAlignment="1">
      <alignment horizontal="center" wrapText="1"/>
    </xf>
    <xf numFmtId="0" fontId="93" fillId="57" borderId="28" xfId="0" applyFont="1" applyFill="1" applyBorder="1" applyAlignment="1">
      <alignment horizontal="center" wrapText="1"/>
    </xf>
    <xf numFmtId="0" fontId="93" fillId="57" borderId="58" xfId="0" applyFont="1" applyFill="1" applyBorder="1" applyAlignment="1">
      <alignment horizontal="center" wrapText="1"/>
    </xf>
    <xf numFmtId="0" fontId="93" fillId="57" borderId="29" xfId="0" applyFont="1" applyFill="1" applyBorder="1" applyAlignment="1">
      <alignment horizontal="center" wrapText="1"/>
    </xf>
    <xf numFmtId="0" fontId="93" fillId="57" borderId="77" xfId="0" applyFont="1" applyFill="1" applyBorder="1" applyAlignment="1">
      <alignment horizontal="center" wrapText="1"/>
    </xf>
    <xf numFmtId="0" fontId="93" fillId="57" borderId="103" xfId="0" applyFont="1" applyFill="1" applyBorder="1" applyAlignment="1">
      <alignment horizontal="center" wrapText="1"/>
    </xf>
    <xf numFmtId="0" fontId="93" fillId="57" borderId="76" xfId="0" applyFont="1" applyFill="1" applyBorder="1" applyAlignment="1">
      <alignment horizontal="center" wrapText="1"/>
    </xf>
    <xf numFmtId="164" fontId="89" fillId="0" borderId="29" xfId="4" applyNumberFormat="1" applyFont="1" applyBorder="1" applyAlignment="1">
      <alignment horizontal="center" wrapText="1"/>
    </xf>
    <xf numFmtId="44" fontId="89" fillId="0" borderId="31" xfId="2" applyFont="1" applyBorder="1" applyAlignment="1">
      <alignment horizontal="center" wrapText="1"/>
    </xf>
    <xf numFmtId="44" fontId="89" fillId="0" borderId="101" xfId="2" applyFont="1" applyBorder="1" applyAlignment="1">
      <alignment horizontal="center" wrapText="1"/>
    </xf>
    <xf numFmtId="164" fontId="89" fillId="0" borderId="102" xfId="4" applyNumberFormat="1" applyFont="1" applyBorder="1" applyAlignment="1">
      <alignment horizontal="center" wrapText="1"/>
    </xf>
    <xf numFmtId="165" fontId="89" fillId="0" borderId="29" xfId="2" applyNumberFormat="1" applyFont="1" applyBorder="1" applyAlignment="1">
      <alignment horizontal="center" wrapText="1"/>
    </xf>
    <xf numFmtId="165" fontId="89" fillId="0" borderId="102" xfId="2" applyNumberFormat="1" applyFont="1" applyBorder="1" applyAlignment="1">
      <alignment horizontal="center" wrapText="1"/>
    </xf>
    <xf numFmtId="44" fontId="89" fillId="0" borderId="29" xfId="2" applyFont="1" applyBorder="1" applyAlignment="1">
      <alignment horizontal="center" wrapText="1"/>
    </xf>
    <xf numFmtId="44" fontId="89" fillId="0" borderId="102" xfId="2" applyFont="1" applyBorder="1" applyAlignment="1">
      <alignment horizontal="center" wrapText="1"/>
    </xf>
    <xf numFmtId="164" fontId="86" fillId="56" borderId="56" xfId="4" applyNumberFormat="1" applyFont="1" applyFill="1" applyBorder="1" applyAlignment="1">
      <alignment horizontal="center" vertical="center"/>
    </xf>
    <xf numFmtId="164" fontId="86" fillId="56" borderId="4" xfId="4" applyNumberFormat="1" applyFont="1" applyFill="1" applyBorder="1" applyAlignment="1">
      <alignment horizontal="center" vertical="center"/>
    </xf>
    <xf numFmtId="164" fontId="86" fillId="56" borderId="113" xfId="4" applyNumberFormat="1" applyFont="1" applyFill="1" applyBorder="1" applyAlignment="1">
      <alignment horizontal="center" vertical="center"/>
    </xf>
    <xf numFmtId="164" fontId="86" fillId="56" borderId="56" xfId="4" applyNumberFormat="1" applyFont="1" applyFill="1" applyBorder="1" applyAlignment="1">
      <alignment horizontal="center" vertical="center" wrapText="1"/>
    </xf>
    <xf numFmtId="164" fontId="86" fillId="56" borderId="4" xfId="4" applyNumberFormat="1" applyFont="1" applyFill="1" applyBorder="1" applyAlignment="1">
      <alignment horizontal="center" vertical="center" wrapText="1"/>
    </xf>
    <xf numFmtId="164" fontId="86" fillId="56" borderId="113" xfId="4" applyNumberFormat="1" applyFont="1" applyFill="1" applyBorder="1" applyAlignment="1">
      <alignment horizontal="center" vertical="center" wrapText="1"/>
    </xf>
    <xf numFmtId="164" fontId="86" fillId="56" borderId="52" xfId="4" applyNumberFormat="1" applyFont="1" applyFill="1" applyBorder="1" applyAlignment="1">
      <alignment horizontal="center" vertical="center"/>
    </xf>
    <xf numFmtId="0" fontId="89" fillId="0" borderId="0" xfId="0" quotePrefix="1" applyFont="1" applyAlignment="1">
      <alignment horizontal="left" wrapText="1"/>
    </xf>
    <xf numFmtId="0" fontId="89" fillId="0" borderId="0" xfId="0" quotePrefix="1" applyFont="1" applyAlignment="1">
      <alignment wrapText="1"/>
    </xf>
    <xf numFmtId="0" fontId="89" fillId="0" borderId="0" xfId="0" applyFont="1" applyAlignment="1">
      <alignment wrapText="1"/>
    </xf>
    <xf numFmtId="0" fontId="149" fillId="0" borderId="0" xfId="0" applyFont="1" applyAlignment="1">
      <alignment horizontal="left" vertical="top" wrapText="1"/>
    </xf>
    <xf numFmtId="0" fontId="93" fillId="48" borderId="102" xfId="0" applyFont="1" applyFill="1" applyBorder="1" applyAlignment="1">
      <alignment horizontal="center" vertical="center"/>
    </xf>
    <xf numFmtId="0" fontId="93" fillId="59" borderId="131" xfId="0" applyFont="1" applyFill="1" applyBorder="1" applyAlignment="1">
      <alignment horizontal="center" vertical="center" wrapText="1"/>
    </xf>
    <xf numFmtId="0" fontId="93" fillId="59" borderId="104" xfId="0" applyFont="1" applyFill="1" applyBorder="1" applyAlignment="1">
      <alignment horizontal="center" vertical="center" wrapText="1"/>
    </xf>
    <xf numFmtId="0" fontId="93" fillId="59" borderId="100" xfId="0" applyFont="1" applyFill="1" applyBorder="1" applyAlignment="1">
      <alignment horizontal="center" vertical="center" wrapText="1"/>
    </xf>
    <xf numFmtId="0" fontId="93" fillId="0" borderId="78" xfId="0" applyFont="1" applyBorder="1" applyAlignment="1">
      <alignment horizontal="center" vertical="center" wrapText="1"/>
    </xf>
    <xf numFmtId="0" fontId="93" fillId="0" borderId="65" xfId="0" applyFont="1" applyBorder="1" applyAlignment="1">
      <alignment horizontal="center" vertical="center" wrapText="1"/>
    </xf>
    <xf numFmtId="0" fontId="93" fillId="0" borderId="79" xfId="0" applyFont="1" applyBorder="1" applyAlignment="1">
      <alignment horizontal="center" vertical="center" wrapText="1"/>
    </xf>
    <xf numFmtId="0" fontId="93" fillId="0" borderId="51" xfId="0" applyFont="1" applyBorder="1" applyAlignment="1" applyProtection="1">
      <alignment horizontal="center" vertical="center" wrapText="1"/>
      <protection locked="0"/>
    </xf>
    <xf numFmtId="0" fontId="93" fillId="0" borderId="191" xfId="0" applyFont="1" applyBorder="1" applyAlignment="1" applyProtection="1">
      <alignment horizontal="center" vertical="center" wrapText="1"/>
      <protection locked="0"/>
    </xf>
    <xf numFmtId="0" fontId="93" fillId="0" borderId="188" xfId="0" applyFont="1" applyBorder="1" applyAlignment="1" applyProtection="1">
      <alignment horizontal="center" vertical="center" wrapText="1"/>
      <protection locked="0"/>
    </xf>
    <xf numFmtId="0" fontId="7" fillId="0" borderId="0" xfId="0" applyFont="1" applyAlignment="1">
      <alignment horizontal="left" vertical="center"/>
    </xf>
    <xf numFmtId="0" fontId="85" fillId="0" borderId="0" xfId="0" applyFont="1" applyAlignment="1">
      <alignment horizontal="left" vertical="center"/>
    </xf>
    <xf numFmtId="0" fontId="93" fillId="0" borderId="47"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52" xfId="0" applyFont="1" applyBorder="1" applyAlignment="1" applyProtection="1">
      <alignment horizontal="center" vertical="center" wrapText="1"/>
      <protection locked="0"/>
    </xf>
    <xf numFmtId="0" fontId="93" fillId="0" borderId="47" xfId="0" applyFont="1" applyBorder="1" applyAlignment="1">
      <alignment horizontal="center" wrapText="1"/>
    </xf>
    <xf numFmtId="0" fontId="93" fillId="0" borderId="4" xfId="0" applyFont="1" applyBorder="1" applyAlignment="1">
      <alignment horizontal="center" wrapText="1"/>
    </xf>
    <xf numFmtId="0" fontId="93" fillId="0" borderId="52" xfId="0" applyFont="1" applyBorder="1" applyAlignment="1">
      <alignment horizontal="center" wrapText="1"/>
    </xf>
    <xf numFmtId="0" fontId="93" fillId="0" borderId="25" xfId="0" applyFont="1" applyBorder="1" applyAlignment="1">
      <alignment horizontal="center" wrapText="1"/>
    </xf>
    <xf numFmtId="0" fontId="93" fillId="0" borderId="26" xfId="0" applyFont="1" applyBorder="1" applyAlignment="1">
      <alignment horizontal="center" wrapText="1"/>
    </xf>
    <xf numFmtId="0" fontId="89" fillId="0" borderId="0" xfId="0" applyFont="1" applyAlignment="1">
      <alignment horizontal="left" vertical="top" wrapText="1"/>
    </xf>
    <xf numFmtId="0" fontId="95" fillId="73" borderId="47" xfId="0" applyFont="1" applyFill="1" applyBorder="1" applyAlignment="1">
      <alignment horizontal="left" wrapText="1"/>
    </xf>
    <xf numFmtId="0" fontId="95" fillId="73" borderId="4" xfId="0" applyFont="1" applyFill="1" applyBorder="1" applyAlignment="1">
      <alignment horizontal="left" wrapText="1"/>
    </xf>
    <xf numFmtId="0" fontId="93" fillId="59" borderId="99" xfId="0" applyFont="1" applyFill="1" applyBorder="1" applyAlignment="1">
      <alignment horizontal="center" wrapText="1"/>
    </xf>
    <xf numFmtId="0" fontId="85" fillId="59" borderId="104" xfId="0" applyFont="1" applyFill="1" applyBorder="1" applyAlignment="1">
      <alignment horizontal="center" wrapText="1"/>
    </xf>
    <xf numFmtId="0" fontId="85" fillId="59" borderId="132" xfId="0" applyFont="1" applyFill="1" applyBorder="1" applyAlignment="1">
      <alignment horizontal="center" wrapText="1"/>
    </xf>
    <xf numFmtId="0" fontId="93" fillId="59" borderId="75" xfId="0" applyFont="1" applyFill="1" applyBorder="1" applyAlignment="1">
      <alignment horizontal="center" vertical="center" wrapText="1"/>
    </xf>
    <xf numFmtId="0" fontId="93" fillId="59" borderId="103" xfId="0" applyFont="1" applyFill="1" applyBorder="1" applyAlignment="1">
      <alignment horizontal="center" vertical="center" wrapText="1"/>
    </xf>
    <xf numFmtId="0" fontId="93" fillId="59" borderId="69" xfId="0" applyFont="1" applyFill="1" applyBorder="1" applyAlignment="1">
      <alignment horizontal="center" vertical="center" wrapText="1"/>
    </xf>
    <xf numFmtId="0" fontId="93" fillId="59" borderId="47" xfId="0" applyFont="1" applyFill="1" applyBorder="1" applyAlignment="1">
      <alignment horizontal="center" vertical="center" wrapText="1"/>
    </xf>
    <xf numFmtId="0" fontId="93" fillId="59" borderId="4" xfId="0" applyFont="1" applyFill="1" applyBorder="1" applyAlignment="1">
      <alignment horizontal="center" vertical="center" wrapText="1"/>
    </xf>
    <xf numFmtId="0" fontId="93" fillId="59" borderId="52" xfId="0" applyFont="1" applyFill="1" applyBorder="1" applyAlignment="1">
      <alignment horizontal="center" vertical="center" wrapText="1"/>
    </xf>
    <xf numFmtId="0" fontId="93" fillId="0" borderId="46" xfId="0" applyFont="1" applyBorder="1" applyAlignment="1">
      <alignment horizontal="center" vertical="center" wrapText="1"/>
    </xf>
    <xf numFmtId="0" fontId="93" fillId="0" borderId="53" xfId="0" applyFont="1" applyBorder="1" applyAlignment="1">
      <alignment horizontal="center" vertical="center" wrapText="1"/>
    </xf>
    <xf numFmtId="0" fontId="93" fillId="0" borderId="54" xfId="0" applyFont="1" applyBorder="1" applyAlignment="1">
      <alignment horizontal="center" vertical="center" wrapText="1"/>
    </xf>
    <xf numFmtId="0" fontId="93" fillId="59" borderId="46" xfId="0" applyFont="1" applyFill="1" applyBorder="1" applyAlignment="1">
      <alignment horizontal="center" vertical="center" wrapText="1"/>
    </xf>
    <xf numFmtId="0" fontId="93" fillId="59" borderId="53" xfId="0" applyFont="1" applyFill="1" applyBorder="1" applyAlignment="1">
      <alignment horizontal="center" vertical="center" wrapText="1"/>
    </xf>
    <xf numFmtId="0" fontId="93" fillId="59" borderId="54" xfId="0" applyFont="1" applyFill="1" applyBorder="1" applyAlignment="1">
      <alignment horizontal="center" vertical="center" wrapText="1"/>
    </xf>
    <xf numFmtId="0" fontId="93" fillId="59" borderId="46" xfId="0" quotePrefix="1" applyFont="1" applyFill="1" applyBorder="1" applyAlignment="1">
      <alignment horizontal="center" vertical="center" wrapText="1"/>
    </xf>
    <xf numFmtId="0" fontId="93" fillId="59" borderId="36" xfId="0" quotePrefix="1" applyFont="1" applyFill="1" applyBorder="1" applyAlignment="1">
      <alignment horizontal="center" vertical="center" wrapText="1"/>
    </xf>
    <xf numFmtId="0" fontId="93" fillId="59" borderId="29" xfId="0" applyFont="1" applyFill="1" applyBorder="1" applyAlignment="1">
      <alignment horizontal="center" vertical="center" wrapText="1"/>
    </xf>
    <xf numFmtId="0" fontId="116" fillId="0" borderId="47" xfId="0" applyFont="1" applyBorder="1" applyAlignment="1">
      <alignment horizontal="center" wrapText="1"/>
    </xf>
    <xf numFmtId="0" fontId="108" fillId="0" borderId="52" xfId="0" applyFont="1" applyBorder="1" applyAlignment="1">
      <alignment horizontal="center" wrapText="1"/>
    </xf>
    <xf numFmtId="0" fontId="93" fillId="68" borderId="47" xfId="0" applyFont="1" applyFill="1" applyBorder="1" applyAlignment="1">
      <alignment horizontal="center" wrapText="1"/>
    </xf>
    <xf numFmtId="0" fontId="93" fillId="68" borderId="52" xfId="0" applyFont="1" applyFill="1" applyBorder="1" applyAlignment="1">
      <alignment horizontal="center" wrapText="1"/>
    </xf>
    <xf numFmtId="0" fontId="149" fillId="0" borderId="0" xfId="0" applyFont="1" applyAlignment="1">
      <alignment horizontal="left" wrapText="1"/>
    </xf>
    <xf numFmtId="0" fontId="116" fillId="0" borderId="78" xfId="0" applyFont="1" applyBorder="1" applyAlignment="1">
      <alignment horizontal="center" wrapText="1"/>
    </xf>
    <xf numFmtId="0" fontId="93" fillId="0" borderId="79" xfId="0" applyFont="1" applyBorder="1" applyAlignment="1">
      <alignment horizontal="center" wrapText="1"/>
    </xf>
    <xf numFmtId="0" fontId="93" fillId="0" borderId="78" xfId="0" applyFont="1" applyBorder="1" applyAlignment="1">
      <alignment horizontal="center" wrapText="1"/>
    </xf>
    <xf numFmtId="175" fontId="85" fillId="0" borderId="0" xfId="0" quotePrefix="1" applyNumberFormat="1" applyFont="1" applyAlignment="1">
      <alignment horizontal="left" vertical="center" wrapText="1"/>
    </xf>
    <xf numFmtId="175" fontId="85" fillId="0" borderId="0" xfId="0" applyNumberFormat="1" applyFont="1" applyAlignment="1">
      <alignment horizontal="left" vertical="center" wrapText="1"/>
    </xf>
    <xf numFmtId="0" fontId="93" fillId="57" borderId="167" xfId="0" quotePrefix="1" applyFont="1" applyFill="1" applyBorder="1" applyAlignment="1">
      <alignment horizontal="center"/>
    </xf>
    <xf numFmtId="0" fontId="93" fillId="57" borderId="103" xfId="0" quotePrefix="1" applyFont="1" applyFill="1" applyBorder="1" applyAlignment="1">
      <alignment horizontal="center"/>
    </xf>
    <xf numFmtId="0" fontId="93" fillId="57" borderId="75" xfId="0" quotePrefix="1" applyFont="1" applyFill="1" applyBorder="1" applyAlignment="1">
      <alignment horizontal="center"/>
    </xf>
    <xf numFmtId="0" fontId="93" fillId="57" borderId="69" xfId="0" quotePrefix="1" applyFont="1" applyFill="1" applyBorder="1" applyAlignment="1">
      <alignment horizontal="center"/>
    </xf>
    <xf numFmtId="0" fontId="113" fillId="0" borderId="0" xfId="0" applyFont="1" applyAlignment="1">
      <alignment horizontal="left" vertical="center" wrapText="1"/>
    </xf>
    <xf numFmtId="0" fontId="113" fillId="0" borderId="0" xfId="0" applyFont="1" applyAlignment="1">
      <alignment vertical="center"/>
    </xf>
    <xf numFmtId="0" fontId="113" fillId="0" borderId="0" xfId="0" applyFont="1" applyAlignment="1">
      <alignment horizontal="left" vertical="center"/>
    </xf>
    <xf numFmtId="0" fontId="6" fillId="0" borderId="0" xfId="0" applyFont="1" applyAlignment="1">
      <alignment horizontal="center" wrapText="1"/>
    </xf>
    <xf numFmtId="0" fontId="85" fillId="61" borderId="0" xfId="0" applyFont="1" applyFill="1" applyAlignment="1">
      <alignment horizontal="left" vertical="center" wrapText="1"/>
    </xf>
    <xf numFmtId="0" fontId="117" fillId="61" borderId="0" xfId="0" applyFont="1" applyFill="1" applyAlignment="1">
      <alignment horizontal="left" vertical="center" wrapText="1"/>
    </xf>
    <xf numFmtId="0" fontId="93" fillId="0" borderId="47" xfId="30956" applyFont="1" applyBorder="1" applyAlignment="1">
      <alignment horizontal="center" wrapText="1"/>
    </xf>
    <xf numFmtId="0" fontId="93" fillId="0" borderId="4" xfId="30956" applyFont="1" applyBorder="1" applyAlignment="1">
      <alignment horizontal="center" wrapText="1"/>
    </xf>
    <xf numFmtId="0" fontId="93" fillId="0" borderId="52" xfId="30956" applyFont="1" applyBorder="1" applyAlignment="1">
      <alignment horizontal="center" wrapText="1"/>
    </xf>
    <xf numFmtId="0" fontId="93" fillId="0" borderId="47" xfId="30956" applyFont="1" applyBorder="1" applyAlignment="1">
      <alignment horizontal="center" vertical="center" wrapText="1"/>
    </xf>
    <xf numFmtId="0" fontId="93" fillId="0" borderId="45" xfId="30956" applyFont="1" applyBorder="1" applyAlignment="1">
      <alignment horizontal="center" vertical="center" wrapText="1"/>
    </xf>
    <xf numFmtId="0" fontId="117" fillId="0" borderId="0" xfId="0" applyFont="1" applyAlignment="1">
      <alignment horizontal="left" vertical="center" wrapText="1"/>
    </xf>
    <xf numFmtId="0" fontId="93" fillId="0" borderId="47" xfId="0" applyFont="1" applyBorder="1" applyAlignment="1">
      <alignment horizontal="center" vertical="center" wrapText="1"/>
    </xf>
    <xf numFmtId="0" fontId="93" fillId="0" borderId="45" xfId="0" applyFont="1" applyBorder="1" applyAlignment="1">
      <alignment horizontal="center" vertical="center" wrapText="1"/>
    </xf>
    <xf numFmtId="0" fontId="116" fillId="0" borderId="47" xfId="0" applyFont="1" applyBorder="1" applyAlignment="1">
      <alignment horizontal="center" vertical="center" wrapText="1"/>
    </xf>
    <xf numFmtId="0" fontId="116" fillId="0" borderId="45" xfId="0" applyFont="1" applyBorder="1" applyAlignment="1">
      <alignment horizontal="center" vertical="center" wrapText="1"/>
    </xf>
    <xf numFmtId="17" fontId="85" fillId="0" borderId="0" xfId="0" quotePrefix="1" applyNumberFormat="1" applyFont="1" applyAlignment="1">
      <alignment horizontal="left" vertical="center" wrapText="1"/>
    </xf>
    <xf numFmtId="0" fontId="85" fillId="0" borderId="0" xfId="0" quotePrefix="1" applyFont="1" applyAlignment="1">
      <alignment horizontal="left"/>
    </xf>
    <xf numFmtId="0" fontId="93" fillId="57" borderId="163" xfId="0" applyFont="1" applyFill="1" applyBorder="1" applyAlignment="1">
      <alignment horizontal="center" vertical="center" wrapText="1"/>
    </xf>
    <xf numFmtId="0" fontId="93" fillId="57" borderId="64" xfId="0" applyFont="1" applyFill="1" applyBorder="1" applyAlignment="1">
      <alignment horizontal="center" vertical="center" wrapText="1"/>
    </xf>
    <xf numFmtId="0" fontId="93" fillId="57" borderId="81" xfId="0" quotePrefix="1" applyFont="1" applyFill="1" applyBorder="1" applyAlignment="1">
      <alignment horizontal="center" vertical="center" wrapText="1"/>
    </xf>
    <xf numFmtId="0" fontId="93" fillId="57" borderId="37" xfId="0" applyFont="1" applyFill="1" applyBorder="1" applyAlignment="1">
      <alignment horizontal="center" vertical="center" wrapText="1"/>
    </xf>
    <xf numFmtId="0" fontId="93" fillId="57" borderId="44" xfId="0" applyFont="1" applyFill="1" applyBorder="1" applyAlignment="1">
      <alignment horizontal="center" vertical="center" wrapText="1"/>
    </xf>
    <xf numFmtId="0" fontId="93" fillId="57" borderId="160" xfId="0" applyFont="1" applyFill="1" applyBorder="1" applyAlignment="1">
      <alignment horizontal="center" vertical="center" wrapText="1"/>
    </xf>
    <xf numFmtId="0" fontId="93" fillId="57" borderId="143" xfId="0" applyFont="1" applyFill="1" applyBorder="1" applyAlignment="1">
      <alignment horizontal="center" vertical="center" wrapText="1"/>
    </xf>
    <xf numFmtId="0" fontId="85" fillId="57" borderId="120" xfId="0" applyFont="1" applyFill="1" applyBorder="1" applyAlignment="1">
      <alignment horizontal="center" vertical="center" wrapText="1"/>
    </xf>
    <xf numFmtId="0" fontId="93" fillId="57" borderId="73" xfId="0" applyFont="1" applyFill="1" applyBorder="1" applyAlignment="1">
      <alignment horizontal="center" vertical="center" wrapText="1"/>
    </xf>
    <xf numFmtId="0" fontId="93" fillId="57" borderId="74" xfId="0" quotePrefix="1" applyFont="1" applyFill="1" applyBorder="1" applyAlignment="1">
      <alignment horizontal="center" vertical="center" wrapText="1"/>
    </xf>
    <xf numFmtId="0" fontId="93" fillId="57" borderId="38" xfId="0" applyFont="1" applyFill="1" applyBorder="1" applyAlignment="1">
      <alignment horizontal="center" vertical="center" wrapText="1"/>
    </xf>
    <xf numFmtId="0" fontId="97" fillId="57" borderId="81" xfId="0" applyFont="1" applyFill="1" applyBorder="1" applyAlignment="1">
      <alignment horizontal="center" vertical="center"/>
    </xf>
    <xf numFmtId="0" fontId="97" fillId="57" borderId="68" xfId="0" applyFont="1" applyFill="1" applyBorder="1" applyAlignment="1">
      <alignment horizontal="center" vertical="center"/>
    </xf>
    <xf numFmtId="0" fontId="97" fillId="57" borderId="37" xfId="0" applyFont="1" applyFill="1" applyBorder="1" applyAlignment="1">
      <alignment horizontal="center" vertical="center"/>
    </xf>
    <xf numFmtId="0" fontId="86" fillId="57" borderId="47" xfId="0" applyFont="1" applyFill="1" applyBorder="1" applyAlignment="1">
      <alignment horizontal="center" vertical="center" wrapText="1"/>
    </xf>
    <xf numFmtId="0" fontId="86" fillId="57" borderId="4" xfId="0" applyFont="1" applyFill="1" applyBorder="1" applyAlignment="1">
      <alignment horizontal="center" vertical="center" wrapText="1"/>
    </xf>
    <xf numFmtId="0" fontId="86" fillId="57" borderId="52" xfId="0" applyFont="1" applyFill="1" applyBorder="1" applyAlignment="1">
      <alignment horizontal="center" vertical="center" wrapText="1"/>
    </xf>
    <xf numFmtId="0" fontId="86" fillId="57" borderId="46" xfId="0" applyFont="1" applyFill="1" applyBorder="1" applyAlignment="1">
      <alignment horizontal="center" vertical="center" wrapText="1"/>
    </xf>
    <xf numFmtId="0" fontId="86" fillId="57" borderId="53" xfId="0" applyFont="1" applyFill="1" applyBorder="1" applyAlignment="1">
      <alignment horizontal="center" vertical="center" wrapText="1"/>
    </xf>
    <xf numFmtId="0" fontId="86" fillId="57" borderId="54" xfId="0" applyFont="1" applyFill="1" applyBorder="1" applyAlignment="1">
      <alignment horizontal="center" vertical="center" wrapText="1"/>
    </xf>
    <xf numFmtId="0" fontId="86" fillId="57" borderId="74" xfId="0" applyFont="1" applyFill="1" applyBorder="1" applyAlignment="1">
      <alignment horizontal="center" vertical="center" wrapText="1"/>
    </xf>
    <xf numFmtId="0" fontId="86" fillId="57" borderId="38" xfId="0" applyFont="1" applyFill="1" applyBorder="1" applyAlignment="1">
      <alignment horizontal="center" vertical="center" wrapText="1"/>
    </xf>
    <xf numFmtId="0" fontId="86" fillId="57" borderId="78" xfId="0" applyFont="1" applyFill="1" applyBorder="1" applyAlignment="1">
      <alignment horizontal="center" vertical="center" wrapText="1"/>
    </xf>
    <xf numFmtId="0" fontId="86" fillId="57" borderId="65" xfId="0" applyFont="1" applyFill="1" applyBorder="1" applyAlignment="1">
      <alignment horizontal="center" vertical="center" wrapText="1"/>
    </xf>
    <xf numFmtId="0" fontId="86" fillId="57" borderId="79" xfId="0" applyFont="1" applyFill="1" applyBorder="1" applyAlignment="1">
      <alignment horizontal="center" vertical="center" wrapText="1"/>
    </xf>
    <xf numFmtId="0" fontId="86" fillId="57" borderId="51" xfId="0" applyFont="1" applyFill="1" applyBorder="1" applyAlignment="1">
      <alignment horizontal="center" vertical="center" wrapText="1"/>
    </xf>
    <xf numFmtId="0" fontId="86" fillId="57" borderId="191" xfId="0" applyFont="1" applyFill="1" applyBorder="1" applyAlignment="1">
      <alignment horizontal="center" vertical="center" wrapText="1"/>
    </xf>
    <xf numFmtId="0" fontId="86" fillId="57" borderId="188" xfId="0" applyFont="1" applyFill="1" applyBorder="1" applyAlignment="1">
      <alignment horizontal="center" vertical="center" wrapText="1"/>
    </xf>
    <xf numFmtId="0" fontId="86" fillId="57" borderId="71" xfId="0" applyFont="1" applyFill="1" applyBorder="1" applyAlignment="1">
      <alignment horizontal="center" vertical="center" wrapText="1"/>
    </xf>
    <xf numFmtId="0" fontId="86" fillId="57" borderId="40" xfId="0" applyFont="1" applyFill="1" applyBorder="1" applyAlignment="1">
      <alignment horizontal="center" vertical="center" wrapText="1"/>
    </xf>
    <xf numFmtId="0" fontId="86" fillId="57" borderId="58" xfId="0" applyFont="1" applyFill="1" applyBorder="1" applyAlignment="1">
      <alignment horizontal="center" vertical="center" wrapText="1"/>
    </xf>
    <xf numFmtId="0" fontId="89" fillId="0" borderId="193" xfId="0" applyFont="1" applyBorder="1" applyAlignment="1">
      <alignment horizontal="center" vertical="center" wrapText="1"/>
    </xf>
    <xf numFmtId="0" fontId="86" fillId="57" borderId="73" xfId="0" applyFont="1" applyFill="1" applyBorder="1" applyAlignment="1">
      <alignment horizontal="center" vertical="center" wrapText="1"/>
    </xf>
    <xf numFmtId="0" fontId="86" fillId="57" borderId="39" xfId="0" applyFont="1" applyFill="1" applyBorder="1" applyAlignment="1">
      <alignment horizontal="center" vertical="center" wrapText="1"/>
    </xf>
    <xf numFmtId="0" fontId="86" fillId="57" borderId="57" xfId="0" applyFont="1" applyFill="1" applyBorder="1" applyAlignment="1">
      <alignment horizontal="center" vertical="center" wrapText="1"/>
    </xf>
    <xf numFmtId="0" fontId="86" fillId="57" borderId="194" xfId="0" applyFont="1" applyFill="1" applyBorder="1" applyAlignment="1">
      <alignment horizontal="center" vertical="center" wrapText="1"/>
    </xf>
    <xf numFmtId="49" fontId="116" fillId="0" borderId="0" xfId="0" quotePrefix="1" applyNumberFormat="1" applyFont="1" applyAlignment="1">
      <alignment horizontal="center"/>
    </xf>
    <xf numFmtId="0" fontId="86" fillId="57" borderId="69" xfId="0" applyFont="1" applyFill="1" applyBorder="1" applyAlignment="1">
      <alignment horizontal="center" vertical="center" wrapText="1"/>
    </xf>
    <xf numFmtId="0" fontId="86" fillId="57" borderId="80" xfId="0" applyFont="1" applyFill="1" applyBorder="1" applyAlignment="1">
      <alignment horizontal="center" vertical="center" wrapText="1"/>
    </xf>
    <xf numFmtId="0" fontId="86" fillId="57" borderId="174" xfId="0" applyFont="1" applyFill="1" applyBorder="1" applyAlignment="1">
      <alignment horizontal="center" vertical="center" wrapText="1"/>
    </xf>
    <xf numFmtId="0" fontId="86" fillId="57" borderId="28" xfId="0" applyFont="1" applyFill="1" applyBorder="1" applyAlignment="1">
      <alignment horizontal="center" vertical="center" wrapText="1"/>
    </xf>
    <xf numFmtId="0" fontId="86" fillId="57" borderId="29" xfId="0" applyFont="1" applyFill="1" applyBorder="1" applyAlignment="1">
      <alignment horizontal="center" vertical="center" wrapText="1"/>
    </xf>
    <xf numFmtId="0" fontId="86" fillId="57" borderId="31" xfId="0" applyFont="1" applyFill="1" applyBorder="1" applyAlignment="1">
      <alignment horizontal="center" vertical="center" wrapText="1"/>
    </xf>
    <xf numFmtId="0" fontId="86" fillId="57" borderId="25" xfId="0" applyFont="1" applyFill="1" applyBorder="1" applyAlignment="1">
      <alignment horizontal="center" vertical="center" wrapText="1"/>
    </xf>
    <xf numFmtId="0" fontId="86" fillId="57" borderId="0" xfId="0" applyFont="1" applyFill="1" applyAlignment="1">
      <alignment horizontal="center" vertical="center" wrapText="1"/>
    </xf>
    <xf numFmtId="0" fontId="86" fillId="57" borderId="26" xfId="0" applyFont="1" applyFill="1" applyBorder="1" applyAlignment="1">
      <alignment horizontal="center" vertical="center" wrapText="1"/>
    </xf>
    <xf numFmtId="0" fontId="86" fillId="57" borderId="32" xfId="0" applyFont="1" applyFill="1" applyBorder="1" applyAlignment="1">
      <alignment horizontal="center" vertical="center" wrapText="1"/>
    </xf>
    <xf numFmtId="0" fontId="86" fillId="57" borderId="190" xfId="0" applyFont="1" applyFill="1" applyBorder="1" applyAlignment="1">
      <alignment horizontal="center" vertical="center" wrapText="1"/>
    </xf>
    <xf numFmtId="0" fontId="86" fillId="57" borderId="173" xfId="0" applyFont="1" applyFill="1" applyBorder="1" applyAlignment="1">
      <alignment horizontal="center" vertical="center" wrapText="1"/>
    </xf>
    <xf numFmtId="0" fontId="86" fillId="57" borderId="193" xfId="0" applyFont="1" applyFill="1" applyBorder="1" applyAlignment="1">
      <alignment horizontal="center" vertical="center" wrapText="1"/>
    </xf>
    <xf numFmtId="0" fontId="93" fillId="0" borderId="65" xfId="0" applyFont="1" applyBorder="1" applyAlignment="1">
      <alignment horizontal="center" vertical="center"/>
    </xf>
    <xf numFmtId="0" fontId="93" fillId="0" borderId="79" xfId="0" applyFont="1" applyBorder="1" applyAlignment="1">
      <alignment horizontal="center" vertical="center"/>
    </xf>
    <xf numFmtId="0" fontId="113" fillId="0" borderId="0" xfId="0" applyFont="1" applyAlignment="1">
      <alignment horizontal="left" wrapText="1"/>
    </xf>
    <xf numFmtId="0" fontId="93" fillId="0" borderId="25" xfId="0" applyFont="1" applyBorder="1" applyAlignment="1">
      <alignment horizontal="center" vertical="center" wrapText="1"/>
    </xf>
    <xf numFmtId="0" fontId="93" fillId="0" borderId="26" xfId="0" applyFont="1" applyBorder="1" applyAlignment="1">
      <alignment horizontal="center" vertical="center" wrapText="1"/>
    </xf>
    <xf numFmtId="0" fontId="109" fillId="0" borderId="0" xfId="0" applyFont="1" applyAlignment="1">
      <alignment horizontal="left" wrapText="1"/>
    </xf>
    <xf numFmtId="0" fontId="93" fillId="0" borderId="0" xfId="0" applyFont="1" applyAlignment="1">
      <alignment horizontal="left" wrapText="1"/>
    </xf>
    <xf numFmtId="0" fontId="95" fillId="0" borderId="73" xfId="0" applyFont="1" applyBorder="1" applyAlignment="1">
      <alignment horizontal="center" vertical="center"/>
    </xf>
    <xf numFmtId="0" fontId="95" fillId="0" borderId="71" xfId="0" applyFont="1" applyBorder="1" applyAlignment="1">
      <alignment horizontal="center" vertical="center"/>
    </xf>
    <xf numFmtId="0" fontId="95" fillId="0" borderId="74" xfId="0" applyFont="1" applyBorder="1" applyAlignment="1">
      <alignment horizontal="center" vertical="center"/>
    </xf>
    <xf numFmtId="0" fontId="95" fillId="0" borderId="73" xfId="0" applyFont="1" applyBorder="1" applyAlignment="1">
      <alignment horizontal="center"/>
    </xf>
    <xf numFmtId="0" fontId="95" fillId="0" borderId="71" xfId="0" applyFont="1" applyBorder="1" applyAlignment="1">
      <alignment horizontal="center"/>
    </xf>
    <xf numFmtId="0" fontId="95" fillId="0" borderId="74" xfId="0" applyFont="1" applyBorder="1" applyAlignment="1">
      <alignment horizontal="center"/>
    </xf>
    <xf numFmtId="0" fontId="116" fillId="0" borderId="0" xfId="0" applyFont="1" applyAlignment="1">
      <alignment horizontal="center" wrapText="1"/>
    </xf>
    <xf numFmtId="0" fontId="97" fillId="0" borderId="0" xfId="0" applyFont="1" applyAlignment="1">
      <alignment horizontal="left" vertical="center" wrapText="1"/>
    </xf>
    <xf numFmtId="0" fontId="93" fillId="0" borderId="0" xfId="326" applyFont="1" applyAlignment="1">
      <alignment horizontal="center" vertical="center"/>
    </xf>
    <xf numFmtId="0" fontId="89" fillId="0" borderId="0" xfId="326" applyFont="1" applyAlignment="1">
      <alignment horizontal="left" vertical="center"/>
    </xf>
    <xf numFmtId="0" fontId="89" fillId="0" borderId="0" xfId="326" applyFont="1" applyAlignment="1">
      <alignment horizontal="left" vertical="center" wrapText="1"/>
    </xf>
    <xf numFmtId="0" fontId="97" fillId="57" borderId="55" xfId="326" applyFont="1" applyFill="1" applyBorder="1" applyAlignment="1">
      <alignment horizontal="center" vertical="center" wrapText="1"/>
    </xf>
    <xf numFmtId="0" fontId="97" fillId="57" borderId="46" xfId="326" applyFont="1" applyFill="1" applyBorder="1" applyAlignment="1">
      <alignment horizontal="center" vertical="center" wrapText="1"/>
    </xf>
    <xf numFmtId="0" fontId="97" fillId="57" borderId="77" xfId="326" applyFont="1" applyFill="1" applyBorder="1" applyAlignment="1">
      <alignment horizontal="center" vertical="center" wrapText="1"/>
    </xf>
    <xf numFmtId="3" fontId="97" fillId="57" borderId="77" xfId="2" applyNumberFormat="1" applyFont="1" applyFill="1" applyBorder="1" applyAlignment="1">
      <alignment horizontal="center" vertical="center" wrapText="1"/>
    </xf>
    <xf numFmtId="0" fontId="117" fillId="0" borderId="0" xfId="0" applyFont="1" applyAlignment="1">
      <alignment wrapText="1"/>
    </xf>
    <xf numFmtId="0" fontId="93" fillId="57" borderId="39" xfId="0" applyFont="1" applyFill="1" applyBorder="1" applyAlignment="1">
      <alignment horizontal="center" wrapText="1"/>
    </xf>
    <xf numFmtId="0" fontId="93" fillId="57" borderId="40" xfId="0" applyFont="1" applyFill="1" applyBorder="1" applyAlignment="1">
      <alignment horizontal="center" wrapText="1"/>
    </xf>
    <xf numFmtId="0" fontId="93" fillId="57" borderId="38" xfId="0" applyFont="1" applyFill="1" applyBorder="1" applyAlignment="1">
      <alignment horizontal="center" wrapText="1"/>
    </xf>
    <xf numFmtId="0" fontId="93" fillId="57" borderId="66" xfId="0" applyFont="1" applyFill="1" applyBorder="1" applyAlignment="1">
      <alignment horizontal="center" vertical="center" wrapText="1"/>
    </xf>
    <xf numFmtId="0" fontId="85" fillId="57" borderId="50" xfId="0" applyFont="1" applyFill="1" applyBorder="1" applyAlignment="1">
      <alignment horizontal="center" vertical="center" wrapText="1"/>
    </xf>
    <xf numFmtId="0" fontId="93" fillId="0" borderId="66" xfId="0" applyFont="1" applyBorder="1" applyAlignment="1">
      <alignment horizontal="center" vertical="center" wrapText="1"/>
    </xf>
    <xf numFmtId="0" fontId="85" fillId="0" borderId="50" xfId="0" applyFont="1" applyBorder="1" applyAlignment="1">
      <alignment horizontal="center" vertical="center" wrapText="1"/>
    </xf>
    <xf numFmtId="0" fontId="93" fillId="0" borderId="73" xfId="0" applyFont="1" applyBorder="1" applyAlignment="1">
      <alignment horizontal="center" wrapText="1"/>
    </xf>
    <xf numFmtId="0" fontId="93" fillId="0" borderId="71" xfId="0" applyFont="1" applyBorder="1" applyAlignment="1">
      <alignment horizontal="center" wrapText="1"/>
    </xf>
    <xf numFmtId="0" fontId="93" fillId="0" borderId="74" xfId="0" applyFont="1" applyBorder="1" applyAlignment="1">
      <alignment horizontal="center" wrapText="1"/>
    </xf>
    <xf numFmtId="0" fontId="93" fillId="57" borderId="72" xfId="0" applyFont="1" applyFill="1" applyBorder="1" applyAlignment="1">
      <alignment horizontal="center" wrapText="1"/>
    </xf>
    <xf numFmtId="0" fontId="93" fillId="57" borderId="101" xfId="0" applyFont="1" applyFill="1" applyBorder="1" applyAlignment="1">
      <alignment horizontal="center" wrapText="1"/>
    </xf>
    <xf numFmtId="0" fontId="93" fillId="0" borderId="39" xfId="0" applyFont="1" applyBorder="1" applyAlignment="1">
      <alignment horizontal="center" wrapText="1"/>
    </xf>
    <xf numFmtId="0" fontId="93" fillId="0" borderId="40" xfId="0" applyFont="1" applyBorder="1" applyAlignment="1">
      <alignment horizontal="center" wrapText="1"/>
    </xf>
    <xf numFmtId="0" fontId="93" fillId="0" borderId="38" xfId="0" applyFont="1" applyBorder="1" applyAlignment="1">
      <alignment horizontal="center" wrapText="1"/>
    </xf>
    <xf numFmtId="0" fontId="86" fillId="0" borderId="78" xfId="0" applyFont="1" applyBorder="1" applyAlignment="1">
      <alignment horizontal="center" wrapText="1"/>
    </xf>
    <xf numFmtId="0" fontId="86" fillId="0" borderId="65" xfId="0" applyFont="1" applyBorder="1" applyAlignment="1">
      <alignment horizontal="center" wrapText="1"/>
    </xf>
    <xf numFmtId="0" fontId="86" fillId="0" borderId="79" xfId="0" applyFont="1" applyBorder="1" applyAlignment="1">
      <alignment horizontal="center" wrapText="1"/>
    </xf>
    <xf numFmtId="0" fontId="86" fillId="0" borderId="63" xfId="0" applyFont="1" applyBorder="1" applyAlignment="1">
      <alignment horizontal="center" wrapText="1"/>
    </xf>
    <xf numFmtId="0" fontId="86" fillId="0" borderId="80" xfId="0" applyFont="1" applyBorder="1" applyAlignment="1">
      <alignment horizontal="center" wrapText="1"/>
    </xf>
    <xf numFmtId="0" fontId="86" fillId="0" borderId="64" xfId="0" applyFont="1" applyBorder="1" applyAlignment="1">
      <alignment horizontal="center" wrapText="1"/>
    </xf>
    <xf numFmtId="3" fontId="93" fillId="0" borderId="0" xfId="0" applyNumberFormat="1" applyFont="1" applyAlignment="1">
      <alignment horizontal="center" vertical="center"/>
    </xf>
    <xf numFmtId="0" fontId="90" fillId="0" borderId="0" xfId="126" applyFont="1" applyAlignment="1">
      <alignment horizontal="left" vertical="center" wrapText="1"/>
    </xf>
    <xf numFmtId="0" fontId="99" fillId="57" borderId="24" xfId="125" applyFont="1" applyFill="1" applyBorder="1" applyAlignment="1">
      <alignment horizontal="center" wrapText="1"/>
    </xf>
    <xf numFmtId="0" fontId="99" fillId="57" borderId="28" xfId="125" applyFont="1" applyFill="1" applyBorder="1" applyAlignment="1">
      <alignment horizontal="center" wrapText="1"/>
    </xf>
    <xf numFmtId="0" fontId="99" fillId="57" borderId="29" xfId="125" applyFont="1" applyFill="1" applyBorder="1" applyAlignment="1">
      <alignment horizontal="center" wrapText="1"/>
    </xf>
    <xf numFmtId="0" fontId="99" fillId="57" borderId="102" xfId="125" applyFont="1" applyFill="1" applyBorder="1" applyAlignment="1">
      <alignment horizontal="center" wrapText="1"/>
    </xf>
    <xf numFmtId="0" fontId="99" fillId="57" borderId="173" xfId="125" applyFont="1" applyFill="1" applyBorder="1" applyAlignment="1">
      <alignment horizontal="center" wrapText="1"/>
    </xf>
    <xf numFmtId="0" fontId="99" fillId="57" borderId="174" xfId="125" applyFont="1" applyFill="1" applyBorder="1" applyAlignment="1">
      <alignment horizontal="center" wrapText="1"/>
    </xf>
    <xf numFmtId="0" fontId="99" fillId="57" borderId="31" xfId="125" applyFont="1" applyFill="1" applyBorder="1" applyAlignment="1">
      <alignment horizontal="center" wrapText="1"/>
    </xf>
    <xf numFmtId="0" fontId="86" fillId="0" borderId="49" xfId="125" applyFont="1" applyBorder="1" applyAlignment="1">
      <alignment horizontal="center" wrapText="1"/>
    </xf>
    <xf numFmtId="0" fontId="86" fillId="0" borderId="193" xfId="125" applyFont="1" applyBorder="1" applyAlignment="1">
      <alignment horizontal="center" wrapText="1"/>
    </xf>
    <xf numFmtId="0" fontId="86" fillId="0" borderId="194" xfId="125" applyFont="1" applyBorder="1" applyAlignment="1">
      <alignment horizontal="center" wrapText="1"/>
    </xf>
    <xf numFmtId="0" fontId="111" fillId="0" borderId="46" xfId="0" applyFont="1" applyBorder="1" applyAlignment="1">
      <alignment horizontal="center" wrapText="1"/>
    </xf>
    <xf numFmtId="0" fontId="93" fillId="0" borderId="53" xfId="0" applyFont="1" applyBorder="1" applyAlignment="1">
      <alignment horizontal="center" wrapText="1"/>
    </xf>
    <xf numFmtId="0" fontId="93" fillId="0" borderId="54" xfId="0" applyFont="1" applyBorder="1" applyAlignment="1">
      <alignment horizontal="center" wrapText="1"/>
    </xf>
    <xf numFmtId="0" fontId="93" fillId="0" borderId="191" xfId="0" applyFont="1" applyBorder="1" applyAlignment="1">
      <alignment horizontal="center"/>
    </xf>
    <xf numFmtId="0" fontId="93" fillId="0" borderId="46" xfId="0" applyFont="1" applyBorder="1" applyAlignment="1">
      <alignment horizontal="center" wrapText="1"/>
    </xf>
    <xf numFmtId="0" fontId="85" fillId="0" borderId="53" xfId="0" applyFont="1" applyBorder="1" applyAlignment="1">
      <alignment horizontal="center" wrapText="1"/>
    </xf>
    <xf numFmtId="0" fontId="85" fillId="0" borderId="54" xfId="0" applyFont="1" applyBorder="1" applyAlignment="1">
      <alignment horizontal="center" wrapText="1"/>
    </xf>
    <xf numFmtId="0" fontId="111" fillId="57" borderId="66" xfId="0" applyFont="1" applyFill="1" applyBorder="1" applyAlignment="1">
      <alignment horizontal="center" vertical="center" wrapText="1"/>
    </xf>
    <xf numFmtId="0" fontId="93" fillId="57" borderId="50" xfId="0" applyFont="1" applyFill="1" applyBorder="1" applyAlignment="1">
      <alignment horizontal="center" vertical="center" wrapText="1"/>
    </xf>
    <xf numFmtId="0" fontId="93" fillId="57" borderId="55" xfId="0" applyFont="1" applyFill="1" applyBorder="1" applyAlignment="1">
      <alignment horizontal="center" vertical="center" wrapText="1"/>
    </xf>
    <xf numFmtId="0" fontId="93" fillId="57" borderId="58" xfId="0" applyFont="1" applyFill="1" applyBorder="1" applyAlignment="1">
      <alignment horizontal="center" vertical="center" wrapText="1"/>
    </xf>
    <xf numFmtId="0" fontId="93" fillId="57" borderId="57" xfId="0" applyFont="1" applyFill="1" applyBorder="1" applyAlignment="1">
      <alignment horizontal="center" vertical="center" wrapText="1"/>
    </xf>
    <xf numFmtId="0" fontId="116" fillId="0" borderId="46" xfId="0" applyFont="1" applyBorder="1" applyAlignment="1">
      <alignment horizontal="center" wrapText="1"/>
    </xf>
    <xf numFmtId="0" fontId="85" fillId="57" borderId="49" xfId="0" applyFont="1" applyFill="1" applyBorder="1" applyAlignment="1">
      <alignment horizontal="center" vertical="center" wrapText="1"/>
    </xf>
    <xf numFmtId="0" fontId="95" fillId="0" borderId="55" xfId="0" applyFont="1" applyBorder="1" applyAlignment="1">
      <alignment horizontal="center" vertical="center" wrapText="1"/>
    </xf>
    <xf numFmtId="0" fontId="95" fillId="0" borderId="58" xfId="0" applyFont="1" applyBorder="1" applyAlignment="1">
      <alignment horizontal="center" vertical="center" wrapText="1"/>
    </xf>
    <xf numFmtId="0" fontId="95" fillId="0" borderId="59" xfId="0" applyFont="1" applyBorder="1" applyAlignment="1">
      <alignment horizontal="center" vertical="center" wrapText="1"/>
    </xf>
    <xf numFmtId="0" fontId="95" fillId="0" borderId="57" xfId="0" applyFont="1" applyBorder="1" applyAlignment="1">
      <alignment horizontal="center" vertical="center" wrapText="1"/>
    </xf>
    <xf numFmtId="0" fontId="95" fillId="0" borderId="65" xfId="0" applyFont="1" applyBorder="1" applyAlignment="1">
      <alignment horizontal="center" vertical="center" wrapText="1"/>
    </xf>
    <xf numFmtId="0" fontId="85" fillId="57" borderId="66" xfId="0" applyFont="1" applyFill="1" applyBorder="1" applyAlignment="1">
      <alignment horizontal="center" vertical="center" wrapText="1"/>
    </xf>
    <xf numFmtId="0" fontId="85" fillId="57" borderId="47" xfId="0" applyFont="1" applyFill="1" applyBorder="1" applyAlignment="1">
      <alignment horizontal="center" vertical="center" wrapText="1"/>
    </xf>
    <xf numFmtId="0" fontId="85" fillId="57" borderId="4" xfId="0" applyFont="1" applyFill="1" applyBorder="1" applyAlignment="1">
      <alignment horizontal="center" vertical="center" wrapText="1"/>
    </xf>
    <xf numFmtId="0" fontId="85" fillId="57" borderId="52" xfId="0" applyFont="1" applyFill="1" applyBorder="1" applyAlignment="1">
      <alignment horizontal="center" vertical="center" wrapText="1"/>
    </xf>
    <xf numFmtId="0" fontId="93" fillId="0" borderId="55" xfId="0" applyFont="1" applyBorder="1" applyAlignment="1">
      <alignment horizontal="center"/>
    </xf>
    <xf numFmtId="0" fontId="93" fillId="0" borderId="58" xfId="0" applyFont="1" applyBorder="1" applyAlignment="1">
      <alignment horizontal="center"/>
    </xf>
    <xf numFmtId="0" fontId="93" fillId="0" borderId="57" xfId="0" applyFont="1" applyBorder="1" applyAlignment="1">
      <alignment horizontal="center"/>
    </xf>
    <xf numFmtId="0" fontId="93" fillId="57" borderId="78" xfId="0" applyFont="1" applyFill="1" applyBorder="1" applyAlignment="1">
      <alignment horizontal="center" vertical="center" wrapText="1"/>
    </xf>
    <xf numFmtId="0" fontId="85" fillId="57" borderId="33" xfId="0" applyFont="1" applyFill="1" applyBorder="1" applyAlignment="1">
      <alignment horizontal="center" vertical="center" wrapText="1"/>
    </xf>
    <xf numFmtId="0" fontId="93" fillId="57" borderId="74" xfId="0" applyFont="1" applyFill="1" applyBorder="1" applyAlignment="1">
      <alignment horizontal="center" vertical="center" wrapText="1"/>
    </xf>
    <xf numFmtId="0" fontId="93" fillId="57" borderId="73" xfId="0" quotePrefix="1" applyFont="1" applyFill="1" applyBorder="1" applyAlignment="1">
      <alignment horizontal="center" vertical="center" wrapText="1"/>
    </xf>
    <xf numFmtId="0" fontId="93" fillId="57" borderId="39" xfId="0" applyFont="1" applyFill="1" applyBorder="1" applyAlignment="1">
      <alignment horizontal="center" vertical="center" wrapText="1"/>
    </xf>
    <xf numFmtId="0" fontId="93" fillId="57" borderId="69" xfId="0" applyFont="1" applyFill="1" applyBorder="1" applyAlignment="1">
      <alignment horizontal="center" vertical="center" wrapText="1"/>
    </xf>
    <xf numFmtId="0" fontId="86" fillId="57" borderId="96" xfId="0" applyFont="1" applyFill="1" applyBorder="1" applyAlignment="1">
      <alignment horizontal="center" vertical="center" wrapText="1"/>
    </xf>
    <xf numFmtId="0" fontId="86" fillId="57" borderId="97" xfId="0" applyFont="1" applyFill="1" applyBorder="1" applyAlignment="1">
      <alignment horizontal="center" vertical="center" wrapText="1"/>
    </xf>
    <xf numFmtId="0" fontId="86" fillId="57" borderId="44" xfId="0" applyFont="1" applyFill="1" applyBorder="1" applyAlignment="1">
      <alignment horizontal="center" vertical="center" wrapText="1"/>
    </xf>
    <xf numFmtId="0" fontId="86" fillId="57" borderId="98" xfId="0" applyFont="1" applyFill="1" applyBorder="1" applyAlignment="1">
      <alignment horizontal="center" vertical="center" wrapText="1"/>
    </xf>
    <xf numFmtId="0" fontId="97" fillId="57" borderId="27" xfId="0" applyFont="1" applyFill="1" applyBorder="1" applyAlignment="1">
      <alignment horizontal="center" vertical="center"/>
    </xf>
    <xf numFmtId="0" fontId="86" fillId="57" borderId="49" xfId="0" applyFont="1" applyFill="1" applyBorder="1" applyAlignment="1">
      <alignment horizontal="center" vertical="center" wrapText="1"/>
    </xf>
    <xf numFmtId="0" fontId="86" fillId="57" borderId="192" xfId="0" applyFont="1" applyFill="1" applyBorder="1" applyAlignment="1">
      <alignment horizontal="center" vertical="center" wrapText="1"/>
    </xf>
    <xf numFmtId="0" fontId="86" fillId="57" borderId="82" xfId="0" applyFont="1" applyFill="1" applyBorder="1" applyAlignment="1">
      <alignment horizontal="center" vertical="center" wrapText="1"/>
    </xf>
    <xf numFmtId="0" fontId="86" fillId="57" borderId="83" xfId="0" applyFont="1" applyFill="1" applyBorder="1" applyAlignment="1">
      <alignment horizontal="center" vertical="center" wrapText="1"/>
    </xf>
    <xf numFmtId="0" fontId="86" fillId="57" borderId="84" xfId="0" applyFont="1" applyFill="1" applyBorder="1" applyAlignment="1">
      <alignment horizontal="center" vertical="center" wrapText="1"/>
    </xf>
    <xf numFmtId="0" fontId="86" fillId="57" borderId="86" xfId="0" applyFont="1" applyFill="1" applyBorder="1" applyAlignment="1">
      <alignment horizontal="center" vertical="center" wrapText="1"/>
    </xf>
    <xf numFmtId="0" fontId="86" fillId="57" borderId="91" xfId="0" applyFont="1" applyFill="1" applyBorder="1" applyAlignment="1">
      <alignment horizontal="center" vertical="center" wrapText="1"/>
    </xf>
    <xf numFmtId="0" fontId="86" fillId="57" borderId="92" xfId="0" applyFont="1" applyFill="1" applyBorder="1" applyAlignment="1">
      <alignment horizontal="center" vertical="center" wrapText="1"/>
    </xf>
    <xf numFmtId="0" fontId="86" fillId="57" borderId="93" xfId="0" applyFont="1" applyFill="1" applyBorder="1" applyAlignment="1">
      <alignment horizontal="center" vertical="center" wrapText="1"/>
    </xf>
    <xf numFmtId="0" fontId="86" fillId="57" borderId="94" xfId="0" applyFont="1" applyFill="1" applyBorder="1" applyAlignment="1">
      <alignment horizontal="center" vertical="center" wrapText="1"/>
    </xf>
    <xf numFmtId="0" fontId="86" fillId="57" borderId="95" xfId="0" applyFont="1" applyFill="1" applyBorder="1" applyAlignment="1">
      <alignment horizontal="center" vertical="center" wrapText="1"/>
    </xf>
    <xf numFmtId="0" fontId="86" fillId="57" borderId="88" xfId="0" applyFont="1" applyFill="1" applyBorder="1" applyAlignment="1">
      <alignment horizontal="center" vertical="center" wrapText="1"/>
    </xf>
    <xf numFmtId="0" fontId="86" fillId="57" borderId="85" xfId="0" applyFont="1" applyFill="1" applyBorder="1" applyAlignment="1">
      <alignment horizontal="center" vertical="center" wrapText="1"/>
    </xf>
    <xf numFmtId="0" fontId="86" fillId="57" borderId="89" xfId="0" applyFont="1" applyFill="1" applyBorder="1" applyAlignment="1">
      <alignment horizontal="center" vertical="center" wrapText="1"/>
    </xf>
    <xf numFmtId="0" fontId="86" fillId="57" borderId="87" xfId="0" applyFont="1" applyFill="1" applyBorder="1" applyAlignment="1">
      <alignment horizontal="center" vertical="center" wrapText="1"/>
    </xf>
    <xf numFmtId="0" fontId="86" fillId="57" borderId="90" xfId="0" applyFont="1" applyFill="1" applyBorder="1" applyAlignment="1">
      <alignment horizontal="center" vertical="center" wrapText="1"/>
    </xf>
    <xf numFmtId="0" fontId="86" fillId="57" borderId="30" xfId="0" applyFont="1" applyFill="1" applyBorder="1" applyAlignment="1">
      <alignment horizontal="center" vertical="center" wrapText="1"/>
    </xf>
    <xf numFmtId="0" fontId="86" fillId="57" borderId="70" xfId="0" applyFont="1" applyFill="1" applyBorder="1" applyAlignment="1">
      <alignment horizontal="center" vertical="center" wrapText="1"/>
    </xf>
    <xf numFmtId="0" fontId="93" fillId="0" borderId="4" xfId="0" applyFont="1" applyBorder="1" applyAlignment="1">
      <alignment horizontal="center" vertical="center"/>
    </xf>
    <xf numFmtId="0" fontId="93" fillId="0" borderId="52" xfId="0" applyFont="1" applyBorder="1" applyAlignment="1">
      <alignment horizontal="center" vertical="center"/>
    </xf>
    <xf numFmtId="0" fontId="93" fillId="0" borderId="51" xfId="0" applyFont="1" applyBorder="1" applyAlignment="1">
      <alignment horizontal="center" vertical="center" wrapText="1"/>
    </xf>
    <xf numFmtId="0" fontId="93" fillId="0" borderId="188" xfId="0" applyFont="1" applyBorder="1" applyAlignment="1">
      <alignment horizontal="center" vertical="center" wrapText="1"/>
    </xf>
    <xf numFmtId="0" fontId="93" fillId="0" borderId="191" xfId="0" applyFont="1" applyBorder="1" applyAlignment="1">
      <alignment horizontal="center" vertical="center"/>
    </xf>
    <xf numFmtId="0" fontId="93" fillId="0" borderId="188" xfId="0" applyFont="1" applyBorder="1" applyAlignment="1">
      <alignment horizontal="center" vertical="center"/>
    </xf>
    <xf numFmtId="0" fontId="93" fillId="0" borderId="71" xfId="0" applyFont="1" applyBorder="1" applyAlignment="1">
      <alignment horizontal="center"/>
    </xf>
    <xf numFmtId="0" fontId="93" fillId="0" borderId="74" xfId="0" applyFont="1" applyBorder="1" applyAlignment="1">
      <alignment horizontal="center"/>
    </xf>
    <xf numFmtId="0" fontId="93" fillId="0" borderId="72" xfId="0" applyFont="1" applyBorder="1" applyAlignment="1">
      <alignment horizontal="center" vertical="center" wrapText="1"/>
    </xf>
    <xf numFmtId="0" fontId="93" fillId="0" borderId="102" xfId="0" applyFont="1" applyBorder="1" applyAlignment="1">
      <alignment horizontal="center" vertical="center"/>
    </xf>
    <xf numFmtId="0" fontId="93" fillId="0" borderId="101" xfId="0" applyFont="1" applyBorder="1" applyAlignment="1">
      <alignment horizontal="center" vertical="center"/>
    </xf>
    <xf numFmtId="0" fontId="89" fillId="0" borderId="0" xfId="0" applyFont="1" applyAlignment="1">
      <alignment vertical="top" wrapText="1"/>
    </xf>
    <xf numFmtId="0" fontId="93" fillId="57" borderId="4" xfId="0" applyFont="1" applyFill="1" applyBorder="1" applyAlignment="1">
      <alignment horizontal="center" vertical="center"/>
    </xf>
    <xf numFmtId="0" fontId="93" fillId="57" borderId="52" xfId="0" applyFont="1" applyFill="1" applyBorder="1" applyAlignment="1">
      <alignment horizontal="center" vertical="center"/>
    </xf>
    <xf numFmtId="0" fontId="93" fillId="57" borderId="47" xfId="0" applyFont="1" applyFill="1" applyBorder="1" applyAlignment="1">
      <alignment horizontal="center" vertical="center"/>
    </xf>
    <xf numFmtId="0" fontId="93" fillId="0" borderId="0" xfId="326" applyFont="1" applyAlignment="1">
      <alignment horizontal="center"/>
    </xf>
    <xf numFmtId="0" fontId="86" fillId="0" borderId="191" xfId="326" applyFont="1" applyBorder="1" applyAlignment="1">
      <alignment horizontal="center" wrapText="1"/>
    </xf>
    <xf numFmtId="0" fontId="86" fillId="0" borderId="51" xfId="326" applyFont="1" applyBorder="1" applyAlignment="1">
      <alignment horizontal="center" wrapText="1"/>
    </xf>
    <xf numFmtId="0" fontId="97" fillId="60" borderId="59" xfId="0" applyFont="1" applyFill="1" applyBorder="1" applyAlignment="1">
      <alignment horizontal="center" vertical="center" wrapText="1"/>
    </xf>
    <xf numFmtId="0" fontId="97" fillId="60" borderId="65" xfId="0" applyFont="1" applyFill="1" applyBorder="1" applyAlignment="1">
      <alignment horizontal="center" vertical="center" wrapText="1"/>
    </xf>
    <xf numFmtId="0" fontId="97" fillId="60" borderId="60" xfId="0" applyFont="1" applyFill="1" applyBorder="1" applyAlignment="1">
      <alignment horizontal="center" vertical="center" wrapText="1"/>
    </xf>
    <xf numFmtId="0" fontId="97" fillId="60" borderId="73" xfId="0" applyFont="1" applyFill="1" applyBorder="1" applyAlignment="1">
      <alignment horizontal="center" vertical="center" wrapText="1"/>
    </xf>
    <xf numFmtId="0" fontId="97" fillId="60" borderId="72" xfId="0" applyFont="1" applyFill="1" applyBorder="1" applyAlignment="1">
      <alignment horizontal="center" vertical="center" wrapText="1"/>
    </xf>
    <xf numFmtId="0" fontId="97" fillId="60" borderId="30" xfId="0" applyFont="1" applyFill="1" applyBorder="1" applyAlignment="1">
      <alignment horizontal="center" vertical="center" wrapText="1"/>
    </xf>
    <xf numFmtId="0" fontId="97" fillId="60" borderId="35" xfId="0" applyFont="1" applyFill="1" applyBorder="1" applyAlignment="1">
      <alignment horizontal="center" vertical="center" wrapText="1"/>
    </xf>
    <xf numFmtId="0" fontId="97" fillId="60" borderId="36" xfId="0" applyFont="1" applyFill="1" applyBorder="1" applyAlignment="1">
      <alignment horizontal="center" vertical="center" wrapText="1"/>
    </xf>
    <xf numFmtId="3" fontId="93" fillId="0" borderId="0" xfId="0" applyNumberFormat="1" applyFont="1" applyAlignment="1">
      <alignment horizontal="center"/>
    </xf>
    <xf numFmtId="0" fontId="89" fillId="0" borderId="0" xfId="2064" applyFont="1" applyAlignment="1">
      <alignment horizontal="left" vertical="center" wrapText="1"/>
    </xf>
    <xf numFmtId="0" fontId="93" fillId="0" borderId="189" xfId="0" applyFont="1" applyBorder="1" applyAlignment="1">
      <alignment horizontal="center" wrapText="1"/>
    </xf>
    <xf numFmtId="0" fontId="93" fillId="0" borderId="44" xfId="0" applyFont="1" applyBorder="1" applyAlignment="1">
      <alignment horizontal="center" wrapText="1"/>
    </xf>
    <xf numFmtId="0" fontId="93" fillId="0" borderId="145" xfId="0" applyFont="1" applyBorder="1" applyAlignment="1">
      <alignment horizontal="center" wrapText="1"/>
    </xf>
    <xf numFmtId="0" fontId="93" fillId="0" borderId="161" xfId="0" applyFont="1" applyBorder="1" applyAlignment="1">
      <alignment horizontal="center" wrapText="1"/>
    </xf>
    <xf numFmtId="0" fontId="117" fillId="0" borderId="0" xfId="0" applyFont="1" applyAlignment="1">
      <alignment horizontal="left" wrapText="1"/>
    </xf>
    <xf numFmtId="0" fontId="169" fillId="0" borderId="0" xfId="0" applyFont="1" applyAlignment="1">
      <alignment horizontal="left" wrapText="1"/>
    </xf>
    <xf numFmtId="0" fontId="167" fillId="0" borderId="0" xfId="0" applyFont="1" applyAlignment="1">
      <alignment horizontal="left" wrapText="1"/>
    </xf>
    <xf numFmtId="0" fontId="178" fillId="0" borderId="0" xfId="0" applyFont="1" applyAlignment="1">
      <alignment horizontal="left" wrapText="1"/>
    </xf>
    <xf numFmtId="0" fontId="122" fillId="0" borderId="0" xfId="0" applyFont="1" applyAlignment="1">
      <alignment horizontal="left" wrapText="1"/>
    </xf>
    <xf numFmtId="0" fontId="95" fillId="0" borderId="73" xfId="0" applyFont="1" applyBorder="1" applyAlignment="1">
      <alignment horizontal="center" vertical="center" wrapText="1"/>
    </xf>
    <xf numFmtId="0" fontId="95" fillId="0" borderId="71" xfId="0" applyFont="1" applyBorder="1" applyAlignment="1">
      <alignment horizontal="center" vertical="center" wrapText="1"/>
    </xf>
    <xf numFmtId="0" fontId="95" fillId="0" borderId="74" xfId="0" applyFont="1" applyBorder="1" applyAlignment="1">
      <alignment horizontal="center" vertical="center" wrapText="1"/>
    </xf>
    <xf numFmtId="0" fontId="93" fillId="0" borderId="55" xfId="0" applyFont="1" applyBorder="1" applyAlignment="1">
      <alignment horizontal="center" vertical="center" wrapText="1"/>
    </xf>
    <xf numFmtId="0" fontId="93" fillId="0" borderId="58" xfId="0" applyFont="1" applyBorder="1" applyAlignment="1">
      <alignment horizontal="center" vertical="center" wrapText="1"/>
    </xf>
    <xf numFmtId="0" fontId="93" fillId="0" borderId="57" xfId="0" applyFont="1" applyBorder="1" applyAlignment="1">
      <alignment horizontal="center" vertical="center" wrapText="1"/>
    </xf>
    <xf numFmtId="0" fontId="97" fillId="68" borderId="73" xfId="0" applyFont="1" applyFill="1" applyBorder="1" applyAlignment="1">
      <alignment horizontal="left" vertical="center" wrapText="1"/>
    </xf>
    <xf numFmtId="0" fontId="97" fillId="68" borderId="71" xfId="0" applyFont="1" applyFill="1" applyBorder="1" applyAlignment="1">
      <alignment horizontal="center" wrapText="1"/>
    </xf>
    <xf numFmtId="0" fontId="97" fillId="68" borderId="74" xfId="0" applyFont="1" applyFill="1" applyBorder="1" applyAlignment="1">
      <alignment horizontal="center" wrapText="1"/>
    </xf>
    <xf numFmtId="0" fontId="90" fillId="68" borderId="72" xfId="0" applyFont="1" applyFill="1" applyBorder="1" applyAlignment="1">
      <alignment horizontal="left" vertical="center" wrapText="1"/>
    </xf>
    <xf numFmtId="9" fontId="90" fillId="68" borderId="102" xfId="1" applyFont="1" applyFill="1" applyBorder="1"/>
    <xf numFmtId="0" fontId="97" fillId="68" borderId="102" xfId="0" applyFont="1" applyFill="1" applyBorder="1" applyAlignment="1">
      <alignment horizontal="center" vertical="center" wrapText="1"/>
    </xf>
    <xf numFmtId="0" fontId="97" fillId="68" borderId="101" xfId="0" applyFont="1" applyFill="1" applyBorder="1" applyAlignment="1">
      <alignment horizontal="center" vertical="center" wrapText="1"/>
    </xf>
    <xf numFmtId="0" fontId="97" fillId="68" borderId="102" xfId="0" applyFont="1" applyFill="1" applyBorder="1" applyAlignment="1">
      <alignment horizontal="center" wrapText="1"/>
    </xf>
    <xf numFmtId="9" fontId="90" fillId="68" borderId="102" xfId="1" applyFont="1" applyFill="1" applyBorder="1" applyAlignment="1">
      <alignment horizontal="right" wrapText="1"/>
    </xf>
    <xf numFmtId="0" fontId="97" fillId="68" borderId="72" xfId="0" applyFont="1" applyFill="1" applyBorder="1" applyAlignment="1">
      <alignment horizontal="left" vertical="center" wrapText="1"/>
    </xf>
    <xf numFmtId="0" fontId="97" fillId="68" borderId="102" xfId="0" applyFont="1" applyFill="1" applyBorder="1" applyAlignment="1">
      <alignment horizontal="left" vertical="center" wrapText="1"/>
    </xf>
    <xf numFmtId="0" fontId="90" fillId="68" borderId="72" xfId="30956" applyFont="1" applyFill="1" applyBorder="1"/>
    <xf numFmtId="0" fontId="90" fillId="68" borderId="101" xfId="0" applyFont="1" applyFill="1" applyBorder="1"/>
    <xf numFmtId="0" fontId="90" fillId="68" borderId="72" xfId="30956" applyFont="1" applyFill="1" applyBorder="1" applyAlignment="1">
      <alignment wrapText="1"/>
    </xf>
    <xf numFmtId="0" fontId="90" fillId="68" borderId="39" xfId="30956" applyFont="1" applyFill="1" applyBorder="1"/>
    <xf numFmtId="0" fontId="90" fillId="68" borderId="40" xfId="0" applyFont="1" applyFill="1" applyBorder="1"/>
    <xf numFmtId="9" fontId="90" fillId="68" borderId="40" xfId="1" applyFont="1" applyFill="1" applyBorder="1"/>
    <xf numFmtId="0" fontId="90" fillId="68" borderId="38" xfId="0" applyFont="1" applyFill="1" applyBorder="1"/>
    <xf numFmtId="0" fontId="93" fillId="59" borderId="45" xfId="0" applyFont="1" applyFill="1" applyBorder="1" applyAlignment="1">
      <alignment horizontal="left" vertical="center" wrapText="1"/>
    </xf>
    <xf numFmtId="0" fontId="93" fillId="71" borderId="45" xfId="0" applyFont="1" applyFill="1" applyBorder="1" applyAlignment="1">
      <alignment wrapText="1"/>
    </xf>
    <xf numFmtId="0" fontId="93" fillId="71" borderId="45" xfId="0" applyFont="1" applyFill="1" applyBorder="1" applyAlignment="1">
      <alignment horizontal="center" vertical="center" wrapText="1"/>
    </xf>
    <xf numFmtId="0" fontId="85" fillId="59" borderId="45" xfId="0" applyFont="1" applyFill="1" applyBorder="1" applyAlignment="1">
      <alignment horizontal="left" vertical="center" wrapText="1"/>
    </xf>
    <xf numFmtId="3" fontId="85" fillId="70" borderId="45" xfId="0" applyNumberFormat="1" applyFont="1" applyFill="1" applyBorder="1"/>
    <xf numFmtId="0" fontId="85" fillId="59" borderId="45" xfId="0" applyFont="1" applyFill="1" applyBorder="1"/>
    <xf numFmtId="9" fontId="85" fillId="70" borderId="45" xfId="0" applyNumberFormat="1" applyFont="1" applyFill="1" applyBorder="1" applyAlignment="1">
      <alignment horizontal="right" vertical="center"/>
    </xf>
    <xf numFmtId="0" fontId="117" fillId="59" borderId="45" xfId="0" applyFont="1" applyFill="1" applyBorder="1" applyAlignment="1">
      <alignment horizontal="left" vertical="center" wrapText="1"/>
    </xf>
    <xf numFmtId="0" fontId="85" fillId="0" borderId="45" xfId="30956" applyFont="1" applyBorder="1"/>
    <xf numFmtId="0" fontId="85" fillId="0" borderId="45" xfId="0" applyFont="1" applyBorder="1"/>
    <xf numFmtId="0" fontId="117" fillId="0" borderId="45" xfId="30956" applyFont="1" applyBorder="1"/>
    <xf numFmtId="0" fontId="85" fillId="0" borderId="45" xfId="30956" applyFont="1" applyBorder="1" applyAlignment="1">
      <alignment wrapText="1"/>
    </xf>
    <xf numFmtId="0" fontId="117" fillId="0" borderId="45" xfId="30956" applyFont="1" applyBorder="1" applyAlignment="1">
      <alignment wrapText="1"/>
    </xf>
    <xf numFmtId="0" fontId="85" fillId="59" borderId="45" xfId="30956" applyFont="1" applyFill="1" applyBorder="1"/>
    <xf numFmtId="0" fontId="117" fillId="59" borderId="45" xfId="30956" applyFont="1" applyFill="1" applyBorder="1"/>
    <xf numFmtId="0" fontId="117" fillId="0" borderId="45" xfId="0" applyFont="1" applyBorder="1"/>
    <xf numFmtId="3" fontId="85" fillId="0" borderId="45" xfId="0" applyNumberFormat="1" applyFont="1" applyBorder="1"/>
  </cellXfs>
  <cellStyles count="30961">
    <cellStyle name="20% - Accent1" xfId="6" xr:uid="{00000000-0005-0000-0000-000006000000}"/>
    <cellStyle name="20% - Accent1 2" xfId="653" xr:uid="{00000000-0005-0000-0000-000099020000}"/>
    <cellStyle name="20% - Accent1 2 10" xfId="844" xr:uid="{00000000-0005-0000-0000-00005A030000}"/>
    <cellStyle name="20% - Accent1 2 2" xfId="1150" xr:uid="{00000000-0005-0000-0000-00008D040000}"/>
    <cellStyle name="20% - Accent1 2 2 2 2" xfId="30939" xr:uid="{00000000-0005-0000-0000-0000F7780000}"/>
    <cellStyle name="20% - Accent1 2 2 2 3" xfId="30958" xr:uid="{F4072AF1-E81C-4A8E-8AE7-D425D0BB0E86}"/>
    <cellStyle name="20% - Accent1 2 3" xfId="1151" xr:uid="{00000000-0005-0000-0000-00008E040000}"/>
    <cellStyle name="20% - Accent1 2 4" xfId="1152" xr:uid="{00000000-0005-0000-0000-00008F040000}"/>
    <cellStyle name="20% - Accent1 2 5" xfId="1153" xr:uid="{00000000-0005-0000-0000-000090040000}"/>
    <cellStyle name="20% - Accent1 2 6" xfId="1154" xr:uid="{00000000-0005-0000-0000-000091040000}"/>
    <cellStyle name="20% - Accent1 2 7" xfId="1149" xr:uid="{00000000-0005-0000-0000-00008C040000}"/>
    <cellStyle name="20% - Accent1 2 8" xfId="1041" xr:uid="{00000000-0005-0000-0000-000020040000}"/>
    <cellStyle name="20% - Accent2" xfId="7" xr:uid="{00000000-0005-0000-0000-000007000000}"/>
    <cellStyle name="20% - Accent2 2" xfId="654" xr:uid="{00000000-0005-0000-0000-00009A020000}"/>
    <cellStyle name="20% - Accent2 2 10" xfId="845" xr:uid="{00000000-0005-0000-0000-00005B030000}"/>
    <cellStyle name="20% - Accent2 2 2" xfId="1156" xr:uid="{00000000-0005-0000-0000-000093040000}"/>
    <cellStyle name="20% - Accent2 2 3" xfId="1157" xr:uid="{00000000-0005-0000-0000-000094040000}"/>
    <cellStyle name="20% - Accent2 2 4" xfId="1158" xr:uid="{00000000-0005-0000-0000-000095040000}"/>
    <cellStyle name="20% - Accent2 2 5" xfId="1159" xr:uid="{00000000-0005-0000-0000-000096040000}"/>
    <cellStyle name="20% - Accent2 2 6" xfId="1160" xr:uid="{00000000-0005-0000-0000-000097040000}"/>
    <cellStyle name="20% - Accent2 2 7" xfId="1155" xr:uid="{00000000-0005-0000-0000-000092040000}"/>
    <cellStyle name="20% - Accent2 2 8" xfId="1042" xr:uid="{00000000-0005-0000-0000-000021040000}"/>
    <cellStyle name="20% - Accent3" xfId="8" xr:uid="{00000000-0005-0000-0000-000008000000}"/>
    <cellStyle name="20% - Accent3 2" xfId="655" xr:uid="{00000000-0005-0000-0000-00009B020000}"/>
    <cellStyle name="20% - Accent3 2 10" xfId="846" xr:uid="{00000000-0005-0000-0000-00005C030000}"/>
    <cellStyle name="20% - Accent3 2 2" xfId="1162" xr:uid="{00000000-0005-0000-0000-000099040000}"/>
    <cellStyle name="20% - Accent3 2 3" xfId="1163" xr:uid="{00000000-0005-0000-0000-00009A040000}"/>
    <cellStyle name="20% - Accent3 2 4" xfId="1164" xr:uid="{00000000-0005-0000-0000-00009B040000}"/>
    <cellStyle name="20% - Accent3 2 5" xfId="1165" xr:uid="{00000000-0005-0000-0000-00009C040000}"/>
    <cellStyle name="20% - Accent3 2 6" xfId="1166" xr:uid="{00000000-0005-0000-0000-00009D040000}"/>
    <cellStyle name="20% - Accent3 2 7" xfId="1161" xr:uid="{00000000-0005-0000-0000-000098040000}"/>
    <cellStyle name="20% - Accent3 2 8" xfId="1043" xr:uid="{00000000-0005-0000-0000-000022040000}"/>
    <cellStyle name="20% - Accent4" xfId="9" xr:uid="{00000000-0005-0000-0000-000009000000}"/>
    <cellStyle name="20% - Accent4 2" xfId="656" xr:uid="{00000000-0005-0000-0000-00009C020000}"/>
    <cellStyle name="20% - Accent4 2 10" xfId="847" xr:uid="{00000000-0005-0000-0000-00005D030000}"/>
    <cellStyle name="20% - Accent4 2 2" xfId="1168" xr:uid="{00000000-0005-0000-0000-00009F040000}"/>
    <cellStyle name="20% - Accent4 2 3" xfId="1169" xr:uid="{00000000-0005-0000-0000-0000A0040000}"/>
    <cellStyle name="20% - Accent4 2 4" xfId="1170" xr:uid="{00000000-0005-0000-0000-0000A1040000}"/>
    <cellStyle name="20% - Accent4 2 5" xfId="1171" xr:uid="{00000000-0005-0000-0000-0000A2040000}"/>
    <cellStyle name="20% - Accent4 2 6" xfId="1172" xr:uid="{00000000-0005-0000-0000-0000A3040000}"/>
    <cellStyle name="20% - Accent4 2 7" xfId="1167" xr:uid="{00000000-0005-0000-0000-00009E040000}"/>
    <cellStyle name="20% - Accent4 2 8" xfId="1044" xr:uid="{00000000-0005-0000-0000-000023040000}"/>
    <cellStyle name="20% - Accent5" xfId="10" xr:uid="{00000000-0005-0000-0000-00000A000000}"/>
    <cellStyle name="20% - Accent5 2" xfId="657" xr:uid="{00000000-0005-0000-0000-00009D020000}"/>
    <cellStyle name="20% - Accent5 2 2" xfId="1045" xr:uid="{00000000-0005-0000-0000-000024040000}"/>
    <cellStyle name="20% - Accent5 2 4" xfId="848" xr:uid="{00000000-0005-0000-0000-00005E030000}"/>
    <cellStyle name="20% - Accent6" xfId="11" xr:uid="{00000000-0005-0000-0000-00000B000000}"/>
    <cellStyle name="20% - Accent6 2" xfId="658" xr:uid="{00000000-0005-0000-0000-00009E020000}"/>
    <cellStyle name="20% - Accent6 2 10" xfId="849" xr:uid="{00000000-0005-0000-0000-00005F030000}"/>
    <cellStyle name="20% - Accent6 2 2" xfId="1174" xr:uid="{00000000-0005-0000-0000-0000A5040000}"/>
    <cellStyle name="20% - Accent6 2 3" xfId="1175" xr:uid="{00000000-0005-0000-0000-0000A6040000}"/>
    <cellStyle name="20% - Accent6 2 4" xfId="1176" xr:uid="{00000000-0005-0000-0000-0000A7040000}"/>
    <cellStyle name="20% - Accent6 2 5" xfId="1177" xr:uid="{00000000-0005-0000-0000-0000A8040000}"/>
    <cellStyle name="20% - Accent6 2 6" xfId="1178" xr:uid="{00000000-0005-0000-0000-0000A9040000}"/>
    <cellStyle name="20% - Accent6 2 7" xfId="1173" xr:uid="{00000000-0005-0000-0000-0000A4040000}"/>
    <cellStyle name="20% - Accent6 2 8" xfId="1046" xr:uid="{00000000-0005-0000-0000-000025040000}"/>
    <cellStyle name="40% - Accent1" xfId="12" xr:uid="{00000000-0005-0000-0000-00000C000000}"/>
    <cellStyle name="40% - Accent1 2" xfId="659" xr:uid="{00000000-0005-0000-0000-00009F020000}"/>
    <cellStyle name="40% - Accent1 2 10" xfId="850" xr:uid="{00000000-0005-0000-0000-000060030000}"/>
    <cellStyle name="40% - Accent1 2 2" xfId="1180" xr:uid="{00000000-0005-0000-0000-0000AB040000}"/>
    <cellStyle name="40% - Accent1 2 3" xfId="1181" xr:uid="{00000000-0005-0000-0000-0000AC040000}"/>
    <cellStyle name="40% - Accent1 2 4" xfId="1182" xr:uid="{00000000-0005-0000-0000-0000AD040000}"/>
    <cellStyle name="40% - Accent1 2 5" xfId="1183" xr:uid="{00000000-0005-0000-0000-0000AE040000}"/>
    <cellStyle name="40% - Accent1 2 6" xfId="1184" xr:uid="{00000000-0005-0000-0000-0000AF040000}"/>
    <cellStyle name="40% - Accent1 2 7" xfId="1179" xr:uid="{00000000-0005-0000-0000-0000AA040000}"/>
    <cellStyle name="40% - Accent1 2 8" xfId="1047" xr:uid="{00000000-0005-0000-0000-000026040000}"/>
    <cellStyle name="40% - Accent2" xfId="13" xr:uid="{00000000-0005-0000-0000-00000D000000}"/>
    <cellStyle name="40% - Accent2 2" xfId="660" xr:uid="{00000000-0005-0000-0000-0000A0020000}"/>
    <cellStyle name="40% - Accent2 2 2" xfId="1048" xr:uid="{00000000-0005-0000-0000-000027040000}"/>
    <cellStyle name="40% - Accent2 2 4" xfId="851" xr:uid="{00000000-0005-0000-0000-000061030000}"/>
    <cellStyle name="40% - Accent3" xfId="14" xr:uid="{00000000-0005-0000-0000-00000E000000}"/>
    <cellStyle name="40% - Accent3 2" xfId="661" xr:uid="{00000000-0005-0000-0000-0000A1020000}"/>
    <cellStyle name="40% - Accent3 2 10" xfId="852" xr:uid="{00000000-0005-0000-0000-000062030000}"/>
    <cellStyle name="40% - Accent3 2 2" xfId="1186" xr:uid="{00000000-0005-0000-0000-0000B1040000}"/>
    <cellStyle name="40% - Accent3 2 3" xfId="1187" xr:uid="{00000000-0005-0000-0000-0000B2040000}"/>
    <cellStyle name="40% - Accent3 2 4" xfId="1188" xr:uid="{00000000-0005-0000-0000-0000B3040000}"/>
    <cellStyle name="40% - Accent3 2 5" xfId="1189" xr:uid="{00000000-0005-0000-0000-0000B4040000}"/>
    <cellStyle name="40% - Accent3 2 6" xfId="1190" xr:uid="{00000000-0005-0000-0000-0000B5040000}"/>
    <cellStyle name="40% - Accent3 2 7" xfId="1185" xr:uid="{00000000-0005-0000-0000-0000B0040000}"/>
    <cellStyle name="40% - Accent3 2 8" xfId="1049" xr:uid="{00000000-0005-0000-0000-000028040000}"/>
    <cellStyle name="40% - Accent4" xfId="15" xr:uid="{00000000-0005-0000-0000-00000F000000}"/>
    <cellStyle name="40% - Accent4 2" xfId="662" xr:uid="{00000000-0005-0000-0000-0000A2020000}"/>
    <cellStyle name="40% - Accent4 2 10" xfId="853" xr:uid="{00000000-0005-0000-0000-000063030000}"/>
    <cellStyle name="40% - Accent4 2 2" xfId="1192" xr:uid="{00000000-0005-0000-0000-0000B7040000}"/>
    <cellStyle name="40% - Accent4 2 3" xfId="1193" xr:uid="{00000000-0005-0000-0000-0000B8040000}"/>
    <cellStyle name="40% - Accent4 2 4" xfId="1194" xr:uid="{00000000-0005-0000-0000-0000B9040000}"/>
    <cellStyle name="40% - Accent4 2 5" xfId="1195" xr:uid="{00000000-0005-0000-0000-0000BA040000}"/>
    <cellStyle name="40% - Accent4 2 6" xfId="1196" xr:uid="{00000000-0005-0000-0000-0000BB040000}"/>
    <cellStyle name="40% - Accent4 2 7" xfId="1191" xr:uid="{00000000-0005-0000-0000-0000B6040000}"/>
    <cellStyle name="40% - Accent4 2 8" xfId="1050" xr:uid="{00000000-0005-0000-0000-000029040000}"/>
    <cellStyle name="40% - Accent5" xfId="16" xr:uid="{00000000-0005-0000-0000-000010000000}"/>
    <cellStyle name="40% - Accent5 2" xfId="663" xr:uid="{00000000-0005-0000-0000-0000A3020000}"/>
    <cellStyle name="40% - Accent5 2 2" xfId="1051" xr:uid="{00000000-0005-0000-0000-00002A040000}"/>
    <cellStyle name="40% - Accent5 2 4" xfId="854" xr:uid="{00000000-0005-0000-0000-000064030000}"/>
    <cellStyle name="40% - Accent6" xfId="17" xr:uid="{00000000-0005-0000-0000-000011000000}"/>
    <cellStyle name="40% - Accent6 2" xfId="664" xr:uid="{00000000-0005-0000-0000-0000A4020000}"/>
    <cellStyle name="40% - Accent6 2 10" xfId="855" xr:uid="{00000000-0005-0000-0000-000065030000}"/>
    <cellStyle name="40% - Accent6 2 2" xfId="1198" xr:uid="{00000000-0005-0000-0000-0000BD040000}"/>
    <cellStyle name="40% - Accent6 2 3" xfId="1199" xr:uid="{00000000-0005-0000-0000-0000BE040000}"/>
    <cellStyle name="40% - Accent6 2 4" xfId="1200" xr:uid="{00000000-0005-0000-0000-0000BF040000}"/>
    <cellStyle name="40% - Accent6 2 5" xfId="1201" xr:uid="{00000000-0005-0000-0000-0000C0040000}"/>
    <cellStyle name="40% - Accent6 2 6" xfId="1202" xr:uid="{00000000-0005-0000-0000-0000C1040000}"/>
    <cellStyle name="40% - Accent6 2 7" xfId="1197" xr:uid="{00000000-0005-0000-0000-0000BC040000}"/>
    <cellStyle name="40% - Accent6 2 8" xfId="1052" xr:uid="{00000000-0005-0000-0000-00002B040000}"/>
    <cellStyle name="60% - Accent1" xfId="18" xr:uid="{00000000-0005-0000-0000-000012000000}"/>
    <cellStyle name="60% - Accent1 2" xfId="665" xr:uid="{00000000-0005-0000-0000-0000A5020000}"/>
    <cellStyle name="60% - Accent1 2 10" xfId="856" xr:uid="{00000000-0005-0000-0000-000066030000}"/>
    <cellStyle name="60% - Accent1 2 2" xfId="1204" xr:uid="{00000000-0005-0000-0000-0000C3040000}"/>
    <cellStyle name="60% - Accent1 2 3" xfId="1205" xr:uid="{00000000-0005-0000-0000-0000C4040000}"/>
    <cellStyle name="60% - Accent1 2 4" xfId="1206" xr:uid="{00000000-0005-0000-0000-0000C5040000}"/>
    <cellStyle name="60% - Accent1 2 5" xfId="1207" xr:uid="{00000000-0005-0000-0000-0000C6040000}"/>
    <cellStyle name="60% - Accent1 2 6" xfId="1208" xr:uid="{00000000-0005-0000-0000-0000C7040000}"/>
    <cellStyle name="60% - Accent1 2 7" xfId="1203" xr:uid="{00000000-0005-0000-0000-0000C2040000}"/>
    <cellStyle name="60% - Accent1 2 8" xfId="1053" xr:uid="{00000000-0005-0000-0000-00002C040000}"/>
    <cellStyle name="60% - Accent2" xfId="19" xr:uid="{00000000-0005-0000-0000-000013000000}"/>
    <cellStyle name="60% - Accent2 2" xfId="666" xr:uid="{00000000-0005-0000-0000-0000A6020000}"/>
    <cellStyle name="60% - Accent2 2 2" xfId="1054" xr:uid="{00000000-0005-0000-0000-00002D040000}"/>
    <cellStyle name="60% - Accent2 2 4" xfId="857" xr:uid="{00000000-0005-0000-0000-000067030000}"/>
    <cellStyle name="60% - Accent3" xfId="20" xr:uid="{00000000-0005-0000-0000-000014000000}"/>
    <cellStyle name="60% - Accent3 2" xfId="667" xr:uid="{00000000-0005-0000-0000-0000A7020000}"/>
    <cellStyle name="60% - Accent3 2 10" xfId="858" xr:uid="{00000000-0005-0000-0000-000068030000}"/>
    <cellStyle name="60% - Accent3 2 2" xfId="1210" xr:uid="{00000000-0005-0000-0000-0000C9040000}"/>
    <cellStyle name="60% - Accent3 2 3" xfId="1211" xr:uid="{00000000-0005-0000-0000-0000CA040000}"/>
    <cellStyle name="60% - Accent3 2 4" xfId="1212" xr:uid="{00000000-0005-0000-0000-0000CB040000}"/>
    <cellStyle name="60% - Accent3 2 5" xfId="1213" xr:uid="{00000000-0005-0000-0000-0000CC040000}"/>
    <cellStyle name="60% - Accent3 2 6" xfId="1214" xr:uid="{00000000-0005-0000-0000-0000CD040000}"/>
    <cellStyle name="60% - Accent3 2 7" xfId="1209" xr:uid="{00000000-0005-0000-0000-0000C8040000}"/>
    <cellStyle name="60% - Accent3 2 8" xfId="1055" xr:uid="{00000000-0005-0000-0000-00002E040000}"/>
    <cellStyle name="60% - Accent4" xfId="21" xr:uid="{00000000-0005-0000-0000-000015000000}"/>
    <cellStyle name="60% - Accent4 2" xfId="668" xr:uid="{00000000-0005-0000-0000-0000A8020000}"/>
    <cellStyle name="60% - Accent4 2 10" xfId="859" xr:uid="{00000000-0005-0000-0000-000069030000}"/>
    <cellStyle name="60% - Accent4 2 2" xfId="1216" xr:uid="{00000000-0005-0000-0000-0000CF040000}"/>
    <cellStyle name="60% - Accent4 2 3" xfId="1217" xr:uid="{00000000-0005-0000-0000-0000D0040000}"/>
    <cellStyle name="60% - Accent4 2 4" xfId="1218" xr:uid="{00000000-0005-0000-0000-0000D1040000}"/>
    <cellStyle name="60% - Accent4 2 5" xfId="1219" xr:uid="{00000000-0005-0000-0000-0000D2040000}"/>
    <cellStyle name="60% - Accent4 2 6" xfId="1220" xr:uid="{00000000-0005-0000-0000-0000D3040000}"/>
    <cellStyle name="60% - Accent4 2 7" xfId="1215" xr:uid="{00000000-0005-0000-0000-0000CE040000}"/>
    <cellStyle name="60% - Accent4 2 8" xfId="1056" xr:uid="{00000000-0005-0000-0000-00002F040000}"/>
    <cellStyle name="60% - Accent5" xfId="22" xr:uid="{00000000-0005-0000-0000-000016000000}"/>
    <cellStyle name="60% - Accent5 2" xfId="669" xr:uid="{00000000-0005-0000-0000-0000A9020000}"/>
    <cellStyle name="60% - Accent5 2 2" xfId="1057" xr:uid="{00000000-0005-0000-0000-000030040000}"/>
    <cellStyle name="60% - Accent5 2 4" xfId="860" xr:uid="{00000000-0005-0000-0000-00006A030000}"/>
    <cellStyle name="60% - Accent6" xfId="23" xr:uid="{00000000-0005-0000-0000-000017000000}"/>
    <cellStyle name="60% - Accent6 2" xfId="670" xr:uid="{00000000-0005-0000-0000-0000AA020000}"/>
    <cellStyle name="60% - Accent6 2 10" xfId="861" xr:uid="{00000000-0005-0000-0000-00006B030000}"/>
    <cellStyle name="60% - Accent6 2 2" xfId="1222" xr:uid="{00000000-0005-0000-0000-0000D5040000}"/>
    <cellStyle name="60% - Accent6 2 3" xfId="1223" xr:uid="{00000000-0005-0000-0000-0000D6040000}"/>
    <cellStyle name="60% - Accent6 2 4" xfId="1224" xr:uid="{00000000-0005-0000-0000-0000D7040000}"/>
    <cellStyle name="60% - Accent6 2 5" xfId="1225" xr:uid="{00000000-0005-0000-0000-0000D8040000}"/>
    <cellStyle name="60% - Accent6 2 6" xfId="1226" xr:uid="{00000000-0005-0000-0000-0000D9040000}"/>
    <cellStyle name="60% - Accent6 2 7" xfId="1221" xr:uid="{00000000-0005-0000-0000-0000D4040000}"/>
    <cellStyle name="60% - Accent6 2 8" xfId="1058" xr:uid="{00000000-0005-0000-0000-000031040000}"/>
    <cellStyle name="Accent1" xfId="24" xr:uid="{00000000-0005-0000-0000-000018000000}"/>
    <cellStyle name="Accent1 - 20%" xfId="328" xr:uid="{00000000-0005-0000-0000-000050010000}"/>
    <cellStyle name="Accent1 - 40%" xfId="329" xr:uid="{00000000-0005-0000-0000-000051010000}"/>
    <cellStyle name="Accent1 - 60%" xfId="330" xr:uid="{00000000-0005-0000-0000-000052010000}"/>
    <cellStyle name="Accent1 2" xfId="671" xr:uid="{00000000-0005-0000-0000-0000AB020000}"/>
    <cellStyle name="Accent1 2 10" xfId="862" xr:uid="{00000000-0005-0000-0000-00006C030000}"/>
    <cellStyle name="Accent1 2 2" xfId="1228" xr:uid="{00000000-0005-0000-0000-0000DB040000}"/>
    <cellStyle name="Accent1 2 3" xfId="1229" xr:uid="{00000000-0005-0000-0000-0000DC040000}"/>
    <cellStyle name="Accent1 2 4" xfId="1230" xr:uid="{00000000-0005-0000-0000-0000DD040000}"/>
    <cellStyle name="Accent1 2 5" xfId="1231" xr:uid="{00000000-0005-0000-0000-0000DE040000}"/>
    <cellStyle name="Accent1 2 6" xfId="1232" xr:uid="{00000000-0005-0000-0000-0000DF040000}"/>
    <cellStyle name="Accent1 2 7" xfId="1227" xr:uid="{00000000-0005-0000-0000-0000DA040000}"/>
    <cellStyle name="Accent1 2 8" xfId="1059" xr:uid="{00000000-0005-0000-0000-000032040000}"/>
    <cellStyle name="Accent2" xfId="25" xr:uid="{00000000-0005-0000-0000-000019000000}"/>
    <cellStyle name="Accent2 - 20%" xfId="331" xr:uid="{00000000-0005-0000-0000-000053010000}"/>
    <cellStyle name="Accent2 - 40%" xfId="332" xr:uid="{00000000-0005-0000-0000-000054010000}"/>
    <cellStyle name="Accent2 - 60%" xfId="333" xr:uid="{00000000-0005-0000-0000-000055010000}"/>
    <cellStyle name="Accent2 2" xfId="672" xr:uid="{00000000-0005-0000-0000-0000AC020000}"/>
    <cellStyle name="Accent2 2 2" xfId="1060" xr:uid="{00000000-0005-0000-0000-000033040000}"/>
    <cellStyle name="Accent2 2 4" xfId="863" xr:uid="{00000000-0005-0000-0000-00006D030000}"/>
    <cellStyle name="Accent3" xfId="26" xr:uid="{00000000-0005-0000-0000-00001A000000}"/>
    <cellStyle name="Accent3 - 20%" xfId="334" xr:uid="{00000000-0005-0000-0000-000056010000}"/>
    <cellStyle name="Accent3 - 40%" xfId="335" xr:uid="{00000000-0005-0000-0000-000057010000}"/>
    <cellStyle name="Accent3 - 60%" xfId="336" xr:uid="{00000000-0005-0000-0000-000058010000}"/>
    <cellStyle name="Accent3 2" xfId="673" xr:uid="{00000000-0005-0000-0000-0000AD020000}"/>
    <cellStyle name="Accent3 2 2" xfId="1061" xr:uid="{00000000-0005-0000-0000-000034040000}"/>
    <cellStyle name="Accent3 2 4" xfId="864" xr:uid="{00000000-0005-0000-0000-00006E030000}"/>
    <cellStyle name="Accent4" xfId="27" xr:uid="{00000000-0005-0000-0000-00001B000000}"/>
    <cellStyle name="Accent4 - 20%" xfId="337" xr:uid="{00000000-0005-0000-0000-000059010000}"/>
    <cellStyle name="Accent4 - 40%" xfId="338" xr:uid="{00000000-0005-0000-0000-00005A010000}"/>
    <cellStyle name="Accent4 - 60%" xfId="339" xr:uid="{00000000-0005-0000-0000-00005B010000}"/>
    <cellStyle name="Accent4 2" xfId="674" xr:uid="{00000000-0005-0000-0000-0000AE020000}"/>
    <cellStyle name="Accent4 2 10" xfId="865" xr:uid="{00000000-0005-0000-0000-00006F030000}"/>
    <cellStyle name="Accent4 2 2" xfId="1234" xr:uid="{00000000-0005-0000-0000-0000E1040000}"/>
    <cellStyle name="Accent4 2 3" xfId="1235" xr:uid="{00000000-0005-0000-0000-0000E2040000}"/>
    <cellStyle name="Accent4 2 4" xfId="1236" xr:uid="{00000000-0005-0000-0000-0000E3040000}"/>
    <cellStyle name="Accent4 2 5" xfId="1237" xr:uid="{00000000-0005-0000-0000-0000E4040000}"/>
    <cellStyle name="Accent4 2 6" xfId="1238" xr:uid="{00000000-0005-0000-0000-0000E5040000}"/>
    <cellStyle name="Accent4 2 7" xfId="1233" xr:uid="{00000000-0005-0000-0000-0000E0040000}"/>
    <cellStyle name="Accent4 2 8" xfId="1062" xr:uid="{00000000-0005-0000-0000-000035040000}"/>
    <cellStyle name="Accent5" xfId="28" xr:uid="{00000000-0005-0000-0000-00001C000000}"/>
    <cellStyle name="Accent5 - 20%" xfId="340" xr:uid="{00000000-0005-0000-0000-00005C010000}"/>
    <cellStyle name="Accent5 - 40%" xfId="341" xr:uid="{00000000-0005-0000-0000-00005D010000}"/>
    <cellStyle name="Accent5 - 60%" xfId="342" xr:uid="{00000000-0005-0000-0000-00005E010000}"/>
    <cellStyle name="Accent5 2" xfId="675" xr:uid="{00000000-0005-0000-0000-0000AF020000}"/>
    <cellStyle name="Accent5 2 2" xfId="1063" xr:uid="{00000000-0005-0000-0000-000036040000}"/>
    <cellStyle name="Accent5 2 4" xfId="866" xr:uid="{00000000-0005-0000-0000-000070030000}"/>
    <cellStyle name="Accent6" xfId="29" xr:uid="{00000000-0005-0000-0000-00001D000000}"/>
    <cellStyle name="Accent6 - 20%" xfId="343" xr:uid="{00000000-0005-0000-0000-00005F010000}"/>
    <cellStyle name="Accent6 - 40%" xfId="344" xr:uid="{00000000-0005-0000-0000-000060010000}"/>
    <cellStyle name="Accent6 - 60%" xfId="345" xr:uid="{00000000-0005-0000-0000-000061010000}"/>
    <cellStyle name="Accent6 2" xfId="676" xr:uid="{00000000-0005-0000-0000-0000B0020000}"/>
    <cellStyle name="Accent6 2 2" xfId="1064" xr:uid="{00000000-0005-0000-0000-000037040000}"/>
    <cellStyle name="Accent6 2 4" xfId="867" xr:uid="{00000000-0005-0000-0000-000071030000}"/>
    <cellStyle name="Actual Date" xfId="30" xr:uid="{00000000-0005-0000-0000-00001E000000}"/>
    <cellStyle name="Actual Date 2" xfId="31" xr:uid="{00000000-0005-0000-0000-00001F000000}"/>
    <cellStyle name="Actual Date 2 2" xfId="868" xr:uid="{00000000-0005-0000-0000-000072030000}"/>
    <cellStyle name="Actual Date_2011-12 LIEE Table 1 Updated budget" xfId="32" xr:uid="{00000000-0005-0000-0000-000020000000}"/>
    <cellStyle name="ariel" xfId="481" xr:uid="{00000000-0005-0000-0000-0000E9010000}"/>
    <cellStyle name="Bad" xfId="33" xr:uid="{00000000-0005-0000-0000-000021000000}"/>
    <cellStyle name="Bad 2" xfId="677" xr:uid="{00000000-0005-0000-0000-0000B1020000}"/>
    <cellStyle name="Bad 2 2" xfId="1065" xr:uid="{00000000-0005-0000-0000-000038040000}"/>
    <cellStyle name="Bad 2 4" xfId="869" xr:uid="{00000000-0005-0000-0000-000073030000}"/>
    <cellStyle name="Calculation" xfId="34" xr:uid="{00000000-0005-0000-0000-000022000000}"/>
    <cellStyle name="Calculation 2" xfId="678" xr:uid="{00000000-0005-0000-0000-0000B2020000}"/>
    <cellStyle name="Calculation 2 10" xfId="870" xr:uid="{00000000-0005-0000-0000-000074030000}"/>
    <cellStyle name="Calculation 2 2" xfId="1240" xr:uid="{00000000-0005-0000-0000-0000E7040000}"/>
    <cellStyle name="Calculation 2 3" xfId="1241" xr:uid="{00000000-0005-0000-0000-0000E8040000}"/>
    <cellStyle name="Calculation 2 4" xfId="1242" xr:uid="{00000000-0005-0000-0000-0000E9040000}"/>
    <cellStyle name="Calculation 2 5" xfId="1243" xr:uid="{00000000-0005-0000-0000-0000EA040000}"/>
    <cellStyle name="Calculation 2 6" xfId="1244" xr:uid="{00000000-0005-0000-0000-0000EB040000}"/>
    <cellStyle name="Calculation 2 7" xfId="1239" xr:uid="{00000000-0005-0000-0000-0000E6040000}"/>
    <cellStyle name="Calculation 2 8" xfId="1066" xr:uid="{00000000-0005-0000-0000-000039040000}"/>
    <cellStyle name="Check Cell" xfId="35" xr:uid="{00000000-0005-0000-0000-000023000000}"/>
    <cellStyle name="Check Cell 2" xfId="679" xr:uid="{00000000-0005-0000-0000-0000B3020000}"/>
    <cellStyle name="Check Cell 2 2" xfId="1067" xr:uid="{00000000-0005-0000-0000-00003A040000}"/>
    <cellStyle name="Check Cell 2 4" xfId="871" xr:uid="{00000000-0005-0000-0000-000075030000}"/>
    <cellStyle name="Comma" xfId="4" xr:uid="{00000000-0005-0000-0000-000004000000}"/>
    <cellStyle name="Comma [0]" xfId="5" xr:uid="{00000000-0005-0000-0000-000005000000}"/>
    <cellStyle name="Comma [0] 2" xfId="36" xr:uid="{00000000-0005-0000-0000-000024000000}"/>
    <cellStyle name="Comma [0] 2 2" xfId="750" xr:uid="{00000000-0005-0000-0000-0000FB020000}"/>
    <cellStyle name="Comma [0] 2 3" xfId="351" xr:uid="{00000000-0005-0000-0000-000067010000}"/>
    <cellStyle name="Comma 10" xfId="474" xr:uid="{00000000-0005-0000-0000-0000E2010000}"/>
    <cellStyle name="Comma 10 3" xfId="872" xr:uid="{00000000-0005-0000-0000-000076030000}"/>
    <cellStyle name="Comma 11" xfId="785" xr:uid="{00000000-0005-0000-0000-00001E030000}"/>
    <cellStyle name="Comma 11 2" xfId="873" xr:uid="{00000000-0005-0000-0000-000077030000}"/>
    <cellStyle name="Comma 12" xfId="842" xr:uid="{00000000-0005-0000-0000-000058030000}"/>
    <cellStyle name="Comma 12 2" xfId="874" xr:uid="{00000000-0005-0000-0000-000078030000}"/>
    <cellStyle name="Comma 13" xfId="875" xr:uid="{00000000-0005-0000-0000-000079030000}"/>
    <cellStyle name="Comma 13 2" xfId="876" xr:uid="{00000000-0005-0000-0000-00007A030000}"/>
    <cellStyle name="Comma 14" xfId="877" xr:uid="{00000000-0005-0000-0000-00007B030000}"/>
    <cellStyle name="Comma 15" xfId="878" xr:uid="{00000000-0005-0000-0000-00007C030000}"/>
    <cellStyle name="Comma 16" xfId="879" xr:uid="{00000000-0005-0000-0000-00007D030000}"/>
    <cellStyle name="Comma 17" xfId="880" xr:uid="{00000000-0005-0000-0000-00007E030000}"/>
    <cellStyle name="Comma 18" xfId="881" xr:uid="{00000000-0005-0000-0000-00007F030000}"/>
    <cellStyle name="Comma 19" xfId="882" xr:uid="{00000000-0005-0000-0000-000080030000}"/>
    <cellStyle name="Comma 2" xfId="37" xr:uid="{00000000-0005-0000-0000-000025000000}"/>
    <cellStyle name="Comma 2 2" xfId="38" xr:uid="{00000000-0005-0000-0000-000026000000}"/>
    <cellStyle name="Comma 2 2 2" xfId="327" xr:uid="{00000000-0005-0000-0000-00004E010000}"/>
    <cellStyle name="Comma 2 2 3" xfId="1245" xr:uid="{00000000-0005-0000-0000-0000ED040000}"/>
    <cellStyle name="Comma 2 2 3 10" xfId="6728" xr:uid="{00000000-0005-0000-0000-00005C1A0000}"/>
    <cellStyle name="Comma 2 2 3 10 3" xfId="21830" xr:uid="{00000000-0005-0000-0000-00005C550000}"/>
    <cellStyle name="Comma 2 2 3 12" xfId="16815" xr:uid="{00000000-0005-0000-0000-0000C5410000}"/>
    <cellStyle name="Comma 2 2 3 2" xfId="1694" xr:uid="{00000000-0005-0000-0000-0000B0060000}"/>
    <cellStyle name="Comma 2 2 3 2 11" xfId="16869" xr:uid="{00000000-0005-0000-0000-0000FB410000}"/>
    <cellStyle name="Comma 2 2 3 2 2" xfId="1802" xr:uid="{00000000-0005-0000-0000-00001C070000}"/>
    <cellStyle name="Comma 2 2 3 2 2 10" xfId="16973" xr:uid="{00000000-0005-0000-0000-000063420000}"/>
    <cellStyle name="Comma 2 2 3 2 2 2" xfId="2019" xr:uid="{00000000-0005-0000-0000-0000F5070000}"/>
    <cellStyle name="Comma 2 2 3 2 2 2 2" xfId="2440" xr:uid="{00000000-0005-0000-0000-00009A090000}"/>
    <cellStyle name="Comma 2 2 3 2 2 2 2 2" xfId="3279" xr:uid="{00000000-0005-0000-0000-0000E10C0000}"/>
    <cellStyle name="Comma 2 2 3 2 2 2 2 2 2" xfId="4968" xr:uid="{00000000-0005-0000-0000-00007B130000}"/>
    <cellStyle name="Comma 2 2 3 2 2 2 2 2 2 2" xfId="15040" xr:uid="{00000000-0005-0000-0000-0000D43A0000}"/>
    <cellStyle name="Comma 2 2 3 2 2 2 2 2 2 2 3" xfId="30136" xr:uid="{00000000-0005-0000-0000-0000CE750000}"/>
    <cellStyle name="Comma 2 2 3 2 2 2 2 2 2 3" xfId="10020" xr:uid="{00000000-0005-0000-0000-000038270000}"/>
    <cellStyle name="Comma 2 2 3 2 2 2 2 2 2 3 3" xfId="25119" xr:uid="{00000000-0005-0000-0000-000035620000}"/>
    <cellStyle name="Comma 2 2 3 2 2 2 2 2 2 5" xfId="20106" xr:uid="{00000000-0005-0000-0000-0000A04E0000}"/>
    <cellStyle name="Comma 2 2 3 2 2 2 2 2 3" xfId="6659" xr:uid="{00000000-0005-0000-0000-0000171A0000}"/>
    <cellStyle name="Comma 2 2 3 2 2 2 2 2 3 2" xfId="16711" xr:uid="{00000000-0005-0000-0000-00005B410000}"/>
    <cellStyle name="Comma 2 2 3 2 2 2 2 2 3 3" xfId="11691" xr:uid="{00000000-0005-0000-0000-0000BF2D0000}"/>
    <cellStyle name="Comma 2 2 3 2 2 2 2 2 3 3 3" xfId="26790" xr:uid="{00000000-0005-0000-0000-0000BC680000}"/>
    <cellStyle name="Comma 2 2 3 2 2 2 2 2 3 5" xfId="21777" xr:uid="{00000000-0005-0000-0000-000027550000}"/>
    <cellStyle name="Comma 2 2 3 2 2 2 2 2 4" xfId="13369" xr:uid="{00000000-0005-0000-0000-00004D340000}"/>
    <cellStyle name="Comma 2 2 3 2 2 2 2 2 4 3" xfId="28465" xr:uid="{00000000-0005-0000-0000-0000476F0000}"/>
    <cellStyle name="Comma 2 2 3 2 2 2 2 2 5" xfId="8348" xr:uid="{00000000-0005-0000-0000-0000B0200000}"/>
    <cellStyle name="Comma 2 2 3 2 2 2 2 2 5 3" xfId="23448" xr:uid="{00000000-0005-0000-0000-0000AE5B0000}"/>
    <cellStyle name="Comma 2 2 3 2 2 2 2 2 7" xfId="18435" xr:uid="{00000000-0005-0000-0000-000019480000}"/>
    <cellStyle name="Comma 2 2 3 2 2 2 2 3" xfId="4131" xr:uid="{00000000-0005-0000-0000-000036100000}"/>
    <cellStyle name="Comma 2 2 3 2 2 2 2 3 2" xfId="14204" xr:uid="{00000000-0005-0000-0000-000090370000}"/>
    <cellStyle name="Comma 2 2 3 2 2 2 2 3 2 3" xfId="29300" xr:uid="{00000000-0005-0000-0000-00008A720000}"/>
    <cellStyle name="Comma 2 2 3 2 2 2 2 3 3" xfId="9184" xr:uid="{00000000-0005-0000-0000-0000F4230000}"/>
    <cellStyle name="Comma 2 2 3 2 2 2 2 3 3 3" xfId="24283" xr:uid="{00000000-0005-0000-0000-0000F15E0000}"/>
    <cellStyle name="Comma 2 2 3 2 2 2 2 3 5" xfId="19270" xr:uid="{00000000-0005-0000-0000-00005C4B0000}"/>
    <cellStyle name="Comma 2 2 3 2 2 2 2 4" xfId="5823" xr:uid="{00000000-0005-0000-0000-0000D3160000}"/>
    <cellStyle name="Comma 2 2 3 2 2 2 2 4 2" xfId="15875" xr:uid="{00000000-0005-0000-0000-0000173E0000}"/>
    <cellStyle name="Comma 2 2 3 2 2 2 2 4 3" xfId="10855" xr:uid="{00000000-0005-0000-0000-00007B2A0000}"/>
    <cellStyle name="Comma 2 2 3 2 2 2 2 4 3 3" xfId="25954" xr:uid="{00000000-0005-0000-0000-000078650000}"/>
    <cellStyle name="Comma 2 2 3 2 2 2 2 4 5" xfId="20941" xr:uid="{00000000-0005-0000-0000-0000E3510000}"/>
    <cellStyle name="Comma 2 2 3 2 2 2 2 5" xfId="12533" xr:uid="{00000000-0005-0000-0000-000009310000}"/>
    <cellStyle name="Comma 2 2 3 2 2 2 2 5 3" xfId="27629" xr:uid="{00000000-0005-0000-0000-0000036C0000}"/>
    <cellStyle name="Comma 2 2 3 2 2 2 2 6" xfId="7512" xr:uid="{00000000-0005-0000-0000-00006C1D0000}"/>
    <cellStyle name="Comma 2 2 3 2 2 2 2 6 3" xfId="22612" xr:uid="{00000000-0005-0000-0000-00006A580000}"/>
    <cellStyle name="Comma 2 2 3 2 2 2 2 8" xfId="17599" xr:uid="{00000000-0005-0000-0000-0000D5440000}"/>
    <cellStyle name="Comma 2 2 3 2 2 2 3" xfId="2861" xr:uid="{00000000-0005-0000-0000-00003F0B0000}"/>
    <cellStyle name="Comma 2 2 3 2 2 2 3 2" xfId="4550" xr:uid="{00000000-0005-0000-0000-0000D9110000}"/>
    <cellStyle name="Comma 2 2 3 2 2 2 3 2 2" xfId="14622" xr:uid="{00000000-0005-0000-0000-000032390000}"/>
    <cellStyle name="Comma 2 2 3 2 2 2 3 2 2 3" xfId="29718" xr:uid="{00000000-0005-0000-0000-00002C740000}"/>
    <cellStyle name="Comma 2 2 3 2 2 2 3 2 3" xfId="9602" xr:uid="{00000000-0005-0000-0000-000096250000}"/>
    <cellStyle name="Comma 2 2 3 2 2 2 3 2 3 3" xfId="24701" xr:uid="{00000000-0005-0000-0000-000093600000}"/>
    <cellStyle name="Comma 2 2 3 2 2 2 3 2 5" xfId="19688" xr:uid="{00000000-0005-0000-0000-0000FE4C0000}"/>
    <cellStyle name="Comma 2 2 3 2 2 2 3 3" xfId="6241" xr:uid="{00000000-0005-0000-0000-000075180000}"/>
    <cellStyle name="Comma 2 2 3 2 2 2 3 3 2" xfId="16293" xr:uid="{00000000-0005-0000-0000-0000B93F0000}"/>
    <cellStyle name="Comma 2 2 3 2 2 2 3 3 3" xfId="11273" xr:uid="{00000000-0005-0000-0000-00001D2C0000}"/>
    <cellStyle name="Comma 2 2 3 2 2 2 3 3 3 3" xfId="26372" xr:uid="{00000000-0005-0000-0000-00001A670000}"/>
    <cellStyle name="Comma 2 2 3 2 2 2 3 3 5" xfId="21359" xr:uid="{00000000-0005-0000-0000-000085530000}"/>
    <cellStyle name="Comma 2 2 3 2 2 2 3 4" xfId="12951" xr:uid="{00000000-0005-0000-0000-0000AB320000}"/>
    <cellStyle name="Comma 2 2 3 2 2 2 3 4 3" xfId="28047" xr:uid="{00000000-0005-0000-0000-0000A56D0000}"/>
    <cellStyle name="Comma 2 2 3 2 2 2 3 5" xfId="7930" xr:uid="{00000000-0005-0000-0000-00000E1F0000}"/>
    <cellStyle name="Comma 2 2 3 2 2 2 3 5 3" xfId="23030" xr:uid="{00000000-0005-0000-0000-00000C5A0000}"/>
    <cellStyle name="Comma 2 2 3 2 2 2 3 7" xfId="18017" xr:uid="{00000000-0005-0000-0000-000077460000}"/>
    <cellStyle name="Comma 2 2 3 2 2 2 4" xfId="3713" xr:uid="{00000000-0005-0000-0000-0000940E0000}"/>
    <cellStyle name="Comma 2 2 3 2 2 2 4 2" xfId="13786" xr:uid="{00000000-0005-0000-0000-0000EE350000}"/>
    <cellStyle name="Comma 2 2 3 2 2 2 4 2 3" xfId="28882" xr:uid="{00000000-0005-0000-0000-0000E8700000}"/>
    <cellStyle name="Comma 2 2 3 2 2 2 4 3" xfId="8766" xr:uid="{00000000-0005-0000-0000-000052220000}"/>
    <cellStyle name="Comma 2 2 3 2 2 2 4 3 3" xfId="23865" xr:uid="{00000000-0005-0000-0000-00004F5D0000}"/>
    <cellStyle name="Comma 2 2 3 2 2 2 4 5" xfId="18852" xr:uid="{00000000-0005-0000-0000-0000BA490000}"/>
    <cellStyle name="Comma 2 2 3 2 2 2 5" xfId="5405" xr:uid="{00000000-0005-0000-0000-000031150000}"/>
    <cellStyle name="Comma 2 2 3 2 2 2 5 2" xfId="15457" xr:uid="{00000000-0005-0000-0000-0000753C0000}"/>
    <cellStyle name="Comma 2 2 3 2 2 2 5 2 3" xfId="30553" xr:uid="{00000000-0005-0000-0000-00006F770000}"/>
    <cellStyle name="Comma 2 2 3 2 2 2 5 3" xfId="10437" xr:uid="{00000000-0005-0000-0000-0000D9280000}"/>
    <cellStyle name="Comma 2 2 3 2 2 2 5 3 3" xfId="25536" xr:uid="{00000000-0005-0000-0000-0000D6630000}"/>
    <cellStyle name="Comma 2 2 3 2 2 2 5 5" xfId="20523" xr:uid="{00000000-0005-0000-0000-000041500000}"/>
    <cellStyle name="Comma 2 2 3 2 2 2 6" xfId="12115" xr:uid="{00000000-0005-0000-0000-0000672F0000}"/>
    <cellStyle name="Comma 2 2 3 2 2 2 6 3" xfId="27211" xr:uid="{00000000-0005-0000-0000-0000616A0000}"/>
    <cellStyle name="Comma 2 2 3 2 2 2 7" xfId="7094" xr:uid="{00000000-0005-0000-0000-0000CA1B0000}"/>
    <cellStyle name="Comma 2 2 3 2 2 2 7 3" xfId="22194" xr:uid="{00000000-0005-0000-0000-0000C8560000}"/>
    <cellStyle name="Comma 2 2 3 2 2 2 9" xfId="17181" xr:uid="{00000000-0005-0000-0000-000033430000}"/>
    <cellStyle name="Comma 2 2 3 2 2 3" xfId="2232" xr:uid="{00000000-0005-0000-0000-0000CA080000}"/>
    <cellStyle name="Comma 2 2 3 2 2 3 2" xfId="3071" xr:uid="{00000000-0005-0000-0000-0000110C0000}"/>
    <cellStyle name="Comma 2 2 3 2 2 3 2 2" xfId="4760" xr:uid="{00000000-0005-0000-0000-0000AB120000}"/>
    <cellStyle name="Comma 2 2 3 2 2 3 2 2 2" xfId="14832" xr:uid="{00000000-0005-0000-0000-0000043A0000}"/>
    <cellStyle name="Comma 2 2 3 2 2 3 2 2 2 3" xfId="29928" xr:uid="{00000000-0005-0000-0000-0000FE740000}"/>
    <cellStyle name="Comma 2 2 3 2 2 3 2 2 3" xfId="9812" xr:uid="{00000000-0005-0000-0000-000068260000}"/>
    <cellStyle name="Comma 2 2 3 2 2 3 2 2 3 3" xfId="24911" xr:uid="{00000000-0005-0000-0000-000065610000}"/>
    <cellStyle name="Comma 2 2 3 2 2 3 2 2 5" xfId="19898" xr:uid="{00000000-0005-0000-0000-0000D04D0000}"/>
    <cellStyle name="Comma 2 2 3 2 2 3 2 3" xfId="6451" xr:uid="{00000000-0005-0000-0000-000047190000}"/>
    <cellStyle name="Comma 2 2 3 2 2 3 2 3 2" xfId="16503" xr:uid="{00000000-0005-0000-0000-00008B400000}"/>
    <cellStyle name="Comma 2 2 3 2 2 3 2 3 3" xfId="11483" xr:uid="{00000000-0005-0000-0000-0000EF2C0000}"/>
    <cellStyle name="Comma 2 2 3 2 2 3 2 3 3 3" xfId="26582" xr:uid="{00000000-0005-0000-0000-0000EC670000}"/>
    <cellStyle name="Comma 2 2 3 2 2 3 2 3 5" xfId="21569" xr:uid="{00000000-0005-0000-0000-000057540000}"/>
    <cellStyle name="Comma 2 2 3 2 2 3 2 4" xfId="13161" xr:uid="{00000000-0005-0000-0000-00007D330000}"/>
    <cellStyle name="Comma 2 2 3 2 2 3 2 4 3" xfId="28257" xr:uid="{00000000-0005-0000-0000-0000776E0000}"/>
    <cellStyle name="Comma 2 2 3 2 2 3 2 5" xfId="8140" xr:uid="{00000000-0005-0000-0000-0000E01F0000}"/>
    <cellStyle name="Comma 2 2 3 2 2 3 2 5 3" xfId="23240" xr:uid="{00000000-0005-0000-0000-0000DE5A0000}"/>
    <cellStyle name="Comma 2 2 3 2 2 3 2 7" xfId="18227" xr:uid="{00000000-0005-0000-0000-000049470000}"/>
    <cellStyle name="Comma 2 2 3 2 2 3 3" xfId="3923" xr:uid="{00000000-0005-0000-0000-0000660F0000}"/>
    <cellStyle name="Comma 2 2 3 2 2 3 3 2" xfId="13996" xr:uid="{00000000-0005-0000-0000-0000C0360000}"/>
    <cellStyle name="Comma 2 2 3 2 2 3 3 2 3" xfId="29092" xr:uid="{00000000-0005-0000-0000-0000BA710000}"/>
    <cellStyle name="Comma 2 2 3 2 2 3 3 3" xfId="8976" xr:uid="{00000000-0005-0000-0000-000024230000}"/>
    <cellStyle name="Comma 2 2 3 2 2 3 3 3 3" xfId="24075" xr:uid="{00000000-0005-0000-0000-0000215E0000}"/>
    <cellStyle name="Comma 2 2 3 2 2 3 3 5" xfId="19062" xr:uid="{00000000-0005-0000-0000-00008C4A0000}"/>
    <cellStyle name="Comma 2 2 3 2 2 3 4" xfId="5615" xr:uid="{00000000-0005-0000-0000-000003160000}"/>
    <cellStyle name="Comma 2 2 3 2 2 3 4 2" xfId="15667" xr:uid="{00000000-0005-0000-0000-0000473D0000}"/>
    <cellStyle name="Comma 2 2 3 2 2 3 4 2 3" xfId="30763" xr:uid="{00000000-0005-0000-0000-000041780000}"/>
    <cellStyle name="Comma 2 2 3 2 2 3 4 3" xfId="10647" xr:uid="{00000000-0005-0000-0000-0000AB290000}"/>
    <cellStyle name="Comma 2 2 3 2 2 3 4 3 3" xfId="25746" xr:uid="{00000000-0005-0000-0000-0000A8640000}"/>
    <cellStyle name="Comma 2 2 3 2 2 3 4 5" xfId="20733" xr:uid="{00000000-0005-0000-0000-000013510000}"/>
    <cellStyle name="Comma 2 2 3 2 2 3 5" xfId="12325" xr:uid="{00000000-0005-0000-0000-000039300000}"/>
    <cellStyle name="Comma 2 2 3 2 2 3 5 3" xfId="27421" xr:uid="{00000000-0005-0000-0000-0000336B0000}"/>
    <cellStyle name="Comma 2 2 3 2 2 3 6" xfId="7304" xr:uid="{00000000-0005-0000-0000-00009C1C0000}"/>
    <cellStyle name="Comma 2 2 3 2 2 3 6 3" xfId="22404" xr:uid="{00000000-0005-0000-0000-00009A570000}"/>
    <cellStyle name="Comma 2 2 3 2 2 3 8" xfId="17391" xr:uid="{00000000-0005-0000-0000-000005440000}"/>
    <cellStyle name="Comma 2 2 3 2 2 4" xfId="2653" xr:uid="{00000000-0005-0000-0000-00006F0A0000}"/>
    <cellStyle name="Comma 2 2 3 2 2 4 2" xfId="4342" xr:uid="{00000000-0005-0000-0000-000009110000}"/>
    <cellStyle name="Comma 2 2 3 2 2 4 2 2" xfId="14414" xr:uid="{00000000-0005-0000-0000-000062380000}"/>
    <cellStyle name="Comma 2 2 3 2 2 4 2 2 3" xfId="29510" xr:uid="{00000000-0005-0000-0000-00005C730000}"/>
    <cellStyle name="Comma 2 2 3 2 2 4 2 3" xfId="9394" xr:uid="{00000000-0005-0000-0000-0000C6240000}"/>
    <cellStyle name="Comma 2 2 3 2 2 4 2 3 3" xfId="24493" xr:uid="{00000000-0005-0000-0000-0000C35F0000}"/>
    <cellStyle name="Comma 2 2 3 2 2 4 2 5" xfId="19480" xr:uid="{00000000-0005-0000-0000-00002E4C0000}"/>
    <cellStyle name="Comma 2 2 3 2 2 4 3" xfId="6033" xr:uid="{00000000-0005-0000-0000-0000A5170000}"/>
    <cellStyle name="Comma 2 2 3 2 2 4 3 2" xfId="16085" xr:uid="{00000000-0005-0000-0000-0000E93E0000}"/>
    <cellStyle name="Comma 2 2 3 2 2 4 3 3" xfId="11065" xr:uid="{00000000-0005-0000-0000-00004D2B0000}"/>
    <cellStyle name="Comma 2 2 3 2 2 4 3 3 3" xfId="26164" xr:uid="{00000000-0005-0000-0000-00004A660000}"/>
    <cellStyle name="Comma 2 2 3 2 2 4 3 5" xfId="21151" xr:uid="{00000000-0005-0000-0000-0000B5520000}"/>
    <cellStyle name="Comma 2 2 3 2 2 4 4" xfId="12743" xr:uid="{00000000-0005-0000-0000-0000DB310000}"/>
    <cellStyle name="Comma 2 2 3 2 2 4 4 3" xfId="27839" xr:uid="{00000000-0005-0000-0000-0000D56C0000}"/>
    <cellStyle name="Comma 2 2 3 2 2 4 5" xfId="7722" xr:uid="{00000000-0005-0000-0000-00003E1E0000}"/>
    <cellStyle name="Comma 2 2 3 2 2 4 5 3" xfId="22822" xr:uid="{00000000-0005-0000-0000-00003C590000}"/>
    <cellStyle name="Comma 2 2 3 2 2 4 7" xfId="17809" xr:uid="{00000000-0005-0000-0000-0000A7450000}"/>
    <cellStyle name="Comma 2 2 3 2 2 5" xfId="3505" xr:uid="{00000000-0005-0000-0000-0000C40D0000}"/>
    <cellStyle name="Comma 2 2 3 2 2 5 2" xfId="13578" xr:uid="{00000000-0005-0000-0000-00001E350000}"/>
    <cellStyle name="Comma 2 2 3 2 2 5 2 3" xfId="28674" xr:uid="{00000000-0005-0000-0000-000018700000}"/>
    <cellStyle name="Comma 2 2 3 2 2 5 3" xfId="8558" xr:uid="{00000000-0005-0000-0000-000082210000}"/>
    <cellStyle name="Comma 2 2 3 2 2 5 3 3" xfId="23657" xr:uid="{00000000-0005-0000-0000-00007F5C0000}"/>
    <cellStyle name="Comma 2 2 3 2 2 5 5" xfId="18644" xr:uid="{00000000-0005-0000-0000-0000EA480000}"/>
    <cellStyle name="Comma 2 2 3 2 2 6" xfId="5197" xr:uid="{00000000-0005-0000-0000-000061140000}"/>
    <cellStyle name="Comma 2 2 3 2 2 6 2" xfId="15249" xr:uid="{00000000-0005-0000-0000-0000A53B0000}"/>
    <cellStyle name="Comma 2 2 3 2 2 6 2 3" xfId="30345" xr:uid="{00000000-0005-0000-0000-00009F760000}"/>
    <cellStyle name="Comma 2 2 3 2 2 6 3" xfId="10229" xr:uid="{00000000-0005-0000-0000-000009280000}"/>
    <cellStyle name="Comma 2 2 3 2 2 6 3 3" xfId="25328" xr:uid="{00000000-0005-0000-0000-000006630000}"/>
    <cellStyle name="Comma 2 2 3 2 2 6 5" xfId="20315" xr:uid="{00000000-0005-0000-0000-0000714F0000}"/>
    <cellStyle name="Comma 2 2 3 2 2 7" xfId="11907" xr:uid="{00000000-0005-0000-0000-0000972E0000}"/>
    <cellStyle name="Comma 2 2 3 2 2 7 3" xfId="27003" xr:uid="{00000000-0005-0000-0000-000091690000}"/>
    <cellStyle name="Comma 2 2 3 2 2 8" xfId="6886" xr:uid="{00000000-0005-0000-0000-0000FA1A0000}"/>
    <cellStyle name="Comma 2 2 3 2 2 8 3" xfId="21986" xr:uid="{00000000-0005-0000-0000-0000F8550000}"/>
    <cellStyle name="Comma 2 2 3 2 3" xfId="1915" xr:uid="{00000000-0005-0000-0000-00008D070000}"/>
    <cellStyle name="Comma 2 2 3 2 3 2" xfId="2336" xr:uid="{00000000-0005-0000-0000-000032090000}"/>
    <cellStyle name="Comma 2 2 3 2 3 2 2" xfId="3175" xr:uid="{00000000-0005-0000-0000-0000790C0000}"/>
    <cellStyle name="Comma 2 2 3 2 3 2 2 2" xfId="4864" xr:uid="{00000000-0005-0000-0000-000013130000}"/>
    <cellStyle name="Comma 2 2 3 2 3 2 2 2 2" xfId="14936" xr:uid="{00000000-0005-0000-0000-00006C3A0000}"/>
    <cellStyle name="Comma 2 2 3 2 3 2 2 2 2 3" xfId="30032" xr:uid="{00000000-0005-0000-0000-000066750000}"/>
    <cellStyle name="Comma 2 2 3 2 3 2 2 2 3" xfId="9916" xr:uid="{00000000-0005-0000-0000-0000D0260000}"/>
    <cellStyle name="Comma 2 2 3 2 3 2 2 2 3 3" xfId="25015" xr:uid="{00000000-0005-0000-0000-0000CD610000}"/>
    <cellStyle name="Comma 2 2 3 2 3 2 2 2 5" xfId="20002" xr:uid="{00000000-0005-0000-0000-0000384E0000}"/>
    <cellStyle name="Comma 2 2 3 2 3 2 2 3" xfId="6555" xr:uid="{00000000-0005-0000-0000-0000AF190000}"/>
    <cellStyle name="Comma 2 2 3 2 3 2 2 3 2" xfId="16607" xr:uid="{00000000-0005-0000-0000-0000F3400000}"/>
    <cellStyle name="Comma 2 2 3 2 3 2 2 3 3" xfId="11587" xr:uid="{00000000-0005-0000-0000-0000572D0000}"/>
    <cellStyle name="Comma 2 2 3 2 3 2 2 3 3 3" xfId="26686" xr:uid="{00000000-0005-0000-0000-000054680000}"/>
    <cellStyle name="Comma 2 2 3 2 3 2 2 3 5" xfId="21673" xr:uid="{00000000-0005-0000-0000-0000BF540000}"/>
    <cellStyle name="Comma 2 2 3 2 3 2 2 4" xfId="13265" xr:uid="{00000000-0005-0000-0000-0000E5330000}"/>
    <cellStyle name="Comma 2 2 3 2 3 2 2 4 3" xfId="28361" xr:uid="{00000000-0005-0000-0000-0000DF6E0000}"/>
    <cellStyle name="Comma 2 2 3 2 3 2 2 5" xfId="8244" xr:uid="{00000000-0005-0000-0000-000048200000}"/>
    <cellStyle name="Comma 2 2 3 2 3 2 2 5 3" xfId="23344" xr:uid="{00000000-0005-0000-0000-0000465B0000}"/>
    <cellStyle name="Comma 2 2 3 2 3 2 2 7" xfId="18331" xr:uid="{00000000-0005-0000-0000-0000B1470000}"/>
    <cellStyle name="Comma 2 2 3 2 3 2 3" xfId="4027" xr:uid="{00000000-0005-0000-0000-0000CE0F0000}"/>
    <cellStyle name="Comma 2 2 3 2 3 2 3 2" xfId="14100" xr:uid="{00000000-0005-0000-0000-000028370000}"/>
    <cellStyle name="Comma 2 2 3 2 3 2 3 2 3" xfId="29196" xr:uid="{00000000-0005-0000-0000-000022720000}"/>
    <cellStyle name="Comma 2 2 3 2 3 2 3 3" xfId="9080" xr:uid="{00000000-0005-0000-0000-00008C230000}"/>
    <cellStyle name="Comma 2 2 3 2 3 2 3 3 3" xfId="24179" xr:uid="{00000000-0005-0000-0000-0000895E0000}"/>
    <cellStyle name="Comma 2 2 3 2 3 2 3 5" xfId="19166" xr:uid="{00000000-0005-0000-0000-0000F44A0000}"/>
    <cellStyle name="Comma 2 2 3 2 3 2 4" xfId="5719" xr:uid="{00000000-0005-0000-0000-00006B160000}"/>
    <cellStyle name="Comma 2 2 3 2 3 2 4 2" xfId="15771" xr:uid="{00000000-0005-0000-0000-0000AF3D0000}"/>
    <cellStyle name="Comma 2 2 3 2 3 2 4 2 3" xfId="30867" xr:uid="{00000000-0005-0000-0000-0000A9780000}"/>
    <cellStyle name="Comma 2 2 3 2 3 2 4 3" xfId="10751" xr:uid="{00000000-0005-0000-0000-0000132A0000}"/>
    <cellStyle name="Comma 2 2 3 2 3 2 4 3 3" xfId="25850" xr:uid="{00000000-0005-0000-0000-000010650000}"/>
    <cellStyle name="Comma 2 2 3 2 3 2 4 5" xfId="20837" xr:uid="{00000000-0005-0000-0000-00007B510000}"/>
    <cellStyle name="Comma 2 2 3 2 3 2 5" xfId="12429" xr:uid="{00000000-0005-0000-0000-0000A1300000}"/>
    <cellStyle name="Comma 2 2 3 2 3 2 5 3" xfId="27525" xr:uid="{00000000-0005-0000-0000-00009B6B0000}"/>
    <cellStyle name="Comma 2 2 3 2 3 2 6" xfId="7408" xr:uid="{00000000-0005-0000-0000-0000041D0000}"/>
    <cellStyle name="Comma 2 2 3 2 3 2 6 3" xfId="22508" xr:uid="{00000000-0005-0000-0000-000002580000}"/>
    <cellStyle name="Comma 2 2 3 2 3 2 8" xfId="17495" xr:uid="{00000000-0005-0000-0000-00006D440000}"/>
    <cellStyle name="Comma 2 2 3 2 3 3" xfId="2757" xr:uid="{00000000-0005-0000-0000-0000D70A0000}"/>
    <cellStyle name="Comma 2 2 3 2 3 3 2" xfId="4446" xr:uid="{00000000-0005-0000-0000-000071110000}"/>
    <cellStyle name="Comma 2 2 3 2 3 3 2 2" xfId="14518" xr:uid="{00000000-0005-0000-0000-0000CA380000}"/>
    <cellStyle name="Comma 2 2 3 2 3 3 2 2 3" xfId="29614" xr:uid="{00000000-0005-0000-0000-0000C4730000}"/>
    <cellStyle name="Comma 2 2 3 2 3 3 2 3" xfId="9498" xr:uid="{00000000-0005-0000-0000-00002E250000}"/>
    <cellStyle name="Comma 2 2 3 2 3 3 2 3 3" xfId="24597" xr:uid="{00000000-0005-0000-0000-00002B600000}"/>
    <cellStyle name="Comma 2 2 3 2 3 3 2 5" xfId="19584" xr:uid="{00000000-0005-0000-0000-0000964C0000}"/>
    <cellStyle name="Comma 2 2 3 2 3 3 3" xfId="6137" xr:uid="{00000000-0005-0000-0000-00000D180000}"/>
    <cellStyle name="Comma 2 2 3 2 3 3 3 2" xfId="16189" xr:uid="{00000000-0005-0000-0000-0000513F0000}"/>
    <cellStyle name="Comma 2 2 3 2 3 3 3 3" xfId="11169" xr:uid="{00000000-0005-0000-0000-0000B52B0000}"/>
    <cellStyle name="Comma 2 2 3 2 3 3 3 3 3" xfId="26268" xr:uid="{00000000-0005-0000-0000-0000B2660000}"/>
    <cellStyle name="Comma 2 2 3 2 3 3 3 5" xfId="21255" xr:uid="{00000000-0005-0000-0000-00001D530000}"/>
    <cellStyle name="Comma 2 2 3 2 3 3 4" xfId="12847" xr:uid="{00000000-0005-0000-0000-000043320000}"/>
    <cellStyle name="Comma 2 2 3 2 3 3 4 3" xfId="27943" xr:uid="{00000000-0005-0000-0000-00003D6D0000}"/>
    <cellStyle name="Comma 2 2 3 2 3 3 5" xfId="7826" xr:uid="{00000000-0005-0000-0000-0000A61E0000}"/>
    <cellStyle name="Comma 2 2 3 2 3 3 5 3" xfId="22926" xr:uid="{00000000-0005-0000-0000-0000A4590000}"/>
    <cellStyle name="Comma 2 2 3 2 3 3 7" xfId="17913" xr:uid="{00000000-0005-0000-0000-00000F460000}"/>
    <cellStyle name="Comma 2 2 3 2 3 4" xfId="3609" xr:uid="{00000000-0005-0000-0000-00002C0E0000}"/>
    <cellStyle name="Comma 2 2 3 2 3 4 2" xfId="13682" xr:uid="{00000000-0005-0000-0000-000086350000}"/>
    <cellStyle name="Comma 2 2 3 2 3 4 2 3" xfId="28778" xr:uid="{00000000-0005-0000-0000-000080700000}"/>
    <cellStyle name="Comma 2 2 3 2 3 4 3" xfId="8662" xr:uid="{00000000-0005-0000-0000-0000EA210000}"/>
    <cellStyle name="Comma 2 2 3 2 3 4 3 3" xfId="23761" xr:uid="{00000000-0005-0000-0000-0000E75C0000}"/>
    <cellStyle name="Comma 2 2 3 2 3 4 5" xfId="18748" xr:uid="{00000000-0005-0000-0000-000052490000}"/>
    <cellStyle name="Comma 2 2 3 2 3 5" xfId="5301" xr:uid="{00000000-0005-0000-0000-0000C9140000}"/>
    <cellStyle name="Comma 2 2 3 2 3 5 2" xfId="15353" xr:uid="{00000000-0005-0000-0000-00000D3C0000}"/>
    <cellStyle name="Comma 2 2 3 2 3 5 2 3" xfId="30449" xr:uid="{00000000-0005-0000-0000-000007770000}"/>
    <cellStyle name="Comma 2 2 3 2 3 5 3" xfId="10333" xr:uid="{00000000-0005-0000-0000-000071280000}"/>
    <cellStyle name="Comma 2 2 3 2 3 5 3 3" xfId="25432" xr:uid="{00000000-0005-0000-0000-00006E630000}"/>
    <cellStyle name="Comma 2 2 3 2 3 5 5" xfId="20419" xr:uid="{00000000-0005-0000-0000-0000D94F0000}"/>
    <cellStyle name="Comma 2 2 3 2 3 6" xfId="12011" xr:uid="{00000000-0005-0000-0000-0000FF2E0000}"/>
    <cellStyle name="Comma 2 2 3 2 3 6 3" xfId="27107" xr:uid="{00000000-0005-0000-0000-0000F9690000}"/>
    <cellStyle name="Comma 2 2 3 2 3 7" xfId="6990" xr:uid="{00000000-0005-0000-0000-0000621B0000}"/>
    <cellStyle name="Comma 2 2 3 2 3 7 3" xfId="22090" xr:uid="{00000000-0005-0000-0000-000060560000}"/>
    <cellStyle name="Comma 2 2 3 2 3 9" xfId="17077" xr:uid="{00000000-0005-0000-0000-0000CB420000}"/>
    <cellStyle name="Comma 2 2 3 2 4" xfId="2128" xr:uid="{00000000-0005-0000-0000-000062080000}"/>
    <cellStyle name="Comma 2 2 3 2 4 2" xfId="2967" xr:uid="{00000000-0005-0000-0000-0000A90B0000}"/>
    <cellStyle name="Comma 2 2 3 2 4 2 2" xfId="4656" xr:uid="{00000000-0005-0000-0000-000043120000}"/>
    <cellStyle name="Comma 2 2 3 2 4 2 2 2" xfId="14728" xr:uid="{00000000-0005-0000-0000-00009C390000}"/>
    <cellStyle name="Comma 2 2 3 2 4 2 2 2 3" xfId="29824" xr:uid="{00000000-0005-0000-0000-000096740000}"/>
    <cellStyle name="Comma 2 2 3 2 4 2 2 3" xfId="9708" xr:uid="{00000000-0005-0000-0000-000000260000}"/>
    <cellStyle name="Comma 2 2 3 2 4 2 2 3 3" xfId="24807" xr:uid="{00000000-0005-0000-0000-0000FD600000}"/>
    <cellStyle name="Comma 2 2 3 2 4 2 2 5" xfId="19794" xr:uid="{00000000-0005-0000-0000-0000684D0000}"/>
    <cellStyle name="Comma 2 2 3 2 4 2 3" xfId="6347" xr:uid="{00000000-0005-0000-0000-0000DF180000}"/>
    <cellStyle name="Comma 2 2 3 2 4 2 3 2" xfId="16399" xr:uid="{00000000-0005-0000-0000-000023400000}"/>
    <cellStyle name="Comma 2 2 3 2 4 2 3 3" xfId="11379" xr:uid="{00000000-0005-0000-0000-0000872C0000}"/>
    <cellStyle name="Comma 2 2 3 2 4 2 3 3 3" xfId="26478" xr:uid="{00000000-0005-0000-0000-000084670000}"/>
    <cellStyle name="Comma 2 2 3 2 4 2 3 5" xfId="21465" xr:uid="{00000000-0005-0000-0000-0000EF530000}"/>
    <cellStyle name="Comma 2 2 3 2 4 2 4" xfId="13057" xr:uid="{00000000-0005-0000-0000-000015330000}"/>
    <cellStyle name="Comma 2 2 3 2 4 2 4 3" xfId="28153" xr:uid="{00000000-0005-0000-0000-00000F6E0000}"/>
    <cellStyle name="Comma 2 2 3 2 4 2 5" xfId="8036" xr:uid="{00000000-0005-0000-0000-0000781F0000}"/>
    <cellStyle name="Comma 2 2 3 2 4 2 5 3" xfId="23136" xr:uid="{00000000-0005-0000-0000-0000765A0000}"/>
    <cellStyle name="Comma 2 2 3 2 4 2 7" xfId="18123" xr:uid="{00000000-0005-0000-0000-0000E1460000}"/>
    <cellStyle name="Comma 2 2 3 2 4 3" xfId="3819" xr:uid="{00000000-0005-0000-0000-0000FE0E0000}"/>
    <cellStyle name="Comma 2 2 3 2 4 3 2" xfId="13892" xr:uid="{00000000-0005-0000-0000-000058360000}"/>
    <cellStyle name="Comma 2 2 3 2 4 3 2 3" xfId="28988" xr:uid="{00000000-0005-0000-0000-000052710000}"/>
    <cellStyle name="Comma 2 2 3 2 4 3 3" xfId="8872" xr:uid="{00000000-0005-0000-0000-0000BC220000}"/>
    <cellStyle name="Comma 2 2 3 2 4 3 3 3" xfId="23971" xr:uid="{00000000-0005-0000-0000-0000B95D0000}"/>
    <cellStyle name="Comma 2 2 3 2 4 3 5" xfId="18958" xr:uid="{00000000-0005-0000-0000-0000244A0000}"/>
    <cellStyle name="Comma 2 2 3 2 4 4" xfId="5511" xr:uid="{00000000-0005-0000-0000-00009B150000}"/>
    <cellStyle name="Comma 2 2 3 2 4 4 2" xfId="15563" xr:uid="{00000000-0005-0000-0000-0000DF3C0000}"/>
    <cellStyle name="Comma 2 2 3 2 4 4 2 3" xfId="30659" xr:uid="{00000000-0005-0000-0000-0000D9770000}"/>
    <cellStyle name="Comma 2 2 3 2 4 4 3" xfId="10543" xr:uid="{00000000-0005-0000-0000-000043290000}"/>
    <cellStyle name="Comma 2 2 3 2 4 4 3 3" xfId="25642" xr:uid="{00000000-0005-0000-0000-000040640000}"/>
    <cellStyle name="Comma 2 2 3 2 4 4 5" xfId="20629" xr:uid="{00000000-0005-0000-0000-0000AB500000}"/>
    <cellStyle name="Comma 2 2 3 2 4 5" xfId="12221" xr:uid="{00000000-0005-0000-0000-0000D12F0000}"/>
    <cellStyle name="Comma 2 2 3 2 4 5 3" xfId="27317" xr:uid="{00000000-0005-0000-0000-0000CB6A0000}"/>
    <cellStyle name="Comma 2 2 3 2 4 6" xfId="7200" xr:uid="{00000000-0005-0000-0000-0000341C0000}"/>
    <cellStyle name="Comma 2 2 3 2 4 6 3" xfId="22300" xr:uid="{00000000-0005-0000-0000-000032570000}"/>
    <cellStyle name="Comma 2 2 3 2 4 8" xfId="17287" xr:uid="{00000000-0005-0000-0000-00009D430000}"/>
    <cellStyle name="Comma 2 2 3 2 5" xfId="2549" xr:uid="{00000000-0005-0000-0000-0000070A0000}"/>
    <cellStyle name="Comma 2 2 3 2 5 2" xfId="4238" xr:uid="{00000000-0005-0000-0000-0000A1100000}"/>
    <cellStyle name="Comma 2 2 3 2 5 2 2" xfId="14310" xr:uid="{00000000-0005-0000-0000-0000FA370000}"/>
    <cellStyle name="Comma 2 2 3 2 5 2 2 3" xfId="29406" xr:uid="{00000000-0005-0000-0000-0000F4720000}"/>
    <cellStyle name="Comma 2 2 3 2 5 2 3" xfId="9290" xr:uid="{00000000-0005-0000-0000-00005E240000}"/>
    <cellStyle name="Comma 2 2 3 2 5 2 3 3" xfId="24389" xr:uid="{00000000-0005-0000-0000-00005B5F0000}"/>
    <cellStyle name="Comma 2 2 3 2 5 2 5" xfId="19376" xr:uid="{00000000-0005-0000-0000-0000C64B0000}"/>
    <cellStyle name="Comma 2 2 3 2 5 3" xfId="5929" xr:uid="{00000000-0005-0000-0000-00003D170000}"/>
    <cellStyle name="Comma 2 2 3 2 5 3 2" xfId="15981" xr:uid="{00000000-0005-0000-0000-0000813E0000}"/>
    <cellStyle name="Comma 2 2 3 2 5 3 3" xfId="10961" xr:uid="{00000000-0005-0000-0000-0000E52A0000}"/>
    <cellStyle name="Comma 2 2 3 2 5 3 3 3" xfId="26060" xr:uid="{00000000-0005-0000-0000-0000E2650000}"/>
    <cellStyle name="Comma 2 2 3 2 5 3 5" xfId="21047" xr:uid="{00000000-0005-0000-0000-00004D520000}"/>
    <cellStyle name="Comma 2 2 3 2 5 4" xfId="12639" xr:uid="{00000000-0005-0000-0000-000073310000}"/>
    <cellStyle name="Comma 2 2 3 2 5 4 3" xfId="27735" xr:uid="{00000000-0005-0000-0000-00006D6C0000}"/>
    <cellStyle name="Comma 2 2 3 2 5 5" xfId="7618" xr:uid="{00000000-0005-0000-0000-0000D61D0000}"/>
    <cellStyle name="Comma 2 2 3 2 5 5 3" xfId="22718" xr:uid="{00000000-0005-0000-0000-0000D4580000}"/>
    <cellStyle name="Comma 2 2 3 2 5 7" xfId="17705" xr:uid="{00000000-0005-0000-0000-00003F450000}"/>
    <cellStyle name="Comma 2 2 3 2 6" xfId="3401" xr:uid="{00000000-0005-0000-0000-00005C0D0000}"/>
    <cellStyle name="Comma 2 2 3 2 6 2" xfId="13474" xr:uid="{00000000-0005-0000-0000-0000B6340000}"/>
    <cellStyle name="Comma 2 2 3 2 6 2 3" xfId="28570" xr:uid="{00000000-0005-0000-0000-0000B06F0000}"/>
    <cellStyle name="Comma 2 2 3 2 6 3" xfId="8454" xr:uid="{00000000-0005-0000-0000-00001A210000}"/>
    <cellStyle name="Comma 2 2 3 2 6 3 3" xfId="23553" xr:uid="{00000000-0005-0000-0000-0000175C0000}"/>
    <cellStyle name="Comma 2 2 3 2 6 5" xfId="18540" xr:uid="{00000000-0005-0000-0000-000082480000}"/>
    <cellStyle name="Comma 2 2 3 2 7" xfId="5093" xr:uid="{00000000-0005-0000-0000-0000F9130000}"/>
    <cellStyle name="Comma 2 2 3 2 7 2" xfId="15145" xr:uid="{00000000-0005-0000-0000-00003D3B0000}"/>
    <cellStyle name="Comma 2 2 3 2 7 2 3" xfId="30241" xr:uid="{00000000-0005-0000-0000-000037760000}"/>
    <cellStyle name="Comma 2 2 3 2 7 3" xfId="10125" xr:uid="{00000000-0005-0000-0000-0000A1270000}"/>
    <cellStyle name="Comma 2 2 3 2 7 3 3" xfId="25224" xr:uid="{00000000-0005-0000-0000-00009E620000}"/>
    <cellStyle name="Comma 2 2 3 2 7 5" xfId="20211" xr:uid="{00000000-0005-0000-0000-0000094F0000}"/>
    <cellStyle name="Comma 2 2 3 2 8" xfId="11803" xr:uid="{00000000-0005-0000-0000-00002F2E0000}"/>
    <cellStyle name="Comma 2 2 3 2 8 3" xfId="26899" xr:uid="{00000000-0005-0000-0000-000029690000}"/>
    <cellStyle name="Comma 2 2 3 2 9" xfId="6782" xr:uid="{00000000-0005-0000-0000-0000921A0000}"/>
    <cellStyle name="Comma 2 2 3 2 9 3" xfId="21882" xr:uid="{00000000-0005-0000-0000-000090550000}"/>
    <cellStyle name="Comma 2 2 3 3" xfId="1748" xr:uid="{00000000-0005-0000-0000-0000E6060000}"/>
    <cellStyle name="Comma 2 2 3 3 10" xfId="16921" xr:uid="{00000000-0005-0000-0000-00002F420000}"/>
    <cellStyle name="Comma 2 2 3 3 2" xfId="1967" xr:uid="{00000000-0005-0000-0000-0000C1070000}"/>
    <cellStyle name="Comma 2 2 3 3 2 2" xfId="2388" xr:uid="{00000000-0005-0000-0000-000066090000}"/>
    <cellStyle name="Comma 2 2 3 3 2 2 2" xfId="3227" xr:uid="{00000000-0005-0000-0000-0000AD0C0000}"/>
    <cellStyle name="Comma 2 2 3 3 2 2 2 2" xfId="4916" xr:uid="{00000000-0005-0000-0000-000047130000}"/>
    <cellStyle name="Comma 2 2 3 3 2 2 2 2 2" xfId="14988" xr:uid="{00000000-0005-0000-0000-0000A03A0000}"/>
    <cellStyle name="Comma 2 2 3 3 2 2 2 2 2 3" xfId="30084" xr:uid="{00000000-0005-0000-0000-00009A750000}"/>
    <cellStyle name="Comma 2 2 3 3 2 2 2 2 3" xfId="9968" xr:uid="{00000000-0005-0000-0000-000004270000}"/>
    <cellStyle name="Comma 2 2 3 3 2 2 2 2 3 3" xfId="25067" xr:uid="{00000000-0005-0000-0000-000001620000}"/>
    <cellStyle name="Comma 2 2 3 3 2 2 2 2 5" xfId="20054" xr:uid="{00000000-0005-0000-0000-00006C4E0000}"/>
    <cellStyle name="Comma 2 2 3 3 2 2 2 3" xfId="6607" xr:uid="{00000000-0005-0000-0000-0000E3190000}"/>
    <cellStyle name="Comma 2 2 3 3 2 2 2 3 2" xfId="16659" xr:uid="{00000000-0005-0000-0000-000027410000}"/>
    <cellStyle name="Comma 2 2 3 3 2 2 2 3 3" xfId="11639" xr:uid="{00000000-0005-0000-0000-00008B2D0000}"/>
    <cellStyle name="Comma 2 2 3 3 2 2 2 3 3 3" xfId="26738" xr:uid="{00000000-0005-0000-0000-000088680000}"/>
    <cellStyle name="Comma 2 2 3 3 2 2 2 3 5" xfId="21725" xr:uid="{00000000-0005-0000-0000-0000F3540000}"/>
    <cellStyle name="Comma 2 2 3 3 2 2 2 4" xfId="13317" xr:uid="{00000000-0005-0000-0000-000019340000}"/>
    <cellStyle name="Comma 2 2 3 3 2 2 2 4 3" xfId="28413" xr:uid="{00000000-0005-0000-0000-0000136F0000}"/>
    <cellStyle name="Comma 2 2 3 3 2 2 2 5" xfId="8296" xr:uid="{00000000-0005-0000-0000-00007C200000}"/>
    <cellStyle name="Comma 2 2 3 3 2 2 2 5 3" xfId="23396" xr:uid="{00000000-0005-0000-0000-00007A5B0000}"/>
    <cellStyle name="Comma 2 2 3 3 2 2 2 7" xfId="18383" xr:uid="{00000000-0005-0000-0000-0000E5470000}"/>
    <cellStyle name="Comma 2 2 3 3 2 2 3" xfId="4079" xr:uid="{00000000-0005-0000-0000-000002100000}"/>
    <cellStyle name="Comma 2 2 3 3 2 2 3 2" xfId="14152" xr:uid="{00000000-0005-0000-0000-00005C370000}"/>
    <cellStyle name="Comma 2 2 3 3 2 2 3 2 3" xfId="29248" xr:uid="{00000000-0005-0000-0000-000056720000}"/>
    <cellStyle name="Comma 2 2 3 3 2 2 3 3" xfId="9132" xr:uid="{00000000-0005-0000-0000-0000C0230000}"/>
    <cellStyle name="Comma 2 2 3 3 2 2 3 3 3" xfId="24231" xr:uid="{00000000-0005-0000-0000-0000BD5E0000}"/>
    <cellStyle name="Comma 2 2 3 3 2 2 3 5" xfId="19218" xr:uid="{00000000-0005-0000-0000-0000284B0000}"/>
    <cellStyle name="Comma 2 2 3 3 2 2 4" xfId="5771" xr:uid="{00000000-0005-0000-0000-00009F160000}"/>
    <cellStyle name="Comma 2 2 3 3 2 2 4 2" xfId="15823" xr:uid="{00000000-0005-0000-0000-0000E33D0000}"/>
    <cellStyle name="Comma 2 2 3 3 2 2 4 2 3" xfId="30919" xr:uid="{00000000-0005-0000-0000-0000DD780000}"/>
    <cellStyle name="Comma 2 2 3 3 2 2 4 3" xfId="10803" xr:uid="{00000000-0005-0000-0000-0000472A0000}"/>
    <cellStyle name="Comma 2 2 3 3 2 2 4 3 3" xfId="25902" xr:uid="{00000000-0005-0000-0000-000044650000}"/>
    <cellStyle name="Comma 2 2 3 3 2 2 4 5" xfId="20889" xr:uid="{00000000-0005-0000-0000-0000AF510000}"/>
    <cellStyle name="Comma 2 2 3 3 2 2 5" xfId="12481" xr:uid="{00000000-0005-0000-0000-0000D5300000}"/>
    <cellStyle name="Comma 2 2 3 3 2 2 5 3" xfId="27577" xr:uid="{00000000-0005-0000-0000-0000CF6B0000}"/>
    <cellStyle name="Comma 2 2 3 3 2 2 6" xfId="7460" xr:uid="{00000000-0005-0000-0000-0000381D0000}"/>
    <cellStyle name="Comma 2 2 3 3 2 2 6 3" xfId="22560" xr:uid="{00000000-0005-0000-0000-000036580000}"/>
    <cellStyle name="Comma 2 2 3 3 2 2 8" xfId="17547" xr:uid="{00000000-0005-0000-0000-0000A1440000}"/>
    <cellStyle name="Comma 2 2 3 3 2 3" xfId="2809" xr:uid="{00000000-0005-0000-0000-00000B0B0000}"/>
    <cellStyle name="Comma 2 2 3 3 2 3 2" xfId="4498" xr:uid="{00000000-0005-0000-0000-0000A5110000}"/>
    <cellStyle name="Comma 2 2 3 3 2 3 2 2" xfId="14570" xr:uid="{00000000-0005-0000-0000-0000FE380000}"/>
    <cellStyle name="Comma 2 2 3 3 2 3 2 2 3" xfId="29666" xr:uid="{00000000-0005-0000-0000-0000F8730000}"/>
    <cellStyle name="Comma 2 2 3 3 2 3 2 3" xfId="9550" xr:uid="{00000000-0005-0000-0000-000062250000}"/>
    <cellStyle name="Comma 2 2 3 3 2 3 2 3 3" xfId="24649" xr:uid="{00000000-0005-0000-0000-00005F600000}"/>
    <cellStyle name="Comma 2 2 3 3 2 3 2 5" xfId="19636" xr:uid="{00000000-0005-0000-0000-0000CA4C0000}"/>
    <cellStyle name="Comma 2 2 3 3 2 3 3" xfId="6189" xr:uid="{00000000-0005-0000-0000-000041180000}"/>
    <cellStyle name="Comma 2 2 3 3 2 3 3 2" xfId="16241" xr:uid="{00000000-0005-0000-0000-0000853F0000}"/>
    <cellStyle name="Comma 2 2 3 3 2 3 3 3" xfId="11221" xr:uid="{00000000-0005-0000-0000-0000E92B0000}"/>
    <cellStyle name="Comma 2 2 3 3 2 3 3 3 3" xfId="26320" xr:uid="{00000000-0005-0000-0000-0000E6660000}"/>
    <cellStyle name="Comma 2 2 3 3 2 3 3 5" xfId="21307" xr:uid="{00000000-0005-0000-0000-000051530000}"/>
    <cellStyle name="Comma 2 2 3 3 2 3 4" xfId="12899" xr:uid="{00000000-0005-0000-0000-000077320000}"/>
    <cellStyle name="Comma 2 2 3 3 2 3 4 3" xfId="27995" xr:uid="{00000000-0005-0000-0000-0000716D0000}"/>
    <cellStyle name="Comma 2 2 3 3 2 3 5" xfId="7878" xr:uid="{00000000-0005-0000-0000-0000DA1E0000}"/>
    <cellStyle name="Comma 2 2 3 3 2 3 5 3" xfId="22978" xr:uid="{00000000-0005-0000-0000-0000D8590000}"/>
    <cellStyle name="Comma 2 2 3 3 2 3 7" xfId="17965" xr:uid="{00000000-0005-0000-0000-000043460000}"/>
    <cellStyle name="Comma 2 2 3 3 2 4" xfId="3661" xr:uid="{00000000-0005-0000-0000-0000600E0000}"/>
    <cellStyle name="Comma 2 2 3 3 2 4 2" xfId="13734" xr:uid="{00000000-0005-0000-0000-0000BA350000}"/>
    <cellStyle name="Comma 2 2 3 3 2 4 2 3" xfId="28830" xr:uid="{00000000-0005-0000-0000-0000B4700000}"/>
    <cellStyle name="Comma 2 2 3 3 2 4 3" xfId="8714" xr:uid="{00000000-0005-0000-0000-00001E220000}"/>
    <cellStyle name="Comma 2 2 3 3 2 4 3 3" xfId="23813" xr:uid="{00000000-0005-0000-0000-00001B5D0000}"/>
    <cellStyle name="Comma 2 2 3 3 2 4 5" xfId="18800" xr:uid="{00000000-0005-0000-0000-000086490000}"/>
    <cellStyle name="Comma 2 2 3 3 2 5" xfId="5353" xr:uid="{00000000-0005-0000-0000-0000FD140000}"/>
    <cellStyle name="Comma 2 2 3 3 2 5 2" xfId="15405" xr:uid="{00000000-0005-0000-0000-0000413C0000}"/>
    <cellStyle name="Comma 2 2 3 3 2 5 2 3" xfId="30501" xr:uid="{00000000-0005-0000-0000-00003B770000}"/>
    <cellStyle name="Comma 2 2 3 3 2 5 3" xfId="10385" xr:uid="{00000000-0005-0000-0000-0000A5280000}"/>
    <cellStyle name="Comma 2 2 3 3 2 5 3 3" xfId="25484" xr:uid="{00000000-0005-0000-0000-0000A2630000}"/>
    <cellStyle name="Comma 2 2 3 3 2 5 5" xfId="20471" xr:uid="{00000000-0005-0000-0000-00000D500000}"/>
    <cellStyle name="Comma 2 2 3 3 2 6" xfId="12063" xr:uid="{00000000-0005-0000-0000-0000332F0000}"/>
    <cellStyle name="Comma 2 2 3 3 2 6 3" xfId="27159" xr:uid="{00000000-0005-0000-0000-00002D6A0000}"/>
    <cellStyle name="Comma 2 2 3 3 2 7" xfId="7042" xr:uid="{00000000-0005-0000-0000-0000961B0000}"/>
    <cellStyle name="Comma 2 2 3 3 2 7 3" xfId="22142" xr:uid="{00000000-0005-0000-0000-000094560000}"/>
    <cellStyle name="Comma 2 2 3 3 2 9" xfId="17129" xr:uid="{00000000-0005-0000-0000-0000FF420000}"/>
    <cellStyle name="Comma 2 2 3 3 3" xfId="2180" xr:uid="{00000000-0005-0000-0000-000096080000}"/>
    <cellStyle name="Comma 2 2 3 3 3 2" xfId="3019" xr:uid="{00000000-0005-0000-0000-0000DD0B0000}"/>
    <cellStyle name="Comma 2 2 3 3 3 2 2" xfId="4708" xr:uid="{00000000-0005-0000-0000-000077120000}"/>
    <cellStyle name="Comma 2 2 3 3 3 2 2 2" xfId="14780" xr:uid="{00000000-0005-0000-0000-0000D0390000}"/>
    <cellStyle name="Comma 2 2 3 3 3 2 2 2 3" xfId="29876" xr:uid="{00000000-0005-0000-0000-0000CA740000}"/>
    <cellStyle name="Comma 2 2 3 3 3 2 2 3" xfId="9760" xr:uid="{00000000-0005-0000-0000-000034260000}"/>
    <cellStyle name="Comma 2 2 3 3 3 2 2 3 3" xfId="24859" xr:uid="{00000000-0005-0000-0000-000031610000}"/>
    <cellStyle name="Comma 2 2 3 3 3 2 2 5" xfId="19846" xr:uid="{00000000-0005-0000-0000-00009C4D0000}"/>
    <cellStyle name="Comma 2 2 3 3 3 2 3" xfId="6399" xr:uid="{00000000-0005-0000-0000-000013190000}"/>
    <cellStyle name="Comma 2 2 3 3 3 2 3 2" xfId="16451" xr:uid="{00000000-0005-0000-0000-000057400000}"/>
    <cellStyle name="Comma 2 2 3 3 3 2 3 3" xfId="11431" xr:uid="{00000000-0005-0000-0000-0000BB2C0000}"/>
    <cellStyle name="Comma 2 2 3 3 3 2 3 3 3" xfId="26530" xr:uid="{00000000-0005-0000-0000-0000B8670000}"/>
    <cellStyle name="Comma 2 2 3 3 3 2 3 5" xfId="21517" xr:uid="{00000000-0005-0000-0000-000023540000}"/>
    <cellStyle name="Comma 2 2 3 3 3 2 4" xfId="13109" xr:uid="{00000000-0005-0000-0000-000049330000}"/>
    <cellStyle name="Comma 2 2 3 3 3 2 4 3" xfId="28205" xr:uid="{00000000-0005-0000-0000-0000436E0000}"/>
    <cellStyle name="Comma 2 2 3 3 3 2 5" xfId="8088" xr:uid="{00000000-0005-0000-0000-0000AC1F0000}"/>
    <cellStyle name="Comma 2 2 3 3 3 2 5 3" xfId="23188" xr:uid="{00000000-0005-0000-0000-0000AA5A0000}"/>
    <cellStyle name="Comma 2 2 3 3 3 2 7" xfId="18175" xr:uid="{00000000-0005-0000-0000-000015470000}"/>
    <cellStyle name="Comma 2 2 3 3 3 3" xfId="3871" xr:uid="{00000000-0005-0000-0000-0000320F0000}"/>
    <cellStyle name="Comma 2 2 3 3 3 3 2" xfId="13944" xr:uid="{00000000-0005-0000-0000-00008C360000}"/>
    <cellStyle name="Comma 2 2 3 3 3 3 2 3" xfId="29040" xr:uid="{00000000-0005-0000-0000-000086710000}"/>
    <cellStyle name="Comma 2 2 3 3 3 3 3" xfId="8924" xr:uid="{00000000-0005-0000-0000-0000F0220000}"/>
    <cellStyle name="Comma 2 2 3 3 3 3 3 3" xfId="24023" xr:uid="{00000000-0005-0000-0000-0000ED5D0000}"/>
    <cellStyle name="Comma 2 2 3 3 3 3 5" xfId="19010" xr:uid="{00000000-0005-0000-0000-0000584A0000}"/>
    <cellStyle name="Comma 2 2 3 3 3 4" xfId="5563" xr:uid="{00000000-0005-0000-0000-0000CF150000}"/>
    <cellStyle name="Comma 2 2 3 3 3 4 2" xfId="15615" xr:uid="{00000000-0005-0000-0000-0000133D0000}"/>
    <cellStyle name="Comma 2 2 3 3 3 4 2 3" xfId="30711" xr:uid="{00000000-0005-0000-0000-00000D780000}"/>
    <cellStyle name="Comma 2 2 3 3 3 4 3" xfId="10595" xr:uid="{00000000-0005-0000-0000-000077290000}"/>
    <cellStyle name="Comma 2 2 3 3 3 4 3 3" xfId="25694" xr:uid="{00000000-0005-0000-0000-000074640000}"/>
    <cellStyle name="Comma 2 2 3 3 3 4 5" xfId="20681" xr:uid="{00000000-0005-0000-0000-0000DF500000}"/>
    <cellStyle name="Comma 2 2 3 3 3 5" xfId="12273" xr:uid="{00000000-0005-0000-0000-000005300000}"/>
    <cellStyle name="Comma 2 2 3 3 3 5 3" xfId="27369" xr:uid="{00000000-0005-0000-0000-0000FF6A0000}"/>
    <cellStyle name="Comma 2 2 3 3 3 6" xfId="7252" xr:uid="{00000000-0005-0000-0000-0000681C0000}"/>
    <cellStyle name="Comma 2 2 3 3 3 6 3" xfId="22352" xr:uid="{00000000-0005-0000-0000-000066570000}"/>
    <cellStyle name="Comma 2 2 3 3 3 8" xfId="17339" xr:uid="{00000000-0005-0000-0000-0000D1430000}"/>
    <cellStyle name="Comma 2 2 3 3 4" xfId="2601" xr:uid="{00000000-0005-0000-0000-00003B0A0000}"/>
    <cellStyle name="Comma 2 2 3 3 4 2" xfId="4290" xr:uid="{00000000-0005-0000-0000-0000D5100000}"/>
    <cellStyle name="Comma 2 2 3 3 4 2 2" xfId="14362" xr:uid="{00000000-0005-0000-0000-00002E380000}"/>
    <cellStyle name="Comma 2 2 3 3 4 2 2 3" xfId="29458" xr:uid="{00000000-0005-0000-0000-000028730000}"/>
    <cellStyle name="Comma 2 2 3 3 4 2 3" xfId="9342" xr:uid="{00000000-0005-0000-0000-000092240000}"/>
    <cellStyle name="Comma 2 2 3 3 4 2 3 3" xfId="24441" xr:uid="{00000000-0005-0000-0000-00008F5F0000}"/>
    <cellStyle name="Comma 2 2 3 3 4 2 5" xfId="19428" xr:uid="{00000000-0005-0000-0000-0000FA4B0000}"/>
    <cellStyle name="Comma 2 2 3 3 4 3" xfId="5981" xr:uid="{00000000-0005-0000-0000-000071170000}"/>
    <cellStyle name="Comma 2 2 3 3 4 3 2" xfId="16033" xr:uid="{00000000-0005-0000-0000-0000B53E0000}"/>
    <cellStyle name="Comma 2 2 3 3 4 3 3" xfId="11013" xr:uid="{00000000-0005-0000-0000-0000192B0000}"/>
    <cellStyle name="Comma 2 2 3 3 4 3 3 3" xfId="26112" xr:uid="{00000000-0005-0000-0000-000016660000}"/>
    <cellStyle name="Comma 2 2 3 3 4 3 5" xfId="21099" xr:uid="{00000000-0005-0000-0000-000081520000}"/>
    <cellStyle name="Comma 2 2 3 3 4 4" xfId="12691" xr:uid="{00000000-0005-0000-0000-0000A7310000}"/>
    <cellStyle name="Comma 2 2 3 3 4 4 3" xfId="27787" xr:uid="{00000000-0005-0000-0000-0000A16C0000}"/>
    <cellStyle name="Comma 2 2 3 3 4 5" xfId="7670" xr:uid="{00000000-0005-0000-0000-00000A1E0000}"/>
    <cellStyle name="Comma 2 2 3 3 4 5 3" xfId="22770" xr:uid="{00000000-0005-0000-0000-000008590000}"/>
    <cellStyle name="Comma 2 2 3 3 4 7" xfId="17757" xr:uid="{00000000-0005-0000-0000-000073450000}"/>
    <cellStyle name="Comma 2 2 3 3 5" xfId="3453" xr:uid="{00000000-0005-0000-0000-0000900D0000}"/>
    <cellStyle name="Comma 2 2 3 3 5 2" xfId="13526" xr:uid="{00000000-0005-0000-0000-0000EA340000}"/>
    <cellStyle name="Comma 2 2 3 3 5 2 3" xfId="28622" xr:uid="{00000000-0005-0000-0000-0000E46F0000}"/>
    <cellStyle name="Comma 2 2 3 3 5 3" xfId="8506" xr:uid="{00000000-0005-0000-0000-00004E210000}"/>
    <cellStyle name="Comma 2 2 3 3 5 3 3" xfId="23605" xr:uid="{00000000-0005-0000-0000-00004B5C0000}"/>
    <cellStyle name="Comma 2 2 3 3 5 5" xfId="18592" xr:uid="{00000000-0005-0000-0000-0000B6480000}"/>
    <cellStyle name="Comma 2 2 3 3 6" xfId="5145" xr:uid="{00000000-0005-0000-0000-00002D140000}"/>
    <cellStyle name="Comma 2 2 3 3 6 2" xfId="15197" xr:uid="{00000000-0005-0000-0000-0000713B0000}"/>
    <cellStyle name="Comma 2 2 3 3 6 2 3" xfId="30293" xr:uid="{00000000-0005-0000-0000-00006B760000}"/>
    <cellStyle name="Comma 2 2 3 3 6 3" xfId="10177" xr:uid="{00000000-0005-0000-0000-0000D5270000}"/>
    <cellStyle name="Comma 2 2 3 3 6 3 3" xfId="25276" xr:uid="{00000000-0005-0000-0000-0000D2620000}"/>
    <cellStyle name="Comma 2 2 3 3 6 5" xfId="20263" xr:uid="{00000000-0005-0000-0000-00003D4F0000}"/>
    <cellStyle name="Comma 2 2 3 3 7" xfId="11855" xr:uid="{00000000-0005-0000-0000-0000632E0000}"/>
    <cellStyle name="Comma 2 2 3 3 7 3" xfId="26951" xr:uid="{00000000-0005-0000-0000-00005D690000}"/>
    <cellStyle name="Comma 2 2 3 3 8" xfId="6834" xr:uid="{00000000-0005-0000-0000-0000C61A0000}"/>
    <cellStyle name="Comma 2 2 3 3 8 3" xfId="21934" xr:uid="{00000000-0005-0000-0000-0000C4550000}"/>
    <cellStyle name="Comma 2 2 3 4" xfId="1861" xr:uid="{00000000-0005-0000-0000-000057070000}"/>
    <cellStyle name="Comma 2 2 3 4 2" xfId="2284" xr:uid="{00000000-0005-0000-0000-0000FE080000}"/>
    <cellStyle name="Comma 2 2 3 4 2 2" xfId="3123" xr:uid="{00000000-0005-0000-0000-0000450C0000}"/>
    <cellStyle name="Comma 2 2 3 4 2 2 2" xfId="4812" xr:uid="{00000000-0005-0000-0000-0000DF120000}"/>
    <cellStyle name="Comma 2 2 3 4 2 2 2 2" xfId="14884" xr:uid="{00000000-0005-0000-0000-0000383A0000}"/>
    <cellStyle name="Comma 2 2 3 4 2 2 2 2 3" xfId="29980" xr:uid="{00000000-0005-0000-0000-000032750000}"/>
    <cellStyle name="Comma 2 2 3 4 2 2 2 3" xfId="9864" xr:uid="{00000000-0005-0000-0000-00009C260000}"/>
    <cellStyle name="Comma 2 2 3 4 2 2 2 3 3" xfId="24963" xr:uid="{00000000-0005-0000-0000-000099610000}"/>
    <cellStyle name="Comma 2 2 3 4 2 2 2 5" xfId="19950" xr:uid="{00000000-0005-0000-0000-0000044E0000}"/>
    <cellStyle name="Comma 2 2 3 4 2 2 3" xfId="6503" xr:uid="{00000000-0005-0000-0000-00007B190000}"/>
    <cellStyle name="Comma 2 2 3 4 2 2 3 2" xfId="16555" xr:uid="{00000000-0005-0000-0000-0000BF400000}"/>
    <cellStyle name="Comma 2 2 3 4 2 2 3 3" xfId="11535" xr:uid="{00000000-0005-0000-0000-0000232D0000}"/>
    <cellStyle name="Comma 2 2 3 4 2 2 3 3 3" xfId="26634" xr:uid="{00000000-0005-0000-0000-000020680000}"/>
    <cellStyle name="Comma 2 2 3 4 2 2 3 5" xfId="21621" xr:uid="{00000000-0005-0000-0000-00008B540000}"/>
    <cellStyle name="Comma 2 2 3 4 2 2 4" xfId="13213" xr:uid="{00000000-0005-0000-0000-0000B1330000}"/>
    <cellStyle name="Comma 2 2 3 4 2 2 4 3" xfId="28309" xr:uid="{00000000-0005-0000-0000-0000AB6E0000}"/>
    <cellStyle name="Comma 2 2 3 4 2 2 5" xfId="8192" xr:uid="{00000000-0005-0000-0000-000014200000}"/>
    <cellStyle name="Comma 2 2 3 4 2 2 5 3" xfId="23292" xr:uid="{00000000-0005-0000-0000-0000125B0000}"/>
    <cellStyle name="Comma 2 2 3 4 2 2 7" xfId="18279" xr:uid="{00000000-0005-0000-0000-00007D470000}"/>
    <cellStyle name="Comma 2 2 3 4 2 3" xfId="3975" xr:uid="{00000000-0005-0000-0000-00009A0F0000}"/>
    <cellStyle name="Comma 2 2 3 4 2 3 2" xfId="14048" xr:uid="{00000000-0005-0000-0000-0000F4360000}"/>
    <cellStyle name="Comma 2 2 3 4 2 3 2 3" xfId="29144" xr:uid="{00000000-0005-0000-0000-0000EE710000}"/>
    <cellStyle name="Comma 2 2 3 4 2 3 3" xfId="9028" xr:uid="{00000000-0005-0000-0000-000058230000}"/>
    <cellStyle name="Comma 2 2 3 4 2 3 3 3" xfId="24127" xr:uid="{00000000-0005-0000-0000-0000555E0000}"/>
    <cellStyle name="Comma 2 2 3 4 2 3 5" xfId="19114" xr:uid="{00000000-0005-0000-0000-0000C04A0000}"/>
    <cellStyle name="Comma 2 2 3 4 2 4" xfId="5667" xr:uid="{00000000-0005-0000-0000-000037160000}"/>
    <cellStyle name="Comma 2 2 3 4 2 4 2" xfId="15719" xr:uid="{00000000-0005-0000-0000-00007B3D0000}"/>
    <cellStyle name="Comma 2 2 3 4 2 4 2 3" xfId="30815" xr:uid="{00000000-0005-0000-0000-000075780000}"/>
    <cellStyle name="Comma 2 2 3 4 2 4 3" xfId="10699" xr:uid="{00000000-0005-0000-0000-0000DF290000}"/>
    <cellStyle name="Comma 2 2 3 4 2 4 3 3" xfId="25798" xr:uid="{00000000-0005-0000-0000-0000DC640000}"/>
    <cellStyle name="Comma 2 2 3 4 2 4 5" xfId="20785" xr:uid="{00000000-0005-0000-0000-000047510000}"/>
    <cellStyle name="Comma 2 2 3 4 2 5" xfId="12377" xr:uid="{00000000-0005-0000-0000-00006D300000}"/>
    <cellStyle name="Comma 2 2 3 4 2 5 3" xfId="27473" xr:uid="{00000000-0005-0000-0000-0000676B0000}"/>
    <cellStyle name="Comma 2 2 3 4 2 6" xfId="7356" xr:uid="{00000000-0005-0000-0000-0000D01C0000}"/>
    <cellStyle name="Comma 2 2 3 4 2 6 3" xfId="22456" xr:uid="{00000000-0005-0000-0000-0000CE570000}"/>
    <cellStyle name="Comma 2 2 3 4 2 8" xfId="17443" xr:uid="{00000000-0005-0000-0000-000039440000}"/>
    <cellStyle name="Comma 2 2 3 4 3" xfId="2705" xr:uid="{00000000-0005-0000-0000-0000A30A0000}"/>
    <cellStyle name="Comma 2 2 3 4 3 2" xfId="4394" xr:uid="{00000000-0005-0000-0000-00003D110000}"/>
    <cellStyle name="Comma 2 2 3 4 3 2 2" xfId="14466" xr:uid="{00000000-0005-0000-0000-000096380000}"/>
    <cellStyle name="Comma 2 2 3 4 3 2 2 3" xfId="29562" xr:uid="{00000000-0005-0000-0000-000090730000}"/>
    <cellStyle name="Comma 2 2 3 4 3 2 3" xfId="9446" xr:uid="{00000000-0005-0000-0000-0000FA240000}"/>
    <cellStyle name="Comma 2 2 3 4 3 2 3 3" xfId="24545" xr:uid="{00000000-0005-0000-0000-0000F75F0000}"/>
    <cellStyle name="Comma 2 2 3 4 3 2 5" xfId="19532" xr:uid="{00000000-0005-0000-0000-0000624C0000}"/>
    <cellStyle name="Comma 2 2 3 4 3 3" xfId="6085" xr:uid="{00000000-0005-0000-0000-0000D9170000}"/>
    <cellStyle name="Comma 2 2 3 4 3 3 2" xfId="16137" xr:uid="{00000000-0005-0000-0000-00001D3F0000}"/>
    <cellStyle name="Comma 2 2 3 4 3 3 3" xfId="11117" xr:uid="{00000000-0005-0000-0000-0000812B0000}"/>
    <cellStyle name="Comma 2 2 3 4 3 3 3 3" xfId="26216" xr:uid="{00000000-0005-0000-0000-00007E660000}"/>
    <cellStyle name="Comma 2 2 3 4 3 3 5" xfId="21203" xr:uid="{00000000-0005-0000-0000-0000E9520000}"/>
    <cellStyle name="Comma 2 2 3 4 3 4" xfId="12795" xr:uid="{00000000-0005-0000-0000-00000F320000}"/>
    <cellStyle name="Comma 2 2 3 4 3 4 3" xfId="27891" xr:uid="{00000000-0005-0000-0000-0000096D0000}"/>
    <cellStyle name="Comma 2 2 3 4 3 5" xfId="7774" xr:uid="{00000000-0005-0000-0000-0000721E0000}"/>
    <cellStyle name="Comma 2 2 3 4 3 5 3" xfId="22874" xr:uid="{00000000-0005-0000-0000-000070590000}"/>
    <cellStyle name="Comma 2 2 3 4 3 7" xfId="17861" xr:uid="{00000000-0005-0000-0000-0000DB450000}"/>
    <cellStyle name="Comma 2 2 3 4 4" xfId="3557" xr:uid="{00000000-0005-0000-0000-0000F80D0000}"/>
    <cellStyle name="Comma 2 2 3 4 4 2" xfId="13630" xr:uid="{00000000-0005-0000-0000-000052350000}"/>
    <cellStyle name="Comma 2 2 3 4 4 2 3" xfId="28726" xr:uid="{00000000-0005-0000-0000-00004C700000}"/>
    <cellStyle name="Comma 2 2 3 4 4 3" xfId="8610" xr:uid="{00000000-0005-0000-0000-0000B6210000}"/>
    <cellStyle name="Comma 2 2 3 4 4 3 3" xfId="23709" xr:uid="{00000000-0005-0000-0000-0000B35C0000}"/>
    <cellStyle name="Comma 2 2 3 4 4 5" xfId="18696" xr:uid="{00000000-0005-0000-0000-00001E490000}"/>
    <cellStyle name="Comma 2 2 3 4 5" xfId="5249" xr:uid="{00000000-0005-0000-0000-000095140000}"/>
    <cellStyle name="Comma 2 2 3 4 5 2" xfId="15301" xr:uid="{00000000-0005-0000-0000-0000D93B0000}"/>
    <cellStyle name="Comma 2 2 3 4 5 2 3" xfId="30397" xr:uid="{00000000-0005-0000-0000-0000D3760000}"/>
    <cellStyle name="Comma 2 2 3 4 5 3" xfId="10281" xr:uid="{00000000-0005-0000-0000-00003D280000}"/>
    <cellStyle name="Comma 2 2 3 4 5 3 3" xfId="25380" xr:uid="{00000000-0005-0000-0000-00003A630000}"/>
    <cellStyle name="Comma 2 2 3 4 5 5" xfId="20367" xr:uid="{00000000-0005-0000-0000-0000A54F0000}"/>
    <cellStyle name="Comma 2 2 3 4 6" xfId="11959" xr:uid="{00000000-0005-0000-0000-0000CB2E0000}"/>
    <cellStyle name="Comma 2 2 3 4 6 3" xfId="27055" xr:uid="{00000000-0005-0000-0000-0000C5690000}"/>
    <cellStyle name="Comma 2 2 3 4 7" xfId="6938" xr:uid="{00000000-0005-0000-0000-00002E1B0000}"/>
    <cellStyle name="Comma 2 2 3 4 7 3" xfId="22038" xr:uid="{00000000-0005-0000-0000-00002C560000}"/>
    <cellStyle name="Comma 2 2 3 4 9" xfId="17025" xr:uid="{00000000-0005-0000-0000-000097420000}"/>
    <cellStyle name="Comma 2 2 3 5" xfId="2074" xr:uid="{00000000-0005-0000-0000-00002C080000}"/>
    <cellStyle name="Comma 2 2 3 5 2" xfId="2915" xr:uid="{00000000-0005-0000-0000-0000750B0000}"/>
    <cellStyle name="Comma 2 2 3 5 2 2" xfId="4604" xr:uid="{00000000-0005-0000-0000-00000F120000}"/>
    <cellStyle name="Comma 2 2 3 5 2 2 2" xfId="14676" xr:uid="{00000000-0005-0000-0000-000068390000}"/>
    <cellStyle name="Comma 2 2 3 5 2 2 2 3" xfId="29772" xr:uid="{00000000-0005-0000-0000-000062740000}"/>
    <cellStyle name="Comma 2 2 3 5 2 2 3" xfId="9656" xr:uid="{00000000-0005-0000-0000-0000CC250000}"/>
    <cellStyle name="Comma 2 2 3 5 2 2 3 3" xfId="24755" xr:uid="{00000000-0005-0000-0000-0000C9600000}"/>
    <cellStyle name="Comma 2 2 3 5 2 2 5" xfId="19742" xr:uid="{00000000-0005-0000-0000-0000344D0000}"/>
    <cellStyle name="Comma 2 2 3 5 2 3" xfId="6295" xr:uid="{00000000-0005-0000-0000-0000AB180000}"/>
    <cellStyle name="Comma 2 2 3 5 2 3 2" xfId="16347" xr:uid="{00000000-0005-0000-0000-0000EF3F0000}"/>
    <cellStyle name="Comma 2 2 3 5 2 3 3" xfId="11327" xr:uid="{00000000-0005-0000-0000-0000532C0000}"/>
    <cellStyle name="Comma 2 2 3 5 2 3 3 3" xfId="26426" xr:uid="{00000000-0005-0000-0000-000050670000}"/>
    <cellStyle name="Comma 2 2 3 5 2 3 5" xfId="21413" xr:uid="{00000000-0005-0000-0000-0000BB530000}"/>
    <cellStyle name="Comma 2 2 3 5 2 4" xfId="13005" xr:uid="{00000000-0005-0000-0000-0000E1320000}"/>
    <cellStyle name="Comma 2 2 3 5 2 4 3" xfId="28101" xr:uid="{00000000-0005-0000-0000-0000DB6D0000}"/>
    <cellStyle name="Comma 2 2 3 5 2 5" xfId="7984" xr:uid="{00000000-0005-0000-0000-0000441F0000}"/>
    <cellStyle name="Comma 2 2 3 5 2 5 3" xfId="23084" xr:uid="{00000000-0005-0000-0000-0000425A0000}"/>
    <cellStyle name="Comma 2 2 3 5 2 7" xfId="18071" xr:uid="{00000000-0005-0000-0000-0000AD460000}"/>
    <cellStyle name="Comma 2 2 3 5 3" xfId="3767" xr:uid="{00000000-0005-0000-0000-0000CA0E0000}"/>
    <cellStyle name="Comma 2 2 3 5 3 2" xfId="13840" xr:uid="{00000000-0005-0000-0000-000024360000}"/>
    <cellStyle name="Comma 2 2 3 5 3 2 3" xfId="28936" xr:uid="{00000000-0005-0000-0000-00001E710000}"/>
    <cellStyle name="Comma 2 2 3 5 3 3" xfId="8820" xr:uid="{00000000-0005-0000-0000-000088220000}"/>
    <cellStyle name="Comma 2 2 3 5 3 3 3" xfId="23919" xr:uid="{00000000-0005-0000-0000-0000855D0000}"/>
    <cellStyle name="Comma 2 2 3 5 3 5" xfId="18906" xr:uid="{00000000-0005-0000-0000-0000F0490000}"/>
    <cellStyle name="Comma 2 2 3 5 4" xfId="5459" xr:uid="{00000000-0005-0000-0000-000067150000}"/>
    <cellStyle name="Comma 2 2 3 5 4 2" xfId="15511" xr:uid="{00000000-0005-0000-0000-0000AB3C0000}"/>
    <cellStyle name="Comma 2 2 3 5 4 2 3" xfId="30607" xr:uid="{00000000-0005-0000-0000-0000A5770000}"/>
    <cellStyle name="Comma 2 2 3 5 4 3" xfId="10491" xr:uid="{00000000-0005-0000-0000-00000F290000}"/>
    <cellStyle name="Comma 2 2 3 5 4 3 3" xfId="25590" xr:uid="{00000000-0005-0000-0000-00000C640000}"/>
    <cellStyle name="Comma 2 2 3 5 4 5" xfId="20577" xr:uid="{00000000-0005-0000-0000-000077500000}"/>
    <cellStyle name="Comma 2 2 3 5 5" xfId="12169" xr:uid="{00000000-0005-0000-0000-00009D2F0000}"/>
    <cellStyle name="Comma 2 2 3 5 5 3" xfId="27265" xr:uid="{00000000-0005-0000-0000-0000976A0000}"/>
    <cellStyle name="Comma 2 2 3 5 6" xfId="7148" xr:uid="{00000000-0005-0000-0000-0000001C0000}"/>
    <cellStyle name="Comma 2 2 3 5 6 3" xfId="22248" xr:uid="{00000000-0005-0000-0000-0000FE560000}"/>
    <cellStyle name="Comma 2 2 3 5 8" xfId="17235" xr:uid="{00000000-0005-0000-0000-000069430000}"/>
    <cellStyle name="Comma 2 2 3 6" xfId="2495" xr:uid="{00000000-0005-0000-0000-0000D1090000}"/>
    <cellStyle name="Comma 2 2 3 6 2" xfId="4186" xr:uid="{00000000-0005-0000-0000-00006D100000}"/>
    <cellStyle name="Comma 2 2 3 6 2 2" xfId="14258" xr:uid="{00000000-0005-0000-0000-0000C6370000}"/>
    <cellStyle name="Comma 2 2 3 6 2 2 3" xfId="29354" xr:uid="{00000000-0005-0000-0000-0000C0720000}"/>
    <cellStyle name="Comma 2 2 3 6 2 3" xfId="9238" xr:uid="{00000000-0005-0000-0000-00002A240000}"/>
    <cellStyle name="Comma 2 2 3 6 2 3 3" xfId="24337" xr:uid="{00000000-0005-0000-0000-0000275F0000}"/>
    <cellStyle name="Comma 2 2 3 6 2 5" xfId="19324" xr:uid="{00000000-0005-0000-0000-0000924B0000}"/>
    <cellStyle name="Comma 2 2 3 6 3" xfId="5877" xr:uid="{00000000-0005-0000-0000-000009170000}"/>
    <cellStyle name="Comma 2 2 3 6 3 2" xfId="15929" xr:uid="{00000000-0005-0000-0000-00004D3E0000}"/>
    <cellStyle name="Comma 2 2 3 6 3 3" xfId="10909" xr:uid="{00000000-0005-0000-0000-0000B12A0000}"/>
    <cellStyle name="Comma 2 2 3 6 3 3 3" xfId="26008" xr:uid="{00000000-0005-0000-0000-0000AE650000}"/>
    <cellStyle name="Comma 2 2 3 6 3 5" xfId="20995" xr:uid="{00000000-0005-0000-0000-000019520000}"/>
    <cellStyle name="Comma 2 2 3 6 4" xfId="12587" xr:uid="{00000000-0005-0000-0000-00003F310000}"/>
    <cellStyle name="Comma 2 2 3 6 4 3" xfId="27683" xr:uid="{00000000-0005-0000-0000-0000396C0000}"/>
    <cellStyle name="Comma 2 2 3 6 5" xfId="7566" xr:uid="{00000000-0005-0000-0000-0000A21D0000}"/>
    <cellStyle name="Comma 2 2 3 6 5 3" xfId="22666" xr:uid="{00000000-0005-0000-0000-0000A0580000}"/>
    <cellStyle name="Comma 2 2 3 6 7" xfId="17653" xr:uid="{00000000-0005-0000-0000-00000B450000}"/>
    <cellStyle name="Comma 2 2 3 7" xfId="3343" xr:uid="{00000000-0005-0000-0000-0000220D0000}"/>
    <cellStyle name="Comma 2 2 3 7 2" xfId="13422" xr:uid="{00000000-0005-0000-0000-000082340000}"/>
    <cellStyle name="Comma 2 2 3 7 2 3" xfId="28518" xr:uid="{00000000-0005-0000-0000-00007C6F0000}"/>
    <cellStyle name="Comma 2 2 3 7 3" xfId="8402" xr:uid="{00000000-0005-0000-0000-0000E6200000}"/>
    <cellStyle name="Comma 2 2 3 7 3 3" xfId="23501" xr:uid="{00000000-0005-0000-0000-0000E35B0000}"/>
    <cellStyle name="Comma 2 2 3 7 5" xfId="18488" xr:uid="{00000000-0005-0000-0000-00004E480000}"/>
    <cellStyle name="Comma 2 2 3 8" xfId="5037" xr:uid="{00000000-0005-0000-0000-0000C1130000}"/>
    <cellStyle name="Comma 2 2 3 8 2" xfId="15093" xr:uid="{00000000-0005-0000-0000-0000093B0000}"/>
    <cellStyle name="Comma 2 2 3 8 2 3" xfId="30189" xr:uid="{00000000-0005-0000-0000-000003760000}"/>
    <cellStyle name="Comma 2 2 3 8 3" xfId="10073" xr:uid="{00000000-0005-0000-0000-00006D270000}"/>
    <cellStyle name="Comma 2 2 3 8 3 3" xfId="25172" xr:uid="{00000000-0005-0000-0000-00006A620000}"/>
    <cellStyle name="Comma 2 2 3 8 5" xfId="20159" xr:uid="{00000000-0005-0000-0000-0000D54E0000}"/>
    <cellStyle name="Comma 2 2 3 9" xfId="11749" xr:uid="{00000000-0005-0000-0000-0000F92D0000}"/>
    <cellStyle name="Comma 2 2 3 9 3" xfId="26847" xr:uid="{00000000-0005-0000-0000-0000F5680000}"/>
    <cellStyle name="Comma 2 3" xfId="39" xr:uid="{00000000-0005-0000-0000-000027000000}"/>
    <cellStyle name="Comma 2 3 2" xfId="585" xr:uid="{00000000-0005-0000-0000-000052020000}"/>
    <cellStyle name="Comma 2 3 2 2" xfId="1247" xr:uid="{00000000-0005-0000-0000-0000EF040000}"/>
    <cellStyle name="Comma 2 3 3" xfId="1248" xr:uid="{00000000-0005-0000-0000-0000F0040000}"/>
    <cellStyle name="Comma 2 3 4" xfId="1249" xr:uid="{00000000-0005-0000-0000-0000F1040000}"/>
    <cellStyle name="Comma 2 3 5" xfId="1250" xr:uid="{00000000-0005-0000-0000-0000F2040000}"/>
    <cellStyle name="Comma 2 3 6" xfId="1251" xr:uid="{00000000-0005-0000-0000-0000F3040000}"/>
    <cellStyle name="Comma 2 3 6 10" xfId="6729" xr:uid="{00000000-0005-0000-0000-00005D1A0000}"/>
    <cellStyle name="Comma 2 3 6 10 3" xfId="21831" xr:uid="{00000000-0005-0000-0000-00005D550000}"/>
    <cellStyle name="Comma 2 3 6 12" xfId="16816" xr:uid="{00000000-0005-0000-0000-0000C6410000}"/>
    <cellStyle name="Comma 2 3 6 2" xfId="1695" xr:uid="{00000000-0005-0000-0000-0000B1060000}"/>
    <cellStyle name="Comma 2 3 6 2 11" xfId="16870" xr:uid="{00000000-0005-0000-0000-0000FC410000}"/>
    <cellStyle name="Comma 2 3 6 2 2" xfId="1803" xr:uid="{00000000-0005-0000-0000-00001D070000}"/>
    <cellStyle name="Comma 2 3 6 2 2 10" xfId="16974" xr:uid="{00000000-0005-0000-0000-000064420000}"/>
    <cellStyle name="Comma 2 3 6 2 2 2" xfId="2020" xr:uid="{00000000-0005-0000-0000-0000F6070000}"/>
    <cellStyle name="Comma 2 3 6 2 2 2 2" xfId="2441" xr:uid="{00000000-0005-0000-0000-00009B090000}"/>
    <cellStyle name="Comma 2 3 6 2 2 2 2 2" xfId="3280" xr:uid="{00000000-0005-0000-0000-0000E20C0000}"/>
    <cellStyle name="Comma 2 3 6 2 2 2 2 2 2" xfId="4969" xr:uid="{00000000-0005-0000-0000-00007C130000}"/>
    <cellStyle name="Comma 2 3 6 2 2 2 2 2 2 2" xfId="15041" xr:uid="{00000000-0005-0000-0000-0000D53A0000}"/>
    <cellStyle name="Comma 2 3 6 2 2 2 2 2 2 2 3" xfId="30137" xr:uid="{00000000-0005-0000-0000-0000CF750000}"/>
    <cellStyle name="Comma 2 3 6 2 2 2 2 2 2 3" xfId="10021" xr:uid="{00000000-0005-0000-0000-000039270000}"/>
    <cellStyle name="Comma 2 3 6 2 2 2 2 2 2 3 3" xfId="25120" xr:uid="{00000000-0005-0000-0000-000036620000}"/>
    <cellStyle name="Comma 2 3 6 2 2 2 2 2 2 5" xfId="20107" xr:uid="{00000000-0005-0000-0000-0000A14E0000}"/>
    <cellStyle name="Comma 2 3 6 2 2 2 2 2 3" xfId="6660" xr:uid="{00000000-0005-0000-0000-0000181A0000}"/>
    <cellStyle name="Comma 2 3 6 2 2 2 2 2 3 2" xfId="16712" xr:uid="{00000000-0005-0000-0000-00005C410000}"/>
    <cellStyle name="Comma 2 3 6 2 2 2 2 2 3 3" xfId="11692" xr:uid="{00000000-0005-0000-0000-0000C02D0000}"/>
    <cellStyle name="Comma 2 3 6 2 2 2 2 2 3 3 3" xfId="26791" xr:uid="{00000000-0005-0000-0000-0000BD680000}"/>
    <cellStyle name="Comma 2 3 6 2 2 2 2 2 3 5" xfId="21778" xr:uid="{00000000-0005-0000-0000-000028550000}"/>
    <cellStyle name="Comma 2 3 6 2 2 2 2 2 4" xfId="13370" xr:uid="{00000000-0005-0000-0000-00004E340000}"/>
    <cellStyle name="Comma 2 3 6 2 2 2 2 2 4 3" xfId="28466" xr:uid="{00000000-0005-0000-0000-0000486F0000}"/>
    <cellStyle name="Comma 2 3 6 2 2 2 2 2 5" xfId="8349" xr:uid="{00000000-0005-0000-0000-0000B1200000}"/>
    <cellStyle name="Comma 2 3 6 2 2 2 2 2 5 3" xfId="23449" xr:uid="{00000000-0005-0000-0000-0000AF5B0000}"/>
    <cellStyle name="Comma 2 3 6 2 2 2 2 2 7" xfId="18436" xr:uid="{00000000-0005-0000-0000-00001A480000}"/>
    <cellStyle name="Comma 2 3 6 2 2 2 2 3" xfId="4132" xr:uid="{00000000-0005-0000-0000-000037100000}"/>
    <cellStyle name="Comma 2 3 6 2 2 2 2 3 2" xfId="14205" xr:uid="{00000000-0005-0000-0000-000091370000}"/>
    <cellStyle name="Comma 2 3 6 2 2 2 2 3 2 3" xfId="29301" xr:uid="{00000000-0005-0000-0000-00008B720000}"/>
    <cellStyle name="Comma 2 3 6 2 2 2 2 3 3" xfId="9185" xr:uid="{00000000-0005-0000-0000-0000F5230000}"/>
    <cellStyle name="Comma 2 3 6 2 2 2 2 3 3 3" xfId="24284" xr:uid="{00000000-0005-0000-0000-0000F25E0000}"/>
    <cellStyle name="Comma 2 3 6 2 2 2 2 3 5" xfId="19271" xr:uid="{00000000-0005-0000-0000-00005D4B0000}"/>
    <cellStyle name="Comma 2 3 6 2 2 2 2 4" xfId="5824" xr:uid="{00000000-0005-0000-0000-0000D4160000}"/>
    <cellStyle name="Comma 2 3 6 2 2 2 2 4 2" xfId="15876" xr:uid="{00000000-0005-0000-0000-0000183E0000}"/>
    <cellStyle name="Comma 2 3 6 2 2 2 2 4 3" xfId="10856" xr:uid="{00000000-0005-0000-0000-00007C2A0000}"/>
    <cellStyle name="Comma 2 3 6 2 2 2 2 4 3 3" xfId="25955" xr:uid="{00000000-0005-0000-0000-000079650000}"/>
    <cellStyle name="Comma 2 3 6 2 2 2 2 4 5" xfId="20942" xr:uid="{00000000-0005-0000-0000-0000E4510000}"/>
    <cellStyle name="Comma 2 3 6 2 2 2 2 5" xfId="12534" xr:uid="{00000000-0005-0000-0000-00000A310000}"/>
    <cellStyle name="Comma 2 3 6 2 2 2 2 5 3" xfId="27630" xr:uid="{00000000-0005-0000-0000-0000046C0000}"/>
    <cellStyle name="Comma 2 3 6 2 2 2 2 6" xfId="7513" xr:uid="{00000000-0005-0000-0000-00006D1D0000}"/>
    <cellStyle name="Comma 2 3 6 2 2 2 2 6 3" xfId="22613" xr:uid="{00000000-0005-0000-0000-00006B580000}"/>
    <cellStyle name="Comma 2 3 6 2 2 2 2 8" xfId="17600" xr:uid="{00000000-0005-0000-0000-0000D6440000}"/>
    <cellStyle name="Comma 2 3 6 2 2 2 3" xfId="2862" xr:uid="{00000000-0005-0000-0000-0000400B0000}"/>
    <cellStyle name="Comma 2 3 6 2 2 2 3 2" xfId="4551" xr:uid="{00000000-0005-0000-0000-0000DA110000}"/>
    <cellStyle name="Comma 2 3 6 2 2 2 3 2 2" xfId="14623" xr:uid="{00000000-0005-0000-0000-000033390000}"/>
    <cellStyle name="Comma 2 3 6 2 2 2 3 2 2 3" xfId="29719" xr:uid="{00000000-0005-0000-0000-00002D740000}"/>
    <cellStyle name="Comma 2 3 6 2 2 2 3 2 3" xfId="9603" xr:uid="{00000000-0005-0000-0000-000097250000}"/>
    <cellStyle name="Comma 2 3 6 2 2 2 3 2 3 3" xfId="24702" xr:uid="{00000000-0005-0000-0000-000094600000}"/>
    <cellStyle name="Comma 2 3 6 2 2 2 3 2 5" xfId="19689" xr:uid="{00000000-0005-0000-0000-0000FF4C0000}"/>
    <cellStyle name="Comma 2 3 6 2 2 2 3 3" xfId="6242" xr:uid="{00000000-0005-0000-0000-000076180000}"/>
    <cellStyle name="Comma 2 3 6 2 2 2 3 3 2" xfId="16294" xr:uid="{00000000-0005-0000-0000-0000BA3F0000}"/>
    <cellStyle name="Comma 2 3 6 2 2 2 3 3 3" xfId="11274" xr:uid="{00000000-0005-0000-0000-00001E2C0000}"/>
    <cellStyle name="Comma 2 3 6 2 2 2 3 3 3 3" xfId="26373" xr:uid="{00000000-0005-0000-0000-00001B670000}"/>
    <cellStyle name="Comma 2 3 6 2 2 2 3 3 5" xfId="21360" xr:uid="{00000000-0005-0000-0000-000086530000}"/>
    <cellStyle name="Comma 2 3 6 2 2 2 3 4" xfId="12952" xr:uid="{00000000-0005-0000-0000-0000AC320000}"/>
    <cellStyle name="Comma 2 3 6 2 2 2 3 4 3" xfId="28048" xr:uid="{00000000-0005-0000-0000-0000A66D0000}"/>
    <cellStyle name="Comma 2 3 6 2 2 2 3 5" xfId="7931" xr:uid="{00000000-0005-0000-0000-00000F1F0000}"/>
    <cellStyle name="Comma 2 3 6 2 2 2 3 5 3" xfId="23031" xr:uid="{00000000-0005-0000-0000-00000D5A0000}"/>
    <cellStyle name="Comma 2 3 6 2 2 2 3 7" xfId="18018" xr:uid="{00000000-0005-0000-0000-000078460000}"/>
    <cellStyle name="Comma 2 3 6 2 2 2 4" xfId="3714" xr:uid="{00000000-0005-0000-0000-0000950E0000}"/>
    <cellStyle name="Comma 2 3 6 2 2 2 4 2" xfId="13787" xr:uid="{00000000-0005-0000-0000-0000EF350000}"/>
    <cellStyle name="Comma 2 3 6 2 2 2 4 2 3" xfId="28883" xr:uid="{00000000-0005-0000-0000-0000E9700000}"/>
    <cellStyle name="Comma 2 3 6 2 2 2 4 3" xfId="8767" xr:uid="{00000000-0005-0000-0000-000053220000}"/>
    <cellStyle name="Comma 2 3 6 2 2 2 4 3 3" xfId="23866" xr:uid="{00000000-0005-0000-0000-0000505D0000}"/>
    <cellStyle name="Comma 2 3 6 2 2 2 4 5" xfId="18853" xr:uid="{00000000-0005-0000-0000-0000BB490000}"/>
    <cellStyle name="Comma 2 3 6 2 2 2 5" xfId="5406" xr:uid="{00000000-0005-0000-0000-000032150000}"/>
    <cellStyle name="Comma 2 3 6 2 2 2 5 2" xfId="15458" xr:uid="{00000000-0005-0000-0000-0000763C0000}"/>
    <cellStyle name="Comma 2 3 6 2 2 2 5 2 3" xfId="30554" xr:uid="{00000000-0005-0000-0000-000070770000}"/>
    <cellStyle name="Comma 2 3 6 2 2 2 5 3" xfId="10438" xr:uid="{00000000-0005-0000-0000-0000DA280000}"/>
    <cellStyle name="Comma 2 3 6 2 2 2 5 3 3" xfId="25537" xr:uid="{00000000-0005-0000-0000-0000D7630000}"/>
    <cellStyle name="Comma 2 3 6 2 2 2 5 5" xfId="20524" xr:uid="{00000000-0005-0000-0000-000042500000}"/>
    <cellStyle name="Comma 2 3 6 2 2 2 6" xfId="12116" xr:uid="{00000000-0005-0000-0000-0000682F0000}"/>
    <cellStyle name="Comma 2 3 6 2 2 2 6 3" xfId="27212" xr:uid="{00000000-0005-0000-0000-0000626A0000}"/>
    <cellStyle name="Comma 2 3 6 2 2 2 7" xfId="7095" xr:uid="{00000000-0005-0000-0000-0000CB1B0000}"/>
    <cellStyle name="Comma 2 3 6 2 2 2 7 3" xfId="22195" xr:uid="{00000000-0005-0000-0000-0000C9560000}"/>
    <cellStyle name="Comma 2 3 6 2 2 2 9" xfId="17182" xr:uid="{00000000-0005-0000-0000-000034430000}"/>
    <cellStyle name="Comma 2 3 6 2 2 3" xfId="2233" xr:uid="{00000000-0005-0000-0000-0000CB080000}"/>
    <cellStyle name="Comma 2 3 6 2 2 3 2" xfId="3072" xr:uid="{00000000-0005-0000-0000-0000120C0000}"/>
    <cellStyle name="Comma 2 3 6 2 2 3 2 2" xfId="4761" xr:uid="{00000000-0005-0000-0000-0000AC120000}"/>
    <cellStyle name="Comma 2 3 6 2 2 3 2 2 2" xfId="14833" xr:uid="{00000000-0005-0000-0000-0000053A0000}"/>
    <cellStyle name="Comma 2 3 6 2 2 3 2 2 2 3" xfId="29929" xr:uid="{00000000-0005-0000-0000-0000FF740000}"/>
    <cellStyle name="Comma 2 3 6 2 2 3 2 2 3" xfId="9813" xr:uid="{00000000-0005-0000-0000-000069260000}"/>
    <cellStyle name="Comma 2 3 6 2 2 3 2 2 3 3" xfId="24912" xr:uid="{00000000-0005-0000-0000-000066610000}"/>
    <cellStyle name="Comma 2 3 6 2 2 3 2 2 5" xfId="19899" xr:uid="{00000000-0005-0000-0000-0000D14D0000}"/>
    <cellStyle name="Comma 2 3 6 2 2 3 2 3" xfId="6452" xr:uid="{00000000-0005-0000-0000-000048190000}"/>
    <cellStyle name="Comma 2 3 6 2 2 3 2 3 2" xfId="16504" xr:uid="{00000000-0005-0000-0000-00008C400000}"/>
    <cellStyle name="Comma 2 3 6 2 2 3 2 3 3" xfId="11484" xr:uid="{00000000-0005-0000-0000-0000F02C0000}"/>
    <cellStyle name="Comma 2 3 6 2 2 3 2 3 3 3" xfId="26583" xr:uid="{00000000-0005-0000-0000-0000ED670000}"/>
    <cellStyle name="Comma 2 3 6 2 2 3 2 3 5" xfId="21570" xr:uid="{00000000-0005-0000-0000-000058540000}"/>
    <cellStyle name="Comma 2 3 6 2 2 3 2 4" xfId="13162" xr:uid="{00000000-0005-0000-0000-00007E330000}"/>
    <cellStyle name="Comma 2 3 6 2 2 3 2 4 3" xfId="28258" xr:uid="{00000000-0005-0000-0000-0000786E0000}"/>
    <cellStyle name="Comma 2 3 6 2 2 3 2 5" xfId="8141" xr:uid="{00000000-0005-0000-0000-0000E11F0000}"/>
    <cellStyle name="Comma 2 3 6 2 2 3 2 5 3" xfId="23241" xr:uid="{00000000-0005-0000-0000-0000DF5A0000}"/>
    <cellStyle name="Comma 2 3 6 2 2 3 2 7" xfId="18228" xr:uid="{00000000-0005-0000-0000-00004A470000}"/>
    <cellStyle name="Comma 2 3 6 2 2 3 3" xfId="3924" xr:uid="{00000000-0005-0000-0000-0000670F0000}"/>
    <cellStyle name="Comma 2 3 6 2 2 3 3 2" xfId="13997" xr:uid="{00000000-0005-0000-0000-0000C1360000}"/>
    <cellStyle name="Comma 2 3 6 2 2 3 3 2 3" xfId="29093" xr:uid="{00000000-0005-0000-0000-0000BB710000}"/>
    <cellStyle name="Comma 2 3 6 2 2 3 3 3" xfId="8977" xr:uid="{00000000-0005-0000-0000-000025230000}"/>
    <cellStyle name="Comma 2 3 6 2 2 3 3 3 3" xfId="24076" xr:uid="{00000000-0005-0000-0000-0000225E0000}"/>
    <cellStyle name="Comma 2 3 6 2 2 3 3 5" xfId="19063" xr:uid="{00000000-0005-0000-0000-00008D4A0000}"/>
    <cellStyle name="Comma 2 3 6 2 2 3 4" xfId="5616" xr:uid="{00000000-0005-0000-0000-000004160000}"/>
    <cellStyle name="Comma 2 3 6 2 2 3 4 2" xfId="15668" xr:uid="{00000000-0005-0000-0000-0000483D0000}"/>
    <cellStyle name="Comma 2 3 6 2 2 3 4 2 3" xfId="30764" xr:uid="{00000000-0005-0000-0000-000042780000}"/>
    <cellStyle name="Comma 2 3 6 2 2 3 4 3" xfId="10648" xr:uid="{00000000-0005-0000-0000-0000AC290000}"/>
    <cellStyle name="Comma 2 3 6 2 2 3 4 3 3" xfId="25747" xr:uid="{00000000-0005-0000-0000-0000A9640000}"/>
    <cellStyle name="Comma 2 3 6 2 2 3 4 5" xfId="20734" xr:uid="{00000000-0005-0000-0000-000014510000}"/>
    <cellStyle name="Comma 2 3 6 2 2 3 5" xfId="12326" xr:uid="{00000000-0005-0000-0000-00003A300000}"/>
    <cellStyle name="Comma 2 3 6 2 2 3 5 3" xfId="27422" xr:uid="{00000000-0005-0000-0000-0000346B0000}"/>
    <cellStyle name="Comma 2 3 6 2 2 3 6" xfId="7305" xr:uid="{00000000-0005-0000-0000-00009D1C0000}"/>
    <cellStyle name="Comma 2 3 6 2 2 3 6 3" xfId="22405" xr:uid="{00000000-0005-0000-0000-00009B570000}"/>
    <cellStyle name="Comma 2 3 6 2 2 3 8" xfId="17392" xr:uid="{00000000-0005-0000-0000-000006440000}"/>
    <cellStyle name="Comma 2 3 6 2 2 4" xfId="2654" xr:uid="{00000000-0005-0000-0000-0000700A0000}"/>
    <cellStyle name="Comma 2 3 6 2 2 4 2" xfId="4343" xr:uid="{00000000-0005-0000-0000-00000A110000}"/>
    <cellStyle name="Comma 2 3 6 2 2 4 2 2" xfId="14415" xr:uid="{00000000-0005-0000-0000-000063380000}"/>
    <cellStyle name="Comma 2 3 6 2 2 4 2 2 3" xfId="29511" xr:uid="{00000000-0005-0000-0000-00005D730000}"/>
    <cellStyle name="Comma 2 3 6 2 2 4 2 3" xfId="9395" xr:uid="{00000000-0005-0000-0000-0000C7240000}"/>
    <cellStyle name="Comma 2 3 6 2 2 4 2 3 3" xfId="24494" xr:uid="{00000000-0005-0000-0000-0000C45F0000}"/>
    <cellStyle name="Comma 2 3 6 2 2 4 2 5" xfId="19481" xr:uid="{00000000-0005-0000-0000-00002F4C0000}"/>
    <cellStyle name="Comma 2 3 6 2 2 4 3" xfId="6034" xr:uid="{00000000-0005-0000-0000-0000A6170000}"/>
    <cellStyle name="Comma 2 3 6 2 2 4 3 2" xfId="16086" xr:uid="{00000000-0005-0000-0000-0000EA3E0000}"/>
    <cellStyle name="Comma 2 3 6 2 2 4 3 3" xfId="11066" xr:uid="{00000000-0005-0000-0000-00004E2B0000}"/>
    <cellStyle name="Comma 2 3 6 2 2 4 3 3 3" xfId="26165" xr:uid="{00000000-0005-0000-0000-00004B660000}"/>
    <cellStyle name="Comma 2 3 6 2 2 4 3 5" xfId="21152" xr:uid="{00000000-0005-0000-0000-0000B6520000}"/>
    <cellStyle name="Comma 2 3 6 2 2 4 4" xfId="12744" xr:uid="{00000000-0005-0000-0000-0000DC310000}"/>
    <cellStyle name="Comma 2 3 6 2 2 4 4 3" xfId="27840" xr:uid="{00000000-0005-0000-0000-0000D66C0000}"/>
    <cellStyle name="Comma 2 3 6 2 2 4 5" xfId="7723" xr:uid="{00000000-0005-0000-0000-00003F1E0000}"/>
    <cellStyle name="Comma 2 3 6 2 2 4 5 3" xfId="22823" xr:uid="{00000000-0005-0000-0000-00003D590000}"/>
    <cellStyle name="Comma 2 3 6 2 2 4 7" xfId="17810" xr:uid="{00000000-0005-0000-0000-0000A8450000}"/>
    <cellStyle name="Comma 2 3 6 2 2 5" xfId="3506" xr:uid="{00000000-0005-0000-0000-0000C50D0000}"/>
    <cellStyle name="Comma 2 3 6 2 2 5 2" xfId="13579" xr:uid="{00000000-0005-0000-0000-00001F350000}"/>
    <cellStyle name="Comma 2 3 6 2 2 5 2 3" xfId="28675" xr:uid="{00000000-0005-0000-0000-000019700000}"/>
    <cellStyle name="Comma 2 3 6 2 2 5 3" xfId="8559" xr:uid="{00000000-0005-0000-0000-000083210000}"/>
    <cellStyle name="Comma 2 3 6 2 2 5 3 3" xfId="23658" xr:uid="{00000000-0005-0000-0000-0000805C0000}"/>
    <cellStyle name="Comma 2 3 6 2 2 5 5" xfId="18645" xr:uid="{00000000-0005-0000-0000-0000EB480000}"/>
    <cellStyle name="Comma 2 3 6 2 2 6" xfId="5198" xr:uid="{00000000-0005-0000-0000-000062140000}"/>
    <cellStyle name="Comma 2 3 6 2 2 6 2" xfId="15250" xr:uid="{00000000-0005-0000-0000-0000A63B0000}"/>
    <cellStyle name="Comma 2 3 6 2 2 6 2 3" xfId="30346" xr:uid="{00000000-0005-0000-0000-0000A0760000}"/>
    <cellStyle name="Comma 2 3 6 2 2 6 3" xfId="10230" xr:uid="{00000000-0005-0000-0000-00000A280000}"/>
    <cellStyle name="Comma 2 3 6 2 2 6 3 3" xfId="25329" xr:uid="{00000000-0005-0000-0000-000007630000}"/>
    <cellStyle name="Comma 2 3 6 2 2 6 5" xfId="20316" xr:uid="{00000000-0005-0000-0000-0000724F0000}"/>
    <cellStyle name="Comma 2 3 6 2 2 7" xfId="11908" xr:uid="{00000000-0005-0000-0000-0000982E0000}"/>
    <cellStyle name="Comma 2 3 6 2 2 7 3" xfId="27004" xr:uid="{00000000-0005-0000-0000-000092690000}"/>
    <cellStyle name="Comma 2 3 6 2 2 8" xfId="6887" xr:uid="{00000000-0005-0000-0000-0000FB1A0000}"/>
    <cellStyle name="Comma 2 3 6 2 2 8 3" xfId="21987" xr:uid="{00000000-0005-0000-0000-0000F9550000}"/>
    <cellStyle name="Comma 2 3 6 2 3" xfId="1916" xr:uid="{00000000-0005-0000-0000-00008E070000}"/>
    <cellStyle name="Comma 2 3 6 2 3 2" xfId="2337" xr:uid="{00000000-0005-0000-0000-000033090000}"/>
    <cellStyle name="Comma 2 3 6 2 3 2 2" xfId="3176" xr:uid="{00000000-0005-0000-0000-00007A0C0000}"/>
    <cellStyle name="Comma 2 3 6 2 3 2 2 2" xfId="4865" xr:uid="{00000000-0005-0000-0000-000014130000}"/>
    <cellStyle name="Comma 2 3 6 2 3 2 2 2 2" xfId="14937" xr:uid="{00000000-0005-0000-0000-00006D3A0000}"/>
    <cellStyle name="Comma 2 3 6 2 3 2 2 2 2 3" xfId="30033" xr:uid="{00000000-0005-0000-0000-000067750000}"/>
    <cellStyle name="Comma 2 3 6 2 3 2 2 2 3" xfId="9917" xr:uid="{00000000-0005-0000-0000-0000D1260000}"/>
    <cellStyle name="Comma 2 3 6 2 3 2 2 2 3 3" xfId="25016" xr:uid="{00000000-0005-0000-0000-0000CE610000}"/>
    <cellStyle name="Comma 2 3 6 2 3 2 2 2 5" xfId="20003" xr:uid="{00000000-0005-0000-0000-0000394E0000}"/>
    <cellStyle name="Comma 2 3 6 2 3 2 2 3" xfId="6556" xr:uid="{00000000-0005-0000-0000-0000B0190000}"/>
    <cellStyle name="Comma 2 3 6 2 3 2 2 3 2" xfId="16608" xr:uid="{00000000-0005-0000-0000-0000F4400000}"/>
    <cellStyle name="Comma 2 3 6 2 3 2 2 3 3" xfId="11588" xr:uid="{00000000-0005-0000-0000-0000582D0000}"/>
    <cellStyle name="Comma 2 3 6 2 3 2 2 3 3 3" xfId="26687" xr:uid="{00000000-0005-0000-0000-000055680000}"/>
    <cellStyle name="Comma 2 3 6 2 3 2 2 3 5" xfId="21674" xr:uid="{00000000-0005-0000-0000-0000C0540000}"/>
    <cellStyle name="Comma 2 3 6 2 3 2 2 4" xfId="13266" xr:uid="{00000000-0005-0000-0000-0000E6330000}"/>
    <cellStyle name="Comma 2 3 6 2 3 2 2 4 3" xfId="28362" xr:uid="{00000000-0005-0000-0000-0000E06E0000}"/>
    <cellStyle name="Comma 2 3 6 2 3 2 2 5" xfId="8245" xr:uid="{00000000-0005-0000-0000-000049200000}"/>
    <cellStyle name="Comma 2 3 6 2 3 2 2 5 3" xfId="23345" xr:uid="{00000000-0005-0000-0000-0000475B0000}"/>
    <cellStyle name="Comma 2 3 6 2 3 2 2 7" xfId="18332" xr:uid="{00000000-0005-0000-0000-0000B2470000}"/>
    <cellStyle name="Comma 2 3 6 2 3 2 3" xfId="4028" xr:uid="{00000000-0005-0000-0000-0000CF0F0000}"/>
    <cellStyle name="Comma 2 3 6 2 3 2 3 2" xfId="14101" xr:uid="{00000000-0005-0000-0000-000029370000}"/>
    <cellStyle name="Comma 2 3 6 2 3 2 3 2 3" xfId="29197" xr:uid="{00000000-0005-0000-0000-000023720000}"/>
    <cellStyle name="Comma 2 3 6 2 3 2 3 3" xfId="9081" xr:uid="{00000000-0005-0000-0000-00008D230000}"/>
    <cellStyle name="Comma 2 3 6 2 3 2 3 3 3" xfId="24180" xr:uid="{00000000-0005-0000-0000-00008A5E0000}"/>
    <cellStyle name="Comma 2 3 6 2 3 2 3 5" xfId="19167" xr:uid="{00000000-0005-0000-0000-0000F54A0000}"/>
    <cellStyle name="Comma 2 3 6 2 3 2 4" xfId="5720" xr:uid="{00000000-0005-0000-0000-00006C160000}"/>
    <cellStyle name="Comma 2 3 6 2 3 2 4 2" xfId="15772" xr:uid="{00000000-0005-0000-0000-0000B03D0000}"/>
    <cellStyle name="Comma 2 3 6 2 3 2 4 2 3" xfId="30868" xr:uid="{00000000-0005-0000-0000-0000AA780000}"/>
    <cellStyle name="Comma 2 3 6 2 3 2 4 3" xfId="10752" xr:uid="{00000000-0005-0000-0000-0000142A0000}"/>
    <cellStyle name="Comma 2 3 6 2 3 2 4 3 3" xfId="25851" xr:uid="{00000000-0005-0000-0000-000011650000}"/>
    <cellStyle name="Comma 2 3 6 2 3 2 4 5" xfId="20838" xr:uid="{00000000-0005-0000-0000-00007C510000}"/>
    <cellStyle name="Comma 2 3 6 2 3 2 5" xfId="12430" xr:uid="{00000000-0005-0000-0000-0000A2300000}"/>
    <cellStyle name="Comma 2 3 6 2 3 2 5 3" xfId="27526" xr:uid="{00000000-0005-0000-0000-00009C6B0000}"/>
    <cellStyle name="Comma 2 3 6 2 3 2 6" xfId="7409" xr:uid="{00000000-0005-0000-0000-0000051D0000}"/>
    <cellStyle name="Comma 2 3 6 2 3 2 6 3" xfId="22509" xr:uid="{00000000-0005-0000-0000-000003580000}"/>
    <cellStyle name="Comma 2 3 6 2 3 2 8" xfId="17496" xr:uid="{00000000-0005-0000-0000-00006E440000}"/>
    <cellStyle name="Comma 2 3 6 2 3 3" xfId="2758" xr:uid="{00000000-0005-0000-0000-0000D80A0000}"/>
    <cellStyle name="Comma 2 3 6 2 3 3 2" xfId="4447" xr:uid="{00000000-0005-0000-0000-000072110000}"/>
    <cellStyle name="Comma 2 3 6 2 3 3 2 2" xfId="14519" xr:uid="{00000000-0005-0000-0000-0000CB380000}"/>
    <cellStyle name="Comma 2 3 6 2 3 3 2 2 3" xfId="29615" xr:uid="{00000000-0005-0000-0000-0000C5730000}"/>
    <cellStyle name="Comma 2 3 6 2 3 3 2 3" xfId="9499" xr:uid="{00000000-0005-0000-0000-00002F250000}"/>
    <cellStyle name="Comma 2 3 6 2 3 3 2 3 3" xfId="24598" xr:uid="{00000000-0005-0000-0000-00002C600000}"/>
    <cellStyle name="Comma 2 3 6 2 3 3 2 5" xfId="19585" xr:uid="{00000000-0005-0000-0000-0000974C0000}"/>
    <cellStyle name="Comma 2 3 6 2 3 3 3" xfId="6138" xr:uid="{00000000-0005-0000-0000-00000E180000}"/>
    <cellStyle name="Comma 2 3 6 2 3 3 3 2" xfId="16190" xr:uid="{00000000-0005-0000-0000-0000523F0000}"/>
    <cellStyle name="Comma 2 3 6 2 3 3 3 3" xfId="11170" xr:uid="{00000000-0005-0000-0000-0000B62B0000}"/>
    <cellStyle name="Comma 2 3 6 2 3 3 3 3 3" xfId="26269" xr:uid="{00000000-0005-0000-0000-0000B3660000}"/>
    <cellStyle name="Comma 2 3 6 2 3 3 3 5" xfId="21256" xr:uid="{00000000-0005-0000-0000-00001E530000}"/>
    <cellStyle name="Comma 2 3 6 2 3 3 4" xfId="12848" xr:uid="{00000000-0005-0000-0000-000044320000}"/>
    <cellStyle name="Comma 2 3 6 2 3 3 4 3" xfId="27944" xr:uid="{00000000-0005-0000-0000-00003E6D0000}"/>
    <cellStyle name="Comma 2 3 6 2 3 3 5" xfId="7827" xr:uid="{00000000-0005-0000-0000-0000A71E0000}"/>
    <cellStyle name="Comma 2 3 6 2 3 3 5 3" xfId="22927" xr:uid="{00000000-0005-0000-0000-0000A5590000}"/>
    <cellStyle name="Comma 2 3 6 2 3 3 7" xfId="17914" xr:uid="{00000000-0005-0000-0000-000010460000}"/>
    <cellStyle name="Comma 2 3 6 2 3 4" xfId="3610" xr:uid="{00000000-0005-0000-0000-00002D0E0000}"/>
    <cellStyle name="Comma 2 3 6 2 3 4 2" xfId="13683" xr:uid="{00000000-0005-0000-0000-000087350000}"/>
    <cellStyle name="Comma 2 3 6 2 3 4 2 3" xfId="28779" xr:uid="{00000000-0005-0000-0000-000081700000}"/>
    <cellStyle name="Comma 2 3 6 2 3 4 3" xfId="8663" xr:uid="{00000000-0005-0000-0000-0000EB210000}"/>
    <cellStyle name="Comma 2 3 6 2 3 4 3 3" xfId="23762" xr:uid="{00000000-0005-0000-0000-0000E85C0000}"/>
    <cellStyle name="Comma 2 3 6 2 3 4 5" xfId="18749" xr:uid="{00000000-0005-0000-0000-000053490000}"/>
    <cellStyle name="Comma 2 3 6 2 3 5" xfId="5302" xr:uid="{00000000-0005-0000-0000-0000CA140000}"/>
    <cellStyle name="Comma 2 3 6 2 3 5 2" xfId="15354" xr:uid="{00000000-0005-0000-0000-00000E3C0000}"/>
    <cellStyle name="Comma 2 3 6 2 3 5 2 3" xfId="30450" xr:uid="{00000000-0005-0000-0000-000008770000}"/>
    <cellStyle name="Comma 2 3 6 2 3 5 3" xfId="10334" xr:uid="{00000000-0005-0000-0000-000072280000}"/>
    <cellStyle name="Comma 2 3 6 2 3 5 3 3" xfId="25433" xr:uid="{00000000-0005-0000-0000-00006F630000}"/>
    <cellStyle name="Comma 2 3 6 2 3 5 5" xfId="20420" xr:uid="{00000000-0005-0000-0000-0000DA4F0000}"/>
    <cellStyle name="Comma 2 3 6 2 3 6" xfId="12012" xr:uid="{00000000-0005-0000-0000-0000002F0000}"/>
    <cellStyle name="Comma 2 3 6 2 3 6 3" xfId="27108" xr:uid="{00000000-0005-0000-0000-0000FA690000}"/>
    <cellStyle name="Comma 2 3 6 2 3 7" xfId="6991" xr:uid="{00000000-0005-0000-0000-0000631B0000}"/>
    <cellStyle name="Comma 2 3 6 2 3 7 3" xfId="22091" xr:uid="{00000000-0005-0000-0000-000061560000}"/>
    <cellStyle name="Comma 2 3 6 2 3 9" xfId="17078" xr:uid="{00000000-0005-0000-0000-0000CC420000}"/>
    <cellStyle name="Comma 2 3 6 2 4" xfId="2129" xr:uid="{00000000-0005-0000-0000-000063080000}"/>
    <cellStyle name="Comma 2 3 6 2 4 2" xfId="2968" xr:uid="{00000000-0005-0000-0000-0000AA0B0000}"/>
    <cellStyle name="Comma 2 3 6 2 4 2 2" xfId="4657" xr:uid="{00000000-0005-0000-0000-000044120000}"/>
    <cellStyle name="Comma 2 3 6 2 4 2 2 2" xfId="14729" xr:uid="{00000000-0005-0000-0000-00009D390000}"/>
    <cellStyle name="Comma 2 3 6 2 4 2 2 2 3" xfId="29825" xr:uid="{00000000-0005-0000-0000-000097740000}"/>
    <cellStyle name="Comma 2 3 6 2 4 2 2 3" xfId="9709" xr:uid="{00000000-0005-0000-0000-000001260000}"/>
    <cellStyle name="Comma 2 3 6 2 4 2 2 3 3" xfId="24808" xr:uid="{00000000-0005-0000-0000-0000FE600000}"/>
    <cellStyle name="Comma 2 3 6 2 4 2 2 5" xfId="19795" xr:uid="{00000000-0005-0000-0000-0000694D0000}"/>
    <cellStyle name="Comma 2 3 6 2 4 2 3" xfId="6348" xr:uid="{00000000-0005-0000-0000-0000E0180000}"/>
    <cellStyle name="Comma 2 3 6 2 4 2 3 2" xfId="16400" xr:uid="{00000000-0005-0000-0000-000024400000}"/>
    <cellStyle name="Comma 2 3 6 2 4 2 3 3" xfId="11380" xr:uid="{00000000-0005-0000-0000-0000882C0000}"/>
    <cellStyle name="Comma 2 3 6 2 4 2 3 3 3" xfId="26479" xr:uid="{00000000-0005-0000-0000-000085670000}"/>
    <cellStyle name="Comma 2 3 6 2 4 2 3 5" xfId="21466" xr:uid="{00000000-0005-0000-0000-0000F0530000}"/>
    <cellStyle name="Comma 2 3 6 2 4 2 4" xfId="13058" xr:uid="{00000000-0005-0000-0000-000016330000}"/>
    <cellStyle name="Comma 2 3 6 2 4 2 4 3" xfId="28154" xr:uid="{00000000-0005-0000-0000-0000106E0000}"/>
    <cellStyle name="Comma 2 3 6 2 4 2 5" xfId="8037" xr:uid="{00000000-0005-0000-0000-0000791F0000}"/>
    <cellStyle name="Comma 2 3 6 2 4 2 5 3" xfId="23137" xr:uid="{00000000-0005-0000-0000-0000775A0000}"/>
    <cellStyle name="Comma 2 3 6 2 4 2 7" xfId="18124" xr:uid="{00000000-0005-0000-0000-0000E2460000}"/>
    <cellStyle name="Comma 2 3 6 2 4 3" xfId="3820" xr:uid="{00000000-0005-0000-0000-0000FF0E0000}"/>
    <cellStyle name="Comma 2 3 6 2 4 3 2" xfId="13893" xr:uid="{00000000-0005-0000-0000-000059360000}"/>
    <cellStyle name="Comma 2 3 6 2 4 3 2 3" xfId="28989" xr:uid="{00000000-0005-0000-0000-000053710000}"/>
    <cellStyle name="Comma 2 3 6 2 4 3 3" xfId="8873" xr:uid="{00000000-0005-0000-0000-0000BD220000}"/>
    <cellStyle name="Comma 2 3 6 2 4 3 3 3" xfId="23972" xr:uid="{00000000-0005-0000-0000-0000BA5D0000}"/>
    <cellStyle name="Comma 2 3 6 2 4 3 5" xfId="18959" xr:uid="{00000000-0005-0000-0000-0000254A0000}"/>
    <cellStyle name="Comma 2 3 6 2 4 4" xfId="5512" xr:uid="{00000000-0005-0000-0000-00009C150000}"/>
    <cellStyle name="Comma 2 3 6 2 4 4 2" xfId="15564" xr:uid="{00000000-0005-0000-0000-0000E03C0000}"/>
    <cellStyle name="Comma 2 3 6 2 4 4 2 3" xfId="30660" xr:uid="{00000000-0005-0000-0000-0000DA770000}"/>
    <cellStyle name="Comma 2 3 6 2 4 4 3" xfId="10544" xr:uid="{00000000-0005-0000-0000-000044290000}"/>
    <cellStyle name="Comma 2 3 6 2 4 4 3 3" xfId="25643" xr:uid="{00000000-0005-0000-0000-000041640000}"/>
    <cellStyle name="Comma 2 3 6 2 4 4 5" xfId="20630" xr:uid="{00000000-0005-0000-0000-0000AC500000}"/>
    <cellStyle name="Comma 2 3 6 2 4 5" xfId="12222" xr:uid="{00000000-0005-0000-0000-0000D22F0000}"/>
    <cellStyle name="Comma 2 3 6 2 4 5 3" xfId="27318" xr:uid="{00000000-0005-0000-0000-0000CC6A0000}"/>
    <cellStyle name="Comma 2 3 6 2 4 6" xfId="7201" xr:uid="{00000000-0005-0000-0000-0000351C0000}"/>
    <cellStyle name="Comma 2 3 6 2 4 6 3" xfId="22301" xr:uid="{00000000-0005-0000-0000-000033570000}"/>
    <cellStyle name="Comma 2 3 6 2 4 8" xfId="17288" xr:uid="{00000000-0005-0000-0000-00009E430000}"/>
    <cellStyle name="Comma 2 3 6 2 5" xfId="2550" xr:uid="{00000000-0005-0000-0000-0000080A0000}"/>
    <cellStyle name="Comma 2 3 6 2 5 2" xfId="4239" xr:uid="{00000000-0005-0000-0000-0000A2100000}"/>
    <cellStyle name="Comma 2 3 6 2 5 2 2" xfId="14311" xr:uid="{00000000-0005-0000-0000-0000FB370000}"/>
    <cellStyle name="Comma 2 3 6 2 5 2 2 3" xfId="29407" xr:uid="{00000000-0005-0000-0000-0000F5720000}"/>
    <cellStyle name="Comma 2 3 6 2 5 2 3" xfId="9291" xr:uid="{00000000-0005-0000-0000-00005F240000}"/>
    <cellStyle name="Comma 2 3 6 2 5 2 3 3" xfId="24390" xr:uid="{00000000-0005-0000-0000-00005C5F0000}"/>
    <cellStyle name="Comma 2 3 6 2 5 2 5" xfId="19377" xr:uid="{00000000-0005-0000-0000-0000C74B0000}"/>
    <cellStyle name="Comma 2 3 6 2 5 3" xfId="5930" xr:uid="{00000000-0005-0000-0000-00003E170000}"/>
    <cellStyle name="Comma 2 3 6 2 5 3 2" xfId="15982" xr:uid="{00000000-0005-0000-0000-0000823E0000}"/>
    <cellStyle name="Comma 2 3 6 2 5 3 3" xfId="10962" xr:uid="{00000000-0005-0000-0000-0000E62A0000}"/>
    <cellStyle name="Comma 2 3 6 2 5 3 3 3" xfId="26061" xr:uid="{00000000-0005-0000-0000-0000E3650000}"/>
    <cellStyle name="Comma 2 3 6 2 5 3 5" xfId="21048" xr:uid="{00000000-0005-0000-0000-00004E520000}"/>
    <cellStyle name="Comma 2 3 6 2 5 4" xfId="12640" xr:uid="{00000000-0005-0000-0000-000074310000}"/>
    <cellStyle name="Comma 2 3 6 2 5 4 3" xfId="27736" xr:uid="{00000000-0005-0000-0000-00006E6C0000}"/>
    <cellStyle name="Comma 2 3 6 2 5 5" xfId="7619" xr:uid="{00000000-0005-0000-0000-0000D71D0000}"/>
    <cellStyle name="Comma 2 3 6 2 5 5 3" xfId="22719" xr:uid="{00000000-0005-0000-0000-0000D5580000}"/>
    <cellStyle name="Comma 2 3 6 2 5 7" xfId="17706" xr:uid="{00000000-0005-0000-0000-000040450000}"/>
    <cellStyle name="Comma 2 3 6 2 6" xfId="3402" xr:uid="{00000000-0005-0000-0000-00005D0D0000}"/>
    <cellStyle name="Comma 2 3 6 2 6 2" xfId="13475" xr:uid="{00000000-0005-0000-0000-0000B7340000}"/>
    <cellStyle name="Comma 2 3 6 2 6 2 3" xfId="28571" xr:uid="{00000000-0005-0000-0000-0000B16F0000}"/>
    <cellStyle name="Comma 2 3 6 2 6 3" xfId="8455" xr:uid="{00000000-0005-0000-0000-00001B210000}"/>
    <cellStyle name="Comma 2 3 6 2 6 3 3" xfId="23554" xr:uid="{00000000-0005-0000-0000-0000185C0000}"/>
    <cellStyle name="Comma 2 3 6 2 6 5" xfId="18541" xr:uid="{00000000-0005-0000-0000-000083480000}"/>
    <cellStyle name="Comma 2 3 6 2 7" xfId="5094" xr:uid="{00000000-0005-0000-0000-0000FA130000}"/>
    <cellStyle name="Comma 2 3 6 2 7 2" xfId="15146" xr:uid="{00000000-0005-0000-0000-00003E3B0000}"/>
    <cellStyle name="Comma 2 3 6 2 7 2 3" xfId="30242" xr:uid="{00000000-0005-0000-0000-000038760000}"/>
    <cellStyle name="Comma 2 3 6 2 7 3" xfId="10126" xr:uid="{00000000-0005-0000-0000-0000A2270000}"/>
    <cellStyle name="Comma 2 3 6 2 7 3 3" xfId="25225" xr:uid="{00000000-0005-0000-0000-00009F620000}"/>
    <cellStyle name="Comma 2 3 6 2 7 5" xfId="20212" xr:uid="{00000000-0005-0000-0000-00000A4F0000}"/>
    <cellStyle name="Comma 2 3 6 2 8" xfId="11804" xr:uid="{00000000-0005-0000-0000-0000302E0000}"/>
    <cellStyle name="Comma 2 3 6 2 8 3" xfId="26900" xr:uid="{00000000-0005-0000-0000-00002A690000}"/>
    <cellStyle name="Comma 2 3 6 2 9" xfId="6783" xr:uid="{00000000-0005-0000-0000-0000931A0000}"/>
    <cellStyle name="Comma 2 3 6 2 9 3" xfId="21883" xr:uid="{00000000-0005-0000-0000-000091550000}"/>
    <cellStyle name="Comma 2 3 6 3" xfId="1749" xr:uid="{00000000-0005-0000-0000-0000E7060000}"/>
    <cellStyle name="Comma 2 3 6 3 10" xfId="16922" xr:uid="{00000000-0005-0000-0000-000030420000}"/>
    <cellStyle name="Comma 2 3 6 3 2" xfId="1968" xr:uid="{00000000-0005-0000-0000-0000C2070000}"/>
    <cellStyle name="Comma 2 3 6 3 2 2" xfId="2389" xr:uid="{00000000-0005-0000-0000-000067090000}"/>
    <cellStyle name="Comma 2 3 6 3 2 2 2" xfId="3228" xr:uid="{00000000-0005-0000-0000-0000AE0C0000}"/>
    <cellStyle name="Comma 2 3 6 3 2 2 2 2" xfId="4917" xr:uid="{00000000-0005-0000-0000-000048130000}"/>
    <cellStyle name="Comma 2 3 6 3 2 2 2 2 2" xfId="14989" xr:uid="{00000000-0005-0000-0000-0000A13A0000}"/>
    <cellStyle name="Comma 2 3 6 3 2 2 2 2 2 3" xfId="30085" xr:uid="{00000000-0005-0000-0000-00009B750000}"/>
    <cellStyle name="Comma 2 3 6 3 2 2 2 2 3" xfId="9969" xr:uid="{00000000-0005-0000-0000-000005270000}"/>
    <cellStyle name="Comma 2 3 6 3 2 2 2 2 3 3" xfId="25068" xr:uid="{00000000-0005-0000-0000-000002620000}"/>
    <cellStyle name="Comma 2 3 6 3 2 2 2 2 5" xfId="20055" xr:uid="{00000000-0005-0000-0000-00006D4E0000}"/>
    <cellStyle name="Comma 2 3 6 3 2 2 2 3" xfId="6608" xr:uid="{00000000-0005-0000-0000-0000E4190000}"/>
    <cellStyle name="Comma 2 3 6 3 2 2 2 3 2" xfId="16660" xr:uid="{00000000-0005-0000-0000-000028410000}"/>
    <cellStyle name="Comma 2 3 6 3 2 2 2 3 3" xfId="11640" xr:uid="{00000000-0005-0000-0000-00008C2D0000}"/>
    <cellStyle name="Comma 2 3 6 3 2 2 2 3 3 3" xfId="26739" xr:uid="{00000000-0005-0000-0000-000089680000}"/>
    <cellStyle name="Comma 2 3 6 3 2 2 2 3 5" xfId="21726" xr:uid="{00000000-0005-0000-0000-0000F4540000}"/>
    <cellStyle name="Comma 2 3 6 3 2 2 2 4" xfId="13318" xr:uid="{00000000-0005-0000-0000-00001A340000}"/>
    <cellStyle name="Comma 2 3 6 3 2 2 2 4 3" xfId="28414" xr:uid="{00000000-0005-0000-0000-0000146F0000}"/>
    <cellStyle name="Comma 2 3 6 3 2 2 2 5" xfId="8297" xr:uid="{00000000-0005-0000-0000-00007D200000}"/>
    <cellStyle name="Comma 2 3 6 3 2 2 2 5 3" xfId="23397" xr:uid="{00000000-0005-0000-0000-00007B5B0000}"/>
    <cellStyle name="Comma 2 3 6 3 2 2 2 7" xfId="18384" xr:uid="{00000000-0005-0000-0000-0000E6470000}"/>
    <cellStyle name="Comma 2 3 6 3 2 2 3" xfId="4080" xr:uid="{00000000-0005-0000-0000-000003100000}"/>
    <cellStyle name="Comma 2 3 6 3 2 2 3 2" xfId="14153" xr:uid="{00000000-0005-0000-0000-00005D370000}"/>
    <cellStyle name="Comma 2 3 6 3 2 2 3 2 3" xfId="29249" xr:uid="{00000000-0005-0000-0000-000057720000}"/>
    <cellStyle name="Comma 2 3 6 3 2 2 3 3" xfId="9133" xr:uid="{00000000-0005-0000-0000-0000C1230000}"/>
    <cellStyle name="Comma 2 3 6 3 2 2 3 3 3" xfId="24232" xr:uid="{00000000-0005-0000-0000-0000BE5E0000}"/>
    <cellStyle name="Comma 2 3 6 3 2 2 3 5" xfId="19219" xr:uid="{00000000-0005-0000-0000-0000294B0000}"/>
    <cellStyle name="Comma 2 3 6 3 2 2 4" xfId="5772" xr:uid="{00000000-0005-0000-0000-0000A0160000}"/>
    <cellStyle name="Comma 2 3 6 3 2 2 4 2" xfId="15824" xr:uid="{00000000-0005-0000-0000-0000E43D0000}"/>
    <cellStyle name="Comma 2 3 6 3 2 2 4 2 3" xfId="30920" xr:uid="{00000000-0005-0000-0000-0000DE780000}"/>
    <cellStyle name="Comma 2 3 6 3 2 2 4 3" xfId="10804" xr:uid="{00000000-0005-0000-0000-0000482A0000}"/>
    <cellStyle name="Comma 2 3 6 3 2 2 4 3 3" xfId="25903" xr:uid="{00000000-0005-0000-0000-000045650000}"/>
    <cellStyle name="Comma 2 3 6 3 2 2 4 5" xfId="20890" xr:uid="{00000000-0005-0000-0000-0000B0510000}"/>
    <cellStyle name="Comma 2 3 6 3 2 2 5" xfId="12482" xr:uid="{00000000-0005-0000-0000-0000D6300000}"/>
    <cellStyle name="Comma 2 3 6 3 2 2 5 3" xfId="27578" xr:uid="{00000000-0005-0000-0000-0000D06B0000}"/>
    <cellStyle name="Comma 2 3 6 3 2 2 6" xfId="7461" xr:uid="{00000000-0005-0000-0000-0000391D0000}"/>
    <cellStyle name="Comma 2 3 6 3 2 2 6 3" xfId="22561" xr:uid="{00000000-0005-0000-0000-000037580000}"/>
    <cellStyle name="Comma 2 3 6 3 2 2 8" xfId="17548" xr:uid="{00000000-0005-0000-0000-0000A2440000}"/>
    <cellStyle name="Comma 2 3 6 3 2 3" xfId="2810" xr:uid="{00000000-0005-0000-0000-00000C0B0000}"/>
    <cellStyle name="Comma 2 3 6 3 2 3 2" xfId="4499" xr:uid="{00000000-0005-0000-0000-0000A6110000}"/>
    <cellStyle name="Comma 2 3 6 3 2 3 2 2" xfId="14571" xr:uid="{00000000-0005-0000-0000-0000FF380000}"/>
    <cellStyle name="Comma 2 3 6 3 2 3 2 2 3" xfId="29667" xr:uid="{00000000-0005-0000-0000-0000F9730000}"/>
    <cellStyle name="Comma 2 3 6 3 2 3 2 3" xfId="9551" xr:uid="{00000000-0005-0000-0000-000063250000}"/>
    <cellStyle name="Comma 2 3 6 3 2 3 2 3 3" xfId="24650" xr:uid="{00000000-0005-0000-0000-000060600000}"/>
    <cellStyle name="Comma 2 3 6 3 2 3 2 5" xfId="19637" xr:uid="{00000000-0005-0000-0000-0000CB4C0000}"/>
    <cellStyle name="Comma 2 3 6 3 2 3 3" xfId="6190" xr:uid="{00000000-0005-0000-0000-000042180000}"/>
    <cellStyle name="Comma 2 3 6 3 2 3 3 2" xfId="16242" xr:uid="{00000000-0005-0000-0000-0000863F0000}"/>
    <cellStyle name="Comma 2 3 6 3 2 3 3 3" xfId="11222" xr:uid="{00000000-0005-0000-0000-0000EA2B0000}"/>
    <cellStyle name="Comma 2 3 6 3 2 3 3 3 3" xfId="26321" xr:uid="{00000000-0005-0000-0000-0000E7660000}"/>
    <cellStyle name="Comma 2 3 6 3 2 3 3 5" xfId="21308" xr:uid="{00000000-0005-0000-0000-000052530000}"/>
    <cellStyle name="Comma 2 3 6 3 2 3 4" xfId="12900" xr:uid="{00000000-0005-0000-0000-000078320000}"/>
    <cellStyle name="Comma 2 3 6 3 2 3 4 3" xfId="27996" xr:uid="{00000000-0005-0000-0000-0000726D0000}"/>
    <cellStyle name="Comma 2 3 6 3 2 3 5" xfId="7879" xr:uid="{00000000-0005-0000-0000-0000DB1E0000}"/>
    <cellStyle name="Comma 2 3 6 3 2 3 5 3" xfId="22979" xr:uid="{00000000-0005-0000-0000-0000D9590000}"/>
    <cellStyle name="Comma 2 3 6 3 2 3 7" xfId="17966" xr:uid="{00000000-0005-0000-0000-000044460000}"/>
    <cellStyle name="Comma 2 3 6 3 2 4" xfId="3662" xr:uid="{00000000-0005-0000-0000-0000610E0000}"/>
    <cellStyle name="Comma 2 3 6 3 2 4 2" xfId="13735" xr:uid="{00000000-0005-0000-0000-0000BB350000}"/>
    <cellStyle name="Comma 2 3 6 3 2 4 2 3" xfId="28831" xr:uid="{00000000-0005-0000-0000-0000B5700000}"/>
    <cellStyle name="Comma 2 3 6 3 2 4 3" xfId="8715" xr:uid="{00000000-0005-0000-0000-00001F220000}"/>
    <cellStyle name="Comma 2 3 6 3 2 4 3 3" xfId="23814" xr:uid="{00000000-0005-0000-0000-00001C5D0000}"/>
    <cellStyle name="Comma 2 3 6 3 2 4 5" xfId="18801" xr:uid="{00000000-0005-0000-0000-000087490000}"/>
    <cellStyle name="Comma 2 3 6 3 2 5" xfId="5354" xr:uid="{00000000-0005-0000-0000-0000FE140000}"/>
    <cellStyle name="Comma 2 3 6 3 2 5 2" xfId="15406" xr:uid="{00000000-0005-0000-0000-0000423C0000}"/>
    <cellStyle name="Comma 2 3 6 3 2 5 2 3" xfId="30502" xr:uid="{00000000-0005-0000-0000-00003C770000}"/>
    <cellStyle name="Comma 2 3 6 3 2 5 3" xfId="10386" xr:uid="{00000000-0005-0000-0000-0000A6280000}"/>
    <cellStyle name="Comma 2 3 6 3 2 5 3 3" xfId="25485" xr:uid="{00000000-0005-0000-0000-0000A3630000}"/>
    <cellStyle name="Comma 2 3 6 3 2 5 5" xfId="20472" xr:uid="{00000000-0005-0000-0000-00000E500000}"/>
    <cellStyle name="Comma 2 3 6 3 2 6" xfId="12064" xr:uid="{00000000-0005-0000-0000-0000342F0000}"/>
    <cellStyle name="Comma 2 3 6 3 2 6 3" xfId="27160" xr:uid="{00000000-0005-0000-0000-00002E6A0000}"/>
    <cellStyle name="Comma 2 3 6 3 2 7" xfId="7043" xr:uid="{00000000-0005-0000-0000-0000971B0000}"/>
    <cellStyle name="Comma 2 3 6 3 2 7 3" xfId="22143" xr:uid="{00000000-0005-0000-0000-000095560000}"/>
    <cellStyle name="Comma 2 3 6 3 2 9" xfId="17130" xr:uid="{00000000-0005-0000-0000-000000430000}"/>
    <cellStyle name="Comma 2 3 6 3 3" xfId="2181" xr:uid="{00000000-0005-0000-0000-000097080000}"/>
    <cellStyle name="Comma 2 3 6 3 3 2" xfId="3020" xr:uid="{00000000-0005-0000-0000-0000DE0B0000}"/>
    <cellStyle name="Comma 2 3 6 3 3 2 2" xfId="4709" xr:uid="{00000000-0005-0000-0000-000078120000}"/>
    <cellStyle name="Comma 2 3 6 3 3 2 2 2" xfId="14781" xr:uid="{00000000-0005-0000-0000-0000D1390000}"/>
    <cellStyle name="Comma 2 3 6 3 3 2 2 2 3" xfId="29877" xr:uid="{00000000-0005-0000-0000-0000CB740000}"/>
    <cellStyle name="Comma 2 3 6 3 3 2 2 3" xfId="9761" xr:uid="{00000000-0005-0000-0000-000035260000}"/>
    <cellStyle name="Comma 2 3 6 3 3 2 2 3 3" xfId="24860" xr:uid="{00000000-0005-0000-0000-000032610000}"/>
    <cellStyle name="Comma 2 3 6 3 3 2 2 5" xfId="19847" xr:uid="{00000000-0005-0000-0000-00009D4D0000}"/>
    <cellStyle name="Comma 2 3 6 3 3 2 3" xfId="6400" xr:uid="{00000000-0005-0000-0000-000014190000}"/>
    <cellStyle name="Comma 2 3 6 3 3 2 3 2" xfId="16452" xr:uid="{00000000-0005-0000-0000-000058400000}"/>
    <cellStyle name="Comma 2 3 6 3 3 2 3 3" xfId="11432" xr:uid="{00000000-0005-0000-0000-0000BC2C0000}"/>
    <cellStyle name="Comma 2 3 6 3 3 2 3 3 3" xfId="26531" xr:uid="{00000000-0005-0000-0000-0000B9670000}"/>
    <cellStyle name="Comma 2 3 6 3 3 2 3 5" xfId="21518" xr:uid="{00000000-0005-0000-0000-000024540000}"/>
    <cellStyle name="Comma 2 3 6 3 3 2 4" xfId="13110" xr:uid="{00000000-0005-0000-0000-00004A330000}"/>
    <cellStyle name="Comma 2 3 6 3 3 2 4 3" xfId="28206" xr:uid="{00000000-0005-0000-0000-0000446E0000}"/>
    <cellStyle name="Comma 2 3 6 3 3 2 5" xfId="8089" xr:uid="{00000000-0005-0000-0000-0000AD1F0000}"/>
    <cellStyle name="Comma 2 3 6 3 3 2 5 3" xfId="23189" xr:uid="{00000000-0005-0000-0000-0000AB5A0000}"/>
    <cellStyle name="Comma 2 3 6 3 3 2 7" xfId="18176" xr:uid="{00000000-0005-0000-0000-000016470000}"/>
    <cellStyle name="Comma 2 3 6 3 3 3" xfId="3872" xr:uid="{00000000-0005-0000-0000-0000330F0000}"/>
    <cellStyle name="Comma 2 3 6 3 3 3 2" xfId="13945" xr:uid="{00000000-0005-0000-0000-00008D360000}"/>
    <cellStyle name="Comma 2 3 6 3 3 3 2 3" xfId="29041" xr:uid="{00000000-0005-0000-0000-000087710000}"/>
    <cellStyle name="Comma 2 3 6 3 3 3 3" xfId="8925" xr:uid="{00000000-0005-0000-0000-0000F1220000}"/>
    <cellStyle name="Comma 2 3 6 3 3 3 3 3" xfId="24024" xr:uid="{00000000-0005-0000-0000-0000EE5D0000}"/>
    <cellStyle name="Comma 2 3 6 3 3 3 5" xfId="19011" xr:uid="{00000000-0005-0000-0000-0000594A0000}"/>
    <cellStyle name="Comma 2 3 6 3 3 4" xfId="5564" xr:uid="{00000000-0005-0000-0000-0000D0150000}"/>
    <cellStyle name="Comma 2 3 6 3 3 4 2" xfId="15616" xr:uid="{00000000-0005-0000-0000-0000143D0000}"/>
    <cellStyle name="Comma 2 3 6 3 3 4 2 3" xfId="30712" xr:uid="{00000000-0005-0000-0000-00000E780000}"/>
    <cellStyle name="Comma 2 3 6 3 3 4 3" xfId="10596" xr:uid="{00000000-0005-0000-0000-000078290000}"/>
    <cellStyle name="Comma 2 3 6 3 3 4 3 3" xfId="25695" xr:uid="{00000000-0005-0000-0000-000075640000}"/>
    <cellStyle name="Comma 2 3 6 3 3 4 5" xfId="20682" xr:uid="{00000000-0005-0000-0000-0000E0500000}"/>
    <cellStyle name="Comma 2 3 6 3 3 5" xfId="12274" xr:uid="{00000000-0005-0000-0000-000006300000}"/>
    <cellStyle name="Comma 2 3 6 3 3 5 3" xfId="27370" xr:uid="{00000000-0005-0000-0000-0000006B0000}"/>
    <cellStyle name="Comma 2 3 6 3 3 6" xfId="7253" xr:uid="{00000000-0005-0000-0000-0000691C0000}"/>
    <cellStyle name="Comma 2 3 6 3 3 6 3" xfId="22353" xr:uid="{00000000-0005-0000-0000-000067570000}"/>
    <cellStyle name="Comma 2 3 6 3 3 8" xfId="17340" xr:uid="{00000000-0005-0000-0000-0000D2430000}"/>
    <cellStyle name="Comma 2 3 6 3 4" xfId="2602" xr:uid="{00000000-0005-0000-0000-00003C0A0000}"/>
    <cellStyle name="Comma 2 3 6 3 4 2" xfId="4291" xr:uid="{00000000-0005-0000-0000-0000D6100000}"/>
    <cellStyle name="Comma 2 3 6 3 4 2 2" xfId="14363" xr:uid="{00000000-0005-0000-0000-00002F380000}"/>
    <cellStyle name="Comma 2 3 6 3 4 2 2 3" xfId="29459" xr:uid="{00000000-0005-0000-0000-000029730000}"/>
    <cellStyle name="Comma 2 3 6 3 4 2 3" xfId="9343" xr:uid="{00000000-0005-0000-0000-000093240000}"/>
    <cellStyle name="Comma 2 3 6 3 4 2 3 3" xfId="24442" xr:uid="{00000000-0005-0000-0000-0000905F0000}"/>
    <cellStyle name="Comma 2 3 6 3 4 2 5" xfId="19429" xr:uid="{00000000-0005-0000-0000-0000FB4B0000}"/>
    <cellStyle name="Comma 2 3 6 3 4 3" xfId="5982" xr:uid="{00000000-0005-0000-0000-000072170000}"/>
    <cellStyle name="Comma 2 3 6 3 4 3 2" xfId="16034" xr:uid="{00000000-0005-0000-0000-0000B63E0000}"/>
    <cellStyle name="Comma 2 3 6 3 4 3 3" xfId="11014" xr:uid="{00000000-0005-0000-0000-00001A2B0000}"/>
    <cellStyle name="Comma 2 3 6 3 4 3 3 3" xfId="26113" xr:uid="{00000000-0005-0000-0000-000017660000}"/>
    <cellStyle name="Comma 2 3 6 3 4 3 5" xfId="21100" xr:uid="{00000000-0005-0000-0000-000082520000}"/>
    <cellStyle name="Comma 2 3 6 3 4 4" xfId="12692" xr:uid="{00000000-0005-0000-0000-0000A8310000}"/>
    <cellStyle name="Comma 2 3 6 3 4 4 3" xfId="27788" xr:uid="{00000000-0005-0000-0000-0000A26C0000}"/>
    <cellStyle name="Comma 2 3 6 3 4 5" xfId="7671" xr:uid="{00000000-0005-0000-0000-00000B1E0000}"/>
    <cellStyle name="Comma 2 3 6 3 4 5 3" xfId="22771" xr:uid="{00000000-0005-0000-0000-000009590000}"/>
    <cellStyle name="Comma 2 3 6 3 4 7" xfId="17758" xr:uid="{00000000-0005-0000-0000-000074450000}"/>
    <cellStyle name="Comma 2 3 6 3 5" xfId="3454" xr:uid="{00000000-0005-0000-0000-0000910D0000}"/>
    <cellStyle name="Comma 2 3 6 3 5 2" xfId="13527" xr:uid="{00000000-0005-0000-0000-0000EB340000}"/>
    <cellStyle name="Comma 2 3 6 3 5 2 3" xfId="28623" xr:uid="{00000000-0005-0000-0000-0000E56F0000}"/>
    <cellStyle name="Comma 2 3 6 3 5 3" xfId="8507" xr:uid="{00000000-0005-0000-0000-00004F210000}"/>
    <cellStyle name="Comma 2 3 6 3 5 3 3" xfId="23606" xr:uid="{00000000-0005-0000-0000-00004C5C0000}"/>
    <cellStyle name="Comma 2 3 6 3 5 5" xfId="18593" xr:uid="{00000000-0005-0000-0000-0000B7480000}"/>
    <cellStyle name="Comma 2 3 6 3 6" xfId="5146" xr:uid="{00000000-0005-0000-0000-00002E140000}"/>
    <cellStyle name="Comma 2 3 6 3 6 2" xfId="15198" xr:uid="{00000000-0005-0000-0000-0000723B0000}"/>
    <cellStyle name="Comma 2 3 6 3 6 2 3" xfId="30294" xr:uid="{00000000-0005-0000-0000-00006C760000}"/>
    <cellStyle name="Comma 2 3 6 3 6 3" xfId="10178" xr:uid="{00000000-0005-0000-0000-0000D6270000}"/>
    <cellStyle name="Comma 2 3 6 3 6 3 3" xfId="25277" xr:uid="{00000000-0005-0000-0000-0000D3620000}"/>
    <cellStyle name="Comma 2 3 6 3 6 5" xfId="20264" xr:uid="{00000000-0005-0000-0000-00003E4F0000}"/>
    <cellStyle name="Comma 2 3 6 3 7" xfId="11856" xr:uid="{00000000-0005-0000-0000-0000642E0000}"/>
    <cellStyle name="Comma 2 3 6 3 7 3" xfId="26952" xr:uid="{00000000-0005-0000-0000-00005E690000}"/>
    <cellStyle name="Comma 2 3 6 3 8" xfId="6835" xr:uid="{00000000-0005-0000-0000-0000C71A0000}"/>
    <cellStyle name="Comma 2 3 6 3 8 3" xfId="21935" xr:uid="{00000000-0005-0000-0000-0000C5550000}"/>
    <cellStyle name="Comma 2 3 6 4" xfId="1862" xr:uid="{00000000-0005-0000-0000-000058070000}"/>
    <cellStyle name="Comma 2 3 6 4 2" xfId="2285" xr:uid="{00000000-0005-0000-0000-0000FF080000}"/>
    <cellStyle name="Comma 2 3 6 4 2 2" xfId="3124" xr:uid="{00000000-0005-0000-0000-0000460C0000}"/>
    <cellStyle name="Comma 2 3 6 4 2 2 2" xfId="4813" xr:uid="{00000000-0005-0000-0000-0000E0120000}"/>
    <cellStyle name="Comma 2 3 6 4 2 2 2 2" xfId="14885" xr:uid="{00000000-0005-0000-0000-0000393A0000}"/>
    <cellStyle name="Comma 2 3 6 4 2 2 2 2 3" xfId="29981" xr:uid="{00000000-0005-0000-0000-000033750000}"/>
    <cellStyle name="Comma 2 3 6 4 2 2 2 3" xfId="9865" xr:uid="{00000000-0005-0000-0000-00009D260000}"/>
    <cellStyle name="Comma 2 3 6 4 2 2 2 3 3" xfId="24964" xr:uid="{00000000-0005-0000-0000-00009A610000}"/>
    <cellStyle name="Comma 2 3 6 4 2 2 2 5" xfId="19951" xr:uid="{00000000-0005-0000-0000-0000054E0000}"/>
    <cellStyle name="Comma 2 3 6 4 2 2 3" xfId="6504" xr:uid="{00000000-0005-0000-0000-00007C190000}"/>
    <cellStyle name="Comma 2 3 6 4 2 2 3 2" xfId="16556" xr:uid="{00000000-0005-0000-0000-0000C0400000}"/>
    <cellStyle name="Comma 2 3 6 4 2 2 3 3" xfId="11536" xr:uid="{00000000-0005-0000-0000-0000242D0000}"/>
    <cellStyle name="Comma 2 3 6 4 2 2 3 3 3" xfId="26635" xr:uid="{00000000-0005-0000-0000-000021680000}"/>
    <cellStyle name="Comma 2 3 6 4 2 2 3 5" xfId="21622" xr:uid="{00000000-0005-0000-0000-00008C540000}"/>
    <cellStyle name="Comma 2 3 6 4 2 2 4" xfId="13214" xr:uid="{00000000-0005-0000-0000-0000B2330000}"/>
    <cellStyle name="Comma 2 3 6 4 2 2 4 3" xfId="28310" xr:uid="{00000000-0005-0000-0000-0000AC6E0000}"/>
    <cellStyle name="Comma 2 3 6 4 2 2 5" xfId="8193" xr:uid="{00000000-0005-0000-0000-000015200000}"/>
    <cellStyle name="Comma 2 3 6 4 2 2 5 3" xfId="23293" xr:uid="{00000000-0005-0000-0000-0000135B0000}"/>
    <cellStyle name="Comma 2 3 6 4 2 2 7" xfId="18280" xr:uid="{00000000-0005-0000-0000-00007E470000}"/>
    <cellStyle name="Comma 2 3 6 4 2 3" xfId="3976" xr:uid="{00000000-0005-0000-0000-00009B0F0000}"/>
    <cellStyle name="Comma 2 3 6 4 2 3 2" xfId="14049" xr:uid="{00000000-0005-0000-0000-0000F5360000}"/>
    <cellStyle name="Comma 2 3 6 4 2 3 2 3" xfId="29145" xr:uid="{00000000-0005-0000-0000-0000EF710000}"/>
    <cellStyle name="Comma 2 3 6 4 2 3 3" xfId="9029" xr:uid="{00000000-0005-0000-0000-000059230000}"/>
    <cellStyle name="Comma 2 3 6 4 2 3 3 3" xfId="24128" xr:uid="{00000000-0005-0000-0000-0000565E0000}"/>
    <cellStyle name="Comma 2 3 6 4 2 3 5" xfId="19115" xr:uid="{00000000-0005-0000-0000-0000C14A0000}"/>
    <cellStyle name="Comma 2 3 6 4 2 4" xfId="5668" xr:uid="{00000000-0005-0000-0000-000038160000}"/>
    <cellStyle name="Comma 2 3 6 4 2 4 2" xfId="15720" xr:uid="{00000000-0005-0000-0000-00007C3D0000}"/>
    <cellStyle name="Comma 2 3 6 4 2 4 2 3" xfId="30816" xr:uid="{00000000-0005-0000-0000-000076780000}"/>
    <cellStyle name="Comma 2 3 6 4 2 4 3" xfId="10700" xr:uid="{00000000-0005-0000-0000-0000E0290000}"/>
    <cellStyle name="Comma 2 3 6 4 2 4 3 3" xfId="25799" xr:uid="{00000000-0005-0000-0000-0000DD640000}"/>
    <cellStyle name="Comma 2 3 6 4 2 4 5" xfId="20786" xr:uid="{00000000-0005-0000-0000-000048510000}"/>
    <cellStyle name="Comma 2 3 6 4 2 5" xfId="12378" xr:uid="{00000000-0005-0000-0000-00006E300000}"/>
    <cellStyle name="Comma 2 3 6 4 2 5 3" xfId="27474" xr:uid="{00000000-0005-0000-0000-0000686B0000}"/>
    <cellStyle name="Comma 2 3 6 4 2 6" xfId="7357" xr:uid="{00000000-0005-0000-0000-0000D11C0000}"/>
    <cellStyle name="Comma 2 3 6 4 2 6 3" xfId="22457" xr:uid="{00000000-0005-0000-0000-0000CF570000}"/>
    <cellStyle name="Comma 2 3 6 4 2 8" xfId="17444" xr:uid="{00000000-0005-0000-0000-00003A440000}"/>
    <cellStyle name="Comma 2 3 6 4 3" xfId="2706" xr:uid="{00000000-0005-0000-0000-0000A40A0000}"/>
    <cellStyle name="Comma 2 3 6 4 3 2" xfId="4395" xr:uid="{00000000-0005-0000-0000-00003E110000}"/>
    <cellStyle name="Comma 2 3 6 4 3 2 2" xfId="14467" xr:uid="{00000000-0005-0000-0000-000097380000}"/>
    <cellStyle name="Comma 2 3 6 4 3 2 2 3" xfId="29563" xr:uid="{00000000-0005-0000-0000-000091730000}"/>
    <cellStyle name="Comma 2 3 6 4 3 2 3" xfId="9447" xr:uid="{00000000-0005-0000-0000-0000FB240000}"/>
    <cellStyle name="Comma 2 3 6 4 3 2 3 3" xfId="24546" xr:uid="{00000000-0005-0000-0000-0000F85F0000}"/>
    <cellStyle name="Comma 2 3 6 4 3 2 5" xfId="19533" xr:uid="{00000000-0005-0000-0000-0000634C0000}"/>
    <cellStyle name="Comma 2 3 6 4 3 3" xfId="6086" xr:uid="{00000000-0005-0000-0000-0000DA170000}"/>
    <cellStyle name="Comma 2 3 6 4 3 3 2" xfId="16138" xr:uid="{00000000-0005-0000-0000-00001E3F0000}"/>
    <cellStyle name="Comma 2 3 6 4 3 3 3" xfId="11118" xr:uid="{00000000-0005-0000-0000-0000822B0000}"/>
    <cellStyle name="Comma 2 3 6 4 3 3 3 3" xfId="26217" xr:uid="{00000000-0005-0000-0000-00007F660000}"/>
    <cellStyle name="Comma 2 3 6 4 3 3 5" xfId="21204" xr:uid="{00000000-0005-0000-0000-0000EA520000}"/>
    <cellStyle name="Comma 2 3 6 4 3 4" xfId="12796" xr:uid="{00000000-0005-0000-0000-000010320000}"/>
    <cellStyle name="Comma 2 3 6 4 3 4 3" xfId="27892" xr:uid="{00000000-0005-0000-0000-00000A6D0000}"/>
    <cellStyle name="Comma 2 3 6 4 3 5" xfId="7775" xr:uid="{00000000-0005-0000-0000-0000731E0000}"/>
    <cellStyle name="Comma 2 3 6 4 3 5 3" xfId="22875" xr:uid="{00000000-0005-0000-0000-000071590000}"/>
    <cellStyle name="Comma 2 3 6 4 3 7" xfId="17862" xr:uid="{00000000-0005-0000-0000-0000DC450000}"/>
    <cellStyle name="Comma 2 3 6 4 4" xfId="3558" xr:uid="{00000000-0005-0000-0000-0000F90D0000}"/>
    <cellStyle name="Comma 2 3 6 4 4 2" xfId="13631" xr:uid="{00000000-0005-0000-0000-000053350000}"/>
    <cellStyle name="Comma 2 3 6 4 4 2 3" xfId="28727" xr:uid="{00000000-0005-0000-0000-00004D700000}"/>
    <cellStyle name="Comma 2 3 6 4 4 3" xfId="8611" xr:uid="{00000000-0005-0000-0000-0000B7210000}"/>
    <cellStyle name="Comma 2 3 6 4 4 3 3" xfId="23710" xr:uid="{00000000-0005-0000-0000-0000B45C0000}"/>
    <cellStyle name="Comma 2 3 6 4 4 5" xfId="18697" xr:uid="{00000000-0005-0000-0000-00001F490000}"/>
    <cellStyle name="Comma 2 3 6 4 5" xfId="5250" xr:uid="{00000000-0005-0000-0000-000096140000}"/>
    <cellStyle name="Comma 2 3 6 4 5 2" xfId="15302" xr:uid="{00000000-0005-0000-0000-0000DA3B0000}"/>
    <cellStyle name="Comma 2 3 6 4 5 2 3" xfId="30398" xr:uid="{00000000-0005-0000-0000-0000D4760000}"/>
    <cellStyle name="Comma 2 3 6 4 5 3" xfId="10282" xr:uid="{00000000-0005-0000-0000-00003E280000}"/>
    <cellStyle name="Comma 2 3 6 4 5 3 3" xfId="25381" xr:uid="{00000000-0005-0000-0000-00003B630000}"/>
    <cellStyle name="Comma 2 3 6 4 5 5" xfId="20368" xr:uid="{00000000-0005-0000-0000-0000A64F0000}"/>
    <cellStyle name="Comma 2 3 6 4 6" xfId="11960" xr:uid="{00000000-0005-0000-0000-0000CC2E0000}"/>
    <cellStyle name="Comma 2 3 6 4 6 3" xfId="27056" xr:uid="{00000000-0005-0000-0000-0000C6690000}"/>
    <cellStyle name="Comma 2 3 6 4 7" xfId="6939" xr:uid="{00000000-0005-0000-0000-00002F1B0000}"/>
    <cellStyle name="Comma 2 3 6 4 7 3" xfId="22039" xr:uid="{00000000-0005-0000-0000-00002D560000}"/>
    <cellStyle name="Comma 2 3 6 4 9" xfId="17026" xr:uid="{00000000-0005-0000-0000-000098420000}"/>
    <cellStyle name="Comma 2 3 6 5" xfId="2075" xr:uid="{00000000-0005-0000-0000-00002D080000}"/>
    <cellStyle name="Comma 2 3 6 5 2" xfId="2916" xr:uid="{00000000-0005-0000-0000-0000760B0000}"/>
    <cellStyle name="Comma 2 3 6 5 2 2" xfId="4605" xr:uid="{00000000-0005-0000-0000-000010120000}"/>
    <cellStyle name="Comma 2 3 6 5 2 2 2" xfId="14677" xr:uid="{00000000-0005-0000-0000-000069390000}"/>
    <cellStyle name="Comma 2 3 6 5 2 2 2 3" xfId="29773" xr:uid="{00000000-0005-0000-0000-000063740000}"/>
    <cellStyle name="Comma 2 3 6 5 2 2 3" xfId="9657" xr:uid="{00000000-0005-0000-0000-0000CD250000}"/>
    <cellStyle name="Comma 2 3 6 5 2 2 3 3" xfId="24756" xr:uid="{00000000-0005-0000-0000-0000CA600000}"/>
    <cellStyle name="Comma 2 3 6 5 2 2 5" xfId="19743" xr:uid="{00000000-0005-0000-0000-0000354D0000}"/>
    <cellStyle name="Comma 2 3 6 5 2 3" xfId="6296" xr:uid="{00000000-0005-0000-0000-0000AC180000}"/>
    <cellStyle name="Comma 2 3 6 5 2 3 2" xfId="16348" xr:uid="{00000000-0005-0000-0000-0000F03F0000}"/>
    <cellStyle name="Comma 2 3 6 5 2 3 3" xfId="11328" xr:uid="{00000000-0005-0000-0000-0000542C0000}"/>
    <cellStyle name="Comma 2 3 6 5 2 3 3 3" xfId="26427" xr:uid="{00000000-0005-0000-0000-000051670000}"/>
    <cellStyle name="Comma 2 3 6 5 2 3 5" xfId="21414" xr:uid="{00000000-0005-0000-0000-0000BC530000}"/>
    <cellStyle name="Comma 2 3 6 5 2 4" xfId="13006" xr:uid="{00000000-0005-0000-0000-0000E2320000}"/>
    <cellStyle name="Comma 2 3 6 5 2 4 3" xfId="28102" xr:uid="{00000000-0005-0000-0000-0000DC6D0000}"/>
    <cellStyle name="Comma 2 3 6 5 2 5" xfId="7985" xr:uid="{00000000-0005-0000-0000-0000451F0000}"/>
    <cellStyle name="Comma 2 3 6 5 2 5 3" xfId="23085" xr:uid="{00000000-0005-0000-0000-0000435A0000}"/>
    <cellStyle name="Comma 2 3 6 5 2 7" xfId="18072" xr:uid="{00000000-0005-0000-0000-0000AE460000}"/>
    <cellStyle name="Comma 2 3 6 5 3" xfId="3768" xr:uid="{00000000-0005-0000-0000-0000CB0E0000}"/>
    <cellStyle name="Comma 2 3 6 5 3 2" xfId="13841" xr:uid="{00000000-0005-0000-0000-000025360000}"/>
    <cellStyle name="Comma 2 3 6 5 3 2 3" xfId="28937" xr:uid="{00000000-0005-0000-0000-00001F710000}"/>
    <cellStyle name="Comma 2 3 6 5 3 3" xfId="8821" xr:uid="{00000000-0005-0000-0000-000089220000}"/>
    <cellStyle name="Comma 2 3 6 5 3 3 3" xfId="23920" xr:uid="{00000000-0005-0000-0000-0000865D0000}"/>
    <cellStyle name="Comma 2 3 6 5 3 5" xfId="18907" xr:uid="{00000000-0005-0000-0000-0000F1490000}"/>
    <cellStyle name="Comma 2 3 6 5 4" xfId="5460" xr:uid="{00000000-0005-0000-0000-000068150000}"/>
    <cellStyle name="Comma 2 3 6 5 4 2" xfId="15512" xr:uid="{00000000-0005-0000-0000-0000AC3C0000}"/>
    <cellStyle name="Comma 2 3 6 5 4 2 3" xfId="30608" xr:uid="{00000000-0005-0000-0000-0000A6770000}"/>
    <cellStyle name="Comma 2 3 6 5 4 3" xfId="10492" xr:uid="{00000000-0005-0000-0000-000010290000}"/>
    <cellStyle name="Comma 2 3 6 5 4 3 3" xfId="25591" xr:uid="{00000000-0005-0000-0000-00000D640000}"/>
    <cellStyle name="Comma 2 3 6 5 4 5" xfId="20578" xr:uid="{00000000-0005-0000-0000-000078500000}"/>
    <cellStyle name="Comma 2 3 6 5 5" xfId="12170" xr:uid="{00000000-0005-0000-0000-00009E2F0000}"/>
    <cellStyle name="Comma 2 3 6 5 5 3" xfId="27266" xr:uid="{00000000-0005-0000-0000-0000986A0000}"/>
    <cellStyle name="Comma 2 3 6 5 6" xfId="7149" xr:uid="{00000000-0005-0000-0000-0000011C0000}"/>
    <cellStyle name="Comma 2 3 6 5 6 3" xfId="22249" xr:uid="{00000000-0005-0000-0000-0000FF560000}"/>
    <cellStyle name="Comma 2 3 6 5 8" xfId="17236" xr:uid="{00000000-0005-0000-0000-00006A430000}"/>
    <cellStyle name="Comma 2 3 6 6" xfId="2496" xr:uid="{00000000-0005-0000-0000-0000D2090000}"/>
    <cellStyle name="Comma 2 3 6 6 2" xfId="4187" xr:uid="{00000000-0005-0000-0000-00006E100000}"/>
    <cellStyle name="Comma 2 3 6 6 2 2" xfId="14259" xr:uid="{00000000-0005-0000-0000-0000C7370000}"/>
    <cellStyle name="Comma 2 3 6 6 2 2 3" xfId="29355" xr:uid="{00000000-0005-0000-0000-0000C1720000}"/>
    <cellStyle name="Comma 2 3 6 6 2 3" xfId="9239" xr:uid="{00000000-0005-0000-0000-00002B240000}"/>
    <cellStyle name="Comma 2 3 6 6 2 3 3" xfId="24338" xr:uid="{00000000-0005-0000-0000-0000285F0000}"/>
    <cellStyle name="Comma 2 3 6 6 2 5" xfId="19325" xr:uid="{00000000-0005-0000-0000-0000934B0000}"/>
    <cellStyle name="Comma 2 3 6 6 3" xfId="5878" xr:uid="{00000000-0005-0000-0000-00000A170000}"/>
    <cellStyle name="Comma 2 3 6 6 3 2" xfId="15930" xr:uid="{00000000-0005-0000-0000-00004E3E0000}"/>
    <cellStyle name="Comma 2 3 6 6 3 3" xfId="10910" xr:uid="{00000000-0005-0000-0000-0000B22A0000}"/>
    <cellStyle name="Comma 2 3 6 6 3 3 3" xfId="26009" xr:uid="{00000000-0005-0000-0000-0000AF650000}"/>
    <cellStyle name="Comma 2 3 6 6 3 5" xfId="20996" xr:uid="{00000000-0005-0000-0000-00001A520000}"/>
    <cellStyle name="Comma 2 3 6 6 4" xfId="12588" xr:uid="{00000000-0005-0000-0000-000040310000}"/>
    <cellStyle name="Comma 2 3 6 6 4 3" xfId="27684" xr:uid="{00000000-0005-0000-0000-00003A6C0000}"/>
    <cellStyle name="Comma 2 3 6 6 5" xfId="7567" xr:uid="{00000000-0005-0000-0000-0000A31D0000}"/>
    <cellStyle name="Comma 2 3 6 6 5 3" xfId="22667" xr:uid="{00000000-0005-0000-0000-0000A1580000}"/>
    <cellStyle name="Comma 2 3 6 6 7" xfId="17654" xr:uid="{00000000-0005-0000-0000-00000C450000}"/>
    <cellStyle name="Comma 2 3 6 7" xfId="3344" xr:uid="{00000000-0005-0000-0000-0000230D0000}"/>
    <cellStyle name="Comma 2 3 6 7 2" xfId="13423" xr:uid="{00000000-0005-0000-0000-000083340000}"/>
    <cellStyle name="Comma 2 3 6 7 2 3" xfId="28519" xr:uid="{00000000-0005-0000-0000-00007D6F0000}"/>
    <cellStyle name="Comma 2 3 6 7 3" xfId="8403" xr:uid="{00000000-0005-0000-0000-0000E7200000}"/>
    <cellStyle name="Comma 2 3 6 7 3 3" xfId="23502" xr:uid="{00000000-0005-0000-0000-0000E45B0000}"/>
    <cellStyle name="Comma 2 3 6 7 5" xfId="18489" xr:uid="{00000000-0005-0000-0000-00004F480000}"/>
    <cellStyle name="Comma 2 3 6 8" xfId="5038" xr:uid="{00000000-0005-0000-0000-0000C2130000}"/>
    <cellStyle name="Comma 2 3 6 8 2" xfId="15094" xr:uid="{00000000-0005-0000-0000-00000A3B0000}"/>
    <cellStyle name="Comma 2 3 6 8 2 3" xfId="30190" xr:uid="{00000000-0005-0000-0000-000004760000}"/>
    <cellStyle name="Comma 2 3 6 8 3" xfId="10074" xr:uid="{00000000-0005-0000-0000-00006E270000}"/>
    <cellStyle name="Comma 2 3 6 8 3 3" xfId="25173" xr:uid="{00000000-0005-0000-0000-00006B620000}"/>
    <cellStyle name="Comma 2 3 6 8 5" xfId="20160" xr:uid="{00000000-0005-0000-0000-0000D64E0000}"/>
    <cellStyle name="Comma 2 3 6 9" xfId="11750" xr:uid="{00000000-0005-0000-0000-0000FA2D0000}"/>
    <cellStyle name="Comma 2 3 6 9 3" xfId="26848" xr:uid="{00000000-0005-0000-0000-0000F6680000}"/>
    <cellStyle name="Comma 2 3 7" xfId="1252" xr:uid="{00000000-0005-0000-0000-0000F4040000}"/>
    <cellStyle name="Comma 2 3 8" xfId="1246" xr:uid="{00000000-0005-0000-0000-0000EE040000}"/>
    <cellStyle name="Comma 2 3 9" xfId="352" xr:uid="{00000000-0005-0000-0000-000068010000}"/>
    <cellStyle name="Comma 20" xfId="1793" xr:uid="{00000000-0005-0000-0000-000013070000}"/>
    <cellStyle name="Comma 21" xfId="1850" xr:uid="{00000000-0005-0000-0000-00004C070000}"/>
    <cellStyle name="Comma 22" xfId="1852" xr:uid="{00000000-0005-0000-0000-00004E070000}"/>
    <cellStyle name="Comma 23" xfId="1906" xr:uid="{00000000-0005-0000-0000-000084070000}"/>
    <cellStyle name="Comma 24" xfId="2119" xr:uid="{00000000-0005-0000-0000-000059080000}"/>
    <cellStyle name="Comma 25" xfId="2540" xr:uid="{00000000-0005-0000-0000-0000FE090000}"/>
    <cellStyle name="Comma 26" xfId="3330" xr:uid="{00000000-0005-0000-0000-0000140D0000}"/>
    <cellStyle name="Comma 27" xfId="3328" xr:uid="{00000000-0005-0000-0000-0000120D0000}"/>
    <cellStyle name="Comma 28" xfId="3392" xr:uid="{00000000-0005-0000-0000-0000530D0000}"/>
    <cellStyle name="Comma 29" xfId="5015" xr:uid="{00000000-0005-0000-0000-0000AA130000}"/>
    <cellStyle name="Comma 3" xfId="40" xr:uid="{00000000-0005-0000-0000-000028000000}"/>
    <cellStyle name="Comma 3 2" xfId="41" xr:uid="{00000000-0005-0000-0000-000029000000}"/>
    <cellStyle name="Comma 3 2 2" xfId="751" xr:uid="{00000000-0005-0000-0000-0000FC020000}"/>
    <cellStyle name="Comma 3 2 3" xfId="354" xr:uid="{00000000-0005-0000-0000-00006A010000}"/>
    <cellStyle name="Comma 3 3" xfId="482" xr:uid="{00000000-0005-0000-0000-0000EA010000}"/>
    <cellStyle name="Comma 3 4" xfId="353" xr:uid="{00000000-0005-0000-0000-000069010000}"/>
    <cellStyle name="Comma 30" xfId="5022" xr:uid="{00000000-0005-0000-0000-0000B2130000}"/>
    <cellStyle name="Comma 31" xfId="5021" xr:uid="{00000000-0005-0000-0000-0000B1130000}"/>
    <cellStyle name="Comma 32" xfId="5023" xr:uid="{00000000-0005-0000-0000-0000B3130000}"/>
    <cellStyle name="Comma 33" xfId="5020" xr:uid="{00000000-0005-0000-0000-0000B0130000}"/>
    <cellStyle name="Comma 34" xfId="5019" xr:uid="{00000000-0005-0000-0000-0000AF130000}"/>
    <cellStyle name="Comma 36" xfId="5017" xr:uid="{00000000-0005-0000-0000-0000AD130000}"/>
    <cellStyle name="Comma 37" xfId="5024" xr:uid="{00000000-0005-0000-0000-0000B4130000}"/>
    <cellStyle name="Comma 38" xfId="5027" xr:uid="{00000000-0005-0000-0000-0000B7130000}"/>
    <cellStyle name="Comma 39" xfId="3346" xr:uid="{00000000-0005-0000-0000-0000250D0000}"/>
    <cellStyle name="Comma 4" xfId="42" xr:uid="{00000000-0005-0000-0000-00002A000000}"/>
    <cellStyle name="Comma 4 10" xfId="1068" xr:uid="{00000000-0005-0000-0000-00003B040000}"/>
    <cellStyle name="Comma 4 12" xfId="355" xr:uid="{00000000-0005-0000-0000-00006B010000}"/>
    <cellStyle name="Comma 4 2" xfId="752" xr:uid="{00000000-0005-0000-0000-0000FD020000}"/>
    <cellStyle name="Comma 4 2 2" xfId="1254" xr:uid="{00000000-0005-0000-0000-0000F6040000}"/>
    <cellStyle name="Comma 4 3" xfId="680" xr:uid="{00000000-0005-0000-0000-0000B4020000}"/>
    <cellStyle name="Comma 4 4" xfId="1255" xr:uid="{00000000-0005-0000-0000-0000F7040000}"/>
    <cellStyle name="Comma 4 5" xfId="1256" xr:uid="{00000000-0005-0000-0000-0000F8040000}"/>
    <cellStyle name="Comma 4 6" xfId="1257" xr:uid="{00000000-0005-0000-0000-0000F9040000}"/>
    <cellStyle name="Comma 4 7" xfId="1258" xr:uid="{00000000-0005-0000-0000-0000FA040000}"/>
    <cellStyle name="Comma 4 8" xfId="1259" xr:uid="{00000000-0005-0000-0000-0000FB040000}"/>
    <cellStyle name="Comma 4 9" xfId="1253" xr:uid="{00000000-0005-0000-0000-0000F5040000}"/>
    <cellStyle name="Comma 40" xfId="5025" xr:uid="{00000000-0005-0000-0000-0000B5130000}"/>
    <cellStyle name="Comma 41" xfId="5084" xr:uid="{00000000-0005-0000-0000-0000F0130000}"/>
    <cellStyle name="Comma 42" xfId="6705" xr:uid="{00000000-0005-0000-0000-0000451A0000}"/>
    <cellStyle name="Comma 43" xfId="6711" xr:uid="{00000000-0005-0000-0000-00004B1A0000}"/>
    <cellStyle name="Comma 44" xfId="6710" xr:uid="{00000000-0005-0000-0000-00004A1A0000}"/>
    <cellStyle name="Comma 45" xfId="6712" xr:uid="{00000000-0005-0000-0000-00004C1A0000}"/>
    <cellStyle name="Comma 46" xfId="6709" xr:uid="{00000000-0005-0000-0000-0000491A0000}"/>
    <cellStyle name="Comma 47" xfId="6708" xr:uid="{00000000-0005-0000-0000-0000481A0000}"/>
    <cellStyle name="Comma 48" xfId="11794" xr:uid="{00000000-0005-0000-0000-0000262E0000}"/>
    <cellStyle name="Comma 49" xfId="16766" xr:uid="{00000000-0005-0000-0000-000092410000}"/>
    <cellStyle name="Comma 5" xfId="43" xr:uid="{00000000-0005-0000-0000-00002B000000}"/>
    <cellStyle name="Comma 5 2" xfId="753" xr:uid="{00000000-0005-0000-0000-0000FE020000}"/>
    <cellStyle name="Comma 5 5" xfId="356" xr:uid="{00000000-0005-0000-0000-00006C010000}"/>
    <cellStyle name="Comma 50" xfId="16762" xr:uid="{00000000-0005-0000-0000-00008E410000}"/>
    <cellStyle name="Comma 51" xfId="16759" xr:uid="{00000000-0005-0000-0000-00008B410000}"/>
    <cellStyle name="Comma 52" xfId="6773" xr:uid="{00000000-0005-0000-0000-0000891A0000}"/>
    <cellStyle name="Comma 53" xfId="6727" xr:uid="{00000000-0005-0000-0000-00005B1A0000}"/>
    <cellStyle name="Comma 54" xfId="16786" xr:uid="{00000000-0005-0000-0000-0000A7410000}"/>
    <cellStyle name="Comma 55" xfId="16794" xr:uid="{00000000-0005-0000-0000-0000B0410000}"/>
    <cellStyle name="Comma 56" xfId="16781" xr:uid="{00000000-0005-0000-0000-0000A1410000}"/>
    <cellStyle name="Comma 57" xfId="16773" xr:uid="{00000000-0005-0000-0000-000099410000}"/>
    <cellStyle name="Comma 58" xfId="16803" xr:uid="{00000000-0005-0000-0000-0000B9410000}"/>
    <cellStyle name="Comma 59" xfId="16784" xr:uid="{00000000-0005-0000-0000-0000A5410000}"/>
    <cellStyle name="Comma 6" xfId="44" xr:uid="{00000000-0005-0000-0000-00002C000000}"/>
    <cellStyle name="Comma 6 2" xfId="754" xr:uid="{00000000-0005-0000-0000-0000FF020000}"/>
    <cellStyle name="Comma 6 3" xfId="357" xr:uid="{00000000-0005-0000-0000-00006D010000}"/>
    <cellStyle name="Comma 60" xfId="16791" xr:uid="{00000000-0005-0000-0000-0000AD410000}"/>
    <cellStyle name="Comma 61" xfId="16771" xr:uid="{00000000-0005-0000-0000-000097410000}"/>
    <cellStyle name="Comma 62" xfId="16780" xr:uid="{00000000-0005-0000-0000-0000A0410000}"/>
    <cellStyle name="Comma 63" xfId="16775" xr:uid="{00000000-0005-0000-0000-00009B410000}"/>
    <cellStyle name="Comma 64" xfId="16807" xr:uid="{00000000-0005-0000-0000-0000BD410000}"/>
    <cellStyle name="Comma 65" xfId="16769" xr:uid="{00000000-0005-0000-0000-000095410000}"/>
    <cellStyle name="Comma 66" xfId="16796" xr:uid="{00000000-0005-0000-0000-0000B2410000}"/>
    <cellStyle name="Comma 67" xfId="16792" xr:uid="{00000000-0005-0000-0000-0000AE410000}"/>
    <cellStyle name="Comma 68" xfId="16799" xr:uid="{00000000-0005-0000-0000-0000B5410000}"/>
    <cellStyle name="Comma 7" xfId="45" xr:uid="{00000000-0005-0000-0000-00002D000000}"/>
    <cellStyle name="Comma 7 2" xfId="755" xr:uid="{00000000-0005-0000-0000-000000030000}"/>
    <cellStyle name="Comma 7 3" xfId="358" xr:uid="{00000000-0005-0000-0000-00006E010000}"/>
    <cellStyle name="Comma 74" xfId="16860" xr:uid="{00000000-0005-0000-0000-0000F2410000}"/>
    <cellStyle name="Comma 76" xfId="30930" xr:uid="{00000000-0005-0000-0000-0000E8780000}"/>
    <cellStyle name="Comma 76 2" xfId="30940" xr:uid="{00000000-0005-0000-0000-0000F8780000}"/>
    <cellStyle name="Comma 77" xfId="30932" xr:uid="{00000000-0005-0000-0000-0000EA780000}"/>
    <cellStyle name="Comma 77 2" xfId="30941" xr:uid="{00000000-0005-0000-0000-0000F9780000}"/>
    <cellStyle name="Comma 78 2" xfId="30942" xr:uid="{00000000-0005-0000-0000-0000FA780000}"/>
    <cellStyle name="Comma 79 2" xfId="30943" xr:uid="{00000000-0005-0000-0000-0000FB780000}"/>
    <cellStyle name="Comma 8" xfId="46" xr:uid="{00000000-0005-0000-0000-00002E000000}"/>
    <cellStyle name="Comma 8 2" xfId="756" xr:uid="{00000000-0005-0000-0000-000001030000}"/>
    <cellStyle name="Comma 8 3" xfId="359" xr:uid="{00000000-0005-0000-0000-00006F010000}"/>
    <cellStyle name="Comma 80 2" xfId="30944" xr:uid="{00000000-0005-0000-0000-0000FC780000}"/>
    <cellStyle name="Comma 81 2" xfId="30945" xr:uid="{00000000-0005-0000-0000-0000FD780000}"/>
    <cellStyle name="Comma 82 2" xfId="30946" xr:uid="{00000000-0005-0000-0000-0000FE780000}"/>
    <cellStyle name="Comma 83 2" xfId="30947" xr:uid="{00000000-0005-0000-0000-0000FF780000}"/>
    <cellStyle name="Comma 84" xfId="30933" xr:uid="{00000000-0005-0000-0000-0000EC780000}"/>
    <cellStyle name="Comma 84 2" xfId="30948" xr:uid="{00000000-0005-0000-0000-000000790000}"/>
    <cellStyle name="Comma 86" xfId="30934" xr:uid="{00000000-0005-0000-0000-0000ED780000}"/>
    <cellStyle name="Comma 86 2" xfId="30949" xr:uid="{00000000-0005-0000-0000-000001790000}"/>
    <cellStyle name="Comma 87" xfId="30931" xr:uid="{00000000-0005-0000-0000-0000E9780000}"/>
    <cellStyle name="Comma 87 2" xfId="30950" xr:uid="{00000000-0005-0000-0000-000002790000}"/>
    <cellStyle name="Comma 9" xfId="47" xr:uid="{00000000-0005-0000-0000-00002F000000}"/>
    <cellStyle name="Comma 9 2" xfId="757" xr:uid="{00000000-0005-0000-0000-000002030000}"/>
    <cellStyle name="Comma 9 3" xfId="360" xr:uid="{00000000-0005-0000-0000-000070010000}"/>
    <cellStyle name="Comma0" xfId="48" xr:uid="{00000000-0005-0000-0000-000030000000}"/>
    <cellStyle name="Comma0 10" xfId="1261" xr:uid="{00000000-0005-0000-0000-0000FD040000}"/>
    <cellStyle name="Comma0 10 2" xfId="1262" xr:uid="{00000000-0005-0000-0000-0000FE040000}"/>
    <cellStyle name="Comma0 11" xfId="1260" xr:uid="{00000000-0005-0000-0000-0000FC040000}"/>
    <cellStyle name="Comma0 2" xfId="49" xr:uid="{00000000-0005-0000-0000-000031000000}"/>
    <cellStyle name="Comma0 2 2" xfId="50" xr:uid="{00000000-0005-0000-0000-000032000000}"/>
    <cellStyle name="Comma0 2 2 2" xfId="587" xr:uid="{00000000-0005-0000-0000-000054020000}"/>
    <cellStyle name="Comma0 2 2 3" xfId="484" xr:uid="{00000000-0005-0000-0000-0000EC010000}"/>
    <cellStyle name="Comma0 2 2 4" xfId="362" xr:uid="{00000000-0005-0000-0000-000072010000}"/>
    <cellStyle name="Comma0 2 3" xfId="51" xr:uid="{00000000-0005-0000-0000-000033000000}"/>
    <cellStyle name="Comma0 2 3 2" xfId="586" xr:uid="{00000000-0005-0000-0000-000053020000}"/>
    <cellStyle name="Comma0 2 3 3" xfId="363" xr:uid="{00000000-0005-0000-0000-000073010000}"/>
    <cellStyle name="Comma0 2 4" xfId="483" xr:uid="{00000000-0005-0000-0000-0000EB010000}"/>
    <cellStyle name="Comma0 2 5" xfId="361" xr:uid="{00000000-0005-0000-0000-000071010000}"/>
    <cellStyle name="Comma0 3" xfId="52" xr:uid="{00000000-0005-0000-0000-000034000000}"/>
    <cellStyle name="Comma0 3 2" xfId="53" xr:uid="{00000000-0005-0000-0000-000035000000}"/>
    <cellStyle name="Comma0 3 2 2" xfId="588" xr:uid="{00000000-0005-0000-0000-000055020000}"/>
    <cellStyle name="Comma0 3 2 3" xfId="365" xr:uid="{00000000-0005-0000-0000-000075010000}"/>
    <cellStyle name="Comma0 3 3" xfId="485" xr:uid="{00000000-0005-0000-0000-0000ED010000}"/>
    <cellStyle name="Comma0 3 4" xfId="364" xr:uid="{00000000-0005-0000-0000-000074010000}"/>
    <cellStyle name="Comma0 4" xfId="54" xr:uid="{00000000-0005-0000-0000-000036000000}"/>
    <cellStyle name="Comma0 4 2" xfId="758" xr:uid="{00000000-0005-0000-0000-000003030000}"/>
    <cellStyle name="Comma0 4 3" xfId="366" xr:uid="{00000000-0005-0000-0000-000076010000}"/>
    <cellStyle name="Comma0 5" xfId="1263" xr:uid="{00000000-0005-0000-0000-0000FF040000}"/>
    <cellStyle name="Comma0 5 2" xfId="1264" xr:uid="{00000000-0005-0000-0000-000000050000}"/>
    <cellStyle name="Comma0 5 3" xfId="1265" xr:uid="{00000000-0005-0000-0000-000001050000}"/>
    <cellStyle name="Comma0 6" xfId="1266" xr:uid="{00000000-0005-0000-0000-000002050000}"/>
    <cellStyle name="Comma0 6 2" xfId="1267" xr:uid="{00000000-0005-0000-0000-000003050000}"/>
    <cellStyle name="Comma0 7" xfId="1268" xr:uid="{00000000-0005-0000-0000-000004050000}"/>
    <cellStyle name="Comma0 7 2" xfId="1269" xr:uid="{00000000-0005-0000-0000-000005050000}"/>
    <cellStyle name="Comma0 8" xfId="1270" xr:uid="{00000000-0005-0000-0000-000006050000}"/>
    <cellStyle name="Comma0 9" xfId="1271" xr:uid="{00000000-0005-0000-0000-000007050000}"/>
    <cellStyle name="Comma0 9 2" xfId="1272" xr:uid="{00000000-0005-0000-0000-000008050000}"/>
    <cellStyle name="Currency" xfId="2" xr:uid="{00000000-0005-0000-0000-000002000000}"/>
    <cellStyle name="Currency [0]" xfId="3" xr:uid="{00000000-0005-0000-0000-000003000000}"/>
    <cellStyle name="Currency 10 2" xfId="1274" xr:uid="{00000000-0005-0000-0000-00000B050000}"/>
    <cellStyle name="Currency 11" xfId="1275" xr:uid="{00000000-0005-0000-0000-00000C050000}"/>
    <cellStyle name="Currency 11 2" xfId="1276" xr:uid="{00000000-0005-0000-0000-00000D050000}"/>
    <cellStyle name="Currency 12" xfId="1277" xr:uid="{00000000-0005-0000-0000-00000E050000}"/>
    <cellStyle name="Currency 13" xfId="1278" xr:uid="{00000000-0005-0000-0000-00000F050000}"/>
    <cellStyle name="Currency 14" xfId="1273" xr:uid="{00000000-0005-0000-0000-000009050000}"/>
    <cellStyle name="Currency 2" xfId="55" xr:uid="{00000000-0005-0000-0000-000037000000}"/>
    <cellStyle name="Currency 2 2 2" xfId="589" xr:uid="{00000000-0005-0000-0000-000057020000}"/>
    <cellStyle name="Currency 2 4" xfId="487" xr:uid="{00000000-0005-0000-0000-0000EF010000}"/>
    <cellStyle name="Currency 2 5" xfId="367" xr:uid="{00000000-0005-0000-0000-000077010000}"/>
    <cellStyle name="Currency 3" xfId="56" xr:uid="{00000000-0005-0000-0000-000038000000}"/>
    <cellStyle name="Currency 3 2" xfId="590" xr:uid="{00000000-0005-0000-0000-000058020000}"/>
    <cellStyle name="Currency 3 3" xfId="488" xr:uid="{00000000-0005-0000-0000-0000F1010000}"/>
    <cellStyle name="Currency 3 4" xfId="368" xr:uid="{00000000-0005-0000-0000-000078010000}"/>
    <cellStyle name="Currency 4" xfId="57" xr:uid="{00000000-0005-0000-0000-000039000000}"/>
    <cellStyle name="Currency 4 2" xfId="486" xr:uid="{00000000-0005-0000-0000-0000EE010000}"/>
    <cellStyle name="Currency 4 3" xfId="369" xr:uid="{00000000-0005-0000-0000-000079010000}"/>
    <cellStyle name="Currency 5" xfId="883" xr:uid="{00000000-0005-0000-0000-000081030000}"/>
    <cellStyle name="Currency 5 2" xfId="1279" xr:uid="{00000000-0005-0000-0000-000010050000}"/>
    <cellStyle name="Currency 5 3" xfId="1280" xr:uid="{00000000-0005-0000-0000-000011050000}"/>
    <cellStyle name="Currency 6" xfId="1281" xr:uid="{00000000-0005-0000-0000-000012050000}"/>
    <cellStyle name="Currency 6 2" xfId="1282" xr:uid="{00000000-0005-0000-0000-000013050000}"/>
    <cellStyle name="Currency 7" xfId="1283" xr:uid="{00000000-0005-0000-0000-000014050000}"/>
    <cellStyle name="Currency 7 2" xfId="1284" xr:uid="{00000000-0005-0000-0000-000015050000}"/>
    <cellStyle name="Currency 8" xfId="1285" xr:uid="{00000000-0005-0000-0000-000016050000}"/>
    <cellStyle name="Currency 8 2" xfId="1286" xr:uid="{00000000-0005-0000-0000-000017050000}"/>
    <cellStyle name="Currency 9" xfId="1287" xr:uid="{00000000-0005-0000-0000-000018050000}"/>
    <cellStyle name="Currency0" xfId="58" xr:uid="{00000000-0005-0000-0000-00003A000000}"/>
    <cellStyle name="Currency0 10" xfId="1289" xr:uid="{00000000-0005-0000-0000-00001A050000}"/>
    <cellStyle name="Currency0 10 2" xfId="1290" xr:uid="{00000000-0005-0000-0000-00001B050000}"/>
    <cellStyle name="Currency0 11" xfId="1288" xr:uid="{00000000-0005-0000-0000-000019050000}"/>
    <cellStyle name="Currency0 12" xfId="1084" xr:uid="{00000000-0005-0000-0000-00004B040000}"/>
    <cellStyle name="Currency0 14" xfId="884" xr:uid="{00000000-0005-0000-0000-000082030000}"/>
    <cellStyle name="Currency0 2" xfId="59" xr:uid="{00000000-0005-0000-0000-00003B000000}"/>
    <cellStyle name="Currency0 2 2" xfId="60" xr:uid="{00000000-0005-0000-0000-00003C000000}"/>
    <cellStyle name="Currency0 2 2 2" xfId="592" xr:uid="{00000000-0005-0000-0000-00005A020000}"/>
    <cellStyle name="Currency0 2 2 3" xfId="490" xr:uid="{00000000-0005-0000-0000-0000F3010000}"/>
    <cellStyle name="Currency0 2 2 5" xfId="886" xr:uid="{00000000-0005-0000-0000-000084030000}"/>
    <cellStyle name="Currency0 2 2 6" xfId="371" xr:uid="{00000000-0005-0000-0000-00007B010000}"/>
    <cellStyle name="Currency0 2 3" xfId="61" xr:uid="{00000000-0005-0000-0000-00003D000000}"/>
    <cellStyle name="Currency0 2 3 2" xfId="591" xr:uid="{00000000-0005-0000-0000-000059020000}"/>
    <cellStyle name="Currency0 2 3 3" xfId="372" xr:uid="{00000000-0005-0000-0000-00007C010000}"/>
    <cellStyle name="Currency0 2 4" xfId="489" xr:uid="{00000000-0005-0000-0000-0000F2010000}"/>
    <cellStyle name="Currency0 2 6" xfId="885" xr:uid="{00000000-0005-0000-0000-000083030000}"/>
    <cellStyle name="Currency0 2 7" xfId="370" xr:uid="{00000000-0005-0000-0000-00007A010000}"/>
    <cellStyle name="Currency0 3" xfId="62" xr:uid="{00000000-0005-0000-0000-00003E000000}"/>
    <cellStyle name="Currency0 3 2" xfId="63" xr:uid="{00000000-0005-0000-0000-00003F000000}"/>
    <cellStyle name="Currency0 3 2 2" xfId="593" xr:uid="{00000000-0005-0000-0000-00005B020000}"/>
    <cellStyle name="Currency0 3 2 3" xfId="374" xr:uid="{00000000-0005-0000-0000-00007E010000}"/>
    <cellStyle name="Currency0 3 3" xfId="491" xr:uid="{00000000-0005-0000-0000-0000F4010000}"/>
    <cellStyle name="Currency0 3 5" xfId="887" xr:uid="{00000000-0005-0000-0000-000085030000}"/>
    <cellStyle name="Currency0 3 6" xfId="373" xr:uid="{00000000-0005-0000-0000-00007D010000}"/>
    <cellStyle name="Currency0 4" xfId="64" xr:uid="{00000000-0005-0000-0000-000040000000}"/>
    <cellStyle name="Currency0 4 2" xfId="759" xr:uid="{00000000-0005-0000-0000-000004030000}"/>
    <cellStyle name="Currency0 4 3" xfId="375" xr:uid="{00000000-0005-0000-0000-00007F010000}"/>
    <cellStyle name="Currency0 5" xfId="1291" xr:uid="{00000000-0005-0000-0000-00001C050000}"/>
    <cellStyle name="Currency0 5 2" xfId="1292" xr:uid="{00000000-0005-0000-0000-00001D050000}"/>
    <cellStyle name="Currency0 5 3" xfId="1293" xr:uid="{00000000-0005-0000-0000-00001E050000}"/>
    <cellStyle name="Currency0 6" xfId="1294" xr:uid="{00000000-0005-0000-0000-00001F050000}"/>
    <cellStyle name="Currency0 6 2" xfId="1295" xr:uid="{00000000-0005-0000-0000-000020050000}"/>
    <cellStyle name="Currency0 7" xfId="1296" xr:uid="{00000000-0005-0000-0000-000021050000}"/>
    <cellStyle name="Currency0 7 2" xfId="1297" xr:uid="{00000000-0005-0000-0000-000022050000}"/>
    <cellStyle name="Currency0 8" xfId="1298" xr:uid="{00000000-0005-0000-0000-000023050000}"/>
    <cellStyle name="Currency0 9" xfId="1299" xr:uid="{00000000-0005-0000-0000-000024050000}"/>
    <cellStyle name="Currency0 9 2" xfId="1300" xr:uid="{00000000-0005-0000-0000-000025050000}"/>
    <cellStyle name="Date" xfId="65" xr:uid="{00000000-0005-0000-0000-000041000000}"/>
    <cellStyle name="Date 10" xfId="1302" xr:uid="{00000000-0005-0000-0000-000027050000}"/>
    <cellStyle name="Date 10 2" xfId="1303" xr:uid="{00000000-0005-0000-0000-000028050000}"/>
    <cellStyle name="Date 11" xfId="1301" xr:uid="{00000000-0005-0000-0000-000026050000}"/>
    <cellStyle name="Date 2" xfId="66" xr:uid="{00000000-0005-0000-0000-000042000000}"/>
    <cellStyle name="Date 2 2" xfId="67" xr:uid="{00000000-0005-0000-0000-000043000000}"/>
    <cellStyle name="Date 2 2 2" xfId="595" xr:uid="{00000000-0005-0000-0000-00005D020000}"/>
    <cellStyle name="Date 2 2 3" xfId="493" xr:uid="{00000000-0005-0000-0000-0000F6010000}"/>
    <cellStyle name="Date 2 2 4" xfId="377" xr:uid="{00000000-0005-0000-0000-000081010000}"/>
    <cellStyle name="Date 2 3" xfId="68" xr:uid="{00000000-0005-0000-0000-000044000000}"/>
    <cellStyle name="Date 2 3 2" xfId="594" xr:uid="{00000000-0005-0000-0000-00005C020000}"/>
    <cellStyle name="Date 2 3 3" xfId="378" xr:uid="{00000000-0005-0000-0000-000082010000}"/>
    <cellStyle name="Date 2 4" xfId="492" xr:uid="{00000000-0005-0000-0000-0000F5010000}"/>
    <cellStyle name="Date 2 5" xfId="376" xr:uid="{00000000-0005-0000-0000-000080010000}"/>
    <cellStyle name="Date 3" xfId="69" xr:uid="{00000000-0005-0000-0000-000045000000}"/>
    <cellStyle name="Date 3 2" xfId="70" xr:uid="{00000000-0005-0000-0000-000046000000}"/>
    <cellStyle name="Date 3 2 2" xfId="596" xr:uid="{00000000-0005-0000-0000-00005E020000}"/>
    <cellStyle name="Date 3 2 3" xfId="380" xr:uid="{00000000-0005-0000-0000-000084010000}"/>
    <cellStyle name="Date 3 3" xfId="494" xr:uid="{00000000-0005-0000-0000-0000F7010000}"/>
    <cellStyle name="Date 3 4" xfId="379" xr:uid="{00000000-0005-0000-0000-000083010000}"/>
    <cellStyle name="Date 4" xfId="71" xr:uid="{00000000-0005-0000-0000-000047000000}"/>
    <cellStyle name="Date 4 2" xfId="760" xr:uid="{00000000-0005-0000-0000-000005030000}"/>
    <cellStyle name="Date 4 3" xfId="381" xr:uid="{00000000-0005-0000-0000-000085010000}"/>
    <cellStyle name="Date 5" xfId="1304" xr:uid="{00000000-0005-0000-0000-000029050000}"/>
    <cellStyle name="Date 5 2" xfId="1305" xr:uid="{00000000-0005-0000-0000-00002A050000}"/>
    <cellStyle name="Date 5 3" xfId="1306" xr:uid="{00000000-0005-0000-0000-00002B050000}"/>
    <cellStyle name="Date 6" xfId="1307" xr:uid="{00000000-0005-0000-0000-00002C050000}"/>
    <cellStyle name="Date 6 2" xfId="1308" xr:uid="{00000000-0005-0000-0000-00002D050000}"/>
    <cellStyle name="Date 7" xfId="1309" xr:uid="{00000000-0005-0000-0000-00002E050000}"/>
    <cellStyle name="Date 7 2" xfId="1310" xr:uid="{00000000-0005-0000-0000-00002F050000}"/>
    <cellStyle name="Date 8" xfId="1311" xr:uid="{00000000-0005-0000-0000-000030050000}"/>
    <cellStyle name="Date 9" xfId="1312" xr:uid="{00000000-0005-0000-0000-000031050000}"/>
    <cellStyle name="Date 9 2" xfId="1313" xr:uid="{00000000-0005-0000-0000-000032050000}"/>
    <cellStyle name="Emphasis 1" xfId="346" xr:uid="{00000000-0005-0000-0000-000062010000}"/>
    <cellStyle name="Emphasis 2" xfId="347" xr:uid="{00000000-0005-0000-0000-000063010000}"/>
    <cellStyle name="Emphasis 3" xfId="348" xr:uid="{00000000-0005-0000-0000-000064010000}"/>
    <cellStyle name="Explanatory Text" xfId="72" xr:uid="{00000000-0005-0000-0000-000048000000}"/>
    <cellStyle name="Explanatory Text 2" xfId="681" xr:uid="{00000000-0005-0000-0000-0000B5020000}"/>
    <cellStyle name="Explanatory Text 2 2" xfId="1069" xr:uid="{00000000-0005-0000-0000-00003C040000}"/>
    <cellStyle name="Explanatory Text 2 4" xfId="888" xr:uid="{00000000-0005-0000-0000-000086030000}"/>
    <cellStyle name="Fixed" xfId="73" xr:uid="{00000000-0005-0000-0000-000049000000}"/>
    <cellStyle name="Fixed 10" xfId="1315" xr:uid="{00000000-0005-0000-0000-000034050000}"/>
    <cellStyle name="Fixed 10 2" xfId="1316" xr:uid="{00000000-0005-0000-0000-000035050000}"/>
    <cellStyle name="Fixed 11" xfId="1314" xr:uid="{00000000-0005-0000-0000-000033050000}"/>
    <cellStyle name="Fixed 2" xfId="74" xr:uid="{00000000-0005-0000-0000-00004A000000}"/>
    <cellStyle name="Fixed 2 2" xfId="75" xr:uid="{00000000-0005-0000-0000-00004B000000}"/>
    <cellStyle name="Fixed 2 2 2" xfId="598" xr:uid="{00000000-0005-0000-0000-000060020000}"/>
    <cellStyle name="Fixed 2 2 3" xfId="496" xr:uid="{00000000-0005-0000-0000-0000F9010000}"/>
    <cellStyle name="Fixed 2 2 4" xfId="383" xr:uid="{00000000-0005-0000-0000-000087010000}"/>
    <cellStyle name="Fixed 2 3" xfId="76" xr:uid="{00000000-0005-0000-0000-00004C000000}"/>
    <cellStyle name="Fixed 2 3 2" xfId="597" xr:uid="{00000000-0005-0000-0000-00005F020000}"/>
    <cellStyle name="Fixed 2 3 3" xfId="384" xr:uid="{00000000-0005-0000-0000-000088010000}"/>
    <cellStyle name="Fixed 2 4" xfId="495" xr:uid="{00000000-0005-0000-0000-0000F8010000}"/>
    <cellStyle name="Fixed 2 5" xfId="382" xr:uid="{00000000-0005-0000-0000-000086010000}"/>
    <cellStyle name="Fixed 3" xfId="77" xr:uid="{00000000-0005-0000-0000-00004D000000}"/>
    <cellStyle name="Fixed 3 2" xfId="78" xr:uid="{00000000-0005-0000-0000-00004E000000}"/>
    <cellStyle name="Fixed 3 2 2" xfId="599" xr:uid="{00000000-0005-0000-0000-000061020000}"/>
    <cellStyle name="Fixed 3 2 3" xfId="386" xr:uid="{00000000-0005-0000-0000-00008A010000}"/>
    <cellStyle name="Fixed 3 3" xfId="497" xr:uid="{00000000-0005-0000-0000-0000FA010000}"/>
    <cellStyle name="Fixed 3 4" xfId="385" xr:uid="{00000000-0005-0000-0000-000089010000}"/>
    <cellStyle name="Fixed 4" xfId="79" xr:uid="{00000000-0005-0000-0000-00004F000000}"/>
    <cellStyle name="Fixed 4 2" xfId="761" xr:uid="{00000000-0005-0000-0000-000006030000}"/>
    <cellStyle name="Fixed 4 3" xfId="387" xr:uid="{00000000-0005-0000-0000-00008B010000}"/>
    <cellStyle name="Fixed 5" xfId="1317" xr:uid="{00000000-0005-0000-0000-000036050000}"/>
    <cellStyle name="Fixed 5 2" xfId="1318" xr:uid="{00000000-0005-0000-0000-000037050000}"/>
    <cellStyle name="Fixed 5 3" xfId="1319" xr:uid="{00000000-0005-0000-0000-000038050000}"/>
    <cellStyle name="Fixed 6" xfId="1320" xr:uid="{00000000-0005-0000-0000-000039050000}"/>
    <cellStyle name="Fixed 6 2" xfId="1321" xr:uid="{00000000-0005-0000-0000-00003A050000}"/>
    <cellStyle name="Fixed 7" xfId="1322" xr:uid="{00000000-0005-0000-0000-00003B050000}"/>
    <cellStyle name="Fixed 7 2" xfId="1323" xr:uid="{00000000-0005-0000-0000-00003C050000}"/>
    <cellStyle name="Fixed 8" xfId="1324" xr:uid="{00000000-0005-0000-0000-00003D050000}"/>
    <cellStyle name="Fixed 9" xfId="1325" xr:uid="{00000000-0005-0000-0000-00003E050000}"/>
    <cellStyle name="Fixed 9 2" xfId="1326" xr:uid="{00000000-0005-0000-0000-00003F050000}"/>
    <cellStyle name="Good" xfId="80" xr:uid="{00000000-0005-0000-0000-000050000000}"/>
    <cellStyle name="Good 2" xfId="682" xr:uid="{00000000-0005-0000-0000-0000B6020000}"/>
    <cellStyle name="Good 2 2" xfId="1070" xr:uid="{00000000-0005-0000-0000-00003D040000}"/>
    <cellStyle name="Good 2 4" xfId="889" xr:uid="{00000000-0005-0000-0000-000087030000}"/>
    <cellStyle name="Grey" xfId="81" xr:uid="{00000000-0005-0000-0000-000051000000}"/>
    <cellStyle name="Grey 2" xfId="82" xr:uid="{00000000-0005-0000-0000-000052000000}"/>
    <cellStyle name="Grey 3" xfId="83" xr:uid="{00000000-0005-0000-0000-000053000000}"/>
    <cellStyle name="HEADER" xfId="84" xr:uid="{00000000-0005-0000-0000-000054000000}"/>
    <cellStyle name="HEADER 2" xfId="1086" xr:uid="{00000000-0005-0000-0000-00004D040000}"/>
    <cellStyle name="HEADER 4" xfId="890" xr:uid="{00000000-0005-0000-0000-000088030000}"/>
    <cellStyle name="Header1" xfId="85" xr:uid="{00000000-0005-0000-0000-000055000000}"/>
    <cellStyle name="Header1 2" xfId="1087" xr:uid="{00000000-0005-0000-0000-00004E040000}"/>
    <cellStyle name="Header1 4" xfId="891" xr:uid="{00000000-0005-0000-0000-000089030000}"/>
    <cellStyle name="Header2" xfId="86" xr:uid="{00000000-0005-0000-0000-000056000000}"/>
    <cellStyle name="Header2 2" xfId="1088" xr:uid="{00000000-0005-0000-0000-00004F040000}"/>
    <cellStyle name="Header2 4" xfId="892" xr:uid="{00000000-0005-0000-0000-00008A030000}"/>
    <cellStyle name="Heading 1" xfId="87" xr:uid="{00000000-0005-0000-0000-000057000000}"/>
    <cellStyle name="Heading 1 2" xfId="88" xr:uid="{00000000-0005-0000-0000-000058000000}"/>
    <cellStyle name="Heading 1 2 2" xfId="894" xr:uid="{00000000-0005-0000-0000-00008C030000}"/>
    <cellStyle name="Heading 1 2 3" xfId="1089" xr:uid="{00000000-0005-0000-0000-000050040000}"/>
    <cellStyle name="Heading 1 2 5" xfId="893" xr:uid="{00000000-0005-0000-0000-00008B030000}"/>
    <cellStyle name="Heading 1 3" xfId="683" xr:uid="{00000000-0005-0000-0000-0000B7020000}"/>
    <cellStyle name="Heading 1 3 10" xfId="895" xr:uid="{00000000-0005-0000-0000-00008D030000}"/>
    <cellStyle name="Heading 1 3 2" xfId="1328" xr:uid="{00000000-0005-0000-0000-000041050000}"/>
    <cellStyle name="Heading 1 3 3" xfId="1329" xr:uid="{00000000-0005-0000-0000-000042050000}"/>
    <cellStyle name="Heading 1 3 4" xfId="1330" xr:uid="{00000000-0005-0000-0000-000043050000}"/>
    <cellStyle name="Heading 1 3 5" xfId="1331" xr:uid="{00000000-0005-0000-0000-000044050000}"/>
    <cellStyle name="Heading 1 3 6" xfId="1332" xr:uid="{00000000-0005-0000-0000-000045050000}"/>
    <cellStyle name="Heading 1 3 7" xfId="1327" xr:uid="{00000000-0005-0000-0000-000040050000}"/>
    <cellStyle name="Heading 1 3 8" xfId="1071" xr:uid="{00000000-0005-0000-0000-00003E040000}"/>
    <cellStyle name="Heading 1 4" xfId="475" xr:uid="{00000000-0005-0000-0000-0000E3010000}"/>
    <cellStyle name="Heading 1 4 5" xfId="1333" xr:uid="{00000000-0005-0000-0000-000046050000}"/>
    <cellStyle name="Heading 1 5" xfId="1334" xr:uid="{00000000-0005-0000-0000-000047050000}"/>
    <cellStyle name="Heading 1 6" xfId="1335" xr:uid="{00000000-0005-0000-0000-000048050000}"/>
    <cellStyle name="Heading 1 7" xfId="1336" xr:uid="{00000000-0005-0000-0000-000049050000}"/>
    <cellStyle name="Heading 1 8" xfId="1337" xr:uid="{00000000-0005-0000-0000-00004A050000}"/>
    <cellStyle name="Heading 1 9" xfId="1338" xr:uid="{00000000-0005-0000-0000-00004B050000}"/>
    <cellStyle name="Heading 2" xfId="89" xr:uid="{00000000-0005-0000-0000-000059000000}"/>
    <cellStyle name="Heading 2 10" xfId="1339" xr:uid="{00000000-0005-0000-0000-00004C050000}"/>
    <cellStyle name="Heading 2 2" xfId="90" xr:uid="{00000000-0005-0000-0000-00005A000000}"/>
    <cellStyle name="Heading 2 2 2" xfId="91" xr:uid="{00000000-0005-0000-0000-00005B000000}"/>
    <cellStyle name="Heading 2 2 2 2" xfId="897" xr:uid="{00000000-0005-0000-0000-00008F030000}"/>
    <cellStyle name="Heading 2 2 3" xfId="1091" xr:uid="{00000000-0005-0000-0000-000052040000}"/>
    <cellStyle name="Heading 2 2 5" xfId="896" xr:uid="{00000000-0005-0000-0000-00008E030000}"/>
    <cellStyle name="Heading 2 3" xfId="92" xr:uid="{00000000-0005-0000-0000-00005C000000}"/>
    <cellStyle name="Heading 2 3 2" xfId="1090" xr:uid="{00000000-0005-0000-0000-000051040000}"/>
    <cellStyle name="Heading 2 3 4" xfId="898" xr:uid="{00000000-0005-0000-0000-000090030000}"/>
    <cellStyle name="Heading 2 4" xfId="684" xr:uid="{00000000-0005-0000-0000-0000B8020000}"/>
    <cellStyle name="Heading 2 4 2" xfId="1341" xr:uid="{00000000-0005-0000-0000-00004E050000}"/>
    <cellStyle name="Heading 2 4 3" xfId="1342" xr:uid="{00000000-0005-0000-0000-00004F050000}"/>
    <cellStyle name="Heading 2 4 4" xfId="1343" xr:uid="{00000000-0005-0000-0000-000050050000}"/>
    <cellStyle name="Heading 2 4 5" xfId="1344" xr:uid="{00000000-0005-0000-0000-000051050000}"/>
    <cellStyle name="Heading 2 4 6" xfId="1345" xr:uid="{00000000-0005-0000-0000-000052050000}"/>
    <cellStyle name="Heading 2 4 7" xfId="1340" xr:uid="{00000000-0005-0000-0000-00004D050000}"/>
    <cellStyle name="Heading 2 5" xfId="476" xr:uid="{00000000-0005-0000-0000-0000E4010000}"/>
    <cellStyle name="Heading 2 5 4" xfId="1346" xr:uid="{00000000-0005-0000-0000-000053050000}"/>
    <cellStyle name="Heading 2 6" xfId="1347" xr:uid="{00000000-0005-0000-0000-000054050000}"/>
    <cellStyle name="Heading 2 7" xfId="1348" xr:uid="{00000000-0005-0000-0000-000055050000}"/>
    <cellStyle name="Heading 2 8" xfId="1349" xr:uid="{00000000-0005-0000-0000-000056050000}"/>
    <cellStyle name="Heading 2 9" xfId="1350" xr:uid="{00000000-0005-0000-0000-000057050000}"/>
    <cellStyle name="Heading 3" xfId="93" xr:uid="{00000000-0005-0000-0000-00005D000000}"/>
    <cellStyle name="Heading 3 2" xfId="685" xr:uid="{00000000-0005-0000-0000-0000B9020000}"/>
    <cellStyle name="Heading 3 2 10" xfId="899" xr:uid="{00000000-0005-0000-0000-000091030000}"/>
    <cellStyle name="Heading 3 2 2" xfId="1352" xr:uid="{00000000-0005-0000-0000-000059050000}"/>
    <cellStyle name="Heading 3 2 3" xfId="1353" xr:uid="{00000000-0005-0000-0000-00005A050000}"/>
    <cellStyle name="Heading 3 2 4" xfId="1354" xr:uid="{00000000-0005-0000-0000-00005B050000}"/>
    <cellStyle name="Heading 3 2 5" xfId="1355" xr:uid="{00000000-0005-0000-0000-00005C050000}"/>
    <cellStyle name="Heading 3 2 6" xfId="1356" xr:uid="{00000000-0005-0000-0000-00005D050000}"/>
    <cellStyle name="Heading 3 2 7" xfId="1351" xr:uid="{00000000-0005-0000-0000-000058050000}"/>
    <cellStyle name="Heading 3 2 8" xfId="1072" xr:uid="{00000000-0005-0000-0000-00003F040000}"/>
    <cellStyle name="Heading 4" xfId="94" xr:uid="{00000000-0005-0000-0000-00005E000000}"/>
    <cellStyle name="Heading 4 2" xfId="686" xr:uid="{00000000-0005-0000-0000-0000BA020000}"/>
    <cellStyle name="Heading 4 2 10" xfId="900" xr:uid="{00000000-0005-0000-0000-000092030000}"/>
    <cellStyle name="Heading 4 2 2" xfId="1358" xr:uid="{00000000-0005-0000-0000-00005F050000}"/>
    <cellStyle name="Heading 4 2 3" xfId="1359" xr:uid="{00000000-0005-0000-0000-000060050000}"/>
    <cellStyle name="Heading 4 2 4" xfId="1360" xr:uid="{00000000-0005-0000-0000-000061050000}"/>
    <cellStyle name="Heading 4 2 5" xfId="1361" xr:uid="{00000000-0005-0000-0000-000062050000}"/>
    <cellStyle name="Heading 4 2 6" xfId="1362" xr:uid="{00000000-0005-0000-0000-000063050000}"/>
    <cellStyle name="Heading 4 2 7" xfId="1357" xr:uid="{00000000-0005-0000-0000-00005E050000}"/>
    <cellStyle name="Heading 4 2 8" xfId="1073" xr:uid="{00000000-0005-0000-0000-000040040000}"/>
    <cellStyle name="Heading1" xfId="95" xr:uid="{00000000-0005-0000-0000-00005F000000}"/>
    <cellStyle name="Heading1 10" xfId="1364" xr:uid="{00000000-0005-0000-0000-000065050000}"/>
    <cellStyle name="Heading1 10 2" xfId="1365" xr:uid="{00000000-0005-0000-0000-000066050000}"/>
    <cellStyle name="Heading1 11" xfId="1363" xr:uid="{00000000-0005-0000-0000-000064050000}"/>
    <cellStyle name="Heading1 2" xfId="96" xr:uid="{00000000-0005-0000-0000-000060000000}"/>
    <cellStyle name="Heading1 2 2" xfId="97" xr:uid="{00000000-0005-0000-0000-000061000000}"/>
    <cellStyle name="Heading1 2 2 2" xfId="601" xr:uid="{00000000-0005-0000-0000-000063020000}"/>
    <cellStyle name="Heading1 2 2 3" xfId="499" xr:uid="{00000000-0005-0000-0000-0000FC010000}"/>
    <cellStyle name="Heading1 2 2 4" xfId="389" xr:uid="{00000000-0005-0000-0000-00008D010000}"/>
    <cellStyle name="Heading1 2 3" xfId="98" xr:uid="{00000000-0005-0000-0000-000062000000}"/>
    <cellStyle name="Heading1 2 3 2" xfId="600" xr:uid="{00000000-0005-0000-0000-000062020000}"/>
    <cellStyle name="Heading1 2 3 3" xfId="390" xr:uid="{00000000-0005-0000-0000-00008E010000}"/>
    <cellStyle name="Heading1 2 4" xfId="498" xr:uid="{00000000-0005-0000-0000-0000FB010000}"/>
    <cellStyle name="Heading1 2 5" xfId="388" xr:uid="{00000000-0005-0000-0000-00008C010000}"/>
    <cellStyle name="Heading1 3" xfId="99" xr:uid="{00000000-0005-0000-0000-000063000000}"/>
    <cellStyle name="Heading1 3 2" xfId="100" xr:uid="{00000000-0005-0000-0000-000064000000}"/>
    <cellStyle name="Heading1 3 2 2" xfId="602" xr:uid="{00000000-0005-0000-0000-000064020000}"/>
    <cellStyle name="Heading1 3 2 3" xfId="392" xr:uid="{00000000-0005-0000-0000-000090010000}"/>
    <cellStyle name="Heading1 3 3" xfId="500" xr:uid="{00000000-0005-0000-0000-0000FD010000}"/>
    <cellStyle name="Heading1 3 4" xfId="391" xr:uid="{00000000-0005-0000-0000-00008F010000}"/>
    <cellStyle name="Heading1 4" xfId="101" xr:uid="{00000000-0005-0000-0000-000065000000}"/>
    <cellStyle name="Heading1 4 2" xfId="762" xr:uid="{00000000-0005-0000-0000-000007030000}"/>
    <cellStyle name="Heading1 4 3" xfId="393" xr:uid="{00000000-0005-0000-0000-000091010000}"/>
    <cellStyle name="Heading1 5" xfId="1366" xr:uid="{00000000-0005-0000-0000-000067050000}"/>
    <cellStyle name="Heading1 5 2" xfId="1367" xr:uid="{00000000-0005-0000-0000-000068050000}"/>
    <cellStyle name="Heading1 5 3" xfId="1368" xr:uid="{00000000-0005-0000-0000-000069050000}"/>
    <cellStyle name="Heading1 6" xfId="1369" xr:uid="{00000000-0005-0000-0000-00006A050000}"/>
    <cellStyle name="Heading1 6 2" xfId="1370" xr:uid="{00000000-0005-0000-0000-00006B050000}"/>
    <cellStyle name="Heading1 7" xfId="1371" xr:uid="{00000000-0005-0000-0000-00006C050000}"/>
    <cellStyle name="Heading1 7 2" xfId="1372" xr:uid="{00000000-0005-0000-0000-00006D050000}"/>
    <cellStyle name="Heading1 8" xfId="1373" xr:uid="{00000000-0005-0000-0000-00006E050000}"/>
    <cellStyle name="Heading1 9" xfId="1374" xr:uid="{00000000-0005-0000-0000-00006F050000}"/>
    <cellStyle name="Heading1 9 2" xfId="1375" xr:uid="{00000000-0005-0000-0000-000070050000}"/>
    <cellStyle name="Heading1_2011-10 LIEE Table 6 (2)" xfId="102" xr:uid="{00000000-0005-0000-0000-000066000000}"/>
    <cellStyle name="Heading2" xfId="103" xr:uid="{00000000-0005-0000-0000-000067000000}"/>
    <cellStyle name="Heading2 10" xfId="1377" xr:uid="{00000000-0005-0000-0000-000072050000}"/>
    <cellStyle name="Heading2 10 2" xfId="1378" xr:uid="{00000000-0005-0000-0000-000073050000}"/>
    <cellStyle name="Heading2 11" xfId="1376" xr:uid="{00000000-0005-0000-0000-000071050000}"/>
    <cellStyle name="Heading2 2" xfId="104" xr:uid="{00000000-0005-0000-0000-000068000000}"/>
    <cellStyle name="Heading2 2 2" xfId="105" xr:uid="{00000000-0005-0000-0000-000069000000}"/>
    <cellStyle name="Heading2 2 2 2" xfId="604" xr:uid="{00000000-0005-0000-0000-000066020000}"/>
    <cellStyle name="Heading2 2 2 3" xfId="502" xr:uid="{00000000-0005-0000-0000-0000FF010000}"/>
    <cellStyle name="Heading2 2 2 4" xfId="395" xr:uid="{00000000-0005-0000-0000-000093010000}"/>
    <cellStyle name="Heading2 2 3" xfId="106" xr:uid="{00000000-0005-0000-0000-00006A000000}"/>
    <cellStyle name="Heading2 2 3 2" xfId="603" xr:uid="{00000000-0005-0000-0000-000065020000}"/>
    <cellStyle name="Heading2 2 3 3" xfId="396" xr:uid="{00000000-0005-0000-0000-000094010000}"/>
    <cellStyle name="Heading2 2 4" xfId="501" xr:uid="{00000000-0005-0000-0000-0000FE010000}"/>
    <cellStyle name="Heading2 2 5" xfId="394" xr:uid="{00000000-0005-0000-0000-000092010000}"/>
    <cellStyle name="Heading2 3" xfId="107" xr:uid="{00000000-0005-0000-0000-00006B000000}"/>
    <cellStyle name="Heading2 3 2" xfId="108" xr:uid="{00000000-0005-0000-0000-00006C000000}"/>
    <cellStyle name="Heading2 3 2 2" xfId="605" xr:uid="{00000000-0005-0000-0000-000067020000}"/>
    <cellStyle name="Heading2 3 2 3" xfId="398" xr:uid="{00000000-0005-0000-0000-000096010000}"/>
    <cellStyle name="Heading2 3 3" xfId="503" xr:uid="{00000000-0005-0000-0000-000000020000}"/>
    <cellStyle name="Heading2 3 4" xfId="397" xr:uid="{00000000-0005-0000-0000-000095010000}"/>
    <cellStyle name="Heading2 4" xfId="109" xr:uid="{00000000-0005-0000-0000-00006D000000}"/>
    <cellStyle name="Heading2 4 2" xfId="763" xr:uid="{00000000-0005-0000-0000-000008030000}"/>
    <cellStyle name="Heading2 4 3" xfId="399" xr:uid="{00000000-0005-0000-0000-000097010000}"/>
    <cellStyle name="Heading2 5" xfId="1379" xr:uid="{00000000-0005-0000-0000-000074050000}"/>
    <cellStyle name="Heading2 5 2" xfId="1380" xr:uid="{00000000-0005-0000-0000-000075050000}"/>
    <cellStyle name="Heading2 5 3" xfId="1381" xr:uid="{00000000-0005-0000-0000-000076050000}"/>
    <cellStyle name="Heading2 6" xfId="1382" xr:uid="{00000000-0005-0000-0000-000077050000}"/>
    <cellStyle name="Heading2 6 2" xfId="1383" xr:uid="{00000000-0005-0000-0000-000078050000}"/>
    <cellStyle name="Heading2 7" xfId="1384" xr:uid="{00000000-0005-0000-0000-000079050000}"/>
    <cellStyle name="Heading2 7 2" xfId="1385" xr:uid="{00000000-0005-0000-0000-00007A050000}"/>
    <cellStyle name="Heading2 8" xfId="1386" xr:uid="{00000000-0005-0000-0000-00007B050000}"/>
    <cellStyle name="Heading2 9" xfId="1387" xr:uid="{00000000-0005-0000-0000-00007C050000}"/>
    <cellStyle name="Heading2 9 2" xfId="1388" xr:uid="{00000000-0005-0000-0000-00007D050000}"/>
    <cellStyle name="Heading2_2011-10 LIEE Table 6 (2)" xfId="110" xr:uid="{00000000-0005-0000-0000-00006E000000}"/>
    <cellStyle name="Hidden" xfId="111" xr:uid="{00000000-0005-0000-0000-00006F000000}"/>
    <cellStyle name="Hidden 2" xfId="606" xr:uid="{00000000-0005-0000-0000-000068020000}"/>
    <cellStyle name="Hidden 3" xfId="504" xr:uid="{00000000-0005-0000-0000-000001020000}"/>
    <cellStyle name="Hidden 4" xfId="400" xr:uid="{00000000-0005-0000-0000-000098010000}"/>
    <cellStyle name="HIGHLIGHT" xfId="112" xr:uid="{00000000-0005-0000-0000-000070000000}"/>
    <cellStyle name="HIGHLIGHT 2" xfId="1092" xr:uid="{00000000-0005-0000-0000-000053040000}"/>
    <cellStyle name="HIGHLIGHT 4" xfId="901" xr:uid="{00000000-0005-0000-0000-000093030000}"/>
    <cellStyle name="Hyperlink 2" xfId="902" xr:uid="{00000000-0005-0000-0000-000094030000}"/>
    <cellStyle name="Hyperlink 3" xfId="30951" xr:uid="{4185FD50-A1E0-4D04-B185-B5CE54A26645}"/>
    <cellStyle name="Input" xfId="113" xr:uid="{00000000-0005-0000-0000-000071000000}"/>
    <cellStyle name="Input [yellow]" xfId="114" xr:uid="{00000000-0005-0000-0000-000072000000}"/>
    <cellStyle name="Input [yellow] 2" xfId="115" xr:uid="{00000000-0005-0000-0000-000073000000}"/>
    <cellStyle name="Input [yellow] 3" xfId="116" xr:uid="{00000000-0005-0000-0000-000074000000}"/>
    <cellStyle name="Input 10" xfId="16763" xr:uid="{00000000-0005-0000-0000-00008F410000}"/>
    <cellStyle name="Input 2" xfId="687" xr:uid="{00000000-0005-0000-0000-0000BB020000}"/>
    <cellStyle name="Input 2 10" xfId="903" xr:uid="{00000000-0005-0000-0000-000095030000}"/>
    <cellStyle name="Input 2 2" xfId="1390" xr:uid="{00000000-0005-0000-0000-00007F050000}"/>
    <cellStyle name="Input 2 3" xfId="1391" xr:uid="{00000000-0005-0000-0000-000080050000}"/>
    <cellStyle name="Input 2 4" xfId="1392" xr:uid="{00000000-0005-0000-0000-000081050000}"/>
    <cellStyle name="Input 2 5" xfId="1393" xr:uid="{00000000-0005-0000-0000-000082050000}"/>
    <cellStyle name="Input 2 6" xfId="1394" xr:uid="{00000000-0005-0000-0000-000083050000}"/>
    <cellStyle name="Input 2 7" xfId="1389" xr:uid="{00000000-0005-0000-0000-00007E050000}"/>
    <cellStyle name="Input 2 8" xfId="1074" xr:uid="{00000000-0005-0000-0000-000041040000}"/>
    <cellStyle name="Input 3" xfId="904" xr:uid="{00000000-0005-0000-0000-000096030000}"/>
    <cellStyle name="Input 3 2" xfId="1395" xr:uid="{00000000-0005-0000-0000-000084050000}"/>
    <cellStyle name="Input 4" xfId="905" xr:uid="{00000000-0005-0000-0000-000097030000}"/>
    <cellStyle name="Input 4 2" xfId="1396" xr:uid="{00000000-0005-0000-0000-000085050000}"/>
    <cellStyle name="Input 5" xfId="906" xr:uid="{00000000-0005-0000-0000-000098030000}"/>
    <cellStyle name="Input 5 2" xfId="1397" xr:uid="{00000000-0005-0000-0000-000086050000}"/>
    <cellStyle name="Input 6" xfId="907" xr:uid="{00000000-0005-0000-0000-000099030000}"/>
    <cellStyle name="Input 6 2" xfId="1398" xr:uid="{00000000-0005-0000-0000-000087050000}"/>
    <cellStyle name="Input 7" xfId="1399" xr:uid="{00000000-0005-0000-0000-000088050000}"/>
    <cellStyle name="Input 8" xfId="3327" xr:uid="{00000000-0005-0000-0000-0000110D0000}"/>
    <cellStyle name="Input 9" xfId="16765" xr:uid="{00000000-0005-0000-0000-000091410000}"/>
    <cellStyle name="Linked Cell" xfId="117" xr:uid="{00000000-0005-0000-0000-000075000000}"/>
    <cellStyle name="Linked Cell 2" xfId="688" xr:uid="{00000000-0005-0000-0000-0000BC020000}"/>
    <cellStyle name="Linked Cell 2 2" xfId="1075" xr:uid="{00000000-0005-0000-0000-000042040000}"/>
    <cellStyle name="Linked Cell 2 4" xfId="908" xr:uid="{00000000-0005-0000-0000-00009A030000}"/>
    <cellStyle name="Neutral" xfId="118" xr:uid="{00000000-0005-0000-0000-000076000000}"/>
    <cellStyle name="Neutral 2" xfId="689" xr:uid="{00000000-0005-0000-0000-0000BD020000}"/>
    <cellStyle name="Neutral 2 2" xfId="1076" xr:uid="{00000000-0005-0000-0000-000043040000}"/>
    <cellStyle name="Neutral 2 4" xfId="909" xr:uid="{00000000-0005-0000-0000-00009B030000}"/>
    <cellStyle name="no dec" xfId="119" xr:uid="{00000000-0005-0000-0000-000077000000}"/>
    <cellStyle name="no dec 2" xfId="120" xr:uid="{00000000-0005-0000-0000-000078000000}"/>
    <cellStyle name="no dec 2 2" xfId="910" xr:uid="{00000000-0005-0000-0000-00009C030000}"/>
    <cellStyle name="no dec_2011-12 LIEE Table 1 Updated budget" xfId="121" xr:uid="{00000000-0005-0000-0000-000079000000}"/>
    <cellStyle name="Normal" xfId="0" builtinId="0"/>
    <cellStyle name="Normal - Style1" xfId="122" xr:uid="{00000000-0005-0000-0000-00007A000000}"/>
    <cellStyle name="Normal - Style1 2" xfId="123" xr:uid="{00000000-0005-0000-0000-00007B000000}"/>
    <cellStyle name="Normal - Style1 2 2" xfId="911" xr:uid="{00000000-0005-0000-0000-00009D030000}"/>
    <cellStyle name="Normal - Style1_2011-12 LIEE Table 1 Updated budget" xfId="124" xr:uid="{00000000-0005-0000-0000-00007C000000}"/>
    <cellStyle name="Normal 10" xfId="704" xr:uid="{00000000-0005-0000-0000-0000CC020000}"/>
    <cellStyle name="Normal 10 2 2" xfId="839" xr:uid="{00000000-0005-0000-0000-000054030000}"/>
    <cellStyle name="Normal 10 2 3" xfId="725" xr:uid="{00000000-0005-0000-0000-0000E1020000}"/>
    <cellStyle name="Normal 10 3" xfId="746" xr:uid="{00000000-0005-0000-0000-0000F6020000}"/>
    <cellStyle name="Normal 10 3 2" xfId="1400" xr:uid="{00000000-0005-0000-0000-000089050000}"/>
    <cellStyle name="Normal 100" xfId="16760" xr:uid="{00000000-0005-0000-0000-00008C410000}"/>
    <cellStyle name="Normal 101" xfId="16764" xr:uid="{00000000-0005-0000-0000-000090410000}"/>
    <cellStyle name="Normal 102" xfId="11737" xr:uid="{00000000-0005-0000-0000-0000ED2D0000}"/>
    <cellStyle name="Normal 102 3" xfId="26836" xr:uid="{00000000-0005-0000-0000-0000EA680000}"/>
    <cellStyle name="Normal 103" xfId="11742" xr:uid="{00000000-0005-0000-0000-0000F22D0000}"/>
    <cellStyle name="Normal 103 3" xfId="26840" xr:uid="{00000000-0005-0000-0000-0000EE680000}"/>
    <cellStyle name="Normal 104" xfId="11740" xr:uid="{00000000-0005-0000-0000-0000F02D0000}"/>
    <cellStyle name="Normal 104 3" xfId="26838" xr:uid="{00000000-0005-0000-0000-0000EC680000}"/>
    <cellStyle name="Normal 105" xfId="11739" xr:uid="{00000000-0005-0000-0000-0000EF2D0000}"/>
    <cellStyle name="Normal 105 3" xfId="26837" xr:uid="{00000000-0005-0000-0000-0000EB680000}"/>
    <cellStyle name="Normal 106" xfId="6715" xr:uid="{00000000-0005-0000-0000-00004F1A0000}"/>
    <cellStyle name="Normal 107" xfId="6720" xr:uid="{00000000-0005-0000-0000-0000541A0000}"/>
    <cellStyle name="Normal 108" xfId="8400" xr:uid="{00000000-0005-0000-0000-0000E4200000}"/>
    <cellStyle name="Normal 109" xfId="6717" xr:uid="{00000000-0005-0000-0000-0000511A0000}"/>
    <cellStyle name="Normal 11" xfId="705" xr:uid="{00000000-0005-0000-0000-0000CD020000}"/>
    <cellStyle name="Normal 11 2" xfId="726" xr:uid="{00000000-0005-0000-0000-0000E2020000}"/>
    <cellStyle name="Normal 11 3" xfId="747" xr:uid="{00000000-0005-0000-0000-0000F7020000}"/>
    <cellStyle name="Normal 11 4" xfId="912" xr:uid="{00000000-0005-0000-0000-00009E030000}"/>
    <cellStyle name="Normal 110" xfId="16795" xr:uid="{00000000-0005-0000-0000-0000B1410000}"/>
    <cellStyle name="Normal 111" xfId="16790" xr:uid="{00000000-0005-0000-0000-0000AC410000}"/>
    <cellStyle name="Normal 112" xfId="16779" xr:uid="{00000000-0005-0000-0000-00009F410000}"/>
    <cellStyle name="Normal 113" xfId="16785" xr:uid="{00000000-0005-0000-0000-0000A6410000}"/>
    <cellStyle name="Normal 114" xfId="16782" xr:uid="{00000000-0005-0000-0000-0000A3410000}"/>
    <cellStyle name="Normal 115" xfId="16797" xr:uid="{00000000-0005-0000-0000-0000B3410000}"/>
    <cellStyle name="Normal 116" xfId="16789" xr:uid="{00000000-0005-0000-0000-0000AB410000}"/>
    <cellStyle name="Normal 117" xfId="16783" xr:uid="{00000000-0005-0000-0000-0000A4410000}"/>
    <cellStyle name="Normal 12" xfId="706" xr:uid="{00000000-0005-0000-0000-0000CE020000}"/>
    <cellStyle name="Normal 12 2" xfId="727" xr:uid="{00000000-0005-0000-0000-0000E3020000}"/>
    <cellStyle name="Normal 12 3" xfId="748" xr:uid="{00000000-0005-0000-0000-0000F8020000}"/>
    <cellStyle name="Normal 12 4" xfId="913" xr:uid="{00000000-0005-0000-0000-00009F030000}"/>
    <cellStyle name="Normal 120" xfId="16793" xr:uid="{00000000-0005-0000-0000-0000AF410000}"/>
    <cellStyle name="Normal 121" xfId="16804" xr:uid="{00000000-0005-0000-0000-0000BA410000}"/>
    <cellStyle name="Normal 122" xfId="16800" xr:uid="{00000000-0005-0000-0000-0000B6410000}"/>
    <cellStyle name="Normal 13" xfId="707" xr:uid="{00000000-0005-0000-0000-0000CF020000}"/>
    <cellStyle name="Normal 13 2" xfId="728" xr:uid="{00000000-0005-0000-0000-0000E4020000}"/>
    <cellStyle name="Normal 13 3" xfId="749" xr:uid="{00000000-0005-0000-0000-0000F9020000}"/>
    <cellStyle name="Normal 13 4" xfId="914" xr:uid="{00000000-0005-0000-0000-0000A0030000}"/>
    <cellStyle name="Normal 131" xfId="30927" xr:uid="{00000000-0005-0000-0000-0000E5780000}"/>
    <cellStyle name="Normal 135" xfId="843" xr:uid="{00000000-0005-0000-0000-000059030000}"/>
    <cellStyle name="Normal 137" xfId="30929" xr:uid="{00000000-0005-0000-0000-0000E7780000}"/>
    <cellStyle name="Normal 137 2" xfId="30954" xr:uid="{0EC18E7D-B89F-45E6-8CAA-5CA0F3A77093}"/>
    <cellStyle name="Normal 137 2 2" xfId="30956" xr:uid="{79B685FC-B5A5-4911-AE43-7E63B1B41520}"/>
    <cellStyle name="Normal 137 4" xfId="30953" xr:uid="{FAB5C707-0ECB-43AA-8FC9-0D1AE1E8490D}"/>
    <cellStyle name="Normal 137 4 2" xfId="30957" xr:uid="{83D89458-DE8D-4400-B43B-3CB6C942E1FE}"/>
    <cellStyle name="Normal 140" xfId="30952" xr:uid="{0AD1CB43-A47B-4003-85A6-931D72E95AC3}"/>
    <cellStyle name="Normal 140 2" xfId="30955" xr:uid="{742A200C-4192-4D44-A9A2-7D938C577288}"/>
    <cellStyle name="Normal 141" xfId="30935" xr:uid="{00000000-0005-0000-0000-0000EE780000}"/>
    <cellStyle name="Normal 142" xfId="30936" xr:uid="{00000000-0005-0000-0000-0000EF780000}"/>
    <cellStyle name="Normal 143" xfId="30938" xr:uid="{00000000-0005-0000-0000-0000F1780000}"/>
    <cellStyle name="Normal 144" xfId="30937" xr:uid="{00000000-0005-0000-0000-0000F0780000}"/>
    <cellStyle name="Normal 15" xfId="473" xr:uid="{00000000-0005-0000-0000-0000E1010000}"/>
    <cellStyle name="Normal 15 2" xfId="915" xr:uid="{00000000-0005-0000-0000-0000A1030000}"/>
    <cellStyle name="Normal 16" xfId="793" xr:uid="{00000000-0005-0000-0000-000026030000}"/>
    <cellStyle name="Normal 16 2" xfId="916" xr:uid="{00000000-0005-0000-0000-0000A2030000}"/>
    <cellStyle name="Normal 17" xfId="840" xr:uid="{00000000-0005-0000-0000-000055030000}"/>
    <cellStyle name="Normal 17 2" xfId="1401" xr:uid="{00000000-0005-0000-0000-00008A050000}"/>
    <cellStyle name="Normal 17 3" xfId="1402" xr:uid="{00000000-0005-0000-0000-00008B050000}"/>
    <cellStyle name="Normal 17 4" xfId="917" xr:uid="{00000000-0005-0000-0000-0000A3030000}"/>
    <cellStyle name="Normal 18" xfId="918" xr:uid="{00000000-0005-0000-0000-0000A4030000}"/>
    <cellStyle name="Normal 18 2" xfId="1403" xr:uid="{00000000-0005-0000-0000-00008C050000}"/>
    <cellStyle name="Normal 18 2 10" xfId="6730" xr:uid="{00000000-0005-0000-0000-00005E1A0000}"/>
    <cellStyle name="Normal 18 2 10 3" xfId="21832" xr:uid="{00000000-0005-0000-0000-00005E550000}"/>
    <cellStyle name="Normal 18 2 12" xfId="16817" xr:uid="{00000000-0005-0000-0000-0000C7410000}"/>
    <cellStyle name="Normal 18 2 2" xfId="1696" xr:uid="{00000000-0005-0000-0000-0000B2060000}"/>
    <cellStyle name="Normal 18 2 2 11" xfId="16871" xr:uid="{00000000-0005-0000-0000-0000FD410000}"/>
    <cellStyle name="Normal 18 2 2 2" xfId="1804" xr:uid="{00000000-0005-0000-0000-00001E070000}"/>
    <cellStyle name="Normal 18 2 2 2 10" xfId="16975" xr:uid="{00000000-0005-0000-0000-000065420000}"/>
    <cellStyle name="Normal 18 2 2 2 2" xfId="2021" xr:uid="{00000000-0005-0000-0000-0000F7070000}"/>
    <cellStyle name="Normal 18 2 2 2 2 2" xfId="2442" xr:uid="{00000000-0005-0000-0000-00009C090000}"/>
    <cellStyle name="Normal 18 2 2 2 2 2 2" xfId="3281" xr:uid="{00000000-0005-0000-0000-0000E30C0000}"/>
    <cellStyle name="Normal 18 2 2 2 2 2 2 2" xfId="4970" xr:uid="{00000000-0005-0000-0000-00007D130000}"/>
    <cellStyle name="Normal 18 2 2 2 2 2 2 2 2" xfId="15042" xr:uid="{00000000-0005-0000-0000-0000D63A0000}"/>
    <cellStyle name="Normal 18 2 2 2 2 2 2 2 2 3" xfId="30138" xr:uid="{00000000-0005-0000-0000-0000D0750000}"/>
    <cellStyle name="Normal 18 2 2 2 2 2 2 2 3" xfId="10022" xr:uid="{00000000-0005-0000-0000-00003A270000}"/>
    <cellStyle name="Normal 18 2 2 2 2 2 2 2 3 3" xfId="25121" xr:uid="{00000000-0005-0000-0000-000037620000}"/>
    <cellStyle name="Normal 18 2 2 2 2 2 2 2 5" xfId="20108" xr:uid="{00000000-0005-0000-0000-0000A24E0000}"/>
    <cellStyle name="Normal 18 2 2 2 2 2 2 3" xfId="6661" xr:uid="{00000000-0005-0000-0000-0000191A0000}"/>
    <cellStyle name="Normal 18 2 2 2 2 2 2 3 2" xfId="16713" xr:uid="{00000000-0005-0000-0000-00005D410000}"/>
    <cellStyle name="Normal 18 2 2 2 2 2 2 3 3" xfId="11693" xr:uid="{00000000-0005-0000-0000-0000C12D0000}"/>
    <cellStyle name="Normal 18 2 2 2 2 2 2 3 3 3" xfId="26792" xr:uid="{00000000-0005-0000-0000-0000BE680000}"/>
    <cellStyle name="Normal 18 2 2 2 2 2 2 3 5" xfId="21779" xr:uid="{00000000-0005-0000-0000-000029550000}"/>
    <cellStyle name="Normal 18 2 2 2 2 2 2 4" xfId="13371" xr:uid="{00000000-0005-0000-0000-00004F340000}"/>
    <cellStyle name="Normal 18 2 2 2 2 2 2 4 3" xfId="28467" xr:uid="{00000000-0005-0000-0000-0000496F0000}"/>
    <cellStyle name="Normal 18 2 2 2 2 2 2 5" xfId="8350" xr:uid="{00000000-0005-0000-0000-0000B2200000}"/>
    <cellStyle name="Normal 18 2 2 2 2 2 2 5 3" xfId="23450" xr:uid="{00000000-0005-0000-0000-0000B05B0000}"/>
    <cellStyle name="Normal 18 2 2 2 2 2 2 7" xfId="18437" xr:uid="{00000000-0005-0000-0000-00001B480000}"/>
    <cellStyle name="Normal 18 2 2 2 2 2 3" xfId="4133" xr:uid="{00000000-0005-0000-0000-000038100000}"/>
    <cellStyle name="Normal 18 2 2 2 2 2 3 2" xfId="14206" xr:uid="{00000000-0005-0000-0000-000092370000}"/>
    <cellStyle name="Normal 18 2 2 2 2 2 3 2 3" xfId="29302" xr:uid="{00000000-0005-0000-0000-00008C720000}"/>
    <cellStyle name="Normal 18 2 2 2 2 2 3 3" xfId="9186" xr:uid="{00000000-0005-0000-0000-0000F6230000}"/>
    <cellStyle name="Normal 18 2 2 2 2 2 3 3 3" xfId="24285" xr:uid="{00000000-0005-0000-0000-0000F35E0000}"/>
    <cellStyle name="Normal 18 2 2 2 2 2 3 5" xfId="19272" xr:uid="{00000000-0005-0000-0000-00005E4B0000}"/>
    <cellStyle name="Normal 18 2 2 2 2 2 4" xfId="5825" xr:uid="{00000000-0005-0000-0000-0000D5160000}"/>
    <cellStyle name="Normal 18 2 2 2 2 2 4 2" xfId="15877" xr:uid="{00000000-0005-0000-0000-0000193E0000}"/>
    <cellStyle name="Normal 18 2 2 2 2 2 4 3" xfId="10857" xr:uid="{00000000-0005-0000-0000-00007D2A0000}"/>
    <cellStyle name="Normal 18 2 2 2 2 2 4 3 3" xfId="25956" xr:uid="{00000000-0005-0000-0000-00007A650000}"/>
    <cellStyle name="Normal 18 2 2 2 2 2 4 5" xfId="20943" xr:uid="{00000000-0005-0000-0000-0000E5510000}"/>
    <cellStyle name="Normal 18 2 2 2 2 2 5" xfId="12535" xr:uid="{00000000-0005-0000-0000-00000B310000}"/>
    <cellStyle name="Normal 18 2 2 2 2 2 5 3" xfId="27631" xr:uid="{00000000-0005-0000-0000-0000056C0000}"/>
    <cellStyle name="Normal 18 2 2 2 2 2 6" xfId="7514" xr:uid="{00000000-0005-0000-0000-00006E1D0000}"/>
    <cellStyle name="Normal 18 2 2 2 2 2 6 3" xfId="22614" xr:uid="{00000000-0005-0000-0000-00006C580000}"/>
    <cellStyle name="Normal 18 2 2 2 2 2 8" xfId="17601" xr:uid="{00000000-0005-0000-0000-0000D7440000}"/>
    <cellStyle name="Normal 18 2 2 2 2 3" xfId="2863" xr:uid="{00000000-0005-0000-0000-0000410B0000}"/>
    <cellStyle name="Normal 18 2 2 2 2 3 2" xfId="4552" xr:uid="{00000000-0005-0000-0000-0000DB110000}"/>
    <cellStyle name="Normal 18 2 2 2 2 3 2 2" xfId="14624" xr:uid="{00000000-0005-0000-0000-000034390000}"/>
    <cellStyle name="Normal 18 2 2 2 2 3 2 2 3" xfId="29720" xr:uid="{00000000-0005-0000-0000-00002E740000}"/>
    <cellStyle name="Normal 18 2 2 2 2 3 2 3" xfId="9604" xr:uid="{00000000-0005-0000-0000-000098250000}"/>
    <cellStyle name="Normal 18 2 2 2 2 3 2 3 3" xfId="24703" xr:uid="{00000000-0005-0000-0000-000095600000}"/>
    <cellStyle name="Normal 18 2 2 2 2 3 2 5" xfId="19690" xr:uid="{00000000-0005-0000-0000-0000004D0000}"/>
    <cellStyle name="Normal 18 2 2 2 2 3 3" xfId="6243" xr:uid="{00000000-0005-0000-0000-000077180000}"/>
    <cellStyle name="Normal 18 2 2 2 2 3 3 2" xfId="16295" xr:uid="{00000000-0005-0000-0000-0000BB3F0000}"/>
    <cellStyle name="Normal 18 2 2 2 2 3 3 3" xfId="11275" xr:uid="{00000000-0005-0000-0000-00001F2C0000}"/>
    <cellStyle name="Normal 18 2 2 2 2 3 3 3 3" xfId="26374" xr:uid="{00000000-0005-0000-0000-00001C670000}"/>
    <cellStyle name="Normal 18 2 2 2 2 3 3 5" xfId="21361" xr:uid="{00000000-0005-0000-0000-000087530000}"/>
    <cellStyle name="Normal 18 2 2 2 2 3 4" xfId="12953" xr:uid="{00000000-0005-0000-0000-0000AD320000}"/>
    <cellStyle name="Normal 18 2 2 2 2 3 4 3" xfId="28049" xr:uid="{00000000-0005-0000-0000-0000A76D0000}"/>
    <cellStyle name="Normal 18 2 2 2 2 3 5" xfId="7932" xr:uid="{00000000-0005-0000-0000-0000101F0000}"/>
    <cellStyle name="Normal 18 2 2 2 2 3 5 3" xfId="23032" xr:uid="{00000000-0005-0000-0000-00000E5A0000}"/>
    <cellStyle name="Normal 18 2 2 2 2 3 7" xfId="18019" xr:uid="{00000000-0005-0000-0000-000079460000}"/>
    <cellStyle name="Normal 18 2 2 2 2 4" xfId="3715" xr:uid="{00000000-0005-0000-0000-0000960E0000}"/>
    <cellStyle name="Normal 18 2 2 2 2 4 2" xfId="13788" xr:uid="{00000000-0005-0000-0000-0000F0350000}"/>
    <cellStyle name="Normal 18 2 2 2 2 4 2 3" xfId="28884" xr:uid="{00000000-0005-0000-0000-0000EA700000}"/>
    <cellStyle name="Normal 18 2 2 2 2 4 3" xfId="8768" xr:uid="{00000000-0005-0000-0000-000054220000}"/>
    <cellStyle name="Normal 18 2 2 2 2 4 3 3" xfId="23867" xr:uid="{00000000-0005-0000-0000-0000515D0000}"/>
    <cellStyle name="Normal 18 2 2 2 2 4 5" xfId="18854" xr:uid="{00000000-0005-0000-0000-0000BC490000}"/>
    <cellStyle name="Normal 18 2 2 2 2 5" xfId="5407" xr:uid="{00000000-0005-0000-0000-000033150000}"/>
    <cellStyle name="Normal 18 2 2 2 2 5 2" xfId="15459" xr:uid="{00000000-0005-0000-0000-0000773C0000}"/>
    <cellStyle name="Normal 18 2 2 2 2 5 2 3" xfId="30555" xr:uid="{00000000-0005-0000-0000-000071770000}"/>
    <cellStyle name="Normal 18 2 2 2 2 5 3" xfId="10439" xr:uid="{00000000-0005-0000-0000-0000DB280000}"/>
    <cellStyle name="Normal 18 2 2 2 2 5 3 3" xfId="25538" xr:uid="{00000000-0005-0000-0000-0000D8630000}"/>
    <cellStyle name="Normal 18 2 2 2 2 5 5" xfId="20525" xr:uid="{00000000-0005-0000-0000-000043500000}"/>
    <cellStyle name="Normal 18 2 2 2 2 6" xfId="12117" xr:uid="{00000000-0005-0000-0000-0000692F0000}"/>
    <cellStyle name="Normal 18 2 2 2 2 6 3" xfId="27213" xr:uid="{00000000-0005-0000-0000-0000636A0000}"/>
    <cellStyle name="Normal 18 2 2 2 2 7" xfId="7096" xr:uid="{00000000-0005-0000-0000-0000CC1B0000}"/>
    <cellStyle name="Normal 18 2 2 2 2 7 3" xfId="22196" xr:uid="{00000000-0005-0000-0000-0000CA560000}"/>
    <cellStyle name="Normal 18 2 2 2 2 9" xfId="17183" xr:uid="{00000000-0005-0000-0000-000035430000}"/>
    <cellStyle name="Normal 18 2 2 2 3" xfId="2234" xr:uid="{00000000-0005-0000-0000-0000CC080000}"/>
    <cellStyle name="Normal 18 2 2 2 3 2" xfId="3073" xr:uid="{00000000-0005-0000-0000-0000130C0000}"/>
    <cellStyle name="Normal 18 2 2 2 3 2 2" xfId="4762" xr:uid="{00000000-0005-0000-0000-0000AD120000}"/>
    <cellStyle name="Normal 18 2 2 2 3 2 2 2" xfId="14834" xr:uid="{00000000-0005-0000-0000-0000063A0000}"/>
    <cellStyle name="Normal 18 2 2 2 3 2 2 2 3" xfId="29930" xr:uid="{00000000-0005-0000-0000-000000750000}"/>
    <cellStyle name="Normal 18 2 2 2 3 2 2 3" xfId="9814" xr:uid="{00000000-0005-0000-0000-00006A260000}"/>
    <cellStyle name="Normal 18 2 2 2 3 2 2 3 3" xfId="24913" xr:uid="{00000000-0005-0000-0000-000067610000}"/>
    <cellStyle name="Normal 18 2 2 2 3 2 2 5" xfId="19900" xr:uid="{00000000-0005-0000-0000-0000D24D0000}"/>
    <cellStyle name="Normal 18 2 2 2 3 2 3" xfId="6453" xr:uid="{00000000-0005-0000-0000-000049190000}"/>
    <cellStyle name="Normal 18 2 2 2 3 2 3 2" xfId="16505" xr:uid="{00000000-0005-0000-0000-00008D400000}"/>
    <cellStyle name="Normal 18 2 2 2 3 2 3 3" xfId="11485" xr:uid="{00000000-0005-0000-0000-0000F12C0000}"/>
    <cellStyle name="Normal 18 2 2 2 3 2 3 3 3" xfId="26584" xr:uid="{00000000-0005-0000-0000-0000EE670000}"/>
    <cellStyle name="Normal 18 2 2 2 3 2 3 5" xfId="21571" xr:uid="{00000000-0005-0000-0000-000059540000}"/>
    <cellStyle name="Normal 18 2 2 2 3 2 4" xfId="13163" xr:uid="{00000000-0005-0000-0000-00007F330000}"/>
    <cellStyle name="Normal 18 2 2 2 3 2 4 3" xfId="28259" xr:uid="{00000000-0005-0000-0000-0000796E0000}"/>
    <cellStyle name="Normal 18 2 2 2 3 2 5" xfId="8142" xr:uid="{00000000-0005-0000-0000-0000E21F0000}"/>
    <cellStyle name="Normal 18 2 2 2 3 2 5 3" xfId="23242" xr:uid="{00000000-0005-0000-0000-0000E05A0000}"/>
    <cellStyle name="Normal 18 2 2 2 3 2 7" xfId="18229" xr:uid="{00000000-0005-0000-0000-00004B470000}"/>
    <cellStyle name="Normal 18 2 2 2 3 3" xfId="3925" xr:uid="{00000000-0005-0000-0000-0000680F0000}"/>
    <cellStyle name="Normal 18 2 2 2 3 3 2" xfId="13998" xr:uid="{00000000-0005-0000-0000-0000C2360000}"/>
    <cellStyle name="Normal 18 2 2 2 3 3 2 3" xfId="29094" xr:uid="{00000000-0005-0000-0000-0000BC710000}"/>
    <cellStyle name="Normal 18 2 2 2 3 3 3" xfId="8978" xr:uid="{00000000-0005-0000-0000-000026230000}"/>
    <cellStyle name="Normal 18 2 2 2 3 3 3 3" xfId="24077" xr:uid="{00000000-0005-0000-0000-0000235E0000}"/>
    <cellStyle name="Normal 18 2 2 2 3 3 5" xfId="19064" xr:uid="{00000000-0005-0000-0000-00008E4A0000}"/>
    <cellStyle name="Normal 18 2 2 2 3 4" xfId="5617" xr:uid="{00000000-0005-0000-0000-000005160000}"/>
    <cellStyle name="Normal 18 2 2 2 3 4 2" xfId="15669" xr:uid="{00000000-0005-0000-0000-0000493D0000}"/>
    <cellStyle name="Normal 18 2 2 2 3 4 2 3" xfId="30765" xr:uid="{00000000-0005-0000-0000-000043780000}"/>
    <cellStyle name="Normal 18 2 2 2 3 4 3" xfId="10649" xr:uid="{00000000-0005-0000-0000-0000AD290000}"/>
    <cellStyle name="Normal 18 2 2 2 3 4 3 3" xfId="25748" xr:uid="{00000000-0005-0000-0000-0000AA640000}"/>
    <cellStyle name="Normal 18 2 2 2 3 4 5" xfId="20735" xr:uid="{00000000-0005-0000-0000-000015510000}"/>
    <cellStyle name="Normal 18 2 2 2 3 5" xfId="12327" xr:uid="{00000000-0005-0000-0000-00003B300000}"/>
    <cellStyle name="Normal 18 2 2 2 3 5 3" xfId="27423" xr:uid="{00000000-0005-0000-0000-0000356B0000}"/>
    <cellStyle name="Normal 18 2 2 2 3 6" xfId="7306" xr:uid="{00000000-0005-0000-0000-00009E1C0000}"/>
    <cellStyle name="Normal 18 2 2 2 3 6 3" xfId="22406" xr:uid="{00000000-0005-0000-0000-00009C570000}"/>
    <cellStyle name="Normal 18 2 2 2 3 8" xfId="17393" xr:uid="{00000000-0005-0000-0000-000007440000}"/>
    <cellStyle name="Normal 18 2 2 2 4" xfId="2655" xr:uid="{00000000-0005-0000-0000-0000710A0000}"/>
    <cellStyle name="Normal 18 2 2 2 4 2" xfId="4344" xr:uid="{00000000-0005-0000-0000-00000B110000}"/>
    <cellStyle name="Normal 18 2 2 2 4 2 2" xfId="14416" xr:uid="{00000000-0005-0000-0000-000064380000}"/>
    <cellStyle name="Normal 18 2 2 2 4 2 2 3" xfId="29512" xr:uid="{00000000-0005-0000-0000-00005E730000}"/>
    <cellStyle name="Normal 18 2 2 2 4 2 3" xfId="9396" xr:uid="{00000000-0005-0000-0000-0000C8240000}"/>
    <cellStyle name="Normal 18 2 2 2 4 2 3 3" xfId="24495" xr:uid="{00000000-0005-0000-0000-0000C55F0000}"/>
    <cellStyle name="Normal 18 2 2 2 4 2 5" xfId="19482" xr:uid="{00000000-0005-0000-0000-0000304C0000}"/>
    <cellStyle name="Normal 18 2 2 2 4 3" xfId="6035" xr:uid="{00000000-0005-0000-0000-0000A7170000}"/>
    <cellStyle name="Normal 18 2 2 2 4 3 2" xfId="16087" xr:uid="{00000000-0005-0000-0000-0000EB3E0000}"/>
    <cellStyle name="Normal 18 2 2 2 4 3 3" xfId="11067" xr:uid="{00000000-0005-0000-0000-00004F2B0000}"/>
    <cellStyle name="Normal 18 2 2 2 4 3 3 3" xfId="26166" xr:uid="{00000000-0005-0000-0000-00004C660000}"/>
    <cellStyle name="Normal 18 2 2 2 4 3 5" xfId="21153" xr:uid="{00000000-0005-0000-0000-0000B7520000}"/>
    <cellStyle name="Normal 18 2 2 2 4 4" xfId="12745" xr:uid="{00000000-0005-0000-0000-0000DD310000}"/>
    <cellStyle name="Normal 18 2 2 2 4 4 3" xfId="27841" xr:uid="{00000000-0005-0000-0000-0000D76C0000}"/>
    <cellStyle name="Normal 18 2 2 2 4 5" xfId="7724" xr:uid="{00000000-0005-0000-0000-0000401E0000}"/>
    <cellStyle name="Normal 18 2 2 2 4 5 3" xfId="22824" xr:uid="{00000000-0005-0000-0000-00003E590000}"/>
    <cellStyle name="Normal 18 2 2 2 4 7" xfId="17811" xr:uid="{00000000-0005-0000-0000-0000A9450000}"/>
    <cellStyle name="Normal 18 2 2 2 5" xfId="3507" xr:uid="{00000000-0005-0000-0000-0000C60D0000}"/>
    <cellStyle name="Normal 18 2 2 2 5 2" xfId="13580" xr:uid="{00000000-0005-0000-0000-000020350000}"/>
    <cellStyle name="Normal 18 2 2 2 5 2 3" xfId="28676" xr:uid="{00000000-0005-0000-0000-00001A700000}"/>
    <cellStyle name="Normal 18 2 2 2 5 3" xfId="8560" xr:uid="{00000000-0005-0000-0000-000084210000}"/>
    <cellStyle name="Normal 18 2 2 2 5 3 3" xfId="23659" xr:uid="{00000000-0005-0000-0000-0000815C0000}"/>
    <cellStyle name="Normal 18 2 2 2 5 5" xfId="18646" xr:uid="{00000000-0005-0000-0000-0000EC480000}"/>
    <cellStyle name="Normal 18 2 2 2 6" xfId="5199" xr:uid="{00000000-0005-0000-0000-000063140000}"/>
    <cellStyle name="Normal 18 2 2 2 6 2" xfId="15251" xr:uid="{00000000-0005-0000-0000-0000A73B0000}"/>
    <cellStyle name="Normal 18 2 2 2 6 2 3" xfId="30347" xr:uid="{00000000-0005-0000-0000-0000A1760000}"/>
    <cellStyle name="Normal 18 2 2 2 6 3" xfId="10231" xr:uid="{00000000-0005-0000-0000-00000B280000}"/>
    <cellStyle name="Normal 18 2 2 2 6 3 3" xfId="25330" xr:uid="{00000000-0005-0000-0000-000008630000}"/>
    <cellStyle name="Normal 18 2 2 2 6 5" xfId="20317" xr:uid="{00000000-0005-0000-0000-0000734F0000}"/>
    <cellStyle name="Normal 18 2 2 2 7" xfId="11909" xr:uid="{00000000-0005-0000-0000-0000992E0000}"/>
    <cellStyle name="Normal 18 2 2 2 7 3" xfId="27005" xr:uid="{00000000-0005-0000-0000-000093690000}"/>
    <cellStyle name="Normal 18 2 2 2 8" xfId="6888" xr:uid="{00000000-0005-0000-0000-0000FC1A0000}"/>
    <cellStyle name="Normal 18 2 2 2 8 3" xfId="21988" xr:uid="{00000000-0005-0000-0000-0000FA550000}"/>
    <cellStyle name="Normal 18 2 2 3" xfId="1917" xr:uid="{00000000-0005-0000-0000-00008F070000}"/>
    <cellStyle name="Normal 18 2 2 3 2" xfId="2338" xr:uid="{00000000-0005-0000-0000-000034090000}"/>
    <cellStyle name="Normal 18 2 2 3 2 2" xfId="3177" xr:uid="{00000000-0005-0000-0000-00007B0C0000}"/>
    <cellStyle name="Normal 18 2 2 3 2 2 2" xfId="4866" xr:uid="{00000000-0005-0000-0000-000015130000}"/>
    <cellStyle name="Normal 18 2 2 3 2 2 2 2" xfId="14938" xr:uid="{00000000-0005-0000-0000-00006E3A0000}"/>
    <cellStyle name="Normal 18 2 2 3 2 2 2 2 3" xfId="30034" xr:uid="{00000000-0005-0000-0000-000068750000}"/>
    <cellStyle name="Normal 18 2 2 3 2 2 2 3" xfId="9918" xr:uid="{00000000-0005-0000-0000-0000D2260000}"/>
    <cellStyle name="Normal 18 2 2 3 2 2 2 3 3" xfId="25017" xr:uid="{00000000-0005-0000-0000-0000CF610000}"/>
    <cellStyle name="Normal 18 2 2 3 2 2 2 5" xfId="20004" xr:uid="{00000000-0005-0000-0000-00003A4E0000}"/>
    <cellStyle name="Normal 18 2 2 3 2 2 3" xfId="6557" xr:uid="{00000000-0005-0000-0000-0000B1190000}"/>
    <cellStyle name="Normal 18 2 2 3 2 2 3 2" xfId="16609" xr:uid="{00000000-0005-0000-0000-0000F5400000}"/>
    <cellStyle name="Normal 18 2 2 3 2 2 3 3" xfId="11589" xr:uid="{00000000-0005-0000-0000-0000592D0000}"/>
    <cellStyle name="Normal 18 2 2 3 2 2 3 3 3" xfId="26688" xr:uid="{00000000-0005-0000-0000-000056680000}"/>
    <cellStyle name="Normal 18 2 2 3 2 2 3 5" xfId="21675" xr:uid="{00000000-0005-0000-0000-0000C1540000}"/>
    <cellStyle name="Normal 18 2 2 3 2 2 4" xfId="13267" xr:uid="{00000000-0005-0000-0000-0000E7330000}"/>
    <cellStyle name="Normal 18 2 2 3 2 2 4 3" xfId="28363" xr:uid="{00000000-0005-0000-0000-0000E16E0000}"/>
    <cellStyle name="Normal 18 2 2 3 2 2 5" xfId="8246" xr:uid="{00000000-0005-0000-0000-00004A200000}"/>
    <cellStyle name="Normal 18 2 2 3 2 2 5 3" xfId="23346" xr:uid="{00000000-0005-0000-0000-0000485B0000}"/>
    <cellStyle name="Normal 18 2 2 3 2 2 7" xfId="18333" xr:uid="{00000000-0005-0000-0000-0000B3470000}"/>
    <cellStyle name="Normal 18 2 2 3 2 3" xfId="4029" xr:uid="{00000000-0005-0000-0000-0000D00F0000}"/>
    <cellStyle name="Normal 18 2 2 3 2 3 2" xfId="14102" xr:uid="{00000000-0005-0000-0000-00002A370000}"/>
    <cellStyle name="Normal 18 2 2 3 2 3 2 3" xfId="29198" xr:uid="{00000000-0005-0000-0000-000024720000}"/>
    <cellStyle name="Normal 18 2 2 3 2 3 3" xfId="9082" xr:uid="{00000000-0005-0000-0000-00008E230000}"/>
    <cellStyle name="Normal 18 2 2 3 2 3 3 3" xfId="24181" xr:uid="{00000000-0005-0000-0000-00008B5E0000}"/>
    <cellStyle name="Normal 18 2 2 3 2 3 5" xfId="19168" xr:uid="{00000000-0005-0000-0000-0000F64A0000}"/>
    <cellStyle name="Normal 18 2 2 3 2 4" xfId="5721" xr:uid="{00000000-0005-0000-0000-00006D160000}"/>
    <cellStyle name="Normal 18 2 2 3 2 4 2" xfId="15773" xr:uid="{00000000-0005-0000-0000-0000B13D0000}"/>
    <cellStyle name="Normal 18 2 2 3 2 4 2 3" xfId="30869" xr:uid="{00000000-0005-0000-0000-0000AB780000}"/>
    <cellStyle name="Normal 18 2 2 3 2 4 3" xfId="10753" xr:uid="{00000000-0005-0000-0000-0000152A0000}"/>
    <cellStyle name="Normal 18 2 2 3 2 4 3 3" xfId="25852" xr:uid="{00000000-0005-0000-0000-000012650000}"/>
    <cellStyle name="Normal 18 2 2 3 2 4 5" xfId="20839" xr:uid="{00000000-0005-0000-0000-00007D510000}"/>
    <cellStyle name="Normal 18 2 2 3 2 5" xfId="12431" xr:uid="{00000000-0005-0000-0000-0000A3300000}"/>
    <cellStyle name="Normal 18 2 2 3 2 5 3" xfId="27527" xr:uid="{00000000-0005-0000-0000-00009D6B0000}"/>
    <cellStyle name="Normal 18 2 2 3 2 6" xfId="7410" xr:uid="{00000000-0005-0000-0000-0000061D0000}"/>
    <cellStyle name="Normal 18 2 2 3 2 6 3" xfId="22510" xr:uid="{00000000-0005-0000-0000-000004580000}"/>
    <cellStyle name="Normal 18 2 2 3 2 8" xfId="17497" xr:uid="{00000000-0005-0000-0000-00006F440000}"/>
    <cellStyle name="Normal 18 2 2 3 3" xfId="2759" xr:uid="{00000000-0005-0000-0000-0000D90A0000}"/>
    <cellStyle name="Normal 18 2 2 3 3 2" xfId="4448" xr:uid="{00000000-0005-0000-0000-000073110000}"/>
    <cellStyle name="Normal 18 2 2 3 3 2 2" xfId="14520" xr:uid="{00000000-0005-0000-0000-0000CC380000}"/>
    <cellStyle name="Normal 18 2 2 3 3 2 2 3" xfId="29616" xr:uid="{00000000-0005-0000-0000-0000C6730000}"/>
    <cellStyle name="Normal 18 2 2 3 3 2 3" xfId="9500" xr:uid="{00000000-0005-0000-0000-000030250000}"/>
    <cellStyle name="Normal 18 2 2 3 3 2 3 3" xfId="24599" xr:uid="{00000000-0005-0000-0000-00002D600000}"/>
    <cellStyle name="Normal 18 2 2 3 3 2 5" xfId="19586" xr:uid="{00000000-0005-0000-0000-0000984C0000}"/>
    <cellStyle name="Normal 18 2 2 3 3 3" xfId="6139" xr:uid="{00000000-0005-0000-0000-00000F180000}"/>
    <cellStyle name="Normal 18 2 2 3 3 3 2" xfId="16191" xr:uid="{00000000-0005-0000-0000-0000533F0000}"/>
    <cellStyle name="Normal 18 2 2 3 3 3 3" xfId="11171" xr:uid="{00000000-0005-0000-0000-0000B72B0000}"/>
    <cellStyle name="Normal 18 2 2 3 3 3 3 3" xfId="26270" xr:uid="{00000000-0005-0000-0000-0000B4660000}"/>
    <cellStyle name="Normal 18 2 2 3 3 3 5" xfId="21257" xr:uid="{00000000-0005-0000-0000-00001F530000}"/>
    <cellStyle name="Normal 18 2 2 3 3 4" xfId="12849" xr:uid="{00000000-0005-0000-0000-000045320000}"/>
    <cellStyle name="Normal 18 2 2 3 3 4 3" xfId="27945" xr:uid="{00000000-0005-0000-0000-00003F6D0000}"/>
    <cellStyle name="Normal 18 2 2 3 3 5" xfId="7828" xr:uid="{00000000-0005-0000-0000-0000A81E0000}"/>
    <cellStyle name="Normal 18 2 2 3 3 5 3" xfId="22928" xr:uid="{00000000-0005-0000-0000-0000A6590000}"/>
    <cellStyle name="Normal 18 2 2 3 3 7" xfId="17915" xr:uid="{00000000-0005-0000-0000-000011460000}"/>
    <cellStyle name="Normal 18 2 2 3 4" xfId="3611" xr:uid="{00000000-0005-0000-0000-00002E0E0000}"/>
    <cellStyle name="Normal 18 2 2 3 4 2" xfId="13684" xr:uid="{00000000-0005-0000-0000-000088350000}"/>
    <cellStyle name="Normal 18 2 2 3 4 2 3" xfId="28780" xr:uid="{00000000-0005-0000-0000-000082700000}"/>
    <cellStyle name="Normal 18 2 2 3 4 3" xfId="8664" xr:uid="{00000000-0005-0000-0000-0000EC210000}"/>
    <cellStyle name="Normal 18 2 2 3 4 3 3" xfId="23763" xr:uid="{00000000-0005-0000-0000-0000E95C0000}"/>
    <cellStyle name="Normal 18 2 2 3 4 5" xfId="18750" xr:uid="{00000000-0005-0000-0000-000054490000}"/>
    <cellStyle name="Normal 18 2 2 3 5" xfId="5303" xr:uid="{00000000-0005-0000-0000-0000CB140000}"/>
    <cellStyle name="Normal 18 2 2 3 5 2" xfId="15355" xr:uid="{00000000-0005-0000-0000-00000F3C0000}"/>
    <cellStyle name="Normal 18 2 2 3 5 2 3" xfId="30451" xr:uid="{00000000-0005-0000-0000-000009770000}"/>
    <cellStyle name="Normal 18 2 2 3 5 3" xfId="10335" xr:uid="{00000000-0005-0000-0000-000073280000}"/>
    <cellStyle name="Normal 18 2 2 3 5 3 3" xfId="25434" xr:uid="{00000000-0005-0000-0000-000070630000}"/>
    <cellStyle name="Normal 18 2 2 3 5 5" xfId="20421" xr:uid="{00000000-0005-0000-0000-0000DB4F0000}"/>
    <cellStyle name="Normal 18 2 2 3 6" xfId="12013" xr:uid="{00000000-0005-0000-0000-0000012F0000}"/>
    <cellStyle name="Normal 18 2 2 3 6 3" xfId="27109" xr:uid="{00000000-0005-0000-0000-0000FB690000}"/>
    <cellStyle name="Normal 18 2 2 3 7" xfId="6992" xr:uid="{00000000-0005-0000-0000-0000641B0000}"/>
    <cellStyle name="Normal 18 2 2 3 7 3" xfId="22092" xr:uid="{00000000-0005-0000-0000-000062560000}"/>
    <cellStyle name="Normal 18 2 2 3 9" xfId="17079" xr:uid="{00000000-0005-0000-0000-0000CD420000}"/>
    <cellStyle name="Normal 18 2 2 4" xfId="2130" xr:uid="{00000000-0005-0000-0000-000064080000}"/>
    <cellStyle name="Normal 18 2 2 4 2" xfId="2969" xr:uid="{00000000-0005-0000-0000-0000AB0B0000}"/>
    <cellStyle name="Normal 18 2 2 4 2 2" xfId="4658" xr:uid="{00000000-0005-0000-0000-000045120000}"/>
    <cellStyle name="Normal 18 2 2 4 2 2 2" xfId="14730" xr:uid="{00000000-0005-0000-0000-00009E390000}"/>
    <cellStyle name="Normal 18 2 2 4 2 2 2 3" xfId="29826" xr:uid="{00000000-0005-0000-0000-000098740000}"/>
    <cellStyle name="Normal 18 2 2 4 2 2 3" xfId="9710" xr:uid="{00000000-0005-0000-0000-000002260000}"/>
    <cellStyle name="Normal 18 2 2 4 2 2 3 3" xfId="24809" xr:uid="{00000000-0005-0000-0000-0000FF600000}"/>
    <cellStyle name="Normal 18 2 2 4 2 2 5" xfId="19796" xr:uid="{00000000-0005-0000-0000-00006A4D0000}"/>
    <cellStyle name="Normal 18 2 2 4 2 3" xfId="6349" xr:uid="{00000000-0005-0000-0000-0000E1180000}"/>
    <cellStyle name="Normal 18 2 2 4 2 3 2" xfId="16401" xr:uid="{00000000-0005-0000-0000-000025400000}"/>
    <cellStyle name="Normal 18 2 2 4 2 3 3" xfId="11381" xr:uid="{00000000-0005-0000-0000-0000892C0000}"/>
    <cellStyle name="Normal 18 2 2 4 2 3 3 3" xfId="26480" xr:uid="{00000000-0005-0000-0000-000086670000}"/>
    <cellStyle name="Normal 18 2 2 4 2 3 5" xfId="21467" xr:uid="{00000000-0005-0000-0000-0000F1530000}"/>
    <cellStyle name="Normal 18 2 2 4 2 4" xfId="13059" xr:uid="{00000000-0005-0000-0000-000017330000}"/>
    <cellStyle name="Normal 18 2 2 4 2 4 3" xfId="28155" xr:uid="{00000000-0005-0000-0000-0000116E0000}"/>
    <cellStyle name="Normal 18 2 2 4 2 5" xfId="8038" xr:uid="{00000000-0005-0000-0000-00007A1F0000}"/>
    <cellStyle name="Normal 18 2 2 4 2 5 3" xfId="23138" xr:uid="{00000000-0005-0000-0000-0000785A0000}"/>
    <cellStyle name="Normal 18 2 2 4 2 7" xfId="18125" xr:uid="{00000000-0005-0000-0000-0000E3460000}"/>
    <cellStyle name="Normal 18 2 2 4 3" xfId="3821" xr:uid="{00000000-0005-0000-0000-0000000F0000}"/>
    <cellStyle name="Normal 18 2 2 4 3 2" xfId="13894" xr:uid="{00000000-0005-0000-0000-00005A360000}"/>
    <cellStyle name="Normal 18 2 2 4 3 2 3" xfId="28990" xr:uid="{00000000-0005-0000-0000-000054710000}"/>
    <cellStyle name="Normal 18 2 2 4 3 3" xfId="8874" xr:uid="{00000000-0005-0000-0000-0000BE220000}"/>
    <cellStyle name="Normal 18 2 2 4 3 3 3" xfId="23973" xr:uid="{00000000-0005-0000-0000-0000BB5D0000}"/>
    <cellStyle name="Normal 18 2 2 4 3 5" xfId="18960" xr:uid="{00000000-0005-0000-0000-0000264A0000}"/>
    <cellStyle name="Normal 18 2 2 4 4" xfId="5513" xr:uid="{00000000-0005-0000-0000-00009D150000}"/>
    <cellStyle name="Normal 18 2 2 4 4 2" xfId="15565" xr:uid="{00000000-0005-0000-0000-0000E13C0000}"/>
    <cellStyle name="Normal 18 2 2 4 4 2 3" xfId="30661" xr:uid="{00000000-0005-0000-0000-0000DB770000}"/>
    <cellStyle name="Normal 18 2 2 4 4 3" xfId="10545" xr:uid="{00000000-0005-0000-0000-000045290000}"/>
    <cellStyle name="Normal 18 2 2 4 4 3 3" xfId="25644" xr:uid="{00000000-0005-0000-0000-000042640000}"/>
    <cellStyle name="Normal 18 2 2 4 4 5" xfId="20631" xr:uid="{00000000-0005-0000-0000-0000AD500000}"/>
    <cellStyle name="Normal 18 2 2 4 5" xfId="12223" xr:uid="{00000000-0005-0000-0000-0000D32F0000}"/>
    <cellStyle name="Normal 18 2 2 4 5 3" xfId="27319" xr:uid="{00000000-0005-0000-0000-0000CD6A0000}"/>
    <cellStyle name="Normal 18 2 2 4 6" xfId="7202" xr:uid="{00000000-0005-0000-0000-0000361C0000}"/>
    <cellStyle name="Normal 18 2 2 4 6 3" xfId="22302" xr:uid="{00000000-0005-0000-0000-000034570000}"/>
    <cellStyle name="Normal 18 2 2 4 8" xfId="17289" xr:uid="{00000000-0005-0000-0000-00009F430000}"/>
    <cellStyle name="Normal 18 2 2 5" xfId="2551" xr:uid="{00000000-0005-0000-0000-0000090A0000}"/>
    <cellStyle name="Normal 18 2 2 5 2" xfId="4240" xr:uid="{00000000-0005-0000-0000-0000A3100000}"/>
    <cellStyle name="Normal 18 2 2 5 2 2" xfId="14312" xr:uid="{00000000-0005-0000-0000-0000FC370000}"/>
    <cellStyle name="Normal 18 2 2 5 2 2 3" xfId="29408" xr:uid="{00000000-0005-0000-0000-0000F6720000}"/>
    <cellStyle name="Normal 18 2 2 5 2 3" xfId="9292" xr:uid="{00000000-0005-0000-0000-000060240000}"/>
    <cellStyle name="Normal 18 2 2 5 2 3 3" xfId="24391" xr:uid="{00000000-0005-0000-0000-00005D5F0000}"/>
    <cellStyle name="Normal 18 2 2 5 2 5" xfId="19378" xr:uid="{00000000-0005-0000-0000-0000C84B0000}"/>
    <cellStyle name="Normal 18 2 2 5 3" xfId="5931" xr:uid="{00000000-0005-0000-0000-00003F170000}"/>
    <cellStyle name="Normal 18 2 2 5 3 2" xfId="15983" xr:uid="{00000000-0005-0000-0000-0000833E0000}"/>
    <cellStyle name="Normal 18 2 2 5 3 3" xfId="10963" xr:uid="{00000000-0005-0000-0000-0000E72A0000}"/>
    <cellStyle name="Normal 18 2 2 5 3 3 3" xfId="26062" xr:uid="{00000000-0005-0000-0000-0000E4650000}"/>
    <cellStyle name="Normal 18 2 2 5 3 5" xfId="21049" xr:uid="{00000000-0005-0000-0000-00004F520000}"/>
    <cellStyle name="Normal 18 2 2 5 4" xfId="12641" xr:uid="{00000000-0005-0000-0000-000075310000}"/>
    <cellStyle name="Normal 18 2 2 5 4 3" xfId="27737" xr:uid="{00000000-0005-0000-0000-00006F6C0000}"/>
    <cellStyle name="Normal 18 2 2 5 5" xfId="7620" xr:uid="{00000000-0005-0000-0000-0000D81D0000}"/>
    <cellStyle name="Normal 18 2 2 5 5 3" xfId="22720" xr:uid="{00000000-0005-0000-0000-0000D6580000}"/>
    <cellStyle name="Normal 18 2 2 5 7" xfId="17707" xr:uid="{00000000-0005-0000-0000-000041450000}"/>
    <cellStyle name="Normal 18 2 2 6" xfId="3403" xr:uid="{00000000-0005-0000-0000-00005E0D0000}"/>
    <cellStyle name="Normal 18 2 2 6 2" xfId="13476" xr:uid="{00000000-0005-0000-0000-0000B8340000}"/>
    <cellStyle name="Normal 18 2 2 6 2 3" xfId="28572" xr:uid="{00000000-0005-0000-0000-0000B26F0000}"/>
    <cellStyle name="Normal 18 2 2 6 3" xfId="8456" xr:uid="{00000000-0005-0000-0000-00001C210000}"/>
    <cellStyle name="Normal 18 2 2 6 3 3" xfId="23555" xr:uid="{00000000-0005-0000-0000-0000195C0000}"/>
    <cellStyle name="Normal 18 2 2 6 5" xfId="18542" xr:uid="{00000000-0005-0000-0000-000084480000}"/>
    <cellStyle name="Normal 18 2 2 7" xfId="5095" xr:uid="{00000000-0005-0000-0000-0000FB130000}"/>
    <cellStyle name="Normal 18 2 2 7 2" xfId="15147" xr:uid="{00000000-0005-0000-0000-00003F3B0000}"/>
    <cellStyle name="Normal 18 2 2 7 2 3" xfId="30243" xr:uid="{00000000-0005-0000-0000-000039760000}"/>
    <cellStyle name="Normal 18 2 2 7 3" xfId="10127" xr:uid="{00000000-0005-0000-0000-0000A3270000}"/>
    <cellStyle name="Normal 18 2 2 7 3 3" xfId="25226" xr:uid="{00000000-0005-0000-0000-0000A0620000}"/>
    <cellStyle name="Normal 18 2 2 7 5" xfId="20213" xr:uid="{00000000-0005-0000-0000-00000B4F0000}"/>
    <cellStyle name="Normal 18 2 2 8" xfId="11805" xr:uid="{00000000-0005-0000-0000-0000312E0000}"/>
    <cellStyle name="Normal 18 2 2 8 3" xfId="26901" xr:uid="{00000000-0005-0000-0000-00002B690000}"/>
    <cellStyle name="Normal 18 2 2 9" xfId="6784" xr:uid="{00000000-0005-0000-0000-0000941A0000}"/>
    <cellStyle name="Normal 18 2 2 9 3" xfId="21884" xr:uid="{00000000-0005-0000-0000-000092550000}"/>
    <cellStyle name="Normal 18 2 3" xfId="1750" xr:uid="{00000000-0005-0000-0000-0000E8060000}"/>
    <cellStyle name="Normal 18 2 3 10" xfId="16923" xr:uid="{00000000-0005-0000-0000-000031420000}"/>
    <cellStyle name="Normal 18 2 3 2" xfId="1969" xr:uid="{00000000-0005-0000-0000-0000C3070000}"/>
    <cellStyle name="Normal 18 2 3 2 2" xfId="2390" xr:uid="{00000000-0005-0000-0000-000068090000}"/>
    <cellStyle name="Normal 18 2 3 2 2 2" xfId="3229" xr:uid="{00000000-0005-0000-0000-0000AF0C0000}"/>
    <cellStyle name="Normal 18 2 3 2 2 2 2" xfId="4918" xr:uid="{00000000-0005-0000-0000-000049130000}"/>
    <cellStyle name="Normal 18 2 3 2 2 2 2 2" xfId="14990" xr:uid="{00000000-0005-0000-0000-0000A23A0000}"/>
    <cellStyle name="Normal 18 2 3 2 2 2 2 2 3" xfId="30086" xr:uid="{00000000-0005-0000-0000-00009C750000}"/>
    <cellStyle name="Normal 18 2 3 2 2 2 2 3" xfId="9970" xr:uid="{00000000-0005-0000-0000-000006270000}"/>
    <cellStyle name="Normal 18 2 3 2 2 2 2 3 3" xfId="25069" xr:uid="{00000000-0005-0000-0000-000003620000}"/>
    <cellStyle name="Normal 18 2 3 2 2 2 2 5" xfId="20056" xr:uid="{00000000-0005-0000-0000-00006E4E0000}"/>
    <cellStyle name="Normal 18 2 3 2 2 2 3" xfId="6609" xr:uid="{00000000-0005-0000-0000-0000E5190000}"/>
    <cellStyle name="Normal 18 2 3 2 2 2 3 2" xfId="16661" xr:uid="{00000000-0005-0000-0000-000029410000}"/>
    <cellStyle name="Normal 18 2 3 2 2 2 3 3" xfId="11641" xr:uid="{00000000-0005-0000-0000-00008D2D0000}"/>
    <cellStyle name="Normal 18 2 3 2 2 2 3 3 3" xfId="26740" xr:uid="{00000000-0005-0000-0000-00008A680000}"/>
    <cellStyle name="Normal 18 2 3 2 2 2 3 5" xfId="21727" xr:uid="{00000000-0005-0000-0000-0000F5540000}"/>
    <cellStyle name="Normal 18 2 3 2 2 2 4" xfId="13319" xr:uid="{00000000-0005-0000-0000-00001B340000}"/>
    <cellStyle name="Normal 18 2 3 2 2 2 4 3" xfId="28415" xr:uid="{00000000-0005-0000-0000-0000156F0000}"/>
    <cellStyle name="Normal 18 2 3 2 2 2 5" xfId="8298" xr:uid="{00000000-0005-0000-0000-00007E200000}"/>
    <cellStyle name="Normal 18 2 3 2 2 2 5 3" xfId="23398" xr:uid="{00000000-0005-0000-0000-00007C5B0000}"/>
    <cellStyle name="Normal 18 2 3 2 2 2 7" xfId="18385" xr:uid="{00000000-0005-0000-0000-0000E7470000}"/>
    <cellStyle name="Normal 18 2 3 2 2 3" xfId="4081" xr:uid="{00000000-0005-0000-0000-000004100000}"/>
    <cellStyle name="Normal 18 2 3 2 2 3 2" xfId="14154" xr:uid="{00000000-0005-0000-0000-00005E370000}"/>
    <cellStyle name="Normal 18 2 3 2 2 3 2 3" xfId="29250" xr:uid="{00000000-0005-0000-0000-000058720000}"/>
    <cellStyle name="Normal 18 2 3 2 2 3 3" xfId="9134" xr:uid="{00000000-0005-0000-0000-0000C2230000}"/>
    <cellStyle name="Normal 18 2 3 2 2 3 3 3" xfId="24233" xr:uid="{00000000-0005-0000-0000-0000BF5E0000}"/>
    <cellStyle name="Normal 18 2 3 2 2 3 5" xfId="19220" xr:uid="{00000000-0005-0000-0000-00002A4B0000}"/>
    <cellStyle name="Normal 18 2 3 2 2 4" xfId="5773" xr:uid="{00000000-0005-0000-0000-0000A1160000}"/>
    <cellStyle name="Normal 18 2 3 2 2 4 2" xfId="15825" xr:uid="{00000000-0005-0000-0000-0000E53D0000}"/>
    <cellStyle name="Normal 18 2 3 2 2 4 2 3" xfId="30921" xr:uid="{00000000-0005-0000-0000-0000DF780000}"/>
    <cellStyle name="Normal 18 2 3 2 2 4 3" xfId="10805" xr:uid="{00000000-0005-0000-0000-0000492A0000}"/>
    <cellStyle name="Normal 18 2 3 2 2 4 3 3" xfId="25904" xr:uid="{00000000-0005-0000-0000-000046650000}"/>
    <cellStyle name="Normal 18 2 3 2 2 4 5" xfId="20891" xr:uid="{00000000-0005-0000-0000-0000B1510000}"/>
    <cellStyle name="Normal 18 2 3 2 2 5" xfId="12483" xr:uid="{00000000-0005-0000-0000-0000D7300000}"/>
    <cellStyle name="Normal 18 2 3 2 2 5 3" xfId="27579" xr:uid="{00000000-0005-0000-0000-0000D16B0000}"/>
    <cellStyle name="Normal 18 2 3 2 2 6" xfId="7462" xr:uid="{00000000-0005-0000-0000-00003A1D0000}"/>
    <cellStyle name="Normal 18 2 3 2 2 6 3" xfId="22562" xr:uid="{00000000-0005-0000-0000-000038580000}"/>
    <cellStyle name="Normal 18 2 3 2 2 8" xfId="17549" xr:uid="{00000000-0005-0000-0000-0000A3440000}"/>
    <cellStyle name="Normal 18 2 3 2 3" xfId="2811" xr:uid="{00000000-0005-0000-0000-00000D0B0000}"/>
    <cellStyle name="Normal 18 2 3 2 3 2" xfId="4500" xr:uid="{00000000-0005-0000-0000-0000A7110000}"/>
    <cellStyle name="Normal 18 2 3 2 3 2 2" xfId="14572" xr:uid="{00000000-0005-0000-0000-000000390000}"/>
    <cellStyle name="Normal 18 2 3 2 3 2 2 3" xfId="29668" xr:uid="{00000000-0005-0000-0000-0000FA730000}"/>
    <cellStyle name="Normal 18 2 3 2 3 2 3" xfId="9552" xr:uid="{00000000-0005-0000-0000-000064250000}"/>
    <cellStyle name="Normal 18 2 3 2 3 2 3 3" xfId="24651" xr:uid="{00000000-0005-0000-0000-000061600000}"/>
    <cellStyle name="Normal 18 2 3 2 3 2 5" xfId="19638" xr:uid="{00000000-0005-0000-0000-0000CC4C0000}"/>
    <cellStyle name="Normal 18 2 3 2 3 3" xfId="6191" xr:uid="{00000000-0005-0000-0000-000043180000}"/>
    <cellStyle name="Normal 18 2 3 2 3 3 2" xfId="16243" xr:uid="{00000000-0005-0000-0000-0000873F0000}"/>
    <cellStyle name="Normal 18 2 3 2 3 3 3" xfId="11223" xr:uid="{00000000-0005-0000-0000-0000EB2B0000}"/>
    <cellStyle name="Normal 18 2 3 2 3 3 3 3" xfId="26322" xr:uid="{00000000-0005-0000-0000-0000E8660000}"/>
    <cellStyle name="Normal 18 2 3 2 3 3 5" xfId="21309" xr:uid="{00000000-0005-0000-0000-000053530000}"/>
    <cellStyle name="Normal 18 2 3 2 3 4" xfId="12901" xr:uid="{00000000-0005-0000-0000-000079320000}"/>
    <cellStyle name="Normal 18 2 3 2 3 4 3" xfId="27997" xr:uid="{00000000-0005-0000-0000-0000736D0000}"/>
    <cellStyle name="Normal 18 2 3 2 3 5" xfId="7880" xr:uid="{00000000-0005-0000-0000-0000DC1E0000}"/>
    <cellStyle name="Normal 18 2 3 2 3 5 3" xfId="22980" xr:uid="{00000000-0005-0000-0000-0000DA590000}"/>
    <cellStyle name="Normal 18 2 3 2 3 7" xfId="17967" xr:uid="{00000000-0005-0000-0000-000045460000}"/>
    <cellStyle name="Normal 18 2 3 2 4" xfId="3663" xr:uid="{00000000-0005-0000-0000-0000620E0000}"/>
    <cellStyle name="Normal 18 2 3 2 4 2" xfId="13736" xr:uid="{00000000-0005-0000-0000-0000BC350000}"/>
    <cellStyle name="Normal 18 2 3 2 4 2 3" xfId="28832" xr:uid="{00000000-0005-0000-0000-0000B6700000}"/>
    <cellStyle name="Normal 18 2 3 2 4 3" xfId="8716" xr:uid="{00000000-0005-0000-0000-000020220000}"/>
    <cellStyle name="Normal 18 2 3 2 4 3 3" xfId="23815" xr:uid="{00000000-0005-0000-0000-00001D5D0000}"/>
    <cellStyle name="Normal 18 2 3 2 4 5" xfId="18802" xr:uid="{00000000-0005-0000-0000-000088490000}"/>
    <cellStyle name="Normal 18 2 3 2 5" xfId="5355" xr:uid="{00000000-0005-0000-0000-0000FF140000}"/>
    <cellStyle name="Normal 18 2 3 2 5 2" xfId="15407" xr:uid="{00000000-0005-0000-0000-0000433C0000}"/>
    <cellStyle name="Normal 18 2 3 2 5 2 3" xfId="30503" xr:uid="{00000000-0005-0000-0000-00003D770000}"/>
    <cellStyle name="Normal 18 2 3 2 5 3" xfId="10387" xr:uid="{00000000-0005-0000-0000-0000A7280000}"/>
    <cellStyle name="Normal 18 2 3 2 5 3 3" xfId="25486" xr:uid="{00000000-0005-0000-0000-0000A4630000}"/>
    <cellStyle name="Normal 18 2 3 2 5 5" xfId="20473" xr:uid="{00000000-0005-0000-0000-00000F500000}"/>
    <cellStyle name="Normal 18 2 3 2 6" xfId="12065" xr:uid="{00000000-0005-0000-0000-0000352F0000}"/>
    <cellStyle name="Normal 18 2 3 2 6 3" xfId="27161" xr:uid="{00000000-0005-0000-0000-00002F6A0000}"/>
    <cellStyle name="Normal 18 2 3 2 7" xfId="7044" xr:uid="{00000000-0005-0000-0000-0000981B0000}"/>
    <cellStyle name="Normal 18 2 3 2 7 3" xfId="22144" xr:uid="{00000000-0005-0000-0000-000096560000}"/>
    <cellStyle name="Normal 18 2 3 2 9" xfId="17131" xr:uid="{00000000-0005-0000-0000-000001430000}"/>
    <cellStyle name="Normal 18 2 3 3" xfId="2182" xr:uid="{00000000-0005-0000-0000-000098080000}"/>
    <cellStyle name="Normal 18 2 3 3 2" xfId="3021" xr:uid="{00000000-0005-0000-0000-0000DF0B0000}"/>
    <cellStyle name="Normal 18 2 3 3 2 2" xfId="4710" xr:uid="{00000000-0005-0000-0000-000079120000}"/>
    <cellStyle name="Normal 18 2 3 3 2 2 2" xfId="14782" xr:uid="{00000000-0005-0000-0000-0000D2390000}"/>
    <cellStyle name="Normal 18 2 3 3 2 2 2 3" xfId="29878" xr:uid="{00000000-0005-0000-0000-0000CC740000}"/>
    <cellStyle name="Normal 18 2 3 3 2 2 3" xfId="9762" xr:uid="{00000000-0005-0000-0000-000036260000}"/>
    <cellStyle name="Normal 18 2 3 3 2 2 3 3" xfId="24861" xr:uid="{00000000-0005-0000-0000-000033610000}"/>
    <cellStyle name="Normal 18 2 3 3 2 2 5" xfId="19848" xr:uid="{00000000-0005-0000-0000-00009E4D0000}"/>
    <cellStyle name="Normal 18 2 3 3 2 3" xfId="6401" xr:uid="{00000000-0005-0000-0000-000015190000}"/>
    <cellStyle name="Normal 18 2 3 3 2 3 2" xfId="16453" xr:uid="{00000000-0005-0000-0000-000059400000}"/>
    <cellStyle name="Normal 18 2 3 3 2 3 3" xfId="11433" xr:uid="{00000000-0005-0000-0000-0000BD2C0000}"/>
    <cellStyle name="Normal 18 2 3 3 2 3 3 3" xfId="26532" xr:uid="{00000000-0005-0000-0000-0000BA670000}"/>
    <cellStyle name="Normal 18 2 3 3 2 3 5" xfId="21519" xr:uid="{00000000-0005-0000-0000-000025540000}"/>
    <cellStyle name="Normal 18 2 3 3 2 4" xfId="13111" xr:uid="{00000000-0005-0000-0000-00004B330000}"/>
    <cellStyle name="Normal 18 2 3 3 2 4 3" xfId="28207" xr:uid="{00000000-0005-0000-0000-0000456E0000}"/>
    <cellStyle name="Normal 18 2 3 3 2 5" xfId="8090" xr:uid="{00000000-0005-0000-0000-0000AE1F0000}"/>
    <cellStyle name="Normal 18 2 3 3 2 5 3" xfId="23190" xr:uid="{00000000-0005-0000-0000-0000AC5A0000}"/>
    <cellStyle name="Normal 18 2 3 3 2 7" xfId="18177" xr:uid="{00000000-0005-0000-0000-000017470000}"/>
    <cellStyle name="Normal 18 2 3 3 3" xfId="3873" xr:uid="{00000000-0005-0000-0000-0000340F0000}"/>
    <cellStyle name="Normal 18 2 3 3 3 2" xfId="13946" xr:uid="{00000000-0005-0000-0000-00008E360000}"/>
    <cellStyle name="Normal 18 2 3 3 3 2 3" xfId="29042" xr:uid="{00000000-0005-0000-0000-000088710000}"/>
    <cellStyle name="Normal 18 2 3 3 3 3" xfId="8926" xr:uid="{00000000-0005-0000-0000-0000F2220000}"/>
    <cellStyle name="Normal 18 2 3 3 3 3 3" xfId="24025" xr:uid="{00000000-0005-0000-0000-0000EF5D0000}"/>
    <cellStyle name="Normal 18 2 3 3 3 5" xfId="19012" xr:uid="{00000000-0005-0000-0000-00005A4A0000}"/>
    <cellStyle name="Normal 18 2 3 3 4" xfId="5565" xr:uid="{00000000-0005-0000-0000-0000D1150000}"/>
    <cellStyle name="Normal 18 2 3 3 4 2" xfId="15617" xr:uid="{00000000-0005-0000-0000-0000153D0000}"/>
    <cellStyle name="Normal 18 2 3 3 4 2 3" xfId="30713" xr:uid="{00000000-0005-0000-0000-00000F780000}"/>
    <cellStyle name="Normal 18 2 3 3 4 3" xfId="10597" xr:uid="{00000000-0005-0000-0000-000079290000}"/>
    <cellStyle name="Normal 18 2 3 3 4 3 3" xfId="25696" xr:uid="{00000000-0005-0000-0000-000076640000}"/>
    <cellStyle name="Normal 18 2 3 3 4 5" xfId="20683" xr:uid="{00000000-0005-0000-0000-0000E1500000}"/>
    <cellStyle name="Normal 18 2 3 3 5" xfId="12275" xr:uid="{00000000-0005-0000-0000-000007300000}"/>
    <cellStyle name="Normal 18 2 3 3 5 3" xfId="27371" xr:uid="{00000000-0005-0000-0000-0000016B0000}"/>
    <cellStyle name="Normal 18 2 3 3 6" xfId="7254" xr:uid="{00000000-0005-0000-0000-00006A1C0000}"/>
    <cellStyle name="Normal 18 2 3 3 6 3" xfId="22354" xr:uid="{00000000-0005-0000-0000-000068570000}"/>
    <cellStyle name="Normal 18 2 3 3 8" xfId="17341" xr:uid="{00000000-0005-0000-0000-0000D3430000}"/>
    <cellStyle name="Normal 18 2 3 4" xfId="2603" xr:uid="{00000000-0005-0000-0000-00003D0A0000}"/>
    <cellStyle name="Normal 18 2 3 4 2" xfId="4292" xr:uid="{00000000-0005-0000-0000-0000D7100000}"/>
    <cellStyle name="Normal 18 2 3 4 2 2" xfId="14364" xr:uid="{00000000-0005-0000-0000-000030380000}"/>
    <cellStyle name="Normal 18 2 3 4 2 2 3" xfId="29460" xr:uid="{00000000-0005-0000-0000-00002A730000}"/>
    <cellStyle name="Normal 18 2 3 4 2 3" xfId="9344" xr:uid="{00000000-0005-0000-0000-000094240000}"/>
    <cellStyle name="Normal 18 2 3 4 2 3 3" xfId="24443" xr:uid="{00000000-0005-0000-0000-0000915F0000}"/>
    <cellStyle name="Normal 18 2 3 4 2 5" xfId="19430" xr:uid="{00000000-0005-0000-0000-0000FC4B0000}"/>
    <cellStyle name="Normal 18 2 3 4 3" xfId="5983" xr:uid="{00000000-0005-0000-0000-000073170000}"/>
    <cellStyle name="Normal 18 2 3 4 3 2" xfId="16035" xr:uid="{00000000-0005-0000-0000-0000B73E0000}"/>
    <cellStyle name="Normal 18 2 3 4 3 3" xfId="11015" xr:uid="{00000000-0005-0000-0000-00001B2B0000}"/>
    <cellStyle name="Normal 18 2 3 4 3 3 3" xfId="26114" xr:uid="{00000000-0005-0000-0000-000018660000}"/>
    <cellStyle name="Normal 18 2 3 4 3 5" xfId="21101" xr:uid="{00000000-0005-0000-0000-000083520000}"/>
    <cellStyle name="Normal 18 2 3 4 4" xfId="12693" xr:uid="{00000000-0005-0000-0000-0000A9310000}"/>
    <cellStyle name="Normal 18 2 3 4 4 3" xfId="27789" xr:uid="{00000000-0005-0000-0000-0000A36C0000}"/>
    <cellStyle name="Normal 18 2 3 4 5" xfId="7672" xr:uid="{00000000-0005-0000-0000-00000C1E0000}"/>
    <cellStyle name="Normal 18 2 3 4 5 3" xfId="22772" xr:uid="{00000000-0005-0000-0000-00000A590000}"/>
    <cellStyle name="Normal 18 2 3 4 7" xfId="17759" xr:uid="{00000000-0005-0000-0000-000075450000}"/>
    <cellStyle name="Normal 18 2 3 5" xfId="3455" xr:uid="{00000000-0005-0000-0000-0000920D0000}"/>
    <cellStyle name="Normal 18 2 3 5 2" xfId="13528" xr:uid="{00000000-0005-0000-0000-0000EC340000}"/>
    <cellStyle name="Normal 18 2 3 5 2 3" xfId="28624" xr:uid="{00000000-0005-0000-0000-0000E66F0000}"/>
    <cellStyle name="Normal 18 2 3 5 3" xfId="8508" xr:uid="{00000000-0005-0000-0000-000050210000}"/>
    <cellStyle name="Normal 18 2 3 5 3 3" xfId="23607" xr:uid="{00000000-0005-0000-0000-00004D5C0000}"/>
    <cellStyle name="Normal 18 2 3 5 5" xfId="18594" xr:uid="{00000000-0005-0000-0000-0000B8480000}"/>
    <cellStyle name="Normal 18 2 3 6" xfId="5147" xr:uid="{00000000-0005-0000-0000-00002F140000}"/>
    <cellStyle name="Normal 18 2 3 6 2" xfId="15199" xr:uid="{00000000-0005-0000-0000-0000733B0000}"/>
    <cellStyle name="Normal 18 2 3 6 2 3" xfId="30295" xr:uid="{00000000-0005-0000-0000-00006D760000}"/>
    <cellStyle name="Normal 18 2 3 6 3" xfId="10179" xr:uid="{00000000-0005-0000-0000-0000D7270000}"/>
    <cellStyle name="Normal 18 2 3 6 3 3" xfId="25278" xr:uid="{00000000-0005-0000-0000-0000D4620000}"/>
    <cellStyle name="Normal 18 2 3 6 5" xfId="20265" xr:uid="{00000000-0005-0000-0000-00003F4F0000}"/>
    <cellStyle name="Normal 18 2 3 7" xfId="11857" xr:uid="{00000000-0005-0000-0000-0000652E0000}"/>
    <cellStyle name="Normal 18 2 3 7 3" xfId="26953" xr:uid="{00000000-0005-0000-0000-00005F690000}"/>
    <cellStyle name="Normal 18 2 3 8" xfId="6836" xr:uid="{00000000-0005-0000-0000-0000C81A0000}"/>
    <cellStyle name="Normal 18 2 3 8 3" xfId="21936" xr:uid="{00000000-0005-0000-0000-0000C6550000}"/>
    <cellStyle name="Normal 18 2 4" xfId="1863" xr:uid="{00000000-0005-0000-0000-000059070000}"/>
    <cellStyle name="Normal 18 2 4 2" xfId="2286" xr:uid="{00000000-0005-0000-0000-000000090000}"/>
    <cellStyle name="Normal 18 2 4 2 2" xfId="3125" xr:uid="{00000000-0005-0000-0000-0000470C0000}"/>
    <cellStyle name="Normal 18 2 4 2 2 2" xfId="4814" xr:uid="{00000000-0005-0000-0000-0000E1120000}"/>
    <cellStyle name="Normal 18 2 4 2 2 2 2" xfId="14886" xr:uid="{00000000-0005-0000-0000-00003A3A0000}"/>
    <cellStyle name="Normal 18 2 4 2 2 2 2 3" xfId="29982" xr:uid="{00000000-0005-0000-0000-000034750000}"/>
    <cellStyle name="Normal 18 2 4 2 2 2 3" xfId="9866" xr:uid="{00000000-0005-0000-0000-00009E260000}"/>
    <cellStyle name="Normal 18 2 4 2 2 2 3 3" xfId="24965" xr:uid="{00000000-0005-0000-0000-00009B610000}"/>
    <cellStyle name="Normal 18 2 4 2 2 2 5" xfId="19952" xr:uid="{00000000-0005-0000-0000-0000064E0000}"/>
    <cellStyle name="Normal 18 2 4 2 2 3" xfId="6505" xr:uid="{00000000-0005-0000-0000-00007D190000}"/>
    <cellStyle name="Normal 18 2 4 2 2 3 2" xfId="16557" xr:uid="{00000000-0005-0000-0000-0000C1400000}"/>
    <cellStyle name="Normal 18 2 4 2 2 3 3" xfId="11537" xr:uid="{00000000-0005-0000-0000-0000252D0000}"/>
    <cellStyle name="Normal 18 2 4 2 2 3 3 3" xfId="26636" xr:uid="{00000000-0005-0000-0000-000022680000}"/>
    <cellStyle name="Normal 18 2 4 2 2 3 5" xfId="21623" xr:uid="{00000000-0005-0000-0000-00008D540000}"/>
    <cellStyle name="Normal 18 2 4 2 2 4" xfId="13215" xr:uid="{00000000-0005-0000-0000-0000B3330000}"/>
    <cellStyle name="Normal 18 2 4 2 2 4 3" xfId="28311" xr:uid="{00000000-0005-0000-0000-0000AD6E0000}"/>
    <cellStyle name="Normal 18 2 4 2 2 5" xfId="8194" xr:uid="{00000000-0005-0000-0000-000016200000}"/>
    <cellStyle name="Normal 18 2 4 2 2 5 3" xfId="23294" xr:uid="{00000000-0005-0000-0000-0000145B0000}"/>
    <cellStyle name="Normal 18 2 4 2 2 7" xfId="18281" xr:uid="{00000000-0005-0000-0000-00007F470000}"/>
    <cellStyle name="Normal 18 2 4 2 3" xfId="3977" xr:uid="{00000000-0005-0000-0000-00009C0F0000}"/>
    <cellStyle name="Normal 18 2 4 2 3 2" xfId="14050" xr:uid="{00000000-0005-0000-0000-0000F6360000}"/>
    <cellStyle name="Normal 18 2 4 2 3 2 3" xfId="29146" xr:uid="{00000000-0005-0000-0000-0000F0710000}"/>
    <cellStyle name="Normal 18 2 4 2 3 3" xfId="9030" xr:uid="{00000000-0005-0000-0000-00005A230000}"/>
    <cellStyle name="Normal 18 2 4 2 3 3 3" xfId="24129" xr:uid="{00000000-0005-0000-0000-0000575E0000}"/>
    <cellStyle name="Normal 18 2 4 2 3 5" xfId="19116" xr:uid="{00000000-0005-0000-0000-0000C24A0000}"/>
    <cellStyle name="Normal 18 2 4 2 4" xfId="5669" xr:uid="{00000000-0005-0000-0000-000039160000}"/>
    <cellStyle name="Normal 18 2 4 2 4 2" xfId="15721" xr:uid="{00000000-0005-0000-0000-00007D3D0000}"/>
    <cellStyle name="Normal 18 2 4 2 4 2 3" xfId="30817" xr:uid="{00000000-0005-0000-0000-000077780000}"/>
    <cellStyle name="Normal 18 2 4 2 4 3" xfId="10701" xr:uid="{00000000-0005-0000-0000-0000E1290000}"/>
    <cellStyle name="Normal 18 2 4 2 4 3 3" xfId="25800" xr:uid="{00000000-0005-0000-0000-0000DE640000}"/>
    <cellStyle name="Normal 18 2 4 2 4 5" xfId="20787" xr:uid="{00000000-0005-0000-0000-000049510000}"/>
    <cellStyle name="Normal 18 2 4 2 5" xfId="12379" xr:uid="{00000000-0005-0000-0000-00006F300000}"/>
    <cellStyle name="Normal 18 2 4 2 5 3" xfId="27475" xr:uid="{00000000-0005-0000-0000-0000696B0000}"/>
    <cellStyle name="Normal 18 2 4 2 6" xfId="7358" xr:uid="{00000000-0005-0000-0000-0000D21C0000}"/>
    <cellStyle name="Normal 18 2 4 2 6 3" xfId="22458" xr:uid="{00000000-0005-0000-0000-0000D0570000}"/>
    <cellStyle name="Normal 18 2 4 2 8" xfId="17445" xr:uid="{00000000-0005-0000-0000-00003B440000}"/>
    <cellStyle name="Normal 18 2 4 3" xfId="2707" xr:uid="{00000000-0005-0000-0000-0000A50A0000}"/>
    <cellStyle name="Normal 18 2 4 3 2" xfId="4396" xr:uid="{00000000-0005-0000-0000-00003F110000}"/>
    <cellStyle name="Normal 18 2 4 3 2 2" xfId="14468" xr:uid="{00000000-0005-0000-0000-000098380000}"/>
    <cellStyle name="Normal 18 2 4 3 2 2 3" xfId="29564" xr:uid="{00000000-0005-0000-0000-000092730000}"/>
    <cellStyle name="Normal 18 2 4 3 2 3" xfId="9448" xr:uid="{00000000-0005-0000-0000-0000FC240000}"/>
    <cellStyle name="Normal 18 2 4 3 2 3 3" xfId="24547" xr:uid="{00000000-0005-0000-0000-0000F95F0000}"/>
    <cellStyle name="Normal 18 2 4 3 2 5" xfId="19534" xr:uid="{00000000-0005-0000-0000-0000644C0000}"/>
    <cellStyle name="Normal 18 2 4 3 3" xfId="6087" xr:uid="{00000000-0005-0000-0000-0000DB170000}"/>
    <cellStyle name="Normal 18 2 4 3 3 2" xfId="16139" xr:uid="{00000000-0005-0000-0000-00001F3F0000}"/>
    <cellStyle name="Normal 18 2 4 3 3 3" xfId="11119" xr:uid="{00000000-0005-0000-0000-0000832B0000}"/>
    <cellStyle name="Normal 18 2 4 3 3 3 3" xfId="26218" xr:uid="{00000000-0005-0000-0000-000080660000}"/>
    <cellStyle name="Normal 18 2 4 3 3 5" xfId="21205" xr:uid="{00000000-0005-0000-0000-0000EB520000}"/>
    <cellStyle name="Normal 18 2 4 3 4" xfId="12797" xr:uid="{00000000-0005-0000-0000-000011320000}"/>
    <cellStyle name="Normal 18 2 4 3 4 3" xfId="27893" xr:uid="{00000000-0005-0000-0000-00000B6D0000}"/>
    <cellStyle name="Normal 18 2 4 3 5" xfId="7776" xr:uid="{00000000-0005-0000-0000-0000741E0000}"/>
    <cellStyle name="Normal 18 2 4 3 5 3" xfId="22876" xr:uid="{00000000-0005-0000-0000-000072590000}"/>
    <cellStyle name="Normal 18 2 4 3 7" xfId="17863" xr:uid="{00000000-0005-0000-0000-0000DD450000}"/>
    <cellStyle name="Normal 18 2 4 4" xfId="3559" xr:uid="{00000000-0005-0000-0000-0000FA0D0000}"/>
    <cellStyle name="Normal 18 2 4 4 2" xfId="13632" xr:uid="{00000000-0005-0000-0000-000054350000}"/>
    <cellStyle name="Normal 18 2 4 4 2 3" xfId="28728" xr:uid="{00000000-0005-0000-0000-00004E700000}"/>
    <cellStyle name="Normal 18 2 4 4 3" xfId="8612" xr:uid="{00000000-0005-0000-0000-0000B8210000}"/>
    <cellStyle name="Normal 18 2 4 4 3 3" xfId="23711" xr:uid="{00000000-0005-0000-0000-0000B55C0000}"/>
    <cellStyle name="Normal 18 2 4 4 5" xfId="18698" xr:uid="{00000000-0005-0000-0000-000020490000}"/>
    <cellStyle name="Normal 18 2 4 5" xfId="5251" xr:uid="{00000000-0005-0000-0000-000097140000}"/>
    <cellStyle name="Normal 18 2 4 5 2" xfId="15303" xr:uid="{00000000-0005-0000-0000-0000DB3B0000}"/>
    <cellStyle name="Normal 18 2 4 5 2 3" xfId="30399" xr:uid="{00000000-0005-0000-0000-0000D5760000}"/>
    <cellStyle name="Normal 18 2 4 5 3" xfId="10283" xr:uid="{00000000-0005-0000-0000-00003F280000}"/>
    <cellStyle name="Normal 18 2 4 5 3 3" xfId="25382" xr:uid="{00000000-0005-0000-0000-00003C630000}"/>
    <cellStyle name="Normal 18 2 4 5 5" xfId="20369" xr:uid="{00000000-0005-0000-0000-0000A74F0000}"/>
    <cellStyle name="Normal 18 2 4 6" xfId="11961" xr:uid="{00000000-0005-0000-0000-0000CD2E0000}"/>
    <cellStyle name="Normal 18 2 4 6 3" xfId="27057" xr:uid="{00000000-0005-0000-0000-0000C7690000}"/>
    <cellStyle name="Normal 18 2 4 7" xfId="6940" xr:uid="{00000000-0005-0000-0000-0000301B0000}"/>
    <cellStyle name="Normal 18 2 4 7 3" xfId="22040" xr:uid="{00000000-0005-0000-0000-00002E560000}"/>
    <cellStyle name="Normal 18 2 4 9" xfId="17027" xr:uid="{00000000-0005-0000-0000-000099420000}"/>
    <cellStyle name="Normal 18 2 5" xfId="2076" xr:uid="{00000000-0005-0000-0000-00002E080000}"/>
    <cellStyle name="Normal 18 2 5 2" xfId="2917" xr:uid="{00000000-0005-0000-0000-0000770B0000}"/>
    <cellStyle name="Normal 18 2 5 2 2" xfId="4606" xr:uid="{00000000-0005-0000-0000-000011120000}"/>
    <cellStyle name="Normal 18 2 5 2 2 2" xfId="14678" xr:uid="{00000000-0005-0000-0000-00006A390000}"/>
    <cellStyle name="Normal 18 2 5 2 2 2 3" xfId="29774" xr:uid="{00000000-0005-0000-0000-000064740000}"/>
    <cellStyle name="Normal 18 2 5 2 2 3" xfId="9658" xr:uid="{00000000-0005-0000-0000-0000CE250000}"/>
    <cellStyle name="Normal 18 2 5 2 2 3 3" xfId="24757" xr:uid="{00000000-0005-0000-0000-0000CB600000}"/>
    <cellStyle name="Normal 18 2 5 2 2 5" xfId="19744" xr:uid="{00000000-0005-0000-0000-0000364D0000}"/>
    <cellStyle name="Normal 18 2 5 2 3" xfId="6297" xr:uid="{00000000-0005-0000-0000-0000AD180000}"/>
    <cellStyle name="Normal 18 2 5 2 3 2" xfId="16349" xr:uid="{00000000-0005-0000-0000-0000F13F0000}"/>
    <cellStyle name="Normal 18 2 5 2 3 3" xfId="11329" xr:uid="{00000000-0005-0000-0000-0000552C0000}"/>
    <cellStyle name="Normal 18 2 5 2 3 3 3" xfId="26428" xr:uid="{00000000-0005-0000-0000-000052670000}"/>
    <cellStyle name="Normal 18 2 5 2 3 5" xfId="21415" xr:uid="{00000000-0005-0000-0000-0000BD530000}"/>
    <cellStyle name="Normal 18 2 5 2 4" xfId="13007" xr:uid="{00000000-0005-0000-0000-0000E3320000}"/>
    <cellStyle name="Normal 18 2 5 2 4 3" xfId="28103" xr:uid="{00000000-0005-0000-0000-0000DD6D0000}"/>
    <cellStyle name="Normal 18 2 5 2 5" xfId="7986" xr:uid="{00000000-0005-0000-0000-0000461F0000}"/>
    <cellStyle name="Normal 18 2 5 2 5 3" xfId="23086" xr:uid="{00000000-0005-0000-0000-0000445A0000}"/>
    <cellStyle name="Normal 18 2 5 2 7" xfId="18073" xr:uid="{00000000-0005-0000-0000-0000AF460000}"/>
    <cellStyle name="Normal 18 2 5 3" xfId="3769" xr:uid="{00000000-0005-0000-0000-0000CC0E0000}"/>
    <cellStyle name="Normal 18 2 5 3 2" xfId="13842" xr:uid="{00000000-0005-0000-0000-000026360000}"/>
    <cellStyle name="Normal 18 2 5 3 2 3" xfId="28938" xr:uid="{00000000-0005-0000-0000-000020710000}"/>
    <cellStyle name="Normal 18 2 5 3 3" xfId="8822" xr:uid="{00000000-0005-0000-0000-00008A220000}"/>
    <cellStyle name="Normal 18 2 5 3 3 3" xfId="23921" xr:uid="{00000000-0005-0000-0000-0000875D0000}"/>
    <cellStyle name="Normal 18 2 5 3 5" xfId="18908" xr:uid="{00000000-0005-0000-0000-0000F2490000}"/>
    <cellStyle name="Normal 18 2 5 4" xfId="5461" xr:uid="{00000000-0005-0000-0000-000069150000}"/>
    <cellStyle name="Normal 18 2 5 4 2" xfId="15513" xr:uid="{00000000-0005-0000-0000-0000AD3C0000}"/>
    <cellStyle name="Normal 18 2 5 4 2 3" xfId="30609" xr:uid="{00000000-0005-0000-0000-0000A7770000}"/>
    <cellStyle name="Normal 18 2 5 4 3" xfId="10493" xr:uid="{00000000-0005-0000-0000-000011290000}"/>
    <cellStyle name="Normal 18 2 5 4 3 3" xfId="25592" xr:uid="{00000000-0005-0000-0000-00000E640000}"/>
    <cellStyle name="Normal 18 2 5 4 5" xfId="20579" xr:uid="{00000000-0005-0000-0000-000079500000}"/>
    <cellStyle name="Normal 18 2 5 5" xfId="12171" xr:uid="{00000000-0005-0000-0000-00009F2F0000}"/>
    <cellStyle name="Normal 18 2 5 5 3" xfId="27267" xr:uid="{00000000-0005-0000-0000-0000996A0000}"/>
    <cellStyle name="Normal 18 2 5 6" xfId="7150" xr:uid="{00000000-0005-0000-0000-0000021C0000}"/>
    <cellStyle name="Normal 18 2 5 6 3" xfId="22250" xr:uid="{00000000-0005-0000-0000-000000570000}"/>
    <cellStyle name="Normal 18 2 5 8" xfId="17237" xr:uid="{00000000-0005-0000-0000-00006B430000}"/>
    <cellStyle name="Normal 18 2 6" xfId="2497" xr:uid="{00000000-0005-0000-0000-0000D3090000}"/>
    <cellStyle name="Normal 18 2 6 2" xfId="4188" xr:uid="{00000000-0005-0000-0000-00006F100000}"/>
    <cellStyle name="Normal 18 2 6 2 2" xfId="14260" xr:uid="{00000000-0005-0000-0000-0000C8370000}"/>
    <cellStyle name="Normal 18 2 6 2 2 3" xfId="29356" xr:uid="{00000000-0005-0000-0000-0000C2720000}"/>
    <cellStyle name="Normal 18 2 6 2 3" xfId="9240" xr:uid="{00000000-0005-0000-0000-00002C240000}"/>
    <cellStyle name="Normal 18 2 6 2 3 3" xfId="24339" xr:uid="{00000000-0005-0000-0000-0000295F0000}"/>
    <cellStyle name="Normal 18 2 6 2 5" xfId="19326" xr:uid="{00000000-0005-0000-0000-0000944B0000}"/>
    <cellStyle name="Normal 18 2 6 3" xfId="5879" xr:uid="{00000000-0005-0000-0000-00000B170000}"/>
    <cellStyle name="Normal 18 2 6 3 2" xfId="15931" xr:uid="{00000000-0005-0000-0000-00004F3E0000}"/>
    <cellStyle name="Normal 18 2 6 3 3" xfId="10911" xr:uid="{00000000-0005-0000-0000-0000B32A0000}"/>
    <cellStyle name="Normal 18 2 6 3 3 3" xfId="26010" xr:uid="{00000000-0005-0000-0000-0000B0650000}"/>
    <cellStyle name="Normal 18 2 6 3 5" xfId="20997" xr:uid="{00000000-0005-0000-0000-00001B520000}"/>
    <cellStyle name="Normal 18 2 6 4" xfId="12589" xr:uid="{00000000-0005-0000-0000-000041310000}"/>
    <cellStyle name="Normal 18 2 6 4 3" xfId="27685" xr:uid="{00000000-0005-0000-0000-00003B6C0000}"/>
    <cellStyle name="Normal 18 2 6 5" xfId="7568" xr:uid="{00000000-0005-0000-0000-0000A41D0000}"/>
    <cellStyle name="Normal 18 2 6 5 3" xfId="22668" xr:uid="{00000000-0005-0000-0000-0000A2580000}"/>
    <cellStyle name="Normal 18 2 6 7" xfId="17655" xr:uid="{00000000-0005-0000-0000-00000D450000}"/>
    <cellStyle name="Normal 18 2 7" xfId="3347" xr:uid="{00000000-0005-0000-0000-0000260D0000}"/>
    <cellStyle name="Normal 18 2 7 2" xfId="13424" xr:uid="{00000000-0005-0000-0000-000084340000}"/>
    <cellStyle name="Normal 18 2 7 2 3" xfId="28520" xr:uid="{00000000-0005-0000-0000-00007E6F0000}"/>
    <cellStyle name="Normal 18 2 7 3" xfId="8404" xr:uid="{00000000-0005-0000-0000-0000E8200000}"/>
    <cellStyle name="Normal 18 2 7 3 3" xfId="23503" xr:uid="{00000000-0005-0000-0000-0000E55B0000}"/>
    <cellStyle name="Normal 18 2 7 5" xfId="18490" xr:uid="{00000000-0005-0000-0000-000050480000}"/>
    <cellStyle name="Normal 18 2 8" xfId="5040" xr:uid="{00000000-0005-0000-0000-0000C4130000}"/>
    <cellStyle name="Normal 18 2 8 2" xfId="15095" xr:uid="{00000000-0005-0000-0000-00000B3B0000}"/>
    <cellStyle name="Normal 18 2 8 2 3" xfId="30191" xr:uid="{00000000-0005-0000-0000-000005760000}"/>
    <cellStyle name="Normal 18 2 8 3" xfId="10075" xr:uid="{00000000-0005-0000-0000-00006F270000}"/>
    <cellStyle name="Normal 18 2 8 3 3" xfId="25174" xr:uid="{00000000-0005-0000-0000-00006C620000}"/>
    <cellStyle name="Normal 18 2 8 5" xfId="20161" xr:uid="{00000000-0005-0000-0000-0000D74E0000}"/>
    <cellStyle name="Normal 18 2 9" xfId="11751" xr:uid="{00000000-0005-0000-0000-0000FB2D0000}"/>
    <cellStyle name="Normal 18 2 9 3" xfId="26849" xr:uid="{00000000-0005-0000-0000-0000F7680000}"/>
    <cellStyle name="Normal 19" xfId="919" xr:uid="{00000000-0005-0000-0000-0000A5030000}"/>
    <cellStyle name="Normal 19 2" xfId="1404" xr:uid="{00000000-0005-0000-0000-00008D050000}"/>
    <cellStyle name="Normal 19 2 10" xfId="6731" xr:uid="{00000000-0005-0000-0000-00005F1A0000}"/>
    <cellStyle name="Normal 19 2 10 3" xfId="21833" xr:uid="{00000000-0005-0000-0000-00005F550000}"/>
    <cellStyle name="Normal 19 2 12" xfId="16818" xr:uid="{00000000-0005-0000-0000-0000C8410000}"/>
    <cellStyle name="Normal 19 2 2" xfId="1697" xr:uid="{00000000-0005-0000-0000-0000B3060000}"/>
    <cellStyle name="Normal 19 2 2 11" xfId="16872" xr:uid="{00000000-0005-0000-0000-0000FE410000}"/>
    <cellStyle name="Normal 19 2 2 2" xfId="1805" xr:uid="{00000000-0005-0000-0000-00001F070000}"/>
    <cellStyle name="Normal 19 2 2 2 10" xfId="16976" xr:uid="{00000000-0005-0000-0000-000066420000}"/>
    <cellStyle name="Normal 19 2 2 2 2" xfId="2022" xr:uid="{00000000-0005-0000-0000-0000F8070000}"/>
    <cellStyle name="Normal 19 2 2 2 2 2" xfId="2443" xr:uid="{00000000-0005-0000-0000-00009D090000}"/>
    <cellStyle name="Normal 19 2 2 2 2 2 2" xfId="3282" xr:uid="{00000000-0005-0000-0000-0000E40C0000}"/>
    <cellStyle name="Normal 19 2 2 2 2 2 2 2" xfId="4971" xr:uid="{00000000-0005-0000-0000-00007E130000}"/>
    <cellStyle name="Normal 19 2 2 2 2 2 2 2 2" xfId="15043" xr:uid="{00000000-0005-0000-0000-0000D73A0000}"/>
    <cellStyle name="Normal 19 2 2 2 2 2 2 2 2 3" xfId="30139" xr:uid="{00000000-0005-0000-0000-0000D1750000}"/>
    <cellStyle name="Normal 19 2 2 2 2 2 2 2 3" xfId="10023" xr:uid="{00000000-0005-0000-0000-00003B270000}"/>
    <cellStyle name="Normal 19 2 2 2 2 2 2 2 3 3" xfId="25122" xr:uid="{00000000-0005-0000-0000-000038620000}"/>
    <cellStyle name="Normal 19 2 2 2 2 2 2 2 5" xfId="20109" xr:uid="{00000000-0005-0000-0000-0000A34E0000}"/>
    <cellStyle name="Normal 19 2 2 2 2 2 2 3" xfId="6662" xr:uid="{00000000-0005-0000-0000-00001A1A0000}"/>
    <cellStyle name="Normal 19 2 2 2 2 2 2 3 2" xfId="16714" xr:uid="{00000000-0005-0000-0000-00005E410000}"/>
    <cellStyle name="Normal 19 2 2 2 2 2 2 3 3" xfId="11694" xr:uid="{00000000-0005-0000-0000-0000C22D0000}"/>
    <cellStyle name="Normal 19 2 2 2 2 2 2 3 3 3" xfId="26793" xr:uid="{00000000-0005-0000-0000-0000BF680000}"/>
    <cellStyle name="Normal 19 2 2 2 2 2 2 3 5" xfId="21780" xr:uid="{00000000-0005-0000-0000-00002A550000}"/>
    <cellStyle name="Normal 19 2 2 2 2 2 2 4" xfId="13372" xr:uid="{00000000-0005-0000-0000-000050340000}"/>
    <cellStyle name="Normal 19 2 2 2 2 2 2 4 3" xfId="28468" xr:uid="{00000000-0005-0000-0000-00004A6F0000}"/>
    <cellStyle name="Normal 19 2 2 2 2 2 2 5" xfId="8351" xr:uid="{00000000-0005-0000-0000-0000B3200000}"/>
    <cellStyle name="Normal 19 2 2 2 2 2 2 5 3" xfId="23451" xr:uid="{00000000-0005-0000-0000-0000B15B0000}"/>
    <cellStyle name="Normal 19 2 2 2 2 2 2 7" xfId="18438" xr:uid="{00000000-0005-0000-0000-00001C480000}"/>
    <cellStyle name="Normal 19 2 2 2 2 2 3" xfId="4134" xr:uid="{00000000-0005-0000-0000-000039100000}"/>
    <cellStyle name="Normal 19 2 2 2 2 2 3 2" xfId="14207" xr:uid="{00000000-0005-0000-0000-000093370000}"/>
    <cellStyle name="Normal 19 2 2 2 2 2 3 2 3" xfId="29303" xr:uid="{00000000-0005-0000-0000-00008D720000}"/>
    <cellStyle name="Normal 19 2 2 2 2 2 3 3" xfId="9187" xr:uid="{00000000-0005-0000-0000-0000F7230000}"/>
    <cellStyle name="Normal 19 2 2 2 2 2 3 3 3" xfId="24286" xr:uid="{00000000-0005-0000-0000-0000F45E0000}"/>
    <cellStyle name="Normal 19 2 2 2 2 2 3 5" xfId="19273" xr:uid="{00000000-0005-0000-0000-00005F4B0000}"/>
    <cellStyle name="Normal 19 2 2 2 2 2 4" xfId="5826" xr:uid="{00000000-0005-0000-0000-0000D6160000}"/>
    <cellStyle name="Normal 19 2 2 2 2 2 4 2" xfId="15878" xr:uid="{00000000-0005-0000-0000-00001A3E0000}"/>
    <cellStyle name="Normal 19 2 2 2 2 2 4 3" xfId="10858" xr:uid="{00000000-0005-0000-0000-00007E2A0000}"/>
    <cellStyle name="Normal 19 2 2 2 2 2 4 3 3" xfId="25957" xr:uid="{00000000-0005-0000-0000-00007B650000}"/>
    <cellStyle name="Normal 19 2 2 2 2 2 4 5" xfId="20944" xr:uid="{00000000-0005-0000-0000-0000E6510000}"/>
    <cellStyle name="Normal 19 2 2 2 2 2 5" xfId="12536" xr:uid="{00000000-0005-0000-0000-00000C310000}"/>
    <cellStyle name="Normal 19 2 2 2 2 2 5 3" xfId="27632" xr:uid="{00000000-0005-0000-0000-0000066C0000}"/>
    <cellStyle name="Normal 19 2 2 2 2 2 6" xfId="7515" xr:uid="{00000000-0005-0000-0000-00006F1D0000}"/>
    <cellStyle name="Normal 19 2 2 2 2 2 6 3" xfId="22615" xr:uid="{00000000-0005-0000-0000-00006D580000}"/>
    <cellStyle name="Normal 19 2 2 2 2 2 8" xfId="17602" xr:uid="{00000000-0005-0000-0000-0000D8440000}"/>
    <cellStyle name="Normal 19 2 2 2 2 3" xfId="2864" xr:uid="{00000000-0005-0000-0000-0000420B0000}"/>
    <cellStyle name="Normal 19 2 2 2 2 3 2" xfId="4553" xr:uid="{00000000-0005-0000-0000-0000DC110000}"/>
    <cellStyle name="Normal 19 2 2 2 2 3 2 2" xfId="14625" xr:uid="{00000000-0005-0000-0000-000035390000}"/>
    <cellStyle name="Normal 19 2 2 2 2 3 2 2 3" xfId="29721" xr:uid="{00000000-0005-0000-0000-00002F740000}"/>
    <cellStyle name="Normal 19 2 2 2 2 3 2 3" xfId="9605" xr:uid="{00000000-0005-0000-0000-000099250000}"/>
    <cellStyle name="Normal 19 2 2 2 2 3 2 3 3" xfId="24704" xr:uid="{00000000-0005-0000-0000-000096600000}"/>
    <cellStyle name="Normal 19 2 2 2 2 3 2 5" xfId="19691" xr:uid="{00000000-0005-0000-0000-0000014D0000}"/>
    <cellStyle name="Normal 19 2 2 2 2 3 3" xfId="6244" xr:uid="{00000000-0005-0000-0000-000078180000}"/>
    <cellStyle name="Normal 19 2 2 2 2 3 3 2" xfId="16296" xr:uid="{00000000-0005-0000-0000-0000BC3F0000}"/>
    <cellStyle name="Normal 19 2 2 2 2 3 3 3" xfId="11276" xr:uid="{00000000-0005-0000-0000-0000202C0000}"/>
    <cellStyle name="Normal 19 2 2 2 2 3 3 3 3" xfId="26375" xr:uid="{00000000-0005-0000-0000-00001D670000}"/>
    <cellStyle name="Normal 19 2 2 2 2 3 3 5" xfId="21362" xr:uid="{00000000-0005-0000-0000-000088530000}"/>
    <cellStyle name="Normal 19 2 2 2 2 3 4" xfId="12954" xr:uid="{00000000-0005-0000-0000-0000AE320000}"/>
    <cellStyle name="Normal 19 2 2 2 2 3 4 3" xfId="28050" xr:uid="{00000000-0005-0000-0000-0000A86D0000}"/>
    <cellStyle name="Normal 19 2 2 2 2 3 5" xfId="7933" xr:uid="{00000000-0005-0000-0000-0000111F0000}"/>
    <cellStyle name="Normal 19 2 2 2 2 3 5 3" xfId="23033" xr:uid="{00000000-0005-0000-0000-00000F5A0000}"/>
    <cellStyle name="Normal 19 2 2 2 2 3 7" xfId="18020" xr:uid="{00000000-0005-0000-0000-00007A460000}"/>
    <cellStyle name="Normal 19 2 2 2 2 4" xfId="3716" xr:uid="{00000000-0005-0000-0000-0000970E0000}"/>
    <cellStyle name="Normal 19 2 2 2 2 4 2" xfId="13789" xr:uid="{00000000-0005-0000-0000-0000F1350000}"/>
    <cellStyle name="Normal 19 2 2 2 2 4 2 3" xfId="28885" xr:uid="{00000000-0005-0000-0000-0000EB700000}"/>
    <cellStyle name="Normal 19 2 2 2 2 4 3" xfId="8769" xr:uid="{00000000-0005-0000-0000-000055220000}"/>
    <cellStyle name="Normal 19 2 2 2 2 4 3 3" xfId="23868" xr:uid="{00000000-0005-0000-0000-0000525D0000}"/>
    <cellStyle name="Normal 19 2 2 2 2 4 5" xfId="18855" xr:uid="{00000000-0005-0000-0000-0000BD490000}"/>
    <cellStyle name="Normal 19 2 2 2 2 5" xfId="5408" xr:uid="{00000000-0005-0000-0000-000034150000}"/>
    <cellStyle name="Normal 19 2 2 2 2 5 2" xfId="15460" xr:uid="{00000000-0005-0000-0000-0000783C0000}"/>
    <cellStyle name="Normal 19 2 2 2 2 5 2 3" xfId="30556" xr:uid="{00000000-0005-0000-0000-000072770000}"/>
    <cellStyle name="Normal 19 2 2 2 2 5 3" xfId="10440" xr:uid="{00000000-0005-0000-0000-0000DC280000}"/>
    <cellStyle name="Normal 19 2 2 2 2 5 3 3" xfId="25539" xr:uid="{00000000-0005-0000-0000-0000D9630000}"/>
    <cellStyle name="Normal 19 2 2 2 2 5 5" xfId="20526" xr:uid="{00000000-0005-0000-0000-000044500000}"/>
    <cellStyle name="Normal 19 2 2 2 2 6" xfId="12118" xr:uid="{00000000-0005-0000-0000-00006A2F0000}"/>
    <cellStyle name="Normal 19 2 2 2 2 6 3" xfId="27214" xr:uid="{00000000-0005-0000-0000-0000646A0000}"/>
    <cellStyle name="Normal 19 2 2 2 2 7" xfId="7097" xr:uid="{00000000-0005-0000-0000-0000CD1B0000}"/>
    <cellStyle name="Normal 19 2 2 2 2 7 3" xfId="22197" xr:uid="{00000000-0005-0000-0000-0000CB560000}"/>
    <cellStyle name="Normal 19 2 2 2 2 9" xfId="17184" xr:uid="{00000000-0005-0000-0000-000036430000}"/>
    <cellStyle name="Normal 19 2 2 2 3" xfId="2235" xr:uid="{00000000-0005-0000-0000-0000CD080000}"/>
    <cellStyle name="Normal 19 2 2 2 3 2" xfId="3074" xr:uid="{00000000-0005-0000-0000-0000140C0000}"/>
    <cellStyle name="Normal 19 2 2 2 3 2 2" xfId="4763" xr:uid="{00000000-0005-0000-0000-0000AE120000}"/>
    <cellStyle name="Normal 19 2 2 2 3 2 2 2" xfId="14835" xr:uid="{00000000-0005-0000-0000-0000073A0000}"/>
    <cellStyle name="Normal 19 2 2 2 3 2 2 2 3" xfId="29931" xr:uid="{00000000-0005-0000-0000-000001750000}"/>
    <cellStyle name="Normal 19 2 2 2 3 2 2 3" xfId="9815" xr:uid="{00000000-0005-0000-0000-00006B260000}"/>
    <cellStyle name="Normal 19 2 2 2 3 2 2 3 3" xfId="24914" xr:uid="{00000000-0005-0000-0000-000068610000}"/>
    <cellStyle name="Normal 19 2 2 2 3 2 2 5" xfId="19901" xr:uid="{00000000-0005-0000-0000-0000D34D0000}"/>
    <cellStyle name="Normal 19 2 2 2 3 2 3" xfId="6454" xr:uid="{00000000-0005-0000-0000-00004A190000}"/>
    <cellStyle name="Normal 19 2 2 2 3 2 3 2" xfId="16506" xr:uid="{00000000-0005-0000-0000-00008E400000}"/>
    <cellStyle name="Normal 19 2 2 2 3 2 3 3" xfId="11486" xr:uid="{00000000-0005-0000-0000-0000F22C0000}"/>
    <cellStyle name="Normal 19 2 2 2 3 2 3 3 3" xfId="26585" xr:uid="{00000000-0005-0000-0000-0000EF670000}"/>
    <cellStyle name="Normal 19 2 2 2 3 2 3 5" xfId="21572" xr:uid="{00000000-0005-0000-0000-00005A540000}"/>
    <cellStyle name="Normal 19 2 2 2 3 2 4" xfId="13164" xr:uid="{00000000-0005-0000-0000-000080330000}"/>
    <cellStyle name="Normal 19 2 2 2 3 2 4 3" xfId="28260" xr:uid="{00000000-0005-0000-0000-00007A6E0000}"/>
    <cellStyle name="Normal 19 2 2 2 3 2 5" xfId="8143" xr:uid="{00000000-0005-0000-0000-0000E31F0000}"/>
    <cellStyle name="Normal 19 2 2 2 3 2 5 3" xfId="23243" xr:uid="{00000000-0005-0000-0000-0000E15A0000}"/>
    <cellStyle name="Normal 19 2 2 2 3 2 7" xfId="18230" xr:uid="{00000000-0005-0000-0000-00004C470000}"/>
    <cellStyle name="Normal 19 2 2 2 3 3" xfId="3926" xr:uid="{00000000-0005-0000-0000-0000690F0000}"/>
    <cellStyle name="Normal 19 2 2 2 3 3 2" xfId="13999" xr:uid="{00000000-0005-0000-0000-0000C3360000}"/>
    <cellStyle name="Normal 19 2 2 2 3 3 2 3" xfId="29095" xr:uid="{00000000-0005-0000-0000-0000BD710000}"/>
    <cellStyle name="Normal 19 2 2 2 3 3 3" xfId="8979" xr:uid="{00000000-0005-0000-0000-000027230000}"/>
    <cellStyle name="Normal 19 2 2 2 3 3 3 3" xfId="24078" xr:uid="{00000000-0005-0000-0000-0000245E0000}"/>
    <cellStyle name="Normal 19 2 2 2 3 3 5" xfId="19065" xr:uid="{00000000-0005-0000-0000-00008F4A0000}"/>
    <cellStyle name="Normal 19 2 2 2 3 4" xfId="5618" xr:uid="{00000000-0005-0000-0000-000006160000}"/>
    <cellStyle name="Normal 19 2 2 2 3 4 2" xfId="15670" xr:uid="{00000000-0005-0000-0000-00004A3D0000}"/>
    <cellStyle name="Normal 19 2 2 2 3 4 2 3" xfId="30766" xr:uid="{00000000-0005-0000-0000-000044780000}"/>
    <cellStyle name="Normal 19 2 2 2 3 4 3" xfId="10650" xr:uid="{00000000-0005-0000-0000-0000AE290000}"/>
    <cellStyle name="Normal 19 2 2 2 3 4 3 3" xfId="25749" xr:uid="{00000000-0005-0000-0000-0000AB640000}"/>
    <cellStyle name="Normal 19 2 2 2 3 4 5" xfId="20736" xr:uid="{00000000-0005-0000-0000-000016510000}"/>
    <cellStyle name="Normal 19 2 2 2 3 5" xfId="12328" xr:uid="{00000000-0005-0000-0000-00003C300000}"/>
    <cellStyle name="Normal 19 2 2 2 3 5 3" xfId="27424" xr:uid="{00000000-0005-0000-0000-0000366B0000}"/>
    <cellStyle name="Normal 19 2 2 2 3 6" xfId="7307" xr:uid="{00000000-0005-0000-0000-00009F1C0000}"/>
    <cellStyle name="Normal 19 2 2 2 3 6 3" xfId="22407" xr:uid="{00000000-0005-0000-0000-00009D570000}"/>
    <cellStyle name="Normal 19 2 2 2 3 8" xfId="17394" xr:uid="{00000000-0005-0000-0000-000008440000}"/>
    <cellStyle name="Normal 19 2 2 2 4" xfId="2656" xr:uid="{00000000-0005-0000-0000-0000720A0000}"/>
    <cellStyle name="Normal 19 2 2 2 4 2" xfId="4345" xr:uid="{00000000-0005-0000-0000-00000C110000}"/>
    <cellStyle name="Normal 19 2 2 2 4 2 2" xfId="14417" xr:uid="{00000000-0005-0000-0000-000065380000}"/>
    <cellStyle name="Normal 19 2 2 2 4 2 2 3" xfId="29513" xr:uid="{00000000-0005-0000-0000-00005F730000}"/>
    <cellStyle name="Normal 19 2 2 2 4 2 3" xfId="9397" xr:uid="{00000000-0005-0000-0000-0000C9240000}"/>
    <cellStyle name="Normal 19 2 2 2 4 2 3 3" xfId="24496" xr:uid="{00000000-0005-0000-0000-0000C65F0000}"/>
    <cellStyle name="Normal 19 2 2 2 4 2 5" xfId="19483" xr:uid="{00000000-0005-0000-0000-0000314C0000}"/>
    <cellStyle name="Normal 19 2 2 2 4 3" xfId="6036" xr:uid="{00000000-0005-0000-0000-0000A8170000}"/>
    <cellStyle name="Normal 19 2 2 2 4 3 2" xfId="16088" xr:uid="{00000000-0005-0000-0000-0000EC3E0000}"/>
    <cellStyle name="Normal 19 2 2 2 4 3 3" xfId="11068" xr:uid="{00000000-0005-0000-0000-0000502B0000}"/>
    <cellStyle name="Normal 19 2 2 2 4 3 3 3" xfId="26167" xr:uid="{00000000-0005-0000-0000-00004D660000}"/>
    <cellStyle name="Normal 19 2 2 2 4 3 5" xfId="21154" xr:uid="{00000000-0005-0000-0000-0000B8520000}"/>
    <cellStyle name="Normal 19 2 2 2 4 4" xfId="12746" xr:uid="{00000000-0005-0000-0000-0000DE310000}"/>
    <cellStyle name="Normal 19 2 2 2 4 4 3" xfId="27842" xr:uid="{00000000-0005-0000-0000-0000D86C0000}"/>
    <cellStyle name="Normal 19 2 2 2 4 5" xfId="7725" xr:uid="{00000000-0005-0000-0000-0000411E0000}"/>
    <cellStyle name="Normal 19 2 2 2 4 5 3" xfId="22825" xr:uid="{00000000-0005-0000-0000-00003F590000}"/>
    <cellStyle name="Normal 19 2 2 2 4 7" xfId="17812" xr:uid="{00000000-0005-0000-0000-0000AA450000}"/>
    <cellStyle name="Normal 19 2 2 2 5" xfId="3508" xr:uid="{00000000-0005-0000-0000-0000C70D0000}"/>
    <cellStyle name="Normal 19 2 2 2 5 2" xfId="13581" xr:uid="{00000000-0005-0000-0000-000021350000}"/>
    <cellStyle name="Normal 19 2 2 2 5 2 3" xfId="28677" xr:uid="{00000000-0005-0000-0000-00001B700000}"/>
    <cellStyle name="Normal 19 2 2 2 5 3" xfId="8561" xr:uid="{00000000-0005-0000-0000-000085210000}"/>
    <cellStyle name="Normal 19 2 2 2 5 3 3" xfId="23660" xr:uid="{00000000-0005-0000-0000-0000825C0000}"/>
    <cellStyle name="Normal 19 2 2 2 5 5" xfId="18647" xr:uid="{00000000-0005-0000-0000-0000ED480000}"/>
    <cellStyle name="Normal 19 2 2 2 6" xfId="5200" xr:uid="{00000000-0005-0000-0000-000064140000}"/>
    <cellStyle name="Normal 19 2 2 2 6 2" xfId="15252" xr:uid="{00000000-0005-0000-0000-0000A83B0000}"/>
    <cellStyle name="Normal 19 2 2 2 6 2 3" xfId="30348" xr:uid="{00000000-0005-0000-0000-0000A2760000}"/>
    <cellStyle name="Normal 19 2 2 2 6 3" xfId="10232" xr:uid="{00000000-0005-0000-0000-00000C280000}"/>
    <cellStyle name="Normal 19 2 2 2 6 3 3" xfId="25331" xr:uid="{00000000-0005-0000-0000-000009630000}"/>
    <cellStyle name="Normal 19 2 2 2 6 5" xfId="20318" xr:uid="{00000000-0005-0000-0000-0000744F0000}"/>
    <cellStyle name="Normal 19 2 2 2 7" xfId="11910" xr:uid="{00000000-0005-0000-0000-00009A2E0000}"/>
    <cellStyle name="Normal 19 2 2 2 7 3" xfId="27006" xr:uid="{00000000-0005-0000-0000-000094690000}"/>
    <cellStyle name="Normal 19 2 2 2 8" xfId="6889" xr:uid="{00000000-0005-0000-0000-0000FD1A0000}"/>
    <cellStyle name="Normal 19 2 2 2 8 3" xfId="21989" xr:uid="{00000000-0005-0000-0000-0000FB550000}"/>
    <cellStyle name="Normal 19 2 2 3" xfId="1918" xr:uid="{00000000-0005-0000-0000-000090070000}"/>
    <cellStyle name="Normal 19 2 2 3 2" xfId="2339" xr:uid="{00000000-0005-0000-0000-000035090000}"/>
    <cellStyle name="Normal 19 2 2 3 2 2" xfId="3178" xr:uid="{00000000-0005-0000-0000-00007C0C0000}"/>
    <cellStyle name="Normal 19 2 2 3 2 2 2" xfId="4867" xr:uid="{00000000-0005-0000-0000-000016130000}"/>
    <cellStyle name="Normal 19 2 2 3 2 2 2 2" xfId="14939" xr:uid="{00000000-0005-0000-0000-00006F3A0000}"/>
    <cellStyle name="Normal 19 2 2 3 2 2 2 2 3" xfId="30035" xr:uid="{00000000-0005-0000-0000-000069750000}"/>
    <cellStyle name="Normal 19 2 2 3 2 2 2 3" xfId="9919" xr:uid="{00000000-0005-0000-0000-0000D3260000}"/>
    <cellStyle name="Normal 19 2 2 3 2 2 2 3 3" xfId="25018" xr:uid="{00000000-0005-0000-0000-0000D0610000}"/>
    <cellStyle name="Normal 19 2 2 3 2 2 2 5" xfId="20005" xr:uid="{00000000-0005-0000-0000-00003B4E0000}"/>
    <cellStyle name="Normal 19 2 2 3 2 2 3" xfId="6558" xr:uid="{00000000-0005-0000-0000-0000B2190000}"/>
    <cellStyle name="Normal 19 2 2 3 2 2 3 2" xfId="16610" xr:uid="{00000000-0005-0000-0000-0000F6400000}"/>
    <cellStyle name="Normal 19 2 2 3 2 2 3 3" xfId="11590" xr:uid="{00000000-0005-0000-0000-00005A2D0000}"/>
    <cellStyle name="Normal 19 2 2 3 2 2 3 3 3" xfId="26689" xr:uid="{00000000-0005-0000-0000-000057680000}"/>
    <cellStyle name="Normal 19 2 2 3 2 2 3 5" xfId="21676" xr:uid="{00000000-0005-0000-0000-0000C2540000}"/>
    <cellStyle name="Normal 19 2 2 3 2 2 4" xfId="13268" xr:uid="{00000000-0005-0000-0000-0000E8330000}"/>
    <cellStyle name="Normal 19 2 2 3 2 2 4 3" xfId="28364" xr:uid="{00000000-0005-0000-0000-0000E26E0000}"/>
    <cellStyle name="Normal 19 2 2 3 2 2 5" xfId="8247" xr:uid="{00000000-0005-0000-0000-00004B200000}"/>
    <cellStyle name="Normal 19 2 2 3 2 2 5 3" xfId="23347" xr:uid="{00000000-0005-0000-0000-0000495B0000}"/>
    <cellStyle name="Normal 19 2 2 3 2 2 7" xfId="18334" xr:uid="{00000000-0005-0000-0000-0000B4470000}"/>
    <cellStyle name="Normal 19 2 2 3 2 3" xfId="4030" xr:uid="{00000000-0005-0000-0000-0000D10F0000}"/>
    <cellStyle name="Normal 19 2 2 3 2 3 2" xfId="14103" xr:uid="{00000000-0005-0000-0000-00002B370000}"/>
    <cellStyle name="Normal 19 2 2 3 2 3 2 3" xfId="29199" xr:uid="{00000000-0005-0000-0000-000025720000}"/>
    <cellStyle name="Normal 19 2 2 3 2 3 3" xfId="9083" xr:uid="{00000000-0005-0000-0000-00008F230000}"/>
    <cellStyle name="Normal 19 2 2 3 2 3 3 3" xfId="24182" xr:uid="{00000000-0005-0000-0000-00008C5E0000}"/>
    <cellStyle name="Normal 19 2 2 3 2 3 5" xfId="19169" xr:uid="{00000000-0005-0000-0000-0000F74A0000}"/>
    <cellStyle name="Normal 19 2 2 3 2 4" xfId="5722" xr:uid="{00000000-0005-0000-0000-00006E160000}"/>
    <cellStyle name="Normal 19 2 2 3 2 4 2" xfId="15774" xr:uid="{00000000-0005-0000-0000-0000B23D0000}"/>
    <cellStyle name="Normal 19 2 2 3 2 4 2 3" xfId="30870" xr:uid="{00000000-0005-0000-0000-0000AC780000}"/>
    <cellStyle name="Normal 19 2 2 3 2 4 3" xfId="10754" xr:uid="{00000000-0005-0000-0000-0000162A0000}"/>
    <cellStyle name="Normal 19 2 2 3 2 4 3 3" xfId="25853" xr:uid="{00000000-0005-0000-0000-000013650000}"/>
    <cellStyle name="Normal 19 2 2 3 2 4 5" xfId="20840" xr:uid="{00000000-0005-0000-0000-00007E510000}"/>
    <cellStyle name="Normal 19 2 2 3 2 5" xfId="12432" xr:uid="{00000000-0005-0000-0000-0000A4300000}"/>
    <cellStyle name="Normal 19 2 2 3 2 5 3" xfId="27528" xr:uid="{00000000-0005-0000-0000-00009E6B0000}"/>
    <cellStyle name="Normal 19 2 2 3 2 6" xfId="7411" xr:uid="{00000000-0005-0000-0000-0000071D0000}"/>
    <cellStyle name="Normal 19 2 2 3 2 6 3" xfId="22511" xr:uid="{00000000-0005-0000-0000-000005580000}"/>
    <cellStyle name="Normal 19 2 2 3 2 8" xfId="17498" xr:uid="{00000000-0005-0000-0000-000070440000}"/>
    <cellStyle name="Normal 19 2 2 3 3" xfId="2760" xr:uid="{00000000-0005-0000-0000-0000DA0A0000}"/>
    <cellStyle name="Normal 19 2 2 3 3 2" xfId="4449" xr:uid="{00000000-0005-0000-0000-000074110000}"/>
    <cellStyle name="Normal 19 2 2 3 3 2 2" xfId="14521" xr:uid="{00000000-0005-0000-0000-0000CD380000}"/>
    <cellStyle name="Normal 19 2 2 3 3 2 2 3" xfId="29617" xr:uid="{00000000-0005-0000-0000-0000C7730000}"/>
    <cellStyle name="Normal 19 2 2 3 3 2 3" xfId="9501" xr:uid="{00000000-0005-0000-0000-000031250000}"/>
    <cellStyle name="Normal 19 2 2 3 3 2 3 3" xfId="24600" xr:uid="{00000000-0005-0000-0000-00002E600000}"/>
    <cellStyle name="Normal 19 2 2 3 3 2 5" xfId="19587" xr:uid="{00000000-0005-0000-0000-0000994C0000}"/>
    <cellStyle name="Normal 19 2 2 3 3 3" xfId="6140" xr:uid="{00000000-0005-0000-0000-000010180000}"/>
    <cellStyle name="Normal 19 2 2 3 3 3 2" xfId="16192" xr:uid="{00000000-0005-0000-0000-0000543F0000}"/>
    <cellStyle name="Normal 19 2 2 3 3 3 3" xfId="11172" xr:uid="{00000000-0005-0000-0000-0000B82B0000}"/>
    <cellStyle name="Normal 19 2 2 3 3 3 3 3" xfId="26271" xr:uid="{00000000-0005-0000-0000-0000B5660000}"/>
    <cellStyle name="Normal 19 2 2 3 3 3 5" xfId="21258" xr:uid="{00000000-0005-0000-0000-000020530000}"/>
    <cellStyle name="Normal 19 2 2 3 3 4" xfId="12850" xr:uid="{00000000-0005-0000-0000-000046320000}"/>
    <cellStyle name="Normal 19 2 2 3 3 4 3" xfId="27946" xr:uid="{00000000-0005-0000-0000-0000406D0000}"/>
    <cellStyle name="Normal 19 2 2 3 3 5" xfId="7829" xr:uid="{00000000-0005-0000-0000-0000A91E0000}"/>
    <cellStyle name="Normal 19 2 2 3 3 5 3" xfId="22929" xr:uid="{00000000-0005-0000-0000-0000A7590000}"/>
    <cellStyle name="Normal 19 2 2 3 3 7" xfId="17916" xr:uid="{00000000-0005-0000-0000-000012460000}"/>
    <cellStyle name="Normal 19 2 2 3 4" xfId="3612" xr:uid="{00000000-0005-0000-0000-00002F0E0000}"/>
    <cellStyle name="Normal 19 2 2 3 4 2" xfId="13685" xr:uid="{00000000-0005-0000-0000-000089350000}"/>
    <cellStyle name="Normal 19 2 2 3 4 2 3" xfId="28781" xr:uid="{00000000-0005-0000-0000-000083700000}"/>
    <cellStyle name="Normal 19 2 2 3 4 3" xfId="8665" xr:uid="{00000000-0005-0000-0000-0000ED210000}"/>
    <cellStyle name="Normal 19 2 2 3 4 3 3" xfId="23764" xr:uid="{00000000-0005-0000-0000-0000EA5C0000}"/>
    <cellStyle name="Normal 19 2 2 3 4 5" xfId="18751" xr:uid="{00000000-0005-0000-0000-000055490000}"/>
    <cellStyle name="Normal 19 2 2 3 5" xfId="5304" xr:uid="{00000000-0005-0000-0000-0000CC140000}"/>
    <cellStyle name="Normal 19 2 2 3 5 2" xfId="15356" xr:uid="{00000000-0005-0000-0000-0000103C0000}"/>
    <cellStyle name="Normal 19 2 2 3 5 2 3" xfId="30452" xr:uid="{00000000-0005-0000-0000-00000A770000}"/>
    <cellStyle name="Normal 19 2 2 3 5 3" xfId="10336" xr:uid="{00000000-0005-0000-0000-000074280000}"/>
    <cellStyle name="Normal 19 2 2 3 5 3 3" xfId="25435" xr:uid="{00000000-0005-0000-0000-000071630000}"/>
    <cellStyle name="Normal 19 2 2 3 5 5" xfId="20422" xr:uid="{00000000-0005-0000-0000-0000DC4F0000}"/>
    <cellStyle name="Normal 19 2 2 3 6" xfId="12014" xr:uid="{00000000-0005-0000-0000-0000022F0000}"/>
    <cellStyle name="Normal 19 2 2 3 6 3" xfId="27110" xr:uid="{00000000-0005-0000-0000-0000FC690000}"/>
    <cellStyle name="Normal 19 2 2 3 7" xfId="6993" xr:uid="{00000000-0005-0000-0000-0000651B0000}"/>
    <cellStyle name="Normal 19 2 2 3 7 3" xfId="22093" xr:uid="{00000000-0005-0000-0000-000063560000}"/>
    <cellStyle name="Normal 19 2 2 3 9" xfId="17080" xr:uid="{00000000-0005-0000-0000-0000CE420000}"/>
    <cellStyle name="Normal 19 2 2 4" xfId="2131" xr:uid="{00000000-0005-0000-0000-000065080000}"/>
    <cellStyle name="Normal 19 2 2 4 2" xfId="2970" xr:uid="{00000000-0005-0000-0000-0000AC0B0000}"/>
    <cellStyle name="Normal 19 2 2 4 2 2" xfId="4659" xr:uid="{00000000-0005-0000-0000-000046120000}"/>
    <cellStyle name="Normal 19 2 2 4 2 2 2" xfId="14731" xr:uid="{00000000-0005-0000-0000-00009F390000}"/>
    <cellStyle name="Normal 19 2 2 4 2 2 2 3" xfId="29827" xr:uid="{00000000-0005-0000-0000-000099740000}"/>
    <cellStyle name="Normal 19 2 2 4 2 2 3" xfId="9711" xr:uid="{00000000-0005-0000-0000-000003260000}"/>
    <cellStyle name="Normal 19 2 2 4 2 2 3 3" xfId="24810" xr:uid="{00000000-0005-0000-0000-000000610000}"/>
    <cellStyle name="Normal 19 2 2 4 2 2 5" xfId="19797" xr:uid="{00000000-0005-0000-0000-00006B4D0000}"/>
    <cellStyle name="Normal 19 2 2 4 2 3" xfId="6350" xr:uid="{00000000-0005-0000-0000-0000E2180000}"/>
    <cellStyle name="Normal 19 2 2 4 2 3 2" xfId="16402" xr:uid="{00000000-0005-0000-0000-000026400000}"/>
    <cellStyle name="Normal 19 2 2 4 2 3 3" xfId="11382" xr:uid="{00000000-0005-0000-0000-00008A2C0000}"/>
    <cellStyle name="Normal 19 2 2 4 2 3 3 3" xfId="26481" xr:uid="{00000000-0005-0000-0000-000087670000}"/>
    <cellStyle name="Normal 19 2 2 4 2 3 5" xfId="21468" xr:uid="{00000000-0005-0000-0000-0000F2530000}"/>
    <cellStyle name="Normal 19 2 2 4 2 4" xfId="13060" xr:uid="{00000000-0005-0000-0000-000018330000}"/>
    <cellStyle name="Normal 19 2 2 4 2 4 3" xfId="28156" xr:uid="{00000000-0005-0000-0000-0000126E0000}"/>
    <cellStyle name="Normal 19 2 2 4 2 5" xfId="8039" xr:uid="{00000000-0005-0000-0000-00007B1F0000}"/>
    <cellStyle name="Normal 19 2 2 4 2 5 3" xfId="23139" xr:uid="{00000000-0005-0000-0000-0000795A0000}"/>
    <cellStyle name="Normal 19 2 2 4 2 7" xfId="18126" xr:uid="{00000000-0005-0000-0000-0000E4460000}"/>
    <cellStyle name="Normal 19 2 2 4 3" xfId="3822" xr:uid="{00000000-0005-0000-0000-0000010F0000}"/>
    <cellStyle name="Normal 19 2 2 4 3 2" xfId="13895" xr:uid="{00000000-0005-0000-0000-00005B360000}"/>
    <cellStyle name="Normal 19 2 2 4 3 2 3" xfId="28991" xr:uid="{00000000-0005-0000-0000-000055710000}"/>
    <cellStyle name="Normal 19 2 2 4 3 3" xfId="8875" xr:uid="{00000000-0005-0000-0000-0000BF220000}"/>
    <cellStyle name="Normal 19 2 2 4 3 3 3" xfId="23974" xr:uid="{00000000-0005-0000-0000-0000BC5D0000}"/>
    <cellStyle name="Normal 19 2 2 4 3 5" xfId="18961" xr:uid="{00000000-0005-0000-0000-0000274A0000}"/>
    <cellStyle name="Normal 19 2 2 4 4" xfId="5514" xr:uid="{00000000-0005-0000-0000-00009E150000}"/>
    <cellStyle name="Normal 19 2 2 4 4 2" xfId="15566" xr:uid="{00000000-0005-0000-0000-0000E23C0000}"/>
    <cellStyle name="Normal 19 2 2 4 4 2 3" xfId="30662" xr:uid="{00000000-0005-0000-0000-0000DC770000}"/>
    <cellStyle name="Normal 19 2 2 4 4 3" xfId="10546" xr:uid="{00000000-0005-0000-0000-000046290000}"/>
    <cellStyle name="Normal 19 2 2 4 4 3 3" xfId="25645" xr:uid="{00000000-0005-0000-0000-000043640000}"/>
    <cellStyle name="Normal 19 2 2 4 4 5" xfId="20632" xr:uid="{00000000-0005-0000-0000-0000AE500000}"/>
    <cellStyle name="Normal 19 2 2 4 5" xfId="12224" xr:uid="{00000000-0005-0000-0000-0000D42F0000}"/>
    <cellStyle name="Normal 19 2 2 4 5 3" xfId="27320" xr:uid="{00000000-0005-0000-0000-0000CE6A0000}"/>
    <cellStyle name="Normal 19 2 2 4 6" xfId="7203" xr:uid="{00000000-0005-0000-0000-0000371C0000}"/>
    <cellStyle name="Normal 19 2 2 4 6 3" xfId="22303" xr:uid="{00000000-0005-0000-0000-000035570000}"/>
    <cellStyle name="Normal 19 2 2 4 8" xfId="17290" xr:uid="{00000000-0005-0000-0000-0000A0430000}"/>
    <cellStyle name="Normal 19 2 2 5" xfId="2552" xr:uid="{00000000-0005-0000-0000-00000A0A0000}"/>
    <cellStyle name="Normal 19 2 2 5 2" xfId="4241" xr:uid="{00000000-0005-0000-0000-0000A4100000}"/>
    <cellStyle name="Normal 19 2 2 5 2 2" xfId="14313" xr:uid="{00000000-0005-0000-0000-0000FD370000}"/>
    <cellStyle name="Normal 19 2 2 5 2 2 3" xfId="29409" xr:uid="{00000000-0005-0000-0000-0000F7720000}"/>
    <cellStyle name="Normal 19 2 2 5 2 3" xfId="9293" xr:uid="{00000000-0005-0000-0000-000061240000}"/>
    <cellStyle name="Normal 19 2 2 5 2 3 3" xfId="24392" xr:uid="{00000000-0005-0000-0000-00005E5F0000}"/>
    <cellStyle name="Normal 19 2 2 5 2 5" xfId="19379" xr:uid="{00000000-0005-0000-0000-0000C94B0000}"/>
    <cellStyle name="Normal 19 2 2 5 3" xfId="5932" xr:uid="{00000000-0005-0000-0000-000040170000}"/>
    <cellStyle name="Normal 19 2 2 5 3 2" xfId="15984" xr:uid="{00000000-0005-0000-0000-0000843E0000}"/>
    <cellStyle name="Normal 19 2 2 5 3 3" xfId="10964" xr:uid="{00000000-0005-0000-0000-0000E82A0000}"/>
    <cellStyle name="Normal 19 2 2 5 3 3 3" xfId="26063" xr:uid="{00000000-0005-0000-0000-0000E5650000}"/>
    <cellStyle name="Normal 19 2 2 5 3 5" xfId="21050" xr:uid="{00000000-0005-0000-0000-000050520000}"/>
    <cellStyle name="Normal 19 2 2 5 4" xfId="12642" xr:uid="{00000000-0005-0000-0000-000076310000}"/>
    <cellStyle name="Normal 19 2 2 5 4 3" xfId="27738" xr:uid="{00000000-0005-0000-0000-0000706C0000}"/>
    <cellStyle name="Normal 19 2 2 5 5" xfId="7621" xr:uid="{00000000-0005-0000-0000-0000D91D0000}"/>
    <cellStyle name="Normal 19 2 2 5 5 3" xfId="22721" xr:uid="{00000000-0005-0000-0000-0000D7580000}"/>
    <cellStyle name="Normal 19 2 2 5 7" xfId="17708" xr:uid="{00000000-0005-0000-0000-000042450000}"/>
    <cellStyle name="Normal 19 2 2 6" xfId="3404" xr:uid="{00000000-0005-0000-0000-00005F0D0000}"/>
    <cellStyle name="Normal 19 2 2 6 2" xfId="13477" xr:uid="{00000000-0005-0000-0000-0000B9340000}"/>
    <cellStyle name="Normal 19 2 2 6 2 3" xfId="28573" xr:uid="{00000000-0005-0000-0000-0000B36F0000}"/>
    <cellStyle name="Normal 19 2 2 6 3" xfId="8457" xr:uid="{00000000-0005-0000-0000-00001D210000}"/>
    <cellStyle name="Normal 19 2 2 6 3 3" xfId="23556" xr:uid="{00000000-0005-0000-0000-00001A5C0000}"/>
    <cellStyle name="Normal 19 2 2 6 5" xfId="18543" xr:uid="{00000000-0005-0000-0000-000085480000}"/>
    <cellStyle name="Normal 19 2 2 7" xfId="5096" xr:uid="{00000000-0005-0000-0000-0000FC130000}"/>
    <cellStyle name="Normal 19 2 2 7 2" xfId="15148" xr:uid="{00000000-0005-0000-0000-0000403B0000}"/>
    <cellStyle name="Normal 19 2 2 7 2 3" xfId="30244" xr:uid="{00000000-0005-0000-0000-00003A760000}"/>
    <cellStyle name="Normal 19 2 2 7 3" xfId="10128" xr:uid="{00000000-0005-0000-0000-0000A4270000}"/>
    <cellStyle name="Normal 19 2 2 7 3 3" xfId="25227" xr:uid="{00000000-0005-0000-0000-0000A1620000}"/>
    <cellStyle name="Normal 19 2 2 7 5" xfId="20214" xr:uid="{00000000-0005-0000-0000-00000C4F0000}"/>
    <cellStyle name="Normal 19 2 2 8" xfId="11806" xr:uid="{00000000-0005-0000-0000-0000322E0000}"/>
    <cellStyle name="Normal 19 2 2 8 3" xfId="26902" xr:uid="{00000000-0005-0000-0000-00002C690000}"/>
    <cellStyle name="Normal 19 2 2 9" xfId="6785" xr:uid="{00000000-0005-0000-0000-0000951A0000}"/>
    <cellStyle name="Normal 19 2 2 9 3" xfId="21885" xr:uid="{00000000-0005-0000-0000-000093550000}"/>
    <cellStyle name="Normal 19 2 3" xfId="1751" xr:uid="{00000000-0005-0000-0000-0000E9060000}"/>
    <cellStyle name="Normal 19 2 3 10" xfId="16924" xr:uid="{00000000-0005-0000-0000-000032420000}"/>
    <cellStyle name="Normal 19 2 3 2" xfId="1970" xr:uid="{00000000-0005-0000-0000-0000C4070000}"/>
    <cellStyle name="Normal 19 2 3 2 2" xfId="2391" xr:uid="{00000000-0005-0000-0000-000069090000}"/>
    <cellStyle name="Normal 19 2 3 2 2 2" xfId="3230" xr:uid="{00000000-0005-0000-0000-0000B00C0000}"/>
    <cellStyle name="Normal 19 2 3 2 2 2 2" xfId="4919" xr:uid="{00000000-0005-0000-0000-00004A130000}"/>
    <cellStyle name="Normal 19 2 3 2 2 2 2 2" xfId="14991" xr:uid="{00000000-0005-0000-0000-0000A33A0000}"/>
    <cellStyle name="Normal 19 2 3 2 2 2 2 2 3" xfId="30087" xr:uid="{00000000-0005-0000-0000-00009D750000}"/>
    <cellStyle name="Normal 19 2 3 2 2 2 2 3" xfId="9971" xr:uid="{00000000-0005-0000-0000-000007270000}"/>
    <cellStyle name="Normal 19 2 3 2 2 2 2 3 3" xfId="25070" xr:uid="{00000000-0005-0000-0000-000004620000}"/>
    <cellStyle name="Normal 19 2 3 2 2 2 2 5" xfId="20057" xr:uid="{00000000-0005-0000-0000-00006F4E0000}"/>
    <cellStyle name="Normal 19 2 3 2 2 2 3" xfId="6610" xr:uid="{00000000-0005-0000-0000-0000E6190000}"/>
    <cellStyle name="Normal 19 2 3 2 2 2 3 2" xfId="16662" xr:uid="{00000000-0005-0000-0000-00002A410000}"/>
    <cellStyle name="Normal 19 2 3 2 2 2 3 3" xfId="11642" xr:uid="{00000000-0005-0000-0000-00008E2D0000}"/>
    <cellStyle name="Normal 19 2 3 2 2 2 3 3 3" xfId="26741" xr:uid="{00000000-0005-0000-0000-00008B680000}"/>
    <cellStyle name="Normal 19 2 3 2 2 2 3 5" xfId="21728" xr:uid="{00000000-0005-0000-0000-0000F6540000}"/>
    <cellStyle name="Normal 19 2 3 2 2 2 4" xfId="13320" xr:uid="{00000000-0005-0000-0000-00001C340000}"/>
    <cellStyle name="Normal 19 2 3 2 2 2 4 3" xfId="28416" xr:uid="{00000000-0005-0000-0000-0000166F0000}"/>
    <cellStyle name="Normal 19 2 3 2 2 2 5" xfId="8299" xr:uid="{00000000-0005-0000-0000-00007F200000}"/>
    <cellStyle name="Normal 19 2 3 2 2 2 5 3" xfId="23399" xr:uid="{00000000-0005-0000-0000-00007D5B0000}"/>
    <cellStyle name="Normal 19 2 3 2 2 2 7" xfId="18386" xr:uid="{00000000-0005-0000-0000-0000E8470000}"/>
    <cellStyle name="Normal 19 2 3 2 2 3" xfId="4082" xr:uid="{00000000-0005-0000-0000-000005100000}"/>
    <cellStyle name="Normal 19 2 3 2 2 3 2" xfId="14155" xr:uid="{00000000-0005-0000-0000-00005F370000}"/>
    <cellStyle name="Normal 19 2 3 2 2 3 2 3" xfId="29251" xr:uid="{00000000-0005-0000-0000-000059720000}"/>
    <cellStyle name="Normal 19 2 3 2 2 3 3" xfId="9135" xr:uid="{00000000-0005-0000-0000-0000C3230000}"/>
    <cellStyle name="Normal 19 2 3 2 2 3 3 3" xfId="24234" xr:uid="{00000000-0005-0000-0000-0000C05E0000}"/>
    <cellStyle name="Normal 19 2 3 2 2 3 5" xfId="19221" xr:uid="{00000000-0005-0000-0000-00002B4B0000}"/>
    <cellStyle name="Normal 19 2 3 2 2 4" xfId="5774" xr:uid="{00000000-0005-0000-0000-0000A2160000}"/>
    <cellStyle name="Normal 19 2 3 2 2 4 2" xfId="15826" xr:uid="{00000000-0005-0000-0000-0000E63D0000}"/>
    <cellStyle name="Normal 19 2 3 2 2 4 2 3" xfId="30922" xr:uid="{00000000-0005-0000-0000-0000E0780000}"/>
    <cellStyle name="Normal 19 2 3 2 2 4 3" xfId="10806" xr:uid="{00000000-0005-0000-0000-00004A2A0000}"/>
    <cellStyle name="Normal 19 2 3 2 2 4 3 3" xfId="25905" xr:uid="{00000000-0005-0000-0000-000047650000}"/>
    <cellStyle name="Normal 19 2 3 2 2 4 5" xfId="20892" xr:uid="{00000000-0005-0000-0000-0000B2510000}"/>
    <cellStyle name="Normal 19 2 3 2 2 5" xfId="12484" xr:uid="{00000000-0005-0000-0000-0000D8300000}"/>
    <cellStyle name="Normal 19 2 3 2 2 5 3" xfId="27580" xr:uid="{00000000-0005-0000-0000-0000D26B0000}"/>
    <cellStyle name="Normal 19 2 3 2 2 6" xfId="7463" xr:uid="{00000000-0005-0000-0000-00003B1D0000}"/>
    <cellStyle name="Normal 19 2 3 2 2 6 3" xfId="22563" xr:uid="{00000000-0005-0000-0000-000039580000}"/>
    <cellStyle name="Normal 19 2 3 2 2 8" xfId="17550" xr:uid="{00000000-0005-0000-0000-0000A4440000}"/>
    <cellStyle name="Normal 19 2 3 2 3" xfId="2812" xr:uid="{00000000-0005-0000-0000-00000E0B0000}"/>
    <cellStyle name="Normal 19 2 3 2 3 2" xfId="4501" xr:uid="{00000000-0005-0000-0000-0000A8110000}"/>
    <cellStyle name="Normal 19 2 3 2 3 2 2" xfId="14573" xr:uid="{00000000-0005-0000-0000-000001390000}"/>
    <cellStyle name="Normal 19 2 3 2 3 2 2 3" xfId="29669" xr:uid="{00000000-0005-0000-0000-0000FB730000}"/>
    <cellStyle name="Normal 19 2 3 2 3 2 3" xfId="9553" xr:uid="{00000000-0005-0000-0000-000065250000}"/>
    <cellStyle name="Normal 19 2 3 2 3 2 3 3" xfId="24652" xr:uid="{00000000-0005-0000-0000-000062600000}"/>
    <cellStyle name="Normal 19 2 3 2 3 2 5" xfId="19639" xr:uid="{00000000-0005-0000-0000-0000CD4C0000}"/>
    <cellStyle name="Normal 19 2 3 2 3 3" xfId="6192" xr:uid="{00000000-0005-0000-0000-000044180000}"/>
    <cellStyle name="Normal 19 2 3 2 3 3 2" xfId="16244" xr:uid="{00000000-0005-0000-0000-0000883F0000}"/>
    <cellStyle name="Normal 19 2 3 2 3 3 3" xfId="11224" xr:uid="{00000000-0005-0000-0000-0000EC2B0000}"/>
    <cellStyle name="Normal 19 2 3 2 3 3 3 3" xfId="26323" xr:uid="{00000000-0005-0000-0000-0000E9660000}"/>
    <cellStyle name="Normal 19 2 3 2 3 3 5" xfId="21310" xr:uid="{00000000-0005-0000-0000-000054530000}"/>
    <cellStyle name="Normal 19 2 3 2 3 4" xfId="12902" xr:uid="{00000000-0005-0000-0000-00007A320000}"/>
    <cellStyle name="Normal 19 2 3 2 3 4 3" xfId="27998" xr:uid="{00000000-0005-0000-0000-0000746D0000}"/>
    <cellStyle name="Normal 19 2 3 2 3 5" xfId="7881" xr:uid="{00000000-0005-0000-0000-0000DD1E0000}"/>
    <cellStyle name="Normal 19 2 3 2 3 5 3" xfId="22981" xr:uid="{00000000-0005-0000-0000-0000DB590000}"/>
    <cellStyle name="Normal 19 2 3 2 3 7" xfId="17968" xr:uid="{00000000-0005-0000-0000-000046460000}"/>
    <cellStyle name="Normal 19 2 3 2 4" xfId="3664" xr:uid="{00000000-0005-0000-0000-0000630E0000}"/>
    <cellStyle name="Normal 19 2 3 2 4 2" xfId="13737" xr:uid="{00000000-0005-0000-0000-0000BD350000}"/>
    <cellStyle name="Normal 19 2 3 2 4 2 3" xfId="28833" xr:uid="{00000000-0005-0000-0000-0000B7700000}"/>
    <cellStyle name="Normal 19 2 3 2 4 3" xfId="8717" xr:uid="{00000000-0005-0000-0000-000021220000}"/>
    <cellStyle name="Normal 19 2 3 2 4 3 3" xfId="23816" xr:uid="{00000000-0005-0000-0000-00001E5D0000}"/>
    <cellStyle name="Normal 19 2 3 2 4 5" xfId="18803" xr:uid="{00000000-0005-0000-0000-000089490000}"/>
    <cellStyle name="Normal 19 2 3 2 5" xfId="5356" xr:uid="{00000000-0005-0000-0000-000000150000}"/>
    <cellStyle name="Normal 19 2 3 2 5 2" xfId="15408" xr:uid="{00000000-0005-0000-0000-0000443C0000}"/>
    <cellStyle name="Normal 19 2 3 2 5 2 3" xfId="30504" xr:uid="{00000000-0005-0000-0000-00003E770000}"/>
    <cellStyle name="Normal 19 2 3 2 5 3" xfId="10388" xr:uid="{00000000-0005-0000-0000-0000A8280000}"/>
    <cellStyle name="Normal 19 2 3 2 5 3 3" xfId="25487" xr:uid="{00000000-0005-0000-0000-0000A5630000}"/>
    <cellStyle name="Normal 19 2 3 2 5 5" xfId="20474" xr:uid="{00000000-0005-0000-0000-000010500000}"/>
    <cellStyle name="Normal 19 2 3 2 6" xfId="12066" xr:uid="{00000000-0005-0000-0000-0000362F0000}"/>
    <cellStyle name="Normal 19 2 3 2 6 3" xfId="27162" xr:uid="{00000000-0005-0000-0000-0000306A0000}"/>
    <cellStyle name="Normal 19 2 3 2 7" xfId="7045" xr:uid="{00000000-0005-0000-0000-0000991B0000}"/>
    <cellStyle name="Normal 19 2 3 2 7 3" xfId="22145" xr:uid="{00000000-0005-0000-0000-000097560000}"/>
    <cellStyle name="Normal 19 2 3 2 9" xfId="17132" xr:uid="{00000000-0005-0000-0000-000002430000}"/>
    <cellStyle name="Normal 19 2 3 3" xfId="2183" xr:uid="{00000000-0005-0000-0000-000099080000}"/>
    <cellStyle name="Normal 19 2 3 3 2" xfId="3022" xr:uid="{00000000-0005-0000-0000-0000E00B0000}"/>
    <cellStyle name="Normal 19 2 3 3 2 2" xfId="4711" xr:uid="{00000000-0005-0000-0000-00007A120000}"/>
    <cellStyle name="Normal 19 2 3 3 2 2 2" xfId="14783" xr:uid="{00000000-0005-0000-0000-0000D3390000}"/>
    <cellStyle name="Normal 19 2 3 3 2 2 2 3" xfId="29879" xr:uid="{00000000-0005-0000-0000-0000CD740000}"/>
    <cellStyle name="Normal 19 2 3 3 2 2 3" xfId="9763" xr:uid="{00000000-0005-0000-0000-000037260000}"/>
    <cellStyle name="Normal 19 2 3 3 2 2 3 3" xfId="24862" xr:uid="{00000000-0005-0000-0000-000034610000}"/>
    <cellStyle name="Normal 19 2 3 3 2 2 5" xfId="19849" xr:uid="{00000000-0005-0000-0000-00009F4D0000}"/>
    <cellStyle name="Normal 19 2 3 3 2 3" xfId="6402" xr:uid="{00000000-0005-0000-0000-000016190000}"/>
    <cellStyle name="Normal 19 2 3 3 2 3 2" xfId="16454" xr:uid="{00000000-0005-0000-0000-00005A400000}"/>
    <cellStyle name="Normal 19 2 3 3 2 3 3" xfId="11434" xr:uid="{00000000-0005-0000-0000-0000BE2C0000}"/>
    <cellStyle name="Normal 19 2 3 3 2 3 3 3" xfId="26533" xr:uid="{00000000-0005-0000-0000-0000BB670000}"/>
    <cellStyle name="Normal 19 2 3 3 2 3 5" xfId="21520" xr:uid="{00000000-0005-0000-0000-000026540000}"/>
    <cellStyle name="Normal 19 2 3 3 2 4" xfId="13112" xr:uid="{00000000-0005-0000-0000-00004C330000}"/>
    <cellStyle name="Normal 19 2 3 3 2 4 3" xfId="28208" xr:uid="{00000000-0005-0000-0000-0000466E0000}"/>
    <cellStyle name="Normal 19 2 3 3 2 5" xfId="8091" xr:uid="{00000000-0005-0000-0000-0000AF1F0000}"/>
    <cellStyle name="Normal 19 2 3 3 2 5 3" xfId="23191" xr:uid="{00000000-0005-0000-0000-0000AD5A0000}"/>
    <cellStyle name="Normal 19 2 3 3 2 7" xfId="18178" xr:uid="{00000000-0005-0000-0000-000018470000}"/>
    <cellStyle name="Normal 19 2 3 3 3" xfId="3874" xr:uid="{00000000-0005-0000-0000-0000350F0000}"/>
    <cellStyle name="Normal 19 2 3 3 3 2" xfId="13947" xr:uid="{00000000-0005-0000-0000-00008F360000}"/>
    <cellStyle name="Normal 19 2 3 3 3 2 3" xfId="29043" xr:uid="{00000000-0005-0000-0000-000089710000}"/>
    <cellStyle name="Normal 19 2 3 3 3 3" xfId="8927" xr:uid="{00000000-0005-0000-0000-0000F3220000}"/>
    <cellStyle name="Normal 19 2 3 3 3 3 3" xfId="24026" xr:uid="{00000000-0005-0000-0000-0000F05D0000}"/>
    <cellStyle name="Normal 19 2 3 3 3 5" xfId="19013" xr:uid="{00000000-0005-0000-0000-00005B4A0000}"/>
    <cellStyle name="Normal 19 2 3 3 4" xfId="5566" xr:uid="{00000000-0005-0000-0000-0000D2150000}"/>
    <cellStyle name="Normal 19 2 3 3 4 2" xfId="15618" xr:uid="{00000000-0005-0000-0000-0000163D0000}"/>
    <cellStyle name="Normal 19 2 3 3 4 2 3" xfId="30714" xr:uid="{00000000-0005-0000-0000-000010780000}"/>
    <cellStyle name="Normal 19 2 3 3 4 3" xfId="10598" xr:uid="{00000000-0005-0000-0000-00007A290000}"/>
    <cellStyle name="Normal 19 2 3 3 4 3 3" xfId="25697" xr:uid="{00000000-0005-0000-0000-000077640000}"/>
    <cellStyle name="Normal 19 2 3 3 4 5" xfId="20684" xr:uid="{00000000-0005-0000-0000-0000E2500000}"/>
    <cellStyle name="Normal 19 2 3 3 5" xfId="12276" xr:uid="{00000000-0005-0000-0000-000008300000}"/>
    <cellStyle name="Normal 19 2 3 3 5 3" xfId="27372" xr:uid="{00000000-0005-0000-0000-0000026B0000}"/>
    <cellStyle name="Normal 19 2 3 3 6" xfId="7255" xr:uid="{00000000-0005-0000-0000-00006B1C0000}"/>
    <cellStyle name="Normal 19 2 3 3 6 3" xfId="22355" xr:uid="{00000000-0005-0000-0000-000069570000}"/>
    <cellStyle name="Normal 19 2 3 3 8" xfId="17342" xr:uid="{00000000-0005-0000-0000-0000D4430000}"/>
    <cellStyle name="Normal 19 2 3 4" xfId="2604" xr:uid="{00000000-0005-0000-0000-00003E0A0000}"/>
    <cellStyle name="Normal 19 2 3 4 2" xfId="4293" xr:uid="{00000000-0005-0000-0000-0000D8100000}"/>
    <cellStyle name="Normal 19 2 3 4 2 2" xfId="14365" xr:uid="{00000000-0005-0000-0000-000031380000}"/>
    <cellStyle name="Normal 19 2 3 4 2 2 3" xfId="29461" xr:uid="{00000000-0005-0000-0000-00002B730000}"/>
    <cellStyle name="Normal 19 2 3 4 2 3" xfId="9345" xr:uid="{00000000-0005-0000-0000-000095240000}"/>
    <cellStyle name="Normal 19 2 3 4 2 3 3" xfId="24444" xr:uid="{00000000-0005-0000-0000-0000925F0000}"/>
    <cellStyle name="Normal 19 2 3 4 2 5" xfId="19431" xr:uid="{00000000-0005-0000-0000-0000FD4B0000}"/>
    <cellStyle name="Normal 19 2 3 4 3" xfId="5984" xr:uid="{00000000-0005-0000-0000-000074170000}"/>
    <cellStyle name="Normal 19 2 3 4 3 2" xfId="16036" xr:uid="{00000000-0005-0000-0000-0000B83E0000}"/>
    <cellStyle name="Normal 19 2 3 4 3 3" xfId="11016" xr:uid="{00000000-0005-0000-0000-00001C2B0000}"/>
    <cellStyle name="Normal 19 2 3 4 3 3 3" xfId="26115" xr:uid="{00000000-0005-0000-0000-000019660000}"/>
    <cellStyle name="Normal 19 2 3 4 3 5" xfId="21102" xr:uid="{00000000-0005-0000-0000-000084520000}"/>
    <cellStyle name="Normal 19 2 3 4 4" xfId="12694" xr:uid="{00000000-0005-0000-0000-0000AA310000}"/>
    <cellStyle name="Normal 19 2 3 4 4 3" xfId="27790" xr:uid="{00000000-0005-0000-0000-0000A46C0000}"/>
    <cellStyle name="Normal 19 2 3 4 5" xfId="7673" xr:uid="{00000000-0005-0000-0000-00000D1E0000}"/>
    <cellStyle name="Normal 19 2 3 4 5 3" xfId="22773" xr:uid="{00000000-0005-0000-0000-00000B590000}"/>
    <cellStyle name="Normal 19 2 3 4 7" xfId="17760" xr:uid="{00000000-0005-0000-0000-000076450000}"/>
    <cellStyle name="Normal 19 2 3 5" xfId="3456" xr:uid="{00000000-0005-0000-0000-0000930D0000}"/>
    <cellStyle name="Normal 19 2 3 5 2" xfId="13529" xr:uid="{00000000-0005-0000-0000-0000ED340000}"/>
    <cellStyle name="Normal 19 2 3 5 2 3" xfId="28625" xr:uid="{00000000-0005-0000-0000-0000E76F0000}"/>
    <cellStyle name="Normal 19 2 3 5 3" xfId="8509" xr:uid="{00000000-0005-0000-0000-000051210000}"/>
    <cellStyle name="Normal 19 2 3 5 3 3" xfId="23608" xr:uid="{00000000-0005-0000-0000-00004E5C0000}"/>
    <cellStyle name="Normal 19 2 3 5 5" xfId="18595" xr:uid="{00000000-0005-0000-0000-0000B9480000}"/>
    <cellStyle name="Normal 19 2 3 6" xfId="5148" xr:uid="{00000000-0005-0000-0000-000030140000}"/>
    <cellStyle name="Normal 19 2 3 6 2" xfId="15200" xr:uid="{00000000-0005-0000-0000-0000743B0000}"/>
    <cellStyle name="Normal 19 2 3 6 2 3" xfId="30296" xr:uid="{00000000-0005-0000-0000-00006E760000}"/>
    <cellStyle name="Normal 19 2 3 6 3" xfId="10180" xr:uid="{00000000-0005-0000-0000-0000D8270000}"/>
    <cellStyle name="Normal 19 2 3 6 3 3" xfId="25279" xr:uid="{00000000-0005-0000-0000-0000D5620000}"/>
    <cellStyle name="Normal 19 2 3 6 5" xfId="20266" xr:uid="{00000000-0005-0000-0000-0000404F0000}"/>
    <cellStyle name="Normal 19 2 3 7" xfId="11858" xr:uid="{00000000-0005-0000-0000-0000662E0000}"/>
    <cellStyle name="Normal 19 2 3 7 3" xfId="26954" xr:uid="{00000000-0005-0000-0000-000060690000}"/>
    <cellStyle name="Normal 19 2 3 8" xfId="6837" xr:uid="{00000000-0005-0000-0000-0000C91A0000}"/>
    <cellStyle name="Normal 19 2 3 8 3" xfId="21937" xr:uid="{00000000-0005-0000-0000-0000C7550000}"/>
    <cellStyle name="Normal 19 2 4" xfId="1864" xr:uid="{00000000-0005-0000-0000-00005A070000}"/>
    <cellStyle name="Normal 19 2 4 2" xfId="2287" xr:uid="{00000000-0005-0000-0000-000001090000}"/>
    <cellStyle name="Normal 19 2 4 2 2" xfId="3126" xr:uid="{00000000-0005-0000-0000-0000480C0000}"/>
    <cellStyle name="Normal 19 2 4 2 2 2" xfId="4815" xr:uid="{00000000-0005-0000-0000-0000E2120000}"/>
    <cellStyle name="Normal 19 2 4 2 2 2 2" xfId="14887" xr:uid="{00000000-0005-0000-0000-00003B3A0000}"/>
    <cellStyle name="Normal 19 2 4 2 2 2 2 3" xfId="29983" xr:uid="{00000000-0005-0000-0000-000035750000}"/>
    <cellStyle name="Normal 19 2 4 2 2 2 3" xfId="9867" xr:uid="{00000000-0005-0000-0000-00009F260000}"/>
    <cellStyle name="Normal 19 2 4 2 2 2 3 3" xfId="24966" xr:uid="{00000000-0005-0000-0000-00009C610000}"/>
    <cellStyle name="Normal 19 2 4 2 2 2 5" xfId="19953" xr:uid="{00000000-0005-0000-0000-0000074E0000}"/>
    <cellStyle name="Normal 19 2 4 2 2 3" xfId="6506" xr:uid="{00000000-0005-0000-0000-00007E190000}"/>
    <cellStyle name="Normal 19 2 4 2 2 3 2" xfId="16558" xr:uid="{00000000-0005-0000-0000-0000C2400000}"/>
    <cellStyle name="Normal 19 2 4 2 2 3 3" xfId="11538" xr:uid="{00000000-0005-0000-0000-0000262D0000}"/>
    <cellStyle name="Normal 19 2 4 2 2 3 3 3" xfId="26637" xr:uid="{00000000-0005-0000-0000-000023680000}"/>
    <cellStyle name="Normal 19 2 4 2 2 3 5" xfId="21624" xr:uid="{00000000-0005-0000-0000-00008E540000}"/>
    <cellStyle name="Normal 19 2 4 2 2 4" xfId="13216" xr:uid="{00000000-0005-0000-0000-0000B4330000}"/>
    <cellStyle name="Normal 19 2 4 2 2 4 3" xfId="28312" xr:uid="{00000000-0005-0000-0000-0000AE6E0000}"/>
    <cellStyle name="Normal 19 2 4 2 2 5" xfId="8195" xr:uid="{00000000-0005-0000-0000-000017200000}"/>
    <cellStyle name="Normal 19 2 4 2 2 5 3" xfId="23295" xr:uid="{00000000-0005-0000-0000-0000155B0000}"/>
    <cellStyle name="Normal 19 2 4 2 2 7" xfId="18282" xr:uid="{00000000-0005-0000-0000-000080470000}"/>
    <cellStyle name="Normal 19 2 4 2 3" xfId="3978" xr:uid="{00000000-0005-0000-0000-00009D0F0000}"/>
    <cellStyle name="Normal 19 2 4 2 3 2" xfId="14051" xr:uid="{00000000-0005-0000-0000-0000F7360000}"/>
    <cellStyle name="Normal 19 2 4 2 3 2 3" xfId="29147" xr:uid="{00000000-0005-0000-0000-0000F1710000}"/>
    <cellStyle name="Normal 19 2 4 2 3 3" xfId="9031" xr:uid="{00000000-0005-0000-0000-00005B230000}"/>
    <cellStyle name="Normal 19 2 4 2 3 3 3" xfId="24130" xr:uid="{00000000-0005-0000-0000-0000585E0000}"/>
    <cellStyle name="Normal 19 2 4 2 3 5" xfId="19117" xr:uid="{00000000-0005-0000-0000-0000C34A0000}"/>
    <cellStyle name="Normal 19 2 4 2 4" xfId="5670" xr:uid="{00000000-0005-0000-0000-00003A160000}"/>
    <cellStyle name="Normal 19 2 4 2 4 2" xfId="15722" xr:uid="{00000000-0005-0000-0000-00007E3D0000}"/>
    <cellStyle name="Normal 19 2 4 2 4 2 3" xfId="30818" xr:uid="{00000000-0005-0000-0000-000078780000}"/>
    <cellStyle name="Normal 19 2 4 2 4 3" xfId="10702" xr:uid="{00000000-0005-0000-0000-0000E2290000}"/>
    <cellStyle name="Normal 19 2 4 2 4 3 3" xfId="25801" xr:uid="{00000000-0005-0000-0000-0000DF640000}"/>
    <cellStyle name="Normal 19 2 4 2 4 5" xfId="20788" xr:uid="{00000000-0005-0000-0000-00004A510000}"/>
    <cellStyle name="Normal 19 2 4 2 5" xfId="12380" xr:uid="{00000000-0005-0000-0000-000070300000}"/>
    <cellStyle name="Normal 19 2 4 2 5 3" xfId="27476" xr:uid="{00000000-0005-0000-0000-00006A6B0000}"/>
    <cellStyle name="Normal 19 2 4 2 6" xfId="7359" xr:uid="{00000000-0005-0000-0000-0000D31C0000}"/>
    <cellStyle name="Normal 19 2 4 2 6 3" xfId="22459" xr:uid="{00000000-0005-0000-0000-0000D1570000}"/>
    <cellStyle name="Normal 19 2 4 2 8" xfId="17446" xr:uid="{00000000-0005-0000-0000-00003C440000}"/>
    <cellStyle name="Normal 19 2 4 3" xfId="2708" xr:uid="{00000000-0005-0000-0000-0000A60A0000}"/>
    <cellStyle name="Normal 19 2 4 3 2" xfId="4397" xr:uid="{00000000-0005-0000-0000-000040110000}"/>
    <cellStyle name="Normal 19 2 4 3 2 2" xfId="14469" xr:uid="{00000000-0005-0000-0000-000099380000}"/>
    <cellStyle name="Normal 19 2 4 3 2 2 3" xfId="29565" xr:uid="{00000000-0005-0000-0000-000093730000}"/>
    <cellStyle name="Normal 19 2 4 3 2 3" xfId="9449" xr:uid="{00000000-0005-0000-0000-0000FD240000}"/>
    <cellStyle name="Normal 19 2 4 3 2 3 3" xfId="24548" xr:uid="{00000000-0005-0000-0000-0000FA5F0000}"/>
    <cellStyle name="Normal 19 2 4 3 2 5" xfId="19535" xr:uid="{00000000-0005-0000-0000-0000654C0000}"/>
    <cellStyle name="Normal 19 2 4 3 3" xfId="6088" xr:uid="{00000000-0005-0000-0000-0000DC170000}"/>
    <cellStyle name="Normal 19 2 4 3 3 2" xfId="16140" xr:uid="{00000000-0005-0000-0000-0000203F0000}"/>
    <cellStyle name="Normal 19 2 4 3 3 3" xfId="11120" xr:uid="{00000000-0005-0000-0000-0000842B0000}"/>
    <cellStyle name="Normal 19 2 4 3 3 3 3" xfId="26219" xr:uid="{00000000-0005-0000-0000-000081660000}"/>
    <cellStyle name="Normal 19 2 4 3 3 5" xfId="21206" xr:uid="{00000000-0005-0000-0000-0000EC520000}"/>
    <cellStyle name="Normal 19 2 4 3 4" xfId="12798" xr:uid="{00000000-0005-0000-0000-000012320000}"/>
    <cellStyle name="Normal 19 2 4 3 4 3" xfId="27894" xr:uid="{00000000-0005-0000-0000-00000C6D0000}"/>
    <cellStyle name="Normal 19 2 4 3 5" xfId="7777" xr:uid="{00000000-0005-0000-0000-0000751E0000}"/>
    <cellStyle name="Normal 19 2 4 3 5 3" xfId="22877" xr:uid="{00000000-0005-0000-0000-000073590000}"/>
    <cellStyle name="Normal 19 2 4 3 7" xfId="17864" xr:uid="{00000000-0005-0000-0000-0000DE450000}"/>
    <cellStyle name="Normal 19 2 4 4" xfId="3560" xr:uid="{00000000-0005-0000-0000-0000FB0D0000}"/>
    <cellStyle name="Normal 19 2 4 4 2" xfId="13633" xr:uid="{00000000-0005-0000-0000-000055350000}"/>
    <cellStyle name="Normal 19 2 4 4 2 3" xfId="28729" xr:uid="{00000000-0005-0000-0000-00004F700000}"/>
    <cellStyle name="Normal 19 2 4 4 3" xfId="8613" xr:uid="{00000000-0005-0000-0000-0000B9210000}"/>
    <cellStyle name="Normal 19 2 4 4 3 3" xfId="23712" xr:uid="{00000000-0005-0000-0000-0000B65C0000}"/>
    <cellStyle name="Normal 19 2 4 4 5" xfId="18699" xr:uid="{00000000-0005-0000-0000-000021490000}"/>
    <cellStyle name="Normal 19 2 4 5" xfId="5252" xr:uid="{00000000-0005-0000-0000-000098140000}"/>
    <cellStyle name="Normal 19 2 4 5 2" xfId="15304" xr:uid="{00000000-0005-0000-0000-0000DC3B0000}"/>
    <cellStyle name="Normal 19 2 4 5 2 3" xfId="30400" xr:uid="{00000000-0005-0000-0000-0000D6760000}"/>
    <cellStyle name="Normal 19 2 4 5 3" xfId="10284" xr:uid="{00000000-0005-0000-0000-000040280000}"/>
    <cellStyle name="Normal 19 2 4 5 3 3" xfId="25383" xr:uid="{00000000-0005-0000-0000-00003D630000}"/>
    <cellStyle name="Normal 19 2 4 5 5" xfId="20370" xr:uid="{00000000-0005-0000-0000-0000A84F0000}"/>
    <cellStyle name="Normal 19 2 4 6" xfId="11962" xr:uid="{00000000-0005-0000-0000-0000CE2E0000}"/>
    <cellStyle name="Normal 19 2 4 6 3" xfId="27058" xr:uid="{00000000-0005-0000-0000-0000C8690000}"/>
    <cellStyle name="Normal 19 2 4 7" xfId="6941" xr:uid="{00000000-0005-0000-0000-0000311B0000}"/>
    <cellStyle name="Normal 19 2 4 7 3" xfId="22041" xr:uid="{00000000-0005-0000-0000-00002F560000}"/>
    <cellStyle name="Normal 19 2 4 9" xfId="17028" xr:uid="{00000000-0005-0000-0000-00009A420000}"/>
    <cellStyle name="Normal 19 2 5" xfId="2077" xr:uid="{00000000-0005-0000-0000-00002F080000}"/>
    <cellStyle name="Normal 19 2 5 2" xfId="2918" xr:uid="{00000000-0005-0000-0000-0000780B0000}"/>
    <cellStyle name="Normal 19 2 5 2 2" xfId="4607" xr:uid="{00000000-0005-0000-0000-000012120000}"/>
    <cellStyle name="Normal 19 2 5 2 2 2" xfId="14679" xr:uid="{00000000-0005-0000-0000-00006B390000}"/>
    <cellStyle name="Normal 19 2 5 2 2 2 3" xfId="29775" xr:uid="{00000000-0005-0000-0000-000065740000}"/>
    <cellStyle name="Normal 19 2 5 2 2 3" xfId="9659" xr:uid="{00000000-0005-0000-0000-0000CF250000}"/>
    <cellStyle name="Normal 19 2 5 2 2 3 3" xfId="24758" xr:uid="{00000000-0005-0000-0000-0000CC600000}"/>
    <cellStyle name="Normal 19 2 5 2 2 5" xfId="19745" xr:uid="{00000000-0005-0000-0000-0000374D0000}"/>
    <cellStyle name="Normal 19 2 5 2 3" xfId="6298" xr:uid="{00000000-0005-0000-0000-0000AE180000}"/>
    <cellStyle name="Normal 19 2 5 2 3 2" xfId="16350" xr:uid="{00000000-0005-0000-0000-0000F23F0000}"/>
    <cellStyle name="Normal 19 2 5 2 3 3" xfId="11330" xr:uid="{00000000-0005-0000-0000-0000562C0000}"/>
    <cellStyle name="Normal 19 2 5 2 3 3 3" xfId="26429" xr:uid="{00000000-0005-0000-0000-000053670000}"/>
    <cellStyle name="Normal 19 2 5 2 3 5" xfId="21416" xr:uid="{00000000-0005-0000-0000-0000BE530000}"/>
    <cellStyle name="Normal 19 2 5 2 4" xfId="13008" xr:uid="{00000000-0005-0000-0000-0000E4320000}"/>
    <cellStyle name="Normal 19 2 5 2 4 3" xfId="28104" xr:uid="{00000000-0005-0000-0000-0000DE6D0000}"/>
    <cellStyle name="Normal 19 2 5 2 5" xfId="7987" xr:uid="{00000000-0005-0000-0000-0000471F0000}"/>
    <cellStyle name="Normal 19 2 5 2 5 3" xfId="23087" xr:uid="{00000000-0005-0000-0000-0000455A0000}"/>
    <cellStyle name="Normal 19 2 5 2 7" xfId="18074" xr:uid="{00000000-0005-0000-0000-0000B0460000}"/>
    <cellStyle name="Normal 19 2 5 3" xfId="3770" xr:uid="{00000000-0005-0000-0000-0000CD0E0000}"/>
    <cellStyle name="Normal 19 2 5 3 2" xfId="13843" xr:uid="{00000000-0005-0000-0000-000027360000}"/>
    <cellStyle name="Normal 19 2 5 3 2 3" xfId="28939" xr:uid="{00000000-0005-0000-0000-000021710000}"/>
    <cellStyle name="Normal 19 2 5 3 3" xfId="8823" xr:uid="{00000000-0005-0000-0000-00008B220000}"/>
    <cellStyle name="Normal 19 2 5 3 3 3" xfId="23922" xr:uid="{00000000-0005-0000-0000-0000885D0000}"/>
    <cellStyle name="Normal 19 2 5 3 5" xfId="18909" xr:uid="{00000000-0005-0000-0000-0000F3490000}"/>
    <cellStyle name="Normal 19 2 5 4" xfId="5462" xr:uid="{00000000-0005-0000-0000-00006A150000}"/>
    <cellStyle name="Normal 19 2 5 4 2" xfId="15514" xr:uid="{00000000-0005-0000-0000-0000AE3C0000}"/>
    <cellStyle name="Normal 19 2 5 4 2 3" xfId="30610" xr:uid="{00000000-0005-0000-0000-0000A8770000}"/>
    <cellStyle name="Normal 19 2 5 4 3" xfId="10494" xr:uid="{00000000-0005-0000-0000-000012290000}"/>
    <cellStyle name="Normal 19 2 5 4 3 3" xfId="25593" xr:uid="{00000000-0005-0000-0000-00000F640000}"/>
    <cellStyle name="Normal 19 2 5 4 5" xfId="20580" xr:uid="{00000000-0005-0000-0000-00007A500000}"/>
    <cellStyle name="Normal 19 2 5 5" xfId="12172" xr:uid="{00000000-0005-0000-0000-0000A02F0000}"/>
    <cellStyle name="Normal 19 2 5 5 3" xfId="27268" xr:uid="{00000000-0005-0000-0000-00009A6A0000}"/>
    <cellStyle name="Normal 19 2 5 6" xfId="7151" xr:uid="{00000000-0005-0000-0000-0000031C0000}"/>
    <cellStyle name="Normal 19 2 5 6 3" xfId="22251" xr:uid="{00000000-0005-0000-0000-000001570000}"/>
    <cellStyle name="Normal 19 2 5 8" xfId="17238" xr:uid="{00000000-0005-0000-0000-00006C430000}"/>
    <cellStyle name="Normal 19 2 6" xfId="2498" xr:uid="{00000000-0005-0000-0000-0000D4090000}"/>
    <cellStyle name="Normal 19 2 6 2" xfId="4189" xr:uid="{00000000-0005-0000-0000-000070100000}"/>
    <cellStyle name="Normal 19 2 6 2 2" xfId="14261" xr:uid="{00000000-0005-0000-0000-0000C9370000}"/>
    <cellStyle name="Normal 19 2 6 2 2 3" xfId="29357" xr:uid="{00000000-0005-0000-0000-0000C3720000}"/>
    <cellStyle name="Normal 19 2 6 2 3" xfId="9241" xr:uid="{00000000-0005-0000-0000-00002D240000}"/>
    <cellStyle name="Normal 19 2 6 2 3 3" xfId="24340" xr:uid="{00000000-0005-0000-0000-00002A5F0000}"/>
    <cellStyle name="Normal 19 2 6 2 5" xfId="19327" xr:uid="{00000000-0005-0000-0000-0000954B0000}"/>
    <cellStyle name="Normal 19 2 6 3" xfId="5880" xr:uid="{00000000-0005-0000-0000-00000C170000}"/>
    <cellStyle name="Normal 19 2 6 3 2" xfId="15932" xr:uid="{00000000-0005-0000-0000-0000503E0000}"/>
    <cellStyle name="Normal 19 2 6 3 3" xfId="10912" xr:uid="{00000000-0005-0000-0000-0000B42A0000}"/>
    <cellStyle name="Normal 19 2 6 3 3 3" xfId="26011" xr:uid="{00000000-0005-0000-0000-0000B1650000}"/>
    <cellStyle name="Normal 19 2 6 3 5" xfId="20998" xr:uid="{00000000-0005-0000-0000-00001C520000}"/>
    <cellStyle name="Normal 19 2 6 4" xfId="12590" xr:uid="{00000000-0005-0000-0000-000042310000}"/>
    <cellStyle name="Normal 19 2 6 4 3" xfId="27686" xr:uid="{00000000-0005-0000-0000-00003C6C0000}"/>
    <cellStyle name="Normal 19 2 6 5" xfId="7569" xr:uid="{00000000-0005-0000-0000-0000A51D0000}"/>
    <cellStyle name="Normal 19 2 6 5 3" xfId="22669" xr:uid="{00000000-0005-0000-0000-0000A3580000}"/>
    <cellStyle name="Normal 19 2 6 7" xfId="17656" xr:uid="{00000000-0005-0000-0000-00000E450000}"/>
    <cellStyle name="Normal 19 2 7" xfId="3348" xr:uid="{00000000-0005-0000-0000-0000270D0000}"/>
    <cellStyle name="Normal 19 2 7 2" xfId="13425" xr:uid="{00000000-0005-0000-0000-000085340000}"/>
    <cellStyle name="Normal 19 2 7 2 3" xfId="28521" xr:uid="{00000000-0005-0000-0000-00007F6F0000}"/>
    <cellStyle name="Normal 19 2 7 3" xfId="8405" xr:uid="{00000000-0005-0000-0000-0000E9200000}"/>
    <cellStyle name="Normal 19 2 7 3 3" xfId="23504" xr:uid="{00000000-0005-0000-0000-0000E65B0000}"/>
    <cellStyle name="Normal 19 2 7 5" xfId="18491" xr:uid="{00000000-0005-0000-0000-000051480000}"/>
    <cellStyle name="Normal 19 2 8" xfId="5041" xr:uid="{00000000-0005-0000-0000-0000C5130000}"/>
    <cellStyle name="Normal 19 2 8 2" xfId="15096" xr:uid="{00000000-0005-0000-0000-00000C3B0000}"/>
    <cellStyle name="Normal 19 2 8 2 3" xfId="30192" xr:uid="{00000000-0005-0000-0000-000006760000}"/>
    <cellStyle name="Normal 19 2 8 3" xfId="10076" xr:uid="{00000000-0005-0000-0000-000070270000}"/>
    <cellStyle name="Normal 19 2 8 3 3" xfId="25175" xr:uid="{00000000-0005-0000-0000-00006D620000}"/>
    <cellStyle name="Normal 19 2 8 5" xfId="20162" xr:uid="{00000000-0005-0000-0000-0000D84E0000}"/>
    <cellStyle name="Normal 19 2 9" xfId="11752" xr:uid="{00000000-0005-0000-0000-0000FC2D0000}"/>
    <cellStyle name="Normal 19 2 9 3" xfId="26850" xr:uid="{00000000-0005-0000-0000-0000F8680000}"/>
    <cellStyle name="Normal 2" xfId="125" xr:uid="{00000000-0005-0000-0000-00007D000000}"/>
    <cellStyle name="Normal 2 2" xfId="126" xr:uid="{00000000-0005-0000-0000-00007E000000}"/>
    <cellStyle name="Normal 2 2 3" xfId="765" xr:uid="{00000000-0005-0000-0000-00000A030000}"/>
    <cellStyle name="Normal 2 2 3 10" xfId="6732" xr:uid="{00000000-0005-0000-0000-0000601A0000}"/>
    <cellStyle name="Normal 2 2 3 10 3" xfId="21834" xr:uid="{00000000-0005-0000-0000-000060550000}"/>
    <cellStyle name="Normal 2 2 3 12" xfId="16819" xr:uid="{00000000-0005-0000-0000-0000C9410000}"/>
    <cellStyle name="Normal 2 2 3 13" xfId="1405" xr:uid="{00000000-0005-0000-0000-00008E050000}"/>
    <cellStyle name="Normal 2 2 3 2" xfId="1698" xr:uid="{00000000-0005-0000-0000-0000B4060000}"/>
    <cellStyle name="Normal 2 2 3 2 11" xfId="16873" xr:uid="{00000000-0005-0000-0000-0000FF410000}"/>
    <cellStyle name="Normal 2 2 3 2 2" xfId="1806" xr:uid="{00000000-0005-0000-0000-000020070000}"/>
    <cellStyle name="Normal 2 2 3 2 2 10" xfId="16977" xr:uid="{00000000-0005-0000-0000-000067420000}"/>
    <cellStyle name="Normal 2 2 3 2 2 2" xfId="2023" xr:uid="{00000000-0005-0000-0000-0000F9070000}"/>
    <cellStyle name="Normal 2 2 3 2 2 2 2" xfId="2444" xr:uid="{00000000-0005-0000-0000-00009E090000}"/>
    <cellStyle name="Normal 2 2 3 2 2 2 2 2" xfId="3283" xr:uid="{00000000-0005-0000-0000-0000E50C0000}"/>
    <cellStyle name="Normal 2 2 3 2 2 2 2 2 2" xfId="4972" xr:uid="{00000000-0005-0000-0000-00007F130000}"/>
    <cellStyle name="Normal 2 2 3 2 2 2 2 2 2 2" xfId="15044" xr:uid="{00000000-0005-0000-0000-0000D83A0000}"/>
    <cellStyle name="Normal 2 2 3 2 2 2 2 2 2 2 3" xfId="30140" xr:uid="{00000000-0005-0000-0000-0000D2750000}"/>
    <cellStyle name="Normal 2 2 3 2 2 2 2 2 2 3" xfId="10024" xr:uid="{00000000-0005-0000-0000-00003C270000}"/>
    <cellStyle name="Normal 2 2 3 2 2 2 2 2 2 3 3" xfId="25123" xr:uid="{00000000-0005-0000-0000-000039620000}"/>
    <cellStyle name="Normal 2 2 3 2 2 2 2 2 2 5" xfId="20110" xr:uid="{00000000-0005-0000-0000-0000A44E0000}"/>
    <cellStyle name="Normal 2 2 3 2 2 2 2 2 3" xfId="6663" xr:uid="{00000000-0005-0000-0000-00001B1A0000}"/>
    <cellStyle name="Normal 2 2 3 2 2 2 2 2 3 2" xfId="16715" xr:uid="{00000000-0005-0000-0000-00005F410000}"/>
    <cellStyle name="Normal 2 2 3 2 2 2 2 2 3 3" xfId="11695" xr:uid="{00000000-0005-0000-0000-0000C32D0000}"/>
    <cellStyle name="Normal 2 2 3 2 2 2 2 2 3 3 3" xfId="26794" xr:uid="{00000000-0005-0000-0000-0000C0680000}"/>
    <cellStyle name="Normal 2 2 3 2 2 2 2 2 3 5" xfId="21781" xr:uid="{00000000-0005-0000-0000-00002B550000}"/>
    <cellStyle name="Normal 2 2 3 2 2 2 2 2 4" xfId="13373" xr:uid="{00000000-0005-0000-0000-000051340000}"/>
    <cellStyle name="Normal 2 2 3 2 2 2 2 2 4 3" xfId="28469" xr:uid="{00000000-0005-0000-0000-00004B6F0000}"/>
    <cellStyle name="Normal 2 2 3 2 2 2 2 2 5" xfId="8352" xr:uid="{00000000-0005-0000-0000-0000B4200000}"/>
    <cellStyle name="Normal 2 2 3 2 2 2 2 2 5 3" xfId="23452" xr:uid="{00000000-0005-0000-0000-0000B25B0000}"/>
    <cellStyle name="Normal 2 2 3 2 2 2 2 2 7" xfId="18439" xr:uid="{00000000-0005-0000-0000-00001D480000}"/>
    <cellStyle name="Normal 2 2 3 2 2 2 2 3" xfId="4135" xr:uid="{00000000-0005-0000-0000-00003A100000}"/>
    <cellStyle name="Normal 2 2 3 2 2 2 2 3 2" xfId="14208" xr:uid="{00000000-0005-0000-0000-000094370000}"/>
    <cellStyle name="Normal 2 2 3 2 2 2 2 3 2 3" xfId="29304" xr:uid="{00000000-0005-0000-0000-00008E720000}"/>
    <cellStyle name="Normal 2 2 3 2 2 2 2 3 3" xfId="9188" xr:uid="{00000000-0005-0000-0000-0000F8230000}"/>
    <cellStyle name="Normal 2 2 3 2 2 2 2 3 3 3" xfId="24287" xr:uid="{00000000-0005-0000-0000-0000F55E0000}"/>
    <cellStyle name="Normal 2 2 3 2 2 2 2 3 5" xfId="19274" xr:uid="{00000000-0005-0000-0000-0000604B0000}"/>
    <cellStyle name="Normal 2 2 3 2 2 2 2 4" xfId="5827" xr:uid="{00000000-0005-0000-0000-0000D7160000}"/>
    <cellStyle name="Normal 2 2 3 2 2 2 2 4 2" xfId="15879" xr:uid="{00000000-0005-0000-0000-00001B3E0000}"/>
    <cellStyle name="Normal 2 2 3 2 2 2 2 4 3" xfId="10859" xr:uid="{00000000-0005-0000-0000-00007F2A0000}"/>
    <cellStyle name="Normal 2 2 3 2 2 2 2 4 3 3" xfId="25958" xr:uid="{00000000-0005-0000-0000-00007C650000}"/>
    <cellStyle name="Normal 2 2 3 2 2 2 2 4 5" xfId="20945" xr:uid="{00000000-0005-0000-0000-0000E7510000}"/>
    <cellStyle name="Normal 2 2 3 2 2 2 2 5" xfId="12537" xr:uid="{00000000-0005-0000-0000-00000D310000}"/>
    <cellStyle name="Normal 2 2 3 2 2 2 2 5 3" xfId="27633" xr:uid="{00000000-0005-0000-0000-0000076C0000}"/>
    <cellStyle name="Normal 2 2 3 2 2 2 2 6" xfId="7516" xr:uid="{00000000-0005-0000-0000-0000701D0000}"/>
    <cellStyle name="Normal 2 2 3 2 2 2 2 6 3" xfId="22616" xr:uid="{00000000-0005-0000-0000-00006E580000}"/>
    <cellStyle name="Normal 2 2 3 2 2 2 2 8" xfId="17603" xr:uid="{00000000-0005-0000-0000-0000D9440000}"/>
    <cellStyle name="Normal 2 2 3 2 2 2 3" xfId="2865" xr:uid="{00000000-0005-0000-0000-0000430B0000}"/>
    <cellStyle name="Normal 2 2 3 2 2 2 3 2" xfId="4554" xr:uid="{00000000-0005-0000-0000-0000DD110000}"/>
    <cellStyle name="Normal 2 2 3 2 2 2 3 2 2" xfId="14626" xr:uid="{00000000-0005-0000-0000-000036390000}"/>
    <cellStyle name="Normal 2 2 3 2 2 2 3 2 2 3" xfId="29722" xr:uid="{00000000-0005-0000-0000-000030740000}"/>
    <cellStyle name="Normal 2 2 3 2 2 2 3 2 3" xfId="9606" xr:uid="{00000000-0005-0000-0000-00009A250000}"/>
    <cellStyle name="Normal 2 2 3 2 2 2 3 2 3 3" xfId="24705" xr:uid="{00000000-0005-0000-0000-000097600000}"/>
    <cellStyle name="Normal 2 2 3 2 2 2 3 2 5" xfId="19692" xr:uid="{00000000-0005-0000-0000-0000024D0000}"/>
    <cellStyle name="Normal 2 2 3 2 2 2 3 3" xfId="6245" xr:uid="{00000000-0005-0000-0000-000079180000}"/>
    <cellStyle name="Normal 2 2 3 2 2 2 3 3 2" xfId="16297" xr:uid="{00000000-0005-0000-0000-0000BD3F0000}"/>
    <cellStyle name="Normal 2 2 3 2 2 2 3 3 3" xfId="11277" xr:uid="{00000000-0005-0000-0000-0000212C0000}"/>
    <cellStyle name="Normal 2 2 3 2 2 2 3 3 3 3" xfId="26376" xr:uid="{00000000-0005-0000-0000-00001E670000}"/>
    <cellStyle name="Normal 2 2 3 2 2 2 3 3 5" xfId="21363" xr:uid="{00000000-0005-0000-0000-000089530000}"/>
    <cellStyle name="Normal 2 2 3 2 2 2 3 4" xfId="12955" xr:uid="{00000000-0005-0000-0000-0000AF320000}"/>
    <cellStyle name="Normal 2 2 3 2 2 2 3 4 3" xfId="28051" xr:uid="{00000000-0005-0000-0000-0000A96D0000}"/>
    <cellStyle name="Normal 2 2 3 2 2 2 3 5" xfId="7934" xr:uid="{00000000-0005-0000-0000-0000121F0000}"/>
    <cellStyle name="Normal 2 2 3 2 2 2 3 5 3" xfId="23034" xr:uid="{00000000-0005-0000-0000-0000105A0000}"/>
    <cellStyle name="Normal 2 2 3 2 2 2 3 7" xfId="18021" xr:uid="{00000000-0005-0000-0000-00007B460000}"/>
    <cellStyle name="Normal 2 2 3 2 2 2 4" xfId="3717" xr:uid="{00000000-0005-0000-0000-0000980E0000}"/>
    <cellStyle name="Normal 2 2 3 2 2 2 4 2" xfId="13790" xr:uid="{00000000-0005-0000-0000-0000F2350000}"/>
    <cellStyle name="Normal 2 2 3 2 2 2 4 2 3" xfId="28886" xr:uid="{00000000-0005-0000-0000-0000EC700000}"/>
    <cellStyle name="Normal 2 2 3 2 2 2 4 3" xfId="8770" xr:uid="{00000000-0005-0000-0000-000056220000}"/>
    <cellStyle name="Normal 2 2 3 2 2 2 4 3 3" xfId="23869" xr:uid="{00000000-0005-0000-0000-0000535D0000}"/>
    <cellStyle name="Normal 2 2 3 2 2 2 4 5" xfId="18856" xr:uid="{00000000-0005-0000-0000-0000BE490000}"/>
    <cellStyle name="Normal 2 2 3 2 2 2 5" xfId="5409" xr:uid="{00000000-0005-0000-0000-000035150000}"/>
    <cellStyle name="Normal 2 2 3 2 2 2 5 2" xfId="15461" xr:uid="{00000000-0005-0000-0000-0000793C0000}"/>
    <cellStyle name="Normal 2 2 3 2 2 2 5 2 3" xfId="30557" xr:uid="{00000000-0005-0000-0000-000073770000}"/>
    <cellStyle name="Normal 2 2 3 2 2 2 5 3" xfId="10441" xr:uid="{00000000-0005-0000-0000-0000DD280000}"/>
    <cellStyle name="Normal 2 2 3 2 2 2 5 3 3" xfId="25540" xr:uid="{00000000-0005-0000-0000-0000DA630000}"/>
    <cellStyle name="Normal 2 2 3 2 2 2 5 5" xfId="20527" xr:uid="{00000000-0005-0000-0000-000045500000}"/>
    <cellStyle name="Normal 2 2 3 2 2 2 6" xfId="12119" xr:uid="{00000000-0005-0000-0000-00006B2F0000}"/>
    <cellStyle name="Normal 2 2 3 2 2 2 6 3" xfId="27215" xr:uid="{00000000-0005-0000-0000-0000656A0000}"/>
    <cellStyle name="Normal 2 2 3 2 2 2 7" xfId="7098" xr:uid="{00000000-0005-0000-0000-0000CE1B0000}"/>
    <cellStyle name="Normal 2 2 3 2 2 2 7 3" xfId="22198" xr:uid="{00000000-0005-0000-0000-0000CC560000}"/>
    <cellStyle name="Normal 2 2 3 2 2 2 9" xfId="17185" xr:uid="{00000000-0005-0000-0000-000037430000}"/>
    <cellStyle name="Normal 2 2 3 2 2 3" xfId="2236" xr:uid="{00000000-0005-0000-0000-0000CE080000}"/>
    <cellStyle name="Normal 2 2 3 2 2 3 2" xfId="3075" xr:uid="{00000000-0005-0000-0000-0000150C0000}"/>
    <cellStyle name="Normal 2 2 3 2 2 3 2 2" xfId="4764" xr:uid="{00000000-0005-0000-0000-0000AF120000}"/>
    <cellStyle name="Normal 2 2 3 2 2 3 2 2 2" xfId="14836" xr:uid="{00000000-0005-0000-0000-0000083A0000}"/>
    <cellStyle name="Normal 2 2 3 2 2 3 2 2 2 3" xfId="29932" xr:uid="{00000000-0005-0000-0000-000002750000}"/>
    <cellStyle name="Normal 2 2 3 2 2 3 2 2 3" xfId="9816" xr:uid="{00000000-0005-0000-0000-00006C260000}"/>
    <cellStyle name="Normal 2 2 3 2 2 3 2 2 3 3" xfId="24915" xr:uid="{00000000-0005-0000-0000-000069610000}"/>
    <cellStyle name="Normal 2 2 3 2 2 3 2 2 5" xfId="19902" xr:uid="{00000000-0005-0000-0000-0000D44D0000}"/>
    <cellStyle name="Normal 2 2 3 2 2 3 2 3" xfId="6455" xr:uid="{00000000-0005-0000-0000-00004B190000}"/>
    <cellStyle name="Normal 2 2 3 2 2 3 2 3 2" xfId="16507" xr:uid="{00000000-0005-0000-0000-00008F400000}"/>
    <cellStyle name="Normal 2 2 3 2 2 3 2 3 3" xfId="11487" xr:uid="{00000000-0005-0000-0000-0000F32C0000}"/>
    <cellStyle name="Normal 2 2 3 2 2 3 2 3 3 3" xfId="26586" xr:uid="{00000000-0005-0000-0000-0000F0670000}"/>
    <cellStyle name="Normal 2 2 3 2 2 3 2 3 5" xfId="21573" xr:uid="{00000000-0005-0000-0000-00005B540000}"/>
    <cellStyle name="Normal 2 2 3 2 2 3 2 4" xfId="13165" xr:uid="{00000000-0005-0000-0000-000081330000}"/>
    <cellStyle name="Normal 2 2 3 2 2 3 2 4 3" xfId="28261" xr:uid="{00000000-0005-0000-0000-00007B6E0000}"/>
    <cellStyle name="Normal 2 2 3 2 2 3 2 5" xfId="8144" xr:uid="{00000000-0005-0000-0000-0000E41F0000}"/>
    <cellStyle name="Normal 2 2 3 2 2 3 2 5 3" xfId="23244" xr:uid="{00000000-0005-0000-0000-0000E25A0000}"/>
    <cellStyle name="Normal 2 2 3 2 2 3 2 7" xfId="18231" xr:uid="{00000000-0005-0000-0000-00004D470000}"/>
    <cellStyle name="Normal 2 2 3 2 2 3 3" xfId="3927" xr:uid="{00000000-0005-0000-0000-00006A0F0000}"/>
    <cellStyle name="Normal 2 2 3 2 2 3 3 2" xfId="14000" xr:uid="{00000000-0005-0000-0000-0000C4360000}"/>
    <cellStyle name="Normal 2 2 3 2 2 3 3 2 3" xfId="29096" xr:uid="{00000000-0005-0000-0000-0000BE710000}"/>
    <cellStyle name="Normal 2 2 3 2 2 3 3 3" xfId="8980" xr:uid="{00000000-0005-0000-0000-000028230000}"/>
    <cellStyle name="Normal 2 2 3 2 2 3 3 3 3" xfId="24079" xr:uid="{00000000-0005-0000-0000-0000255E0000}"/>
    <cellStyle name="Normal 2 2 3 2 2 3 3 5" xfId="19066" xr:uid="{00000000-0005-0000-0000-0000904A0000}"/>
    <cellStyle name="Normal 2 2 3 2 2 3 4" xfId="5619" xr:uid="{00000000-0005-0000-0000-000007160000}"/>
    <cellStyle name="Normal 2 2 3 2 2 3 4 2" xfId="15671" xr:uid="{00000000-0005-0000-0000-00004B3D0000}"/>
    <cellStyle name="Normal 2 2 3 2 2 3 4 2 3" xfId="30767" xr:uid="{00000000-0005-0000-0000-000045780000}"/>
    <cellStyle name="Normal 2 2 3 2 2 3 4 3" xfId="10651" xr:uid="{00000000-0005-0000-0000-0000AF290000}"/>
    <cellStyle name="Normal 2 2 3 2 2 3 4 3 3" xfId="25750" xr:uid="{00000000-0005-0000-0000-0000AC640000}"/>
    <cellStyle name="Normal 2 2 3 2 2 3 4 5" xfId="20737" xr:uid="{00000000-0005-0000-0000-000017510000}"/>
    <cellStyle name="Normal 2 2 3 2 2 3 5" xfId="12329" xr:uid="{00000000-0005-0000-0000-00003D300000}"/>
    <cellStyle name="Normal 2 2 3 2 2 3 5 3" xfId="27425" xr:uid="{00000000-0005-0000-0000-0000376B0000}"/>
    <cellStyle name="Normal 2 2 3 2 2 3 6" xfId="7308" xr:uid="{00000000-0005-0000-0000-0000A01C0000}"/>
    <cellStyle name="Normal 2 2 3 2 2 3 6 3" xfId="22408" xr:uid="{00000000-0005-0000-0000-00009E570000}"/>
    <cellStyle name="Normal 2 2 3 2 2 3 8" xfId="17395" xr:uid="{00000000-0005-0000-0000-000009440000}"/>
    <cellStyle name="Normal 2 2 3 2 2 4" xfId="2657" xr:uid="{00000000-0005-0000-0000-0000730A0000}"/>
    <cellStyle name="Normal 2 2 3 2 2 4 2" xfId="4346" xr:uid="{00000000-0005-0000-0000-00000D110000}"/>
    <cellStyle name="Normal 2 2 3 2 2 4 2 2" xfId="14418" xr:uid="{00000000-0005-0000-0000-000066380000}"/>
    <cellStyle name="Normal 2 2 3 2 2 4 2 2 3" xfId="29514" xr:uid="{00000000-0005-0000-0000-000060730000}"/>
    <cellStyle name="Normal 2 2 3 2 2 4 2 3" xfId="9398" xr:uid="{00000000-0005-0000-0000-0000CA240000}"/>
    <cellStyle name="Normal 2 2 3 2 2 4 2 3 3" xfId="24497" xr:uid="{00000000-0005-0000-0000-0000C75F0000}"/>
    <cellStyle name="Normal 2 2 3 2 2 4 2 5" xfId="19484" xr:uid="{00000000-0005-0000-0000-0000324C0000}"/>
    <cellStyle name="Normal 2 2 3 2 2 4 3" xfId="6037" xr:uid="{00000000-0005-0000-0000-0000A9170000}"/>
    <cellStyle name="Normal 2 2 3 2 2 4 3 2" xfId="16089" xr:uid="{00000000-0005-0000-0000-0000ED3E0000}"/>
    <cellStyle name="Normal 2 2 3 2 2 4 3 3" xfId="11069" xr:uid="{00000000-0005-0000-0000-0000512B0000}"/>
    <cellStyle name="Normal 2 2 3 2 2 4 3 3 3" xfId="26168" xr:uid="{00000000-0005-0000-0000-00004E660000}"/>
    <cellStyle name="Normal 2 2 3 2 2 4 3 5" xfId="21155" xr:uid="{00000000-0005-0000-0000-0000B9520000}"/>
    <cellStyle name="Normal 2 2 3 2 2 4 4" xfId="12747" xr:uid="{00000000-0005-0000-0000-0000DF310000}"/>
    <cellStyle name="Normal 2 2 3 2 2 4 4 3" xfId="27843" xr:uid="{00000000-0005-0000-0000-0000D96C0000}"/>
    <cellStyle name="Normal 2 2 3 2 2 4 5" xfId="7726" xr:uid="{00000000-0005-0000-0000-0000421E0000}"/>
    <cellStyle name="Normal 2 2 3 2 2 4 5 3" xfId="22826" xr:uid="{00000000-0005-0000-0000-000040590000}"/>
    <cellStyle name="Normal 2 2 3 2 2 4 7" xfId="17813" xr:uid="{00000000-0005-0000-0000-0000AB450000}"/>
    <cellStyle name="Normal 2 2 3 2 2 5" xfId="3509" xr:uid="{00000000-0005-0000-0000-0000C80D0000}"/>
    <cellStyle name="Normal 2 2 3 2 2 5 2" xfId="13582" xr:uid="{00000000-0005-0000-0000-000022350000}"/>
    <cellStyle name="Normal 2 2 3 2 2 5 2 3" xfId="28678" xr:uid="{00000000-0005-0000-0000-00001C700000}"/>
    <cellStyle name="Normal 2 2 3 2 2 5 3" xfId="8562" xr:uid="{00000000-0005-0000-0000-000086210000}"/>
    <cellStyle name="Normal 2 2 3 2 2 5 3 3" xfId="23661" xr:uid="{00000000-0005-0000-0000-0000835C0000}"/>
    <cellStyle name="Normal 2 2 3 2 2 5 5" xfId="18648" xr:uid="{00000000-0005-0000-0000-0000EE480000}"/>
    <cellStyle name="Normal 2 2 3 2 2 6" xfId="5201" xr:uid="{00000000-0005-0000-0000-000065140000}"/>
    <cellStyle name="Normal 2 2 3 2 2 6 2" xfId="15253" xr:uid="{00000000-0005-0000-0000-0000A93B0000}"/>
    <cellStyle name="Normal 2 2 3 2 2 6 2 3" xfId="30349" xr:uid="{00000000-0005-0000-0000-0000A3760000}"/>
    <cellStyle name="Normal 2 2 3 2 2 6 3" xfId="10233" xr:uid="{00000000-0005-0000-0000-00000D280000}"/>
    <cellStyle name="Normal 2 2 3 2 2 6 3 3" xfId="25332" xr:uid="{00000000-0005-0000-0000-00000A630000}"/>
    <cellStyle name="Normal 2 2 3 2 2 6 5" xfId="20319" xr:uid="{00000000-0005-0000-0000-0000754F0000}"/>
    <cellStyle name="Normal 2 2 3 2 2 7" xfId="11911" xr:uid="{00000000-0005-0000-0000-00009B2E0000}"/>
    <cellStyle name="Normal 2 2 3 2 2 7 3" xfId="27007" xr:uid="{00000000-0005-0000-0000-000095690000}"/>
    <cellStyle name="Normal 2 2 3 2 2 8" xfId="6890" xr:uid="{00000000-0005-0000-0000-0000FE1A0000}"/>
    <cellStyle name="Normal 2 2 3 2 2 8 3" xfId="21990" xr:uid="{00000000-0005-0000-0000-0000FC550000}"/>
    <cellStyle name="Normal 2 2 3 2 3" xfId="1919" xr:uid="{00000000-0005-0000-0000-000091070000}"/>
    <cellStyle name="Normal 2 2 3 2 3 2" xfId="2340" xr:uid="{00000000-0005-0000-0000-000036090000}"/>
    <cellStyle name="Normal 2 2 3 2 3 2 2" xfId="3179" xr:uid="{00000000-0005-0000-0000-00007D0C0000}"/>
    <cellStyle name="Normal 2 2 3 2 3 2 2 2" xfId="4868" xr:uid="{00000000-0005-0000-0000-000017130000}"/>
    <cellStyle name="Normal 2 2 3 2 3 2 2 2 2" xfId="14940" xr:uid="{00000000-0005-0000-0000-0000703A0000}"/>
    <cellStyle name="Normal 2 2 3 2 3 2 2 2 2 3" xfId="30036" xr:uid="{00000000-0005-0000-0000-00006A750000}"/>
    <cellStyle name="Normal 2 2 3 2 3 2 2 2 3" xfId="9920" xr:uid="{00000000-0005-0000-0000-0000D4260000}"/>
    <cellStyle name="Normal 2 2 3 2 3 2 2 2 3 3" xfId="25019" xr:uid="{00000000-0005-0000-0000-0000D1610000}"/>
    <cellStyle name="Normal 2 2 3 2 3 2 2 2 5" xfId="20006" xr:uid="{00000000-0005-0000-0000-00003C4E0000}"/>
    <cellStyle name="Normal 2 2 3 2 3 2 2 3" xfId="6559" xr:uid="{00000000-0005-0000-0000-0000B3190000}"/>
    <cellStyle name="Normal 2 2 3 2 3 2 2 3 2" xfId="16611" xr:uid="{00000000-0005-0000-0000-0000F7400000}"/>
    <cellStyle name="Normal 2 2 3 2 3 2 2 3 3" xfId="11591" xr:uid="{00000000-0005-0000-0000-00005B2D0000}"/>
    <cellStyle name="Normal 2 2 3 2 3 2 2 3 3 3" xfId="26690" xr:uid="{00000000-0005-0000-0000-000058680000}"/>
    <cellStyle name="Normal 2 2 3 2 3 2 2 3 5" xfId="21677" xr:uid="{00000000-0005-0000-0000-0000C3540000}"/>
    <cellStyle name="Normal 2 2 3 2 3 2 2 4" xfId="13269" xr:uid="{00000000-0005-0000-0000-0000E9330000}"/>
    <cellStyle name="Normal 2 2 3 2 3 2 2 4 3" xfId="28365" xr:uid="{00000000-0005-0000-0000-0000E36E0000}"/>
    <cellStyle name="Normal 2 2 3 2 3 2 2 5" xfId="8248" xr:uid="{00000000-0005-0000-0000-00004C200000}"/>
    <cellStyle name="Normal 2 2 3 2 3 2 2 5 3" xfId="23348" xr:uid="{00000000-0005-0000-0000-00004A5B0000}"/>
    <cellStyle name="Normal 2 2 3 2 3 2 2 7" xfId="18335" xr:uid="{00000000-0005-0000-0000-0000B5470000}"/>
    <cellStyle name="Normal 2 2 3 2 3 2 3" xfId="4031" xr:uid="{00000000-0005-0000-0000-0000D20F0000}"/>
    <cellStyle name="Normal 2 2 3 2 3 2 3 2" xfId="14104" xr:uid="{00000000-0005-0000-0000-00002C370000}"/>
    <cellStyle name="Normal 2 2 3 2 3 2 3 2 3" xfId="29200" xr:uid="{00000000-0005-0000-0000-000026720000}"/>
    <cellStyle name="Normal 2 2 3 2 3 2 3 3" xfId="9084" xr:uid="{00000000-0005-0000-0000-000090230000}"/>
    <cellStyle name="Normal 2 2 3 2 3 2 3 3 3" xfId="24183" xr:uid="{00000000-0005-0000-0000-00008D5E0000}"/>
    <cellStyle name="Normal 2 2 3 2 3 2 3 5" xfId="19170" xr:uid="{00000000-0005-0000-0000-0000F84A0000}"/>
    <cellStyle name="Normal 2 2 3 2 3 2 4" xfId="5723" xr:uid="{00000000-0005-0000-0000-00006F160000}"/>
    <cellStyle name="Normal 2 2 3 2 3 2 4 2" xfId="15775" xr:uid="{00000000-0005-0000-0000-0000B33D0000}"/>
    <cellStyle name="Normal 2 2 3 2 3 2 4 2 3" xfId="30871" xr:uid="{00000000-0005-0000-0000-0000AD780000}"/>
    <cellStyle name="Normal 2 2 3 2 3 2 4 3" xfId="10755" xr:uid="{00000000-0005-0000-0000-0000172A0000}"/>
    <cellStyle name="Normal 2 2 3 2 3 2 4 3 3" xfId="25854" xr:uid="{00000000-0005-0000-0000-000014650000}"/>
    <cellStyle name="Normal 2 2 3 2 3 2 4 5" xfId="20841" xr:uid="{00000000-0005-0000-0000-00007F510000}"/>
    <cellStyle name="Normal 2 2 3 2 3 2 5" xfId="12433" xr:uid="{00000000-0005-0000-0000-0000A5300000}"/>
    <cellStyle name="Normal 2 2 3 2 3 2 5 3" xfId="27529" xr:uid="{00000000-0005-0000-0000-00009F6B0000}"/>
    <cellStyle name="Normal 2 2 3 2 3 2 6" xfId="7412" xr:uid="{00000000-0005-0000-0000-0000081D0000}"/>
    <cellStyle name="Normal 2 2 3 2 3 2 6 3" xfId="22512" xr:uid="{00000000-0005-0000-0000-000006580000}"/>
    <cellStyle name="Normal 2 2 3 2 3 2 8" xfId="17499" xr:uid="{00000000-0005-0000-0000-000071440000}"/>
    <cellStyle name="Normal 2 2 3 2 3 3" xfId="2761" xr:uid="{00000000-0005-0000-0000-0000DB0A0000}"/>
    <cellStyle name="Normal 2 2 3 2 3 3 2" xfId="4450" xr:uid="{00000000-0005-0000-0000-000075110000}"/>
    <cellStyle name="Normal 2 2 3 2 3 3 2 2" xfId="14522" xr:uid="{00000000-0005-0000-0000-0000CE380000}"/>
    <cellStyle name="Normal 2 2 3 2 3 3 2 2 3" xfId="29618" xr:uid="{00000000-0005-0000-0000-0000C8730000}"/>
    <cellStyle name="Normal 2 2 3 2 3 3 2 3" xfId="9502" xr:uid="{00000000-0005-0000-0000-000032250000}"/>
    <cellStyle name="Normal 2 2 3 2 3 3 2 3 3" xfId="24601" xr:uid="{00000000-0005-0000-0000-00002F600000}"/>
    <cellStyle name="Normal 2 2 3 2 3 3 2 5" xfId="19588" xr:uid="{00000000-0005-0000-0000-00009A4C0000}"/>
    <cellStyle name="Normal 2 2 3 2 3 3 3" xfId="6141" xr:uid="{00000000-0005-0000-0000-000011180000}"/>
    <cellStyle name="Normal 2 2 3 2 3 3 3 2" xfId="16193" xr:uid="{00000000-0005-0000-0000-0000553F0000}"/>
    <cellStyle name="Normal 2 2 3 2 3 3 3 3" xfId="11173" xr:uid="{00000000-0005-0000-0000-0000B92B0000}"/>
    <cellStyle name="Normal 2 2 3 2 3 3 3 3 3" xfId="26272" xr:uid="{00000000-0005-0000-0000-0000B6660000}"/>
    <cellStyle name="Normal 2 2 3 2 3 3 3 5" xfId="21259" xr:uid="{00000000-0005-0000-0000-000021530000}"/>
    <cellStyle name="Normal 2 2 3 2 3 3 4" xfId="12851" xr:uid="{00000000-0005-0000-0000-000047320000}"/>
    <cellStyle name="Normal 2 2 3 2 3 3 4 3" xfId="27947" xr:uid="{00000000-0005-0000-0000-0000416D0000}"/>
    <cellStyle name="Normal 2 2 3 2 3 3 5" xfId="7830" xr:uid="{00000000-0005-0000-0000-0000AA1E0000}"/>
    <cellStyle name="Normal 2 2 3 2 3 3 5 3" xfId="22930" xr:uid="{00000000-0005-0000-0000-0000A8590000}"/>
    <cellStyle name="Normal 2 2 3 2 3 3 7" xfId="17917" xr:uid="{00000000-0005-0000-0000-000013460000}"/>
    <cellStyle name="Normal 2 2 3 2 3 4" xfId="3613" xr:uid="{00000000-0005-0000-0000-0000300E0000}"/>
    <cellStyle name="Normal 2 2 3 2 3 4 2" xfId="13686" xr:uid="{00000000-0005-0000-0000-00008A350000}"/>
    <cellStyle name="Normal 2 2 3 2 3 4 2 3" xfId="28782" xr:uid="{00000000-0005-0000-0000-000084700000}"/>
    <cellStyle name="Normal 2 2 3 2 3 4 3" xfId="8666" xr:uid="{00000000-0005-0000-0000-0000EE210000}"/>
    <cellStyle name="Normal 2 2 3 2 3 4 3 3" xfId="23765" xr:uid="{00000000-0005-0000-0000-0000EB5C0000}"/>
    <cellStyle name="Normal 2 2 3 2 3 4 5" xfId="18752" xr:uid="{00000000-0005-0000-0000-000056490000}"/>
    <cellStyle name="Normal 2 2 3 2 3 5" xfId="5305" xr:uid="{00000000-0005-0000-0000-0000CD140000}"/>
    <cellStyle name="Normal 2 2 3 2 3 5 2" xfId="15357" xr:uid="{00000000-0005-0000-0000-0000113C0000}"/>
    <cellStyle name="Normal 2 2 3 2 3 5 2 3" xfId="30453" xr:uid="{00000000-0005-0000-0000-00000B770000}"/>
    <cellStyle name="Normal 2 2 3 2 3 5 3" xfId="10337" xr:uid="{00000000-0005-0000-0000-000075280000}"/>
    <cellStyle name="Normal 2 2 3 2 3 5 3 3" xfId="25436" xr:uid="{00000000-0005-0000-0000-000072630000}"/>
    <cellStyle name="Normal 2 2 3 2 3 5 5" xfId="20423" xr:uid="{00000000-0005-0000-0000-0000DD4F0000}"/>
    <cellStyle name="Normal 2 2 3 2 3 6" xfId="12015" xr:uid="{00000000-0005-0000-0000-0000032F0000}"/>
    <cellStyle name="Normal 2 2 3 2 3 6 3" xfId="27111" xr:uid="{00000000-0005-0000-0000-0000FD690000}"/>
    <cellStyle name="Normal 2 2 3 2 3 7" xfId="6994" xr:uid="{00000000-0005-0000-0000-0000661B0000}"/>
    <cellStyle name="Normal 2 2 3 2 3 7 3" xfId="22094" xr:uid="{00000000-0005-0000-0000-000064560000}"/>
    <cellStyle name="Normal 2 2 3 2 3 9" xfId="17081" xr:uid="{00000000-0005-0000-0000-0000CF420000}"/>
    <cellStyle name="Normal 2 2 3 2 4" xfId="2132" xr:uid="{00000000-0005-0000-0000-000066080000}"/>
    <cellStyle name="Normal 2 2 3 2 4 2" xfId="2971" xr:uid="{00000000-0005-0000-0000-0000AD0B0000}"/>
    <cellStyle name="Normal 2 2 3 2 4 2 2" xfId="4660" xr:uid="{00000000-0005-0000-0000-000047120000}"/>
    <cellStyle name="Normal 2 2 3 2 4 2 2 2" xfId="14732" xr:uid="{00000000-0005-0000-0000-0000A0390000}"/>
    <cellStyle name="Normal 2 2 3 2 4 2 2 2 3" xfId="29828" xr:uid="{00000000-0005-0000-0000-00009A740000}"/>
    <cellStyle name="Normal 2 2 3 2 4 2 2 3" xfId="9712" xr:uid="{00000000-0005-0000-0000-000004260000}"/>
    <cellStyle name="Normal 2 2 3 2 4 2 2 3 3" xfId="24811" xr:uid="{00000000-0005-0000-0000-000001610000}"/>
    <cellStyle name="Normal 2 2 3 2 4 2 2 5" xfId="19798" xr:uid="{00000000-0005-0000-0000-00006C4D0000}"/>
    <cellStyle name="Normal 2 2 3 2 4 2 3" xfId="6351" xr:uid="{00000000-0005-0000-0000-0000E3180000}"/>
    <cellStyle name="Normal 2 2 3 2 4 2 3 2" xfId="16403" xr:uid="{00000000-0005-0000-0000-000027400000}"/>
    <cellStyle name="Normal 2 2 3 2 4 2 3 3" xfId="11383" xr:uid="{00000000-0005-0000-0000-00008B2C0000}"/>
    <cellStyle name="Normal 2 2 3 2 4 2 3 3 3" xfId="26482" xr:uid="{00000000-0005-0000-0000-000088670000}"/>
    <cellStyle name="Normal 2 2 3 2 4 2 3 5" xfId="21469" xr:uid="{00000000-0005-0000-0000-0000F3530000}"/>
    <cellStyle name="Normal 2 2 3 2 4 2 4" xfId="13061" xr:uid="{00000000-0005-0000-0000-000019330000}"/>
    <cellStyle name="Normal 2 2 3 2 4 2 4 3" xfId="28157" xr:uid="{00000000-0005-0000-0000-0000136E0000}"/>
    <cellStyle name="Normal 2 2 3 2 4 2 5" xfId="8040" xr:uid="{00000000-0005-0000-0000-00007C1F0000}"/>
    <cellStyle name="Normal 2 2 3 2 4 2 5 3" xfId="23140" xr:uid="{00000000-0005-0000-0000-00007A5A0000}"/>
    <cellStyle name="Normal 2 2 3 2 4 2 7" xfId="18127" xr:uid="{00000000-0005-0000-0000-0000E5460000}"/>
    <cellStyle name="Normal 2 2 3 2 4 3" xfId="3823" xr:uid="{00000000-0005-0000-0000-0000020F0000}"/>
    <cellStyle name="Normal 2 2 3 2 4 3 2" xfId="13896" xr:uid="{00000000-0005-0000-0000-00005C360000}"/>
    <cellStyle name="Normal 2 2 3 2 4 3 2 3" xfId="28992" xr:uid="{00000000-0005-0000-0000-000056710000}"/>
    <cellStyle name="Normal 2 2 3 2 4 3 3" xfId="8876" xr:uid="{00000000-0005-0000-0000-0000C0220000}"/>
    <cellStyle name="Normal 2 2 3 2 4 3 3 3" xfId="23975" xr:uid="{00000000-0005-0000-0000-0000BD5D0000}"/>
    <cellStyle name="Normal 2 2 3 2 4 3 5" xfId="18962" xr:uid="{00000000-0005-0000-0000-0000284A0000}"/>
    <cellStyle name="Normal 2 2 3 2 4 4" xfId="5515" xr:uid="{00000000-0005-0000-0000-00009F150000}"/>
    <cellStyle name="Normal 2 2 3 2 4 4 2" xfId="15567" xr:uid="{00000000-0005-0000-0000-0000E33C0000}"/>
    <cellStyle name="Normal 2 2 3 2 4 4 2 3" xfId="30663" xr:uid="{00000000-0005-0000-0000-0000DD770000}"/>
    <cellStyle name="Normal 2 2 3 2 4 4 3" xfId="10547" xr:uid="{00000000-0005-0000-0000-000047290000}"/>
    <cellStyle name="Normal 2 2 3 2 4 4 3 3" xfId="25646" xr:uid="{00000000-0005-0000-0000-000044640000}"/>
    <cellStyle name="Normal 2 2 3 2 4 4 5" xfId="20633" xr:uid="{00000000-0005-0000-0000-0000AF500000}"/>
    <cellStyle name="Normal 2 2 3 2 4 5" xfId="12225" xr:uid="{00000000-0005-0000-0000-0000D52F0000}"/>
    <cellStyle name="Normal 2 2 3 2 4 5 3" xfId="27321" xr:uid="{00000000-0005-0000-0000-0000CF6A0000}"/>
    <cellStyle name="Normal 2 2 3 2 4 6" xfId="7204" xr:uid="{00000000-0005-0000-0000-0000381C0000}"/>
    <cellStyle name="Normal 2 2 3 2 4 6 3" xfId="22304" xr:uid="{00000000-0005-0000-0000-000036570000}"/>
    <cellStyle name="Normal 2 2 3 2 4 8" xfId="17291" xr:uid="{00000000-0005-0000-0000-0000A1430000}"/>
    <cellStyle name="Normal 2 2 3 2 5" xfId="2553" xr:uid="{00000000-0005-0000-0000-00000B0A0000}"/>
    <cellStyle name="Normal 2 2 3 2 5 2" xfId="4242" xr:uid="{00000000-0005-0000-0000-0000A5100000}"/>
    <cellStyle name="Normal 2 2 3 2 5 2 2" xfId="14314" xr:uid="{00000000-0005-0000-0000-0000FE370000}"/>
    <cellStyle name="Normal 2 2 3 2 5 2 2 3" xfId="29410" xr:uid="{00000000-0005-0000-0000-0000F8720000}"/>
    <cellStyle name="Normal 2 2 3 2 5 2 3" xfId="9294" xr:uid="{00000000-0005-0000-0000-000062240000}"/>
    <cellStyle name="Normal 2 2 3 2 5 2 3 3" xfId="24393" xr:uid="{00000000-0005-0000-0000-00005F5F0000}"/>
    <cellStyle name="Normal 2 2 3 2 5 2 5" xfId="19380" xr:uid="{00000000-0005-0000-0000-0000CA4B0000}"/>
    <cellStyle name="Normal 2 2 3 2 5 3" xfId="5933" xr:uid="{00000000-0005-0000-0000-000041170000}"/>
    <cellStyle name="Normal 2 2 3 2 5 3 2" xfId="15985" xr:uid="{00000000-0005-0000-0000-0000853E0000}"/>
    <cellStyle name="Normal 2 2 3 2 5 3 3" xfId="10965" xr:uid="{00000000-0005-0000-0000-0000E92A0000}"/>
    <cellStyle name="Normal 2 2 3 2 5 3 3 3" xfId="26064" xr:uid="{00000000-0005-0000-0000-0000E6650000}"/>
    <cellStyle name="Normal 2 2 3 2 5 3 5" xfId="21051" xr:uid="{00000000-0005-0000-0000-000051520000}"/>
    <cellStyle name="Normal 2 2 3 2 5 4" xfId="12643" xr:uid="{00000000-0005-0000-0000-000077310000}"/>
    <cellStyle name="Normal 2 2 3 2 5 4 3" xfId="27739" xr:uid="{00000000-0005-0000-0000-0000716C0000}"/>
    <cellStyle name="Normal 2 2 3 2 5 5" xfId="7622" xr:uid="{00000000-0005-0000-0000-0000DA1D0000}"/>
    <cellStyle name="Normal 2 2 3 2 5 5 3" xfId="22722" xr:uid="{00000000-0005-0000-0000-0000D8580000}"/>
    <cellStyle name="Normal 2 2 3 2 5 7" xfId="17709" xr:uid="{00000000-0005-0000-0000-000043450000}"/>
    <cellStyle name="Normal 2 2 3 2 6" xfId="3405" xr:uid="{00000000-0005-0000-0000-0000600D0000}"/>
    <cellStyle name="Normal 2 2 3 2 6 2" xfId="13478" xr:uid="{00000000-0005-0000-0000-0000BA340000}"/>
    <cellStyle name="Normal 2 2 3 2 6 2 3" xfId="28574" xr:uid="{00000000-0005-0000-0000-0000B46F0000}"/>
    <cellStyle name="Normal 2 2 3 2 6 3" xfId="8458" xr:uid="{00000000-0005-0000-0000-00001E210000}"/>
    <cellStyle name="Normal 2 2 3 2 6 3 3" xfId="23557" xr:uid="{00000000-0005-0000-0000-00001B5C0000}"/>
    <cellStyle name="Normal 2 2 3 2 6 5" xfId="18544" xr:uid="{00000000-0005-0000-0000-000086480000}"/>
    <cellStyle name="Normal 2 2 3 2 7" xfId="5097" xr:uid="{00000000-0005-0000-0000-0000FD130000}"/>
    <cellStyle name="Normal 2 2 3 2 7 2" xfId="15149" xr:uid="{00000000-0005-0000-0000-0000413B0000}"/>
    <cellStyle name="Normal 2 2 3 2 7 2 3" xfId="30245" xr:uid="{00000000-0005-0000-0000-00003B760000}"/>
    <cellStyle name="Normal 2 2 3 2 7 3" xfId="10129" xr:uid="{00000000-0005-0000-0000-0000A5270000}"/>
    <cellStyle name="Normal 2 2 3 2 7 3 3" xfId="25228" xr:uid="{00000000-0005-0000-0000-0000A2620000}"/>
    <cellStyle name="Normal 2 2 3 2 7 5" xfId="20215" xr:uid="{00000000-0005-0000-0000-00000D4F0000}"/>
    <cellStyle name="Normal 2 2 3 2 8" xfId="11807" xr:uid="{00000000-0005-0000-0000-0000332E0000}"/>
    <cellStyle name="Normal 2 2 3 2 8 3" xfId="26903" xr:uid="{00000000-0005-0000-0000-00002D690000}"/>
    <cellStyle name="Normal 2 2 3 2 9" xfId="6786" xr:uid="{00000000-0005-0000-0000-0000961A0000}"/>
    <cellStyle name="Normal 2 2 3 2 9 3" xfId="21886" xr:uid="{00000000-0005-0000-0000-000094550000}"/>
    <cellStyle name="Normal 2 2 3 3" xfId="1752" xr:uid="{00000000-0005-0000-0000-0000EA060000}"/>
    <cellStyle name="Normal 2 2 3 3 10" xfId="16925" xr:uid="{00000000-0005-0000-0000-000033420000}"/>
    <cellStyle name="Normal 2 2 3 3 2" xfId="1971" xr:uid="{00000000-0005-0000-0000-0000C5070000}"/>
    <cellStyle name="Normal 2 2 3 3 2 2" xfId="2392" xr:uid="{00000000-0005-0000-0000-00006A090000}"/>
    <cellStyle name="Normal 2 2 3 3 2 2 2" xfId="3231" xr:uid="{00000000-0005-0000-0000-0000B10C0000}"/>
    <cellStyle name="Normal 2 2 3 3 2 2 2 2" xfId="4920" xr:uid="{00000000-0005-0000-0000-00004B130000}"/>
    <cellStyle name="Normal 2 2 3 3 2 2 2 2 2" xfId="14992" xr:uid="{00000000-0005-0000-0000-0000A43A0000}"/>
    <cellStyle name="Normal 2 2 3 3 2 2 2 2 2 3" xfId="30088" xr:uid="{00000000-0005-0000-0000-00009E750000}"/>
    <cellStyle name="Normal 2 2 3 3 2 2 2 2 3" xfId="9972" xr:uid="{00000000-0005-0000-0000-000008270000}"/>
    <cellStyle name="Normal 2 2 3 3 2 2 2 2 3 3" xfId="25071" xr:uid="{00000000-0005-0000-0000-000005620000}"/>
    <cellStyle name="Normal 2 2 3 3 2 2 2 2 5" xfId="20058" xr:uid="{00000000-0005-0000-0000-0000704E0000}"/>
    <cellStyle name="Normal 2 2 3 3 2 2 2 3" xfId="6611" xr:uid="{00000000-0005-0000-0000-0000E7190000}"/>
    <cellStyle name="Normal 2 2 3 3 2 2 2 3 2" xfId="16663" xr:uid="{00000000-0005-0000-0000-00002B410000}"/>
    <cellStyle name="Normal 2 2 3 3 2 2 2 3 3" xfId="11643" xr:uid="{00000000-0005-0000-0000-00008F2D0000}"/>
    <cellStyle name="Normal 2 2 3 3 2 2 2 3 3 3" xfId="26742" xr:uid="{00000000-0005-0000-0000-00008C680000}"/>
    <cellStyle name="Normal 2 2 3 3 2 2 2 3 5" xfId="21729" xr:uid="{00000000-0005-0000-0000-0000F7540000}"/>
    <cellStyle name="Normal 2 2 3 3 2 2 2 4" xfId="13321" xr:uid="{00000000-0005-0000-0000-00001D340000}"/>
    <cellStyle name="Normal 2 2 3 3 2 2 2 4 3" xfId="28417" xr:uid="{00000000-0005-0000-0000-0000176F0000}"/>
    <cellStyle name="Normal 2 2 3 3 2 2 2 5" xfId="8300" xr:uid="{00000000-0005-0000-0000-000080200000}"/>
    <cellStyle name="Normal 2 2 3 3 2 2 2 5 3" xfId="23400" xr:uid="{00000000-0005-0000-0000-00007E5B0000}"/>
    <cellStyle name="Normal 2 2 3 3 2 2 2 7" xfId="18387" xr:uid="{00000000-0005-0000-0000-0000E9470000}"/>
    <cellStyle name="Normal 2 2 3 3 2 2 3" xfId="4083" xr:uid="{00000000-0005-0000-0000-000006100000}"/>
    <cellStyle name="Normal 2 2 3 3 2 2 3 2" xfId="14156" xr:uid="{00000000-0005-0000-0000-000060370000}"/>
    <cellStyle name="Normal 2 2 3 3 2 2 3 2 3" xfId="29252" xr:uid="{00000000-0005-0000-0000-00005A720000}"/>
    <cellStyle name="Normal 2 2 3 3 2 2 3 3" xfId="9136" xr:uid="{00000000-0005-0000-0000-0000C4230000}"/>
    <cellStyle name="Normal 2 2 3 3 2 2 3 3 3" xfId="24235" xr:uid="{00000000-0005-0000-0000-0000C15E0000}"/>
    <cellStyle name="Normal 2 2 3 3 2 2 3 5" xfId="19222" xr:uid="{00000000-0005-0000-0000-00002C4B0000}"/>
    <cellStyle name="Normal 2 2 3 3 2 2 4" xfId="5775" xr:uid="{00000000-0005-0000-0000-0000A3160000}"/>
    <cellStyle name="Normal 2 2 3 3 2 2 4 2" xfId="15827" xr:uid="{00000000-0005-0000-0000-0000E73D0000}"/>
    <cellStyle name="Normal 2 2 3 3 2 2 4 2 3" xfId="30923" xr:uid="{00000000-0005-0000-0000-0000E1780000}"/>
    <cellStyle name="Normal 2 2 3 3 2 2 4 3" xfId="10807" xr:uid="{00000000-0005-0000-0000-00004B2A0000}"/>
    <cellStyle name="Normal 2 2 3 3 2 2 4 3 3" xfId="25906" xr:uid="{00000000-0005-0000-0000-000048650000}"/>
    <cellStyle name="Normal 2 2 3 3 2 2 4 5" xfId="20893" xr:uid="{00000000-0005-0000-0000-0000B3510000}"/>
    <cellStyle name="Normal 2 2 3 3 2 2 5" xfId="12485" xr:uid="{00000000-0005-0000-0000-0000D9300000}"/>
    <cellStyle name="Normal 2 2 3 3 2 2 5 3" xfId="27581" xr:uid="{00000000-0005-0000-0000-0000D36B0000}"/>
    <cellStyle name="Normal 2 2 3 3 2 2 6" xfId="7464" xr:uid="{00000000-0005-0000-0000-00003C1D0000}"/>
    <cellStyle name="Normal 2 2 3 3 2 2 6 3" xfId="22564" xr:uid="{00000000-0005-0000-0000-00003A580000}"/>
    <cellStyle name="Normal 2 2 3 3 2 2 8" xfId="17551" xr:uid="{00000000-0005-0000-0000-0000A5440000}"/>
    <cellStyle name="Normal 2 2 3 3 2 3" xfId="2813" xr:uid="{00000000-0005-0000-0000-00000F0B0000}"/>
    <cellStyle name="Normal 2 2 3 3 2 3 2" xfId="4502" xr:uid="{00000000-0005-0000-0000-0000A9110000}"/>
    <cellStyle name="Normal 2 2 3 3 2 3 2 2" xfId="14574" xr:uid="{00000000-0005-0000-0000-000002390000}"/>
    <cellStyle name="Normal 2 2 3 3 2 3 2 2 3" xfId="29670" xr:uid="{00000000-0005-0000-0000-0000FC730000}"/>
    <cellStyle name="Normal 2 2 3 3 2 3 2 3" xfId="9554" xr:uid="{00000000-0005-0000-0000-000066250000}"/>
    <cellStyle name="Normal 2 2 3 3 2 3 2 3 3" xfId="24653" xr:uid="{00000000-0005-0000-0000-000063600000}"/>
    <cellStyle name="Normal 2 2 3 3 2 3 2 5" xfId="19640" xr:uid="{00000000-0005-0000-0000-0000CE4C0000}"/>
    <cellStyle name="Normal 2 2 3 3 2 3 3" xfId="6193" xr:uid="{00000000-0005-0000-0000-000045180000}"/>
    <cellStyle name="Normal 2 2 3 3 2 3 3 2" xfId="16245" xr:uid="{00000000-0005-0000-0000-0000893F0000}"/>
    <cellStyle name="Normal 2 2 3 3 2 3 3 3" xfId="11225" xr:uid="{00000000-0005-0000-0000-0000ED2B0000}"/>
    <cellStyle name="Normal 2 2 3 3 2 3 3 3 3" xfId="26324" xr:uid="{00000000-0005-0000-0000-0000EA660000}"/>
    <cellStyle name="Normal 2 2 3 3 2 3 3 5" xfId="21311" xr:uid="{00000000-0005-0000-0000-000055530000}"/>
    <cellStyle name="Normal 2 2 3 3 2 3 4" xfId="12903" xr:uid="{00000000-0005-0000-0000-00007B320000}"/>
    <cellStyle name="Normal 2 2 3 3 2 3 4 3" xfId="27999" xr:uid="{00000000-0005-0000-0000-0000756D0000}"/>
    <cellStyle name="Normal 2 2 3 3 2 3 5" xfId="7882" xr:uid="{00000000-0005-0000-0000-0000DE1E0000}"/>
    <cellStyle name="Normal 2 2 3 3 2 3 5 3" xfId="22982" xr:uid="{00000000-0005-0000-0000-0000DC590000}"/>
    <cellStyle name="Normal 2 2 3 3 2 3 7" xfId="17969" xr:uid="{00000000-0005-0000-0000-000047460000}"/>
    <cellStyle name="Normal 2 2 3 3 2 4" xfId="3665" xr:uid="{00000000-0005-0000-0000-0000640E0000}"/>
    <cellStyle name="Normal 2 2 3 3 2 4 2" xfId="13738" xr:uid="{00000000-0005-0000-0000-0000BE350000}"/>
    <cellStyle name="Normal 2 2 3 3 2 4 2 3" xfId="28834" xr:uid="{00000000-0005-0000-0000-0000B8700000}"/>
    <cellStyle name="Normal 2 2 3 3 2 4 3" xfId="8718" xr:uid="{00000000-0005-0000-0000-000022220000}"/>
    <cellStyle name="Normal 2 2 3 3 2 4 3 3" xfId="23817" xr:uid="{00000000-0005-0000-0000-00001F5D0000}"/>
    <cellStyle name="Normal 2 2 3 3 2 4 5" xfId="18804" xr:uid="{00000000-0005-0000-0000-00008A490000}"/>
    <cellStyle name="Normal 2 2 3 3 2 5" xfId="5357" xr:uid="{00000000-0005-0000-0000-000001150000}"/>
    <cellStyle name="Normal 2 2 3 3 2 5 2" xfId="15409" xr:uid="{00000000-0005-0000-0000-0000453C0000}"/>
    <cellStyle name="Normal 2 2 3 3 2 5 2 3" xfId="30505" xr:uid="{00000000-0005-0000-0000-00003F770000}"/>
    <cellStyle name="Normal 2 2 3 3 2 5 3" xfId="10389" xr:uid="{00000000-0005-0000-0000-0000A9280000}"/>
    <cellStyle name="Normal 2 2 3 3 2 5 3 3" xfId="25488" xr:uid="{00000000-0005-0000-0000-0000A6630000}"/>
    <cellStyle name="Normal 2 2 3 3 2 5 5" xfId="20475" xr:uid="{00000000-0005-0000-0000-000011500000}"/>
    <cellStyle name="Normal 2 2 3 3 2 6" xfId="12067" xr:uid="{00000000-0005-0000-0000-0000372F0000}"/>
    <cellStyle name="Normal 2 2 3 3 2 6 3" xfId="27163" xr:uid="{00000000-0005-0000-0000-0000316A0000}"/>
    <cellStyle name="Normal 2 2 3 3 2 7" xfId="7046" xr:uid="{00000000-0005-0000-0000-00009A1B0000}"/>
    <cellStyle name="Normal 2 2 3 3 2 7 3" xfId="22146" xr:uid="{00000000-0005-0000-0000-000098560000}"/>
    <cellStyle name="Normal 2 2 3 3 2 9" xfId="17133" xr:uid="{00000000-0005-0000-0000-000003430000}"/>
    <cellStyle name="Normal 2 2 3 3 3" xfId="2184" xr:uid="{00000000-0005-0000-0000-00009A080000}"/>
    <cellStyle name="Normal 2 2 3 3 3 2" xfId="3023" xr:uid="{00000000-0005-0000-0000-0000E10B0000}"/>
    <cellStyle name="Normal 2 2 3 3 3 2 2" xfId="4712" xr:uid="{00000000-0005-0000-0000-00007B120000}"/>
    <cellStyle name="Normal 2 2 3 3 3 2 2 2" xfId="14784" xr:uid="{00000000-0005-0000-0000-0000D4390000}"/>
    <cellStyle name="Normal 2 2 3 3 3 2 2 2 3" xfId="29880" xr:uid="{00000000-0005-0000-0000-0000CE740000}"/>
    <cellStyle name="Normal 2 2 3 3 3 2 2 3" xfId="9764" xr:uid="{00000000-0005-0000-0000-000038260000}"/>
    <cellStyle name="Normal 2 2 3 3 3 2 2 3 3" xfId="24863" xr:uid="{00000000-0005-0000-0000-000035610000}"/>
    <cellStyle name="Normal 2 2 3 3 3 2 2 5" xfId="19850" xr:uid="{00000000-0005-0000-0000-0000A04D0000}"/>
    <cellStyle name="Normal 2 2 3 3 3 2 3" xfId="6403" xr:uid="{00000000-0005-0000-0000-000017190000}"/>
    <cellStyle name="Normal 2 2 3 3 3 2 3 2" xfId="16455" xr:uid="{00000000-0005-0000-0000-00005B400000}"/>
    <cellStyle name="Normal 2 2 3 3 3 2 3 3" xfId="11435" xr:uid="{00000000-0005-0000-0000-0000BF2C0000}"/>
    <cellStyle name="Normal 2 2 3 3 3 2 3 3 3" xfId="26534" xr:uid="{00000000-0005-0000-0000-0000BC670000}"/>
    <cellStyle name="Normal 2 2 3 3 3 2 3 5" xfId="21521" xr:uid="{00000000-0005-0000-0000-000027540000}"/>
    <cellStyle name="Normal 2 2 3 3 3 2 4" xfId="13113" xr:uid="{00000000-0005-0000-0000-00004D330000}"/>
    <cellStyle name="Normal 2 2 3 3 3 2 4 3" xfId="28209" xr:uid="{00000000-0005-0000-0000-0000476E0000}"/>
    <cellStyle name="Normal 2 2 3 3 3 2 5" xfId="8092" xr:uid="{00000000-0005-0000-0000-0000B01F0000}"/>
    <cellStyle name="Normal 2 2 3 3 3 2 5 3" xfId="23192" xr:uid="{00000000-0005-0000-0000-0000AE5A0000}"/>
    <cellStyle name="Normal 2 2 3 3 3 2 7" xfId="18179" xr:uid="{00000000-0005-0000-0000-000019470000}"/>
    <cellStyle name="Normal 2 2 3 3 3 3" xfId="3875" xr:uid="{00000000-0005-0000-0000-0000360F0000}"/>
    <cellStyle name="Normal 2 2 3 3 3 3 2" xfId="13948" xr:uid="{00000000-0005-0000-0000-000090360000}"/>
    <cellStyle name="Normal 2 2 3 3 3 3 2 3" xfId="29044" xr:uid="{00000000-0005-0000-0000-00008A710000}"/>
    <cellStyle name="Normal 2 2 3 3 3 3 3" xfId="8928" xr:uid="{00000000-0005-0000-0000-0000F4220000}"/>
    <cellStyle name="Normal 2 2 3 3 3 3 3 3" xfId="24027" xr:uid="{00000000-0005-0000-0000-0000F15D0000}"/>
    <cellStyle name="Normal 2 2 3 3 3 3 5" xfId="19014" xr:uid="{00000000-0005-0000-0000-00005C4A0000}"/>
    <cellStyle name="Normal 2 2 3 3 3 4" xfId="5567" xr:uid="{00000000-0005-0000-0000-0000D3150000}"/>
    <cellStyle name="Normal 2 2 3 3 3 4 2" xfId="15619" xr:uid="{00000000-0005-0000-0000-0000173D0000}"/>
    <cellStyle name="Normal 2 2 3 3 3 4 2 3" xfId="30715" xr:uid="{00000000-0005-0000-0000-000011780000}"/>
    <cellStyle name="Normal 2 2 3 3 3 4 3" xfId="10599" xr:uid="{00000000-0005-0000-0000-00007B290000}"/>
    <cellStyle name="Normal 2 2 3 3 3 4 3 3" xfId="25698" xr:uid="{00000000-0005-0000-0000-000078640000}"/>
    <cellStyle name="Normal 2 2 3 3 3 4 5" xfId="20685" xr:uid="{00000000-0005-0000-0000-0000E3500000}"/>
    <cellStyle name="Normal 2 2 3 3 3 5" xfId="12277" xr:uid="{00000000-0005-0000-0000-000009300000}"/>
    <cellStyle name="Normal 2 2 3 3 3 5 3" xfId="27373" xr:uid="{00000000-0005-0000-0000-0000036B0000}"/>
    <cellStyle name="Normal 2 2 3 3 3 6" xfId="7256" xr:uid="{00000000-0005-0000-0000-00006C1C0000}"/>
    <cellStyle name="Normal 2 2 3 3 3 6 3" xfId="22356" xr:uid="{00000000-0005-0000-0000-00006A570000}"/>
    <cellStyle name="Normal 2 2 3 3 3 8" xfId="17343" xr:uid="{00000000-0005-0000-0000-0000D5430000}"/>
    <cellStyle name="Normal 2 2 3 3 4" xfId="2605" xr:uid="{00000000-0005-0000-0000-00003F0A0000}"/>
    <cellStyle name="Normal 2 2 3 3 4 2" xfId="4294" xr:uid="{00000000-0005-0000-0000-0000D9100000}"/>
    <cellStyle name="Normal 2 2 3 3 4 2 2" xfId="14366" xr:uid="{00000000-0005-0000-0000-000032380000}"/>
    <cellStyle name="Normal 2 2 3 3 4 2 2 3" xfId="29462" xr:uid="{00000000-0005-0000-0000-00002C730000}"/>
    <cellStyle name="Normal 2 2 3 3 4 2 3" xfId="9346" xr:uid="{00000000-0005-0000-0000-000096240000}"/>
    <cellStyle name="Normal 2 2 3 3 4 2 3 3" xfId="24445" xr:uid="{00000000-0005-0000-0000-0000935F0000}"/>
    <cellStyle name="Normal 2 2 3 3 4 2 5" xfId="19432" xr:uid="{00000000-0005-0000-0000-0000FE4B0000}"/>
    <cellStyle name="Normal 2 2 3 3 4 3" xfId="5985" xr:uid="{00000000-0005-0000-0000-000075170000}"/>
    <cellStyle name="Normal 2 2 3 3 4 3 2" xfId="16037" xr:uid="{00000000-0005-0000-0000-0000B93E0000}"/>
    <cellStyle name="Normal 2 2 3 3 4 3 3" xfId="11017" xr:uid="{00000000-0005-0000-0000-00001D2B0000}"/>
    <cellStyle name="Normal 2 2 3 3 4 3 3 3" xfId="26116" xr:uid="{00000000-0005-0000-0000-00001A660000}"/>
    <cellStyle name="Normal 2 2 3 3 4 3 5" xfId="21103" xr:uid="{00000000-0005-0000-0000-000085520000}"/>
    <cellStyle name="Normal 2 2 3 3 4 4" xfId="12695" xr:uid="{00000000-0005-0000-0000-0000AB310000}"/>
    <cellStyle name="Normal 2 2 3 3 4 4 3" xfId="27791" xr:uid="{00000000-0005-0000-0000-0000A56C0000}"/>
    <cellStyle name="Normal 2 2 3 3 4 5" xfId="7674" xr:uid="{00000000-0005-0000-0000-00000E1E0000}"/>
    <cellStyle name="Normal 2 2 3 3 4 5 3" xfId="22774" xr:uid="{00000000-0005-0000-0000-00000C590000}"/>
    <cellStyle name="Normal 2 2 3 3 4 7" xfId="17761" xr:uid="{00000000-0005-0000-0000-000077450000}"/>
    <cellStyle name="Normal 2 2 3 3 5" xfId="3457" xr:uid="{00000000-0005-0000-0000-0000940D0000}"/>
    <cellStyle name="Normal 2 2 3 3 5 2" xfId="13530" xr:uid="{00000000-0005-0000-0000-0000EE340000}"/>
    <cellStyle name="Normal 2 2 3 3 5 2 3" xfId="28626" xr:uid="{00000000-0005-0000-0000-0000E86F0000}"/>
    <cellStyle name="Normal 2 2 3 3 5 3" xfId="8510" xr:uid="{00000000-0005-0000-0000-000052210000}"/>
    <cellStyle name="Normal 2 2 3 3 5 3 3" xfId="23609" xr:uid="{00000000-0005-0000-0000-00004F5C0000}"/>
    <cellStyle name="Normal 2 2 3 3 5 5" xfId="18596" xr:uid="{00000000-0005-0000-0000-0000BA480000}"/>
    <cellStyle name="Normal 2 2 3 3 6" xfId="5149" xr:uid="{00000000-0005-0000-0000-000031140000}"/>
    <cellStyle name="Normal 2 2 3 3 6 2" xfId="15201" xr:uid="{00000000-0005-0000-0000-0000753B0000}"/>
    <cellStyle name="Normal 2 2 3 3 6 2 3" xfId="30297" xr:uid="{00000000-0005-0000-0000-00006F760000}"/>
    <cellStyle name="Normal 2 2 3 3 6 3" xfId="10181" xr:uid="{00000000-0005-0000-0000-0000D9270000}"/>
    <cellStyle name="Normal 2 2 3 3 6 3 3" xfId="25280" xr:uid="{00000000-0005-0000-0000-0000D6620000}"/>
    <cellStyle name="Normal 2 2 3 3 6 5" xfId="20267" xr:uid="{00000000-0005-0000-0000-0000414F0000}"/>
    <cellStyle name="Normal 2 2 3 3 7" xfId="11859" xr:uid="{00000000-0005-0000-0000-0000672E0000}"/>
    <cellStyle name="Normal 2 2 3 3 7 3" xfId="26955" xr:uid="{00000000-0005-0000-0000-000061690000}"/>
    <cellStyle name="Normal 2 2 3 3 8" xfId="6838" xr:uid="{00000000-0005-0000-0000-0000CA1A0000}"/>
    <cellStyle name="Normal 2 2 3 3 8 3" xfId="21938" xr:uid="{00000000-0005-0000-0000-0000C8550000}"/>
    <cellStyle name="Normal 2 2 3 4" xfId="1865" xr:uid="{00000000-0005-0000-0000-00005B070000}"/>
    <cellStyle name="Normal 2 2 3 4 2" xfId="2288" xr:uid="{00000000-0005-0000-0000-000002090000}"/>
    <cellStyle name="Normal 2 2 3 4 2 2" xfId="3127" xr:uid="{00000000-0005-0000-0000-0000490C0000}"/>
    <cellStyle name="Normal 2 2 3 4 2 2 2" xfId="4816" xr:uid="{00000000-0005-0000-0000-0000E3120000}"/>
    <cellStyle name="Normal 2 2 3 4 2 2 2 2" xfId="14888" xr:uid="{00000000-0005-0000-0000-00003C3A0000}"/>
    <cellStyle name="Normal 2 2 3 4 2 2 2 2 3" xfId="29984" xr:uid="{00000000-0005-0000-0000-000036750000}"/>
    <cellStyle name="Normal 2 2 3 4 2 2 2 3" xfId="9868" xr:uid="{00000000-0005-0000-0000-0000A0260000}"/>
    <cellStyle name="Normal 2 2 3 4 2 2 2 3 3" xfId="24967" xr:uid="{00000000-0005-0000-0000-00009D610000}"/>
    <cellStyle name="Normal 2 2 3 4 2 2 2 5" xfId="19954" xr:uid="{00000000-0005-0000-0000-0000084E0000}"/>
    <cellStyle name="Normal 2 2 3 4 2 2 3" xfId="6507" xr:uid="{00000000-0005-0000-0000-00007F190000}"/>
    <cellStyle name="Normal 2 2 3 4 2 2 3 2" xfId="16559" xr:uid="{00000000-0005-0000-0000-0000C3400000}"/>
    <cellStyle name="Normal 2 2 3 4 2 2 3 3" xfId="11539" xr:uid="{00000000-0005-0000-0000-0000272D0000}"/>
    <cellStyle name="Normal 2 2 3 4 2 2 3 3 3" xfId="26638" xr:uid="{00000000-0005-0000-0000-000024680000}"/>
    <cellStyle name="Normal 2 2 3 4 2 2 3 5" xfId="21625" xr:uid="{00000000-0005-0000-0000-00008F540000}"/>
    <cellStyle name="Normal 2 2 3 4 2 2 4" xfId="13217" xr:uid="{00000000-0005-0000-0000-0000B5330000}"/>
    <cellStyle name="Normal 2 2 3 4 2 2 4 3" xfId="28313" xr:uid="{00000000-0005-0000-0000-0000AF6E0000}"/>
    <cellStyle name="Normal 2 2 3 4 2 2 5" xfId="8196" xr:uid="{00000000-0005-0000-0000-000018200000}"/>
    <cellStyle name="Normal 2 2 3 4 2 2 5 3" xfId="23296" xr:uid="{00000000-0005-0000-0000-0000165B0000}"/>
    <cellStyle name="Normal 2 2 3 4 2 2 7" xfId="18283" xr:uid="{00000000-0005-0000-0000-000081470000}"/>
    <cellStyle name="Normal 2 2 3 4 2 3" xfId="3979" xr:uid="{00000000-0005-0000-0000-00009E0F0000}"/>
    <cellStyle name="Normal 2 2 3 4 2 3 2" xfId="14052" xr:uid="{00000000-0005-0000-0000-0000F8360000}"/>
    <cellStyle name="Normal 2 2 3 4 2 3 2 3" xfId="29148" xr:uid="{00000000-0005-0000-0000-0000F2710000}"/>
    <cellStyle name="Normal 2 2 3 4 2 3 3" xfId="9032" xr:uid="{00000000-0005-0000-0000-00005C230000}"/>
    <cellStyle name="Normal 2 2 3 4 2 3 3 3" xfId="24131" xr:uid="{00000000-0005-0000-0000-0000595E0000}"/>
    <cellStyle name="Normal 2 2 3 4 2 3 5" xfId="19118" xr:uid="{00000000-0005-0000-0000-0000C44A0000}"/>
    <cellStyle name="Normal 2 2 3 4 2 4" xfId="5671" xr:uid="{00000000-0005-0000-0000-00003B160000}"/>
    <cellStyle name="Normal 2 2 3 4 2 4 2" xfId="15723" xr:uid="{00000000-0005-0000-0000-00007F3D0000}"/>
    <cellStyle name="Normal 2 2 3 4 2 4 2 3" xfId="30819" xr:uid="{00000000-0005-0000-0000-000079780000}"/>
    <cellStyle name="Normal 2 2 3 4 2 4 3" xfId="10703" xr:uid="{00000000-0005-0000-0000-0000E3290000}"/>
    <cellStyle name="Normal 2 2 3 4 2 4 3 3" xfId="25802" xr:uid="{00000000-0005-0000-0000-0000E0640000}"/>
    <cellStyle name="Normal 2 2 3 4 2 4 5" xfId="20789" xr:uid="{00000000-0005-0000-0000-00004B510000}"/>
    <cellStyle name="Normal 2 2 3 4 2 5" xfId="12381" xr:uid="{00000000-0005-0000-0000-000071300000}"/>
    <cellStyle name="Normal 2 2 3 4 2 5 3" xfId="27477" xr:uid="{00000000-0005-0000-0000-00006B6B0000}"/>
    <cellStyle name="Normal 2 2 3 4 2 6" xfId="7360" xr:uid="{00000000-0005-0000-0000-0000D41C0000}"/>
    <cellStyle name="Normal 2 2 3 4 2 6 3" xfId="22460" xr:uid="{00000000-0005-0000-0000-0000D2570000}"/>
    <cellStyle name="Normal 2 2 3 4 2 8" xfId="17447" xr:uid="{00000000-0005-0000-0000-00003D440000}"/>
    <cellStyle name="Normal 2 2 3 4 3" xfId="2709" xr:uid="{00000000-0005-0000-0000-0000A70A0000}"/>
    <cellStyle name="Normal 2 2 3 4 3 2" xfId="4398" xr:uid="{00000000-0005-0000-0000-000041110000}"/>
    <cellStyle name="Normal 2 2 3 4 3 2 2" xfId="14470" xr:uid="{00000000-0005-0000-0000-00009A380000}"/>
    <cellStyle name="Normal 2 2 3 4 3 2 2 3" xfId="29566" xr:uid="{00000000-0005-0000-0000-000094730000}"/>
    <cellStyle name="Normal 2 2 3 4 3 2 3" xfId="9450" xr:uid="{00000000-0005-0000-0000-0000FE240000}"/>
    <cellStyle name="Normal 2 2 3 4 3 2 3 3" xfId="24549" xr:uid="{00000000-0005-0000-0000-0000FB5F0000}"/>
    <cellStyle name="Normal 2 2 3 4 3 2 5" xfId="19536" xr:uid="{00000000-0005-0000-0000-0000664C0000}"/>
    <cellStyle name="Normal 2 2 3 4 3 3" xfId="6089" xr:uid="{00000000-0005-0000-0000-0000DD170000}"/>
    <cellStyle name="Normal 2 2 3 4 3 3 2" xfId="16141" xr:uid="{00000000-0005-0000-0000-0000213F0000}"/>
    <cellStyle name="Normal 2 2 3 4 3 3 3" xfId="11121" xr:uid="{00000000-0005-0000-0000-0000852B0000}"/>
    <cellStyle name="Normal 2 2 3 4 3 3 3 3" xfId="26220" xr:uid="{00000000-0005-0000-0000-000082660000}"/>
    <cellStyle name="Normal 2 2 3 4 3 3 5" xfId="21207" xr:uid="{00000000-0005-0000-0000-0000ED520000}"/>
    <cellStyle name="Normal 2 2 3 4 3 4" xfId="12799" xr:uid="{00000000-0005-0000-0000-000013320000}"/>
    <cellStyle name="Normal 2 2 3 4 3 4 3" xfId="27895" xr:uid="{00000000-0005-0000-0000-00000D6D0000}"/>
    <cellStyle name="Normal 2 2 3 4 3 5" xfId="7778" xr:uid="{00000000-0005-0000-0000-0000761E0000}"/>
    <cellStyle name="Normal 2 2 3 4 3 5 3" xfId="22878" xr:uid="{00000000-0005-0000-0000-000074590000}"/>
    <cellStyle name="Normal 2 2 3 4 3 7" xfId="17865" xr:uid="{00000000-0005-0000-0000-0000DF450000}"/>
    <cellStyle name="Normal 2 2 3 4 4" xfId="3561" xr:uid="{00000000-0005-0000-0000-0000FC0D0000}"/>
    <cellStyle name="Normal 2 2 3 4 4 2" xfId="13634" xr:uid="{00000000-0005-0000-0000-000056350000}"/>
    <cellStyle name="Normal 2 2 3 4 4 2 3" xfId="28730" xr:uid="{00000000-0005-0000-0000-000050700000}"/>
    <cellStyle name="Normal 2 2 3 4 4 3" xfId="8614" xr:uid="{00000000-0005-0000-0000-0000BA210000}"/>
    <cellStyle name="Normal 2 2 3 4 4 3 3" xfId="23713" xr:uid="{00000000-0005-0000-0000-0000B75C0000}"/>
    <cellStyle name="Normal 2 2 3 4 4 5" xfId="18700" xr:uid="{00000000-0005-0000-0000-000022490000}"/>
    <cellStyle name="Normal 2 2 3 4 5" xfId="5253" xr:uid="{00000000-0005-0000-0000-000099140000}"/>
    <cellStyle name="Normal 2 2 3 4 5 2" xfId="15305" xr:uid="{00000000-0005-0000-0000-0000DD3B0000}"/>
    <cellStyle name="Normal 2 2 3 4 5 2 3" xfId="30401" xr:uid="{00000000-0005-0000-0000-0000D7760000}"/>
    <cellStyle name="Normal 2 2 3 4 5 3" xfId="10285" xr:uid="{00000000-0005-0000-0000-000041280000}"/>
    <cellStyle name="Normal 2 2 3 4 5 3 3" xfId="25384" xr:uid="{00000000-0005-0000-0000-00003E630000}"/>
    <cellStyle name="Normal 2 2 3 4 5 5" xfId="20371" xr:uid="{00000000-0005-0000-0000-0000A94F0000}"/>
    <cellStyle name="Normal 2 2 3 4 6" xfId="11963" xr:uid="{00000000-0005-0000-0000-0000CF2E0000}"/>
    <cellStyle name="Normal 2 2 3 4 6 3" xfId="27059" xr:uid="{00000000-0005-0000-0000-0000C9690000}"/>
    <cellStyle name="Normal 2 2 3 4 7" xfId="6942" xr:uid="{00000000-0005-0000-0000-0000321B0000}"/>
    <cellStyle name="Normal 2 2 3 4 7 3" xfId="22042" xr:uid="{00000000-0005-0000-0000-000030560000}"/>
    <cellStyle name="Normal 2 2 3 4 9" xfId="17029" xr:uid="{00000000-0005-0000-0000-00009B420000}"/>
    <cellStyle name="Normal 2 2 3 5" xfId="2078" xr:uid="{00000000-0005-0000-0000-000030080000}"/>
    <cellStyle name="Normal 2 2 3 5 2" xfId="2919" xr:uid="{00000000-0005-0000-0000-0000790B0000}"/>
    <cellStyle name="Normal 2 2 3 5 2 2" xfId="4608" xr:uid="{00000000-0005-0000-0000-000013120000}"/>
    <cellStyle name="Normal 2 2 3 5 2 2 2" xfId="14680" xr:uid="{00000000-0005-0000-0000-00006C390000}"/>
    <cellStyle name="Normal 2 2 3 5 2 2 2 3" xfId="29776" xr:uid="{00000000-0005-0000-0000-000066740000}"/>
    <cellStyle name="Normal 2 2 3 5 2 2 3" xfId="9660" xr:uid="{00000000-0005-0000-0000-0000D0250000}"/>
    <cellStyle name="Normal 2 2 3 5 2 2 3 3" xfId="24759" xr:uid="{00000000-0005-0000-0000-0000CD600000}"/>
    <cellStyle name="Normal 2 2 3 5 2 2 5" xfId="19746" xr:uid="{00000000-0005-0000-0000-0000384D0000}"/>
    <cellStyle name="Normal 2 2 3 5 2 3" xfId="6299" xr:uid="{00000000-0005-0000-0000-0000AF180000}"/>
    <cellStyle name="Normal 2 2 3 5 2 3 2" xfId="16351" xr:uid="{00000000-0005-0000-0000-0000F33F0000}"/>
    <cellStyle name="Normal 2 2 3 5 2 3 3" xfId="11331" xr:uid="{00000000-0005-0000-0000-0000572C0000}"/>
    <cellStyle name="Normal 2 2 3 5 2 3 3 3" xfId="26430" xr:uid="{00000000-0005-0000-0000-000054670000}"/>
    <cellStyle name="Normal 2 2 3 5 2 3 5" xfId="21417" xr:uid="{00000000-0005-0000-0000-0000BF530000}"/>
    <cellStyle name="Normal 2 2 3 5 2 4" xfId="13009" xr:uid="{00000000-0005-0000-0000-0000E5320000}"/>
    <cellStyle name="Normal 2 2 3 5 2 4 3" xfId="28105" xr:uid="{00000000-0005-0000-0000-0000DF6D0000}"/>
    <cellStyle name="Normal 2 2 3 5 2 5" xfId="7988" xr:uid="{00000000-0005-0000-0000-0000481F0000}"/>
    <cellStyle name="Normal 2 2 3 5 2 5 3" xfId="23088" xr:uid="{00000000-0005-0000-0000-0000465A0000}"/>
    <cellStyle name="Normal 2 2 3 5 2 7" xfId="18075" xr:uid="{00000000-0005-0000-0000-0000B1460000}"/>
    <cellStyle name="Normal 2 2 3 5 3" xfId="3771" xr:uid="{00000000-0005-0000-0000-0000CE0E0000}"/>
    <cellStyle name="Normal 2 2 3 5 3 2" xfId="13844" xr:uid="{00000000-0005-0000-0000-000028360000}"/>
    <cellStyle name="Normal 2 2 3 5 3 2 3" xfId="28940" xr:uid="{00000000-0005-0000-0000-000022710000}"/>
    <cellStyle name="Normal 2 2 3 5 3 3" xfId="8824" xr:uid="{00000000-0005-0000-0000-00008C220000}"/>
    <cellStyle name="Normal 2 2 3 5 3 3 3" xfId="23923" xr:uid="{00000000-0005-0000-0000-0000895D0000}"/>
    <cellStyle name="Normal 2 2 3 5 3 5" xfId="18910" xr:uid="{00000000-0005-0000-0000-0000F4490000}"/>
    <cellStyle name="Normal 2 2 3 5 4" xfId="5463" xr:uid="{00000000-0005-0000-0000-00006B150000}"/>
    <cellStyle name="Normal 2 2 3 5 4 2" xfId="15515" xr:uid="{00000000-0005-0000-0000-0000AF3C0000}"/>
    <cellStyle name="Normal 2 2 3 5 4 2 3" xfId="30611" xr:uid="{00000000-0005-0000-0000-0000A9770000}"/>
    <cellStyle name="Normal 2 2 3 5 4 3" xfId="10495" xr:uid="{00000000-0005-0000-0000-000013290000}"/>
    <cellStyle name="Normal 2 2 3 5 4 3 3" xfId="25594" xr:uid="{00000000-0005-0000-0000-000010640000}"/>
    <cellStyle name="Normal 2 2 3 5 4 5" xfId="20581" xr:uid="{00000000-0005-0000-0000-00007B500000}"/>
    <cellStyle name="Normal 2 2 3 5 5" xfId="12173" xr:uid="{00000000-0005-0000-0000-0000A12F0000}"/>
    <cellStyle name="Normal 2 2 3 5 5 3" xfId="27269" xr:uid="{00000000-0005-0000-0000-00009B6A0000}"/>
    <cellStyle name="Normal 2 2 3 5 6" xfId="7152" xr:uid="{00000000-0005-0000-0000-0000041C0000}"/>
    <cellStyle name="Normal 2 2 3 5 6 3" xfId="22252" xr:uid="{00000000-0005-0000-0000-000002570000}"/>
    <cellStyle name="Normal 2 2 3 5 8" xfId="17239" xr:uid="{00000000-0005-0000-0000-00006D430000}"/>
    <cellStyle name="Normal 2 2 3 6" xfId="2499" xr:uid="{00000000-0005-0000-0000-0000D5090000}"/>
    <cellStyle name="Normal 2 2 3 6 2" xfId="4190" xr:uid="{00000000-0005-0000-0000-000071100000}"/>
    <cellStyle name="Normal 2 2 3 6 2 2" xfId="14262" xr:uid="{00000000-0005-0000-0000-0000CA370000}"/>
    <cellStyle name="Normal 2 2 3 6 2 2 3" xfId="29358" xr:uid="{00000000-0005-0000-0000-0000C4720000}"/>
    <cellStyle name="Normal 2 2 3 6 2 3" xfId="9242" xr:uid="{00000000-0005-0000-0000-00002E240000}"/>
    <cellStyle name="Normal 2 2 3 6 2 3 3" xfId="24341" xr:uid="{00000000-0005-0000-0000-00002B5F0000}"/>
    <cellStyle name="Normal 2 2 3 6 2 5" xfId="19328" xr:uid="{00000000-0005-0000-0000-0000964B0000}"/>
    <cellStyle name="Normal 2 2 3 6 3" xfId="5881" xr:uid="{00000000-0005-0000-0000-00000D170000}"/>
    <cellStyle name="Normal 2 2 3 6 3 2" xfId="15933" xr:uid="{00000000-0005-0000-0000-0000513E0000}"/>
    <cellStyle name="Normal 2 2 3 6 3 3" xfId="10913" xr:uid="{00000000-0005-0000-0000-0000B52A0000}"/>
    <cellStyle name="Normal 2 2 3 6 3 3 3" xfId="26012" xr:uid="{00000000-0005-0000-0000-0000B2650000}"/>
    <cellStyle name="Normal 2 2 3 6 3 5" xfId="20999" xr:uid="{00000000-0005-0000-0000-00001D520000}"/>
    <cellStyle name="Normal 2 2 3 6 4" xfId="12591" xr:uid="{00000000-0005-0000-0000-000043310000}"/>
    <cellStyle name="Normal 2 2 3 6 4 3" xfId="27687" xr:uid="{00000000-0005-0000-0000-00003D6C0000}"/>
    <cellStyle name="Normal 2 2 3 6 5" xfId="7570" xr:uid="{00000000-0005-0000-0000-0000A61D0000}"/>
    <cellStyle name="Normal 2 2 3 6 5 3" xfId="22670" xr:uid="{00000000-0005-0000-0000-0000A4580000}"/>
    <cellStyle name="Normal 2 2 3 6 7" xfId="17657" xr:uid="{00000000-0005-0000-0000-00000F450000}"/>
    <cellStyle name="Normal 2 2 3 7" xfId="3349" xr:uid="{00000000-0005-0000-0000-0000280D0000}"/>
    <cellStyle name="Normal 2 2 3 7 2" xfId="13426" xr:uid="{00000000-0005-0000-0000-000086340000}"/>
    <cellStyle name="Normal 2 2 3 7 2 3" xfId="28522" xr:uid="{00000000-0005-0000-0000-0000806F0000}"/>
    <cellStyle name="Normal 2 2 3 7 3" xfId="8406" xr:uid="{00000000-0005-0000-0000-0000EA200000}"/>
    <cellStyle name="Normal 2 2 3 7 3 3" xfId="23505" xr:uid="{00000000-0005-0000-0000-0000E75B0000}"/>
    <cellStyle name="Normal 2 2 3 7 5" xfId="18492" xr:uid="{00000000-0005-0000-0000-000052480000}"/>
    <cellStyle name="Normal 2 2 3 8" xfId="5042" xr:uid="{00000000-0005-0000-0000-0000C6130000}"/>
    <cellStyle name="Normal 2 2 3 8 2" xfId="15097" xr:uid="{00000000-0005-0000-0000-00000D3B0000}"/>
    <cellStyle name="Normal 2 2 3 8 2 3" xfId="30193" xr:uid="{00000000-0005-0000-0000-000007760000}"/>
    <cellStyle name="Normal 2 2 3 8 3" xfId="10077" xr:uid="{00000000-0005-0000-0000-000071270000}"/>
    <cellStyle name="Normal 2 2 3 8 3 3" xfId="25176" xr:uid="{00000000-0005-0000-0000-00006E620000}"/>
    <cellStyle name="Normal 2 2 3 8 5" xfId="20163" xr:uid="{00000000-0005-0000-0000-0000D94E0000}"/>
    <cellStyle name="Normal 2 2 3 9" xfId="11753" xr:uid="{00000000-0005-0000-0000-0000FD2D0000}"/>
    <cellStyle name="Normal 2 2 3 9 3" xfId="26851" xr:uid="{00000000-0005-0000-0000-0000F9680000}"/>
    <cellStyle name="Normal 2 2 4" xfId="1093" xr:uid="{00000000-0005-0000-0000-000054040000}"/>
    <cellStyle name="Normal 2 2 6" xfId="921" xr:uid="{00000000-0005-0000-0000-0000A7030000}"/>
    <cellStyle name="Normal 2 3" xfId="127" xr:uid="{00000000-0005-0000-0000-00007F000000}"/>
    <cellStyle name="Normal 2 3 10" xfId="402" xr:uid="{00000000-0005-0000-0000-00009A010000}"/>
    <cellStyle name="Normal 2 3 2" xfId="607" xr:uid="{00000000-0005-0000-0000-000069020000}"/>
    <cellStyle name="Normal 2 3 2 10" xfId="6734" xr:uid="{00000000-0005-0000-0000-0000621A0000}"/>
    <cellStyle name="Normal 2 3 2 10 3" xfId="21836" xr:uid="{00000000-0005-0000-0000-000062550000}"/>
    <cellStyle name="Normal 2 3 2 12" xfId="16821" xr:uid="{00000000-0005-0000-0000-0000CB410000}"/>
    <cellStyle name="Normal 2 3 2 13" xfId="1407" xr:uid="{00000000-0005-0000-0000-000090050000}"/>
    <cellStyle name="Normal 2 3 2 2" xfId="1700" xr:uid="{00000000-0005-0000-0000-0000B6060000}"/>
    <cellStyle name="Normal 2 3 2 2 11" xfId="16875" xr:uid="{00000000-0005-0000-0000-000001420000}"/>
    <cellStyle name="Normal 2 3 2 2 2" xfId="1808" xr:uid="{00000000-0005-0000-0000-000022070000}"/>
    <cellStyle name="Normal 2 3 2 2 2 10" xfId="16979" xr:uid="{00000000-0005-0000-0000-000069420000}"/>
    <cellStyle name="Normal 2 3 2 2 2 2" xfId="2025" xr:uid="{00000000-0005-0000-0000-0000FB070000}"/>
    <cellStyle name="Normal 2 3 2 2 2 2 2" xfId="2446" xr:uid="{00000000-0005-0000-0000-0000A0090000}"/>
    <cellStyle name="Normal 2 3 2 2 2 2 2 2" xfId="3285" xr:uid="{00000000-0005-0000-0000-0000E70C0000}"/>
    <cellStyle name="Normal 2 3 2 2 2 2 2 2 2" xfId="4974" xr:uid="{00000000-0005-0000-0000-000081130000}"/>
    <cellStyle name="Normal 2 3 2 2 2 2 2 2 2 2" xfId="15046" xr:uid="{00000000-0005-0000-0000-0000DA3A0000}"/>
    <cellStyle name="Normal 2 3 2 2 2 2 2 2 2 2 3" xfId="30142" xr:uid="{00000000-0005-0000-0000-0000D4750000}"/>
    <cellStyle name="Normal 2 3 2 2 2 2 2 2 2 3" xfId="10026" xr:uid="{00000000-0005-0000-0000-00003E270000}"/>
    <cellStyle name="Normal 2 3 2 2 2 2 2 2 2 3 3" xfId="25125" xr:uid="{00000000-0005-0000-0000-00003B620000}"/>
    <cellStyle name="Normal 2 3 2 2 2 2 2 2 2 5" xfId="20112" xr:uid="{00000000-0005-0000-0000-0000A64E0000}"/>
    <cellStyle name="Normal 2 3 2 2 2 2 2 2 3" xfId="6665" xr:uid="{00000000-0005-0000-0000-00001D1A0000}"/>
    <cellStyle name="Normal 2 3 2 2 2 2 2 2 3 2" xfId="16717" xr:uid="{00000000-0005-0000-0000-000061410000}"/>
    <cellStyle name="Normal 2 3 2 2 2 2 2 2 3 3" xfId="11697" xr:uid="{00000000-0005-0000-0000-0000C52D0000}"/>
    <cellStyle name="Normal 2 3 2 2 2 2 2 2 3 3 3" xfId="26796" xr:uid="{00000000-0005-0000-0000-0000C2680000}"/>
    <cellStyle name="Normal 2 3 2 2 2 2 2 2 3 5" xfId="21783" xr:uid="{00000000-0005-0000-0000-00002D550000}"/>
    <cellStyle name="Normal 2 3 2 2 2 2 2 2 4" xfId="13375" xr:uid="{00000000-0005-0000-0000-000053340000}"/>
    <cellStyle name="Normal 2 3 2 2 2 2 2 2 4 3" xfId="28471" xr:uid="{00000000-0005-0000-0000-00004D6F0000}"/>
    <cellStyle name="Normal 2 3 2 2 2 2 2 2 5" xfId="8354" xr:uid="{00000000-0005-0000-0000-0000B6200000}"/>
    <cellStyle name="Normal 2 3 2 2 2 2 2 2 5 3" xfId="23454" xr:uid="{00000000-0005-0000-0000-0000B45B0000}"/>
    <cellStyle name="Normal 2 3 2 2 2 2 2 2 7" xfId="18441" xr:uid="{00000000-0005-0000-0000-00001F480000}"/>
    <cellStyle name="Normal 2 3 2 2 2 2 2 3" xfId="4137" xr:uid="{00000000-0005-0000-0000-00003C100000}"/>
    <cellStyle name="Normal 2 3 2 2 2 2 2 3 2" xfId="14210" xr:uid="{00000000-0005-0000-0000-000096370000}"/>
    <cellStyle name="Normal 2 3 2 2 2 2 2 3 2 3" xfId="29306" xr:uid="{00000000-0005-0000-0000-000090720000}"/>
    <cellStyle name="Normal 2 3 2 2 2 2 2 3 3" xfId="9190" xr:uid="{00000000-0005-0000-0000-0000FA230000}"/>
    <cellStyle name="Normal 2 3 2 2 2 2 2 3 3 3" xfId="24289" xr:uid="{00000000-0005-0000-0000-0000F75E0000}"/>
    <cellStyle name="Normal 2 3 2 2 2 2 2 3 5" xfId="19276" xr:uid="{00000000-0005-0000-0000-0000624B0000}"/>
    <cellStyle name="Normal 2 3 2 2 2 2 2 4" xfId="5829" xr:uid="{00000000-0005-0000-0000-0000D9160000}"/>
    <cellStyle name="Normal 2 3 2 2 2 2 2 4 2" xfId="15881" xr:uid="{00000000-0005-0000-0000-00001D3E0000}"/>
    <cellStyle name="Normal 2 3 2 2 2 2 2 4 3" xfId="10861" xr:uid="{00000000-0005-0000-0000-0000812A0000}"/>
    <cellStyle name="Normal 2 3 2 2 2 2 2 4 3 3" xfId="25960" xr:uid="{00000000-0005-0000-0000-00007E650000}"/>
    <cellStyle name="Normal 2 3 2 2 2 2 2 4 5" xfId="20947" xr:uid="{00000000-0005-0000-0000-0000E9510000}"/>
    <cellStyle name="Normal 2 3 2 2 2 2 2 5" xfId="12539" xr:uid="{00000000-0005-0000-0000-00000F310000}"/>
    <cellStyle name="Normal 2 3 2 2 2 2 2 5 3" xfId="27635" xr:uid="{00000000-0005-0000-0000-0000096C0000}"/>
    <cellStyle name="Normal 2 3 2 2 2 2 2 6" xfId="7518" xr:uid="{00000000-0005-0000-0000-0000721D0000}"/>
    <cellStyle name="Normal 2 3 2 2 2 2 2 6 3" xfId="22618" xr:uid="{00000000-0005-0000-0000-000070580000}"/>
    <cellStyle name="Normal 2 3 2 2 2 2 2 8" xfId="17605" xr:uid="{00000000-0005-0000-0000-0000DB440000}"/>
    <cellStyle name="Normal 2 3 2 2 2 2 3" xfId="2867" xr:uid="{00000000-0005-0000-0000-0000450B0000}"/>
    <cellStyle name="Normal 2 3 2 2 2 2 3 2" xfId="4556" xr:uid="{00000000-0005-0000-0000-0000DF110000}"/>
    <cellStyle name="Normal 2 3 2 2 2 2 3 2 2" xfId="14628" xr:uid="{00000000-0005-0000-0000-000038390000}"/>
    <cellStyle name="Normal 2 3 2 2 2 2 3 2 2 3" xfId="29724" xr:uid="{00000000-0005-0000-0000-000032740000}"/>
    <cellStyle name="Normal 2 3 2 2 2 2 3 2 3" xfId="9608" xr:uid="{00000000-0005-0000-0000-00009C250000}"/>
    <cellStyle name="Normal 2 3 2 2 2 2 3 2 3 3" xfId="24707" xr:uid="{00000000-0005-0000-0000-000099600000}"/>
    <cellStyle name="Normal 2 3 2 2 2 2 3 2 5" xfId="19694" xr:uid="{00000000-0005-0000-0000-0000044D0000}"/>
    <cellStyle name="Normal 2 3 2 2 2 2 3 3" xfId="6247" xr:uid="{00000000-0005-0000-0000-00007B180000}"/>
    <cellStyle name="Normal 2 3 2 2 2 2 3 3 2" xfId="16299" xr:uid="{00000000-0005-0000-0000-0000BF3F0000}"/>
    <cellStyle name="Normal 2 3 2 2 2 2 3 3 3" xfId="11279" xr:uid="{00000000-0005-0000-0000-0000232C0000}"/>
    <cellStyle name="Normal 2 3 2 2 2 2 3 3 3 3" xfId="26378" xr:uid="{00000000-0005-0000-0000-000020670000}"/>
    <cellStyle name="Normal 2 3 2 2 2 2 3 3 5" xfId="21365" xr:uid="{00000000-0005-0000-0000-00008B530000}"/>
    <cellStyle name="Normal 2 3 2 2 2 2 3 4" xfId="12957" xr:uid="{00000000-0005-0000-0000-0000B1320000}"/>
    <cellStyle name="Normal 2 3 2 2 2 2 3 4 3" xfId="28053" xr:uid="{00000000-0005-0000-0000-0000AB6D0000}"/>
    <cellStyle name="Normal 2 3 2 2 2 2 3 5" xfId="7936" xr:uid="{00000000-0005-0000-0000-0000141F0000}"/>
    <cellStyle name="Normal 2 3 2 2 2 2 3 5 3" xfId="23036" xr:uid="{00000000-0005-0000-0000-0000125A0000}"/>
    <cellStyle name="Normal 2 3 2 2 2 2 3 7" xfId="18023" xr:uid="{00000000-0005-0000-0000-00007D460000}"/>
    <cellStyle name="Normal 2 3 2 2 2 2 4" xfId="3719" xr:uid="{00000000-0005-0000-0000-00009A0E0000}"/>
    <cellStyle name="Normal 2 3 2 2 2 2 4 2" xfId="13792" xr:uid="{00000000-0005-0000-0000-0000F4350000}"/>
    <cellStyle name="Normal 2 3 2 2 2 2 4 2 3" xfId="28888" xr:uid="{00000000-0005-0000-0000-0000EE700000}"/>
    <cellStyle name="Normal 2 3 2 2 2 2 4 3" xfId="8772" xr:uid="{00000000-0005-0000-0000-000058220000}"/>
    <cellStyle name="Normal 2 3 2 2 2 2 4 3 3" xfId="23871" xr:uid="{00000000-0005-0000-0000-0000555D0000}"/>
    <cellStyle name="Normal 2 3 2 2 2 2 4 5" xfId="18858" xr:uid="{00000000-0005-0000-0000-0000C0490000}"/>
    <cellStyle name="Normal 2 3 2 2 2 2 5" xfId="5411" xr:uid="{00000000-0005-0000-0000-000037150000}"/>
    <cellStyle name="Normal 2 3 2 2 2 2 5 2" xfId="15463" xr:uid="{00000000-0005-0000-0000-00007B3C0000}"/>
    <cellStyle name="Normal 2 3 2 2 2 2 5 2 3" xfId="30559" xr:uid="{00000000-0005-0000-0000-000075770000}"/>
    <cellStyle name="Normal 2 3 2 2 2 2 5 3" xfId="10443" xr:uid="{00000000-0005-0000-0000-0000DF280000}"/>
    <cellStyle name="Normal 2 3 2 2 2 2 5 3 3" xfId="25542" xr:uid="{00000000-0005-0000-0000-0000DC630000}"/>
    <cellStyle name="Normal 2 3 2 2 2 2 5 5" xfId="20529" xr:uid="{00000000-0005-0000-0000-000047500000}"/>
    <cellStyle name="Normal 2 3 2 2 2 2 6" xfId="12121" xr:uid="{00000000-0005-0000-0000-00006D2F0000}"/>
    <cellStyle name="Normal 2 3 2 2 2 2 6 3" xfId="27217" xr:uid="{00000000-0005-0000-0000-0000676A0000}"/>
    <cellStyle name="Normal 2 3 2 2 2 2 7" xfId="7100" xr:uid="{00000000-0005-0000-0000-0000D01B0000}"/>
    <cellStyle name="Normal 2 3 2 2 2 2 7 3" xfId="22200" xr:uid="{00000000-0005-0000-0000-0000CE560000}"/>
    <cellStyle name="Normal 2 3 2 2 2 2 9" xfId="17187" xr:uid="{00000000-0005-0000-0000-000039430000}"/>
    <cellStyle name="Normal 2 3 2 2 2 3" xfId="2238" xr:uid="{00000000-0005-0000-0000-0000D0080000}"/>
    <cellStyle name="Normal 2 3 2 2 2 3 2" xfId="3077" xr:uid="{00000000-0005-0000-0000-0000170C0000}"/>
    <cellStyle name="Normal 2 3 2 2 2 3 2 2" xfId="4766" xr:uid="{00000000-0005-0000-0000-0000B1120000}"/>
    <cellStyle name="Normal 2 3 2 2 2 3 2 2 2" xfId="14838" xr:uid="{00000000-0005-0000-0000-00000A3A0000}"/>
    <cellStyle name="Normal 2 3 2 2 2 3 2 2 2 3" xfId="29934" xr:uid="{00000000-0005-0000-0000-000004750000}"/>
    <cellStyle name="Normal 2 3 2 2 2 3 2 2 3" xfId="9818" xr:uid="{00000000-0005-0000-0000-00006E260000}"/>
    <cellStyle name="Normal 2 3 2 2 2 3 2 2 3 3" xfId="24917" xr:uid="{00000000-0005-0000-0000-00006B610000}"/>
    <cellStyle name="Normal 2 3 2 2 2 3 2 2 5" xfId="19904" xr:uid="{00000000-0005-0000-0000-0000D64D0000}"/>
    <cellStyle name="Normal 2 3 2 2 2 3 2 3" xfId="6457" xr:uid="{00000000-0005-0000-0000-00004D190000}"/>
    <cellStyle name="Normal 2 3 2 2 2 3 2 3 2" xfId="16509" xr:uid="{00000000-0005-0000-0000-000091400000}"/>
    <cellStyle name="Normal 2 3 2 2 2 3 2 3 3" xfId="11489" xr:uid="{00000000-0005-0000-0000-0000F52C0000}"/>
    <cellStyle name="Normal 2 3 2 2 2 3 2 3 3 3" xfId="26588" xr:uid="{00000000-0005-0000-0000-0000F2670000}"/>
    <cellStyle name="Normal 2 3 2 2 2 3 2 3 5" xfId="21575" xr:uid="{00000000-0005-0000-0000-00005D540000}"/>
    <cellStyle name="Normal 2 3 2 2 2 3 2 4" xfId="13167" xr:uid="{00000000-0005-0000-0000-000083330000}"/>
    <cellStyle name="Normal 2 3 2 2 2 3 2 4 3" xfId="28263" xr:uid="{00000000-0005-0000-0000-00007D6E0000}"/>
    <cellStyle name="Normal 2 3 2 2 2 3 2 5" xfId="8146" xr:uid="{00000000-0005-0000-0000-0000E61F0000}"/>
    <cellStyle name="Normal 2 3 2 2 2 3 2 5 3" xfId="23246" xr:uid="{00000000-0005-0000-0000-0000E45A0000}"/>
    <cellStyle name="Normal 2 3 2 2 2 3 2 7" xfId="18233" xr:uid="{00000000-0005-0000-0000-00004F470000}"/>
    <cellStyle name="Normal 2 3 2 2 2 3 3" xfId="3929" xr:uid="{00000000-0005-0000-0000-00006C0F0000}"/>
    <cellStyle name="Normal 2 3 2 2 2 3 3 2" xfId="14002" xr:uid="{00000000-0005-0000-0000-0000C6360000}"/>
    <cellStyle name="Normal 2 3 2 2 2 3 3 2 3" xfId="29098" xr:uid="{00000000-0005-0000-0000-0000C0710000}"/>
    <cellStyle name="Normal 2 3 2 2 2 3 3 3" xfId="8982" xr:uid="{00000000-0005-0000-0000-00002A230000}"/>
    <cellStyle name="Normal 2 3 2 2 2 3 3 3 3" xfId="24081" xr:uid="{00000000-0005-0000-0000-0000275E0000}"/>
    <cellStyle name="Normal 2 3 2 2 2 3 3 5" xfId="19068" xr:uid="{00000000-0005-0000-0000-0000924A0000}"/>
    <cellStyle name="Normal 2 3 2 2 2 3 4" xfId="5621" xr:uid="{00000000-0005-0000-0000-000009160000}"/>
    <cellStyle name="Normal 2 3 2 2 2 3 4 2" xfId="15673" xr:uid="{00000000-0005-0000-0000-00004D3D0000}"/>
    <cellStyle name="Normal 2 3 2 2 2 3 4 2 3" xfId="30769" xr:uid="{00000000-0005-0000-0000-000047780000}"/>
    <cellStyle name="Normal 2 3 2 2 2 3 4 3" xfId="10653" xr:uid="{00000000-0005-0000-0000-0000B1290000}"/>
    <cellStyle name="Normal 2 3 2 2 2 3 4 3 3" xfId="25752" xr:uid="{00000000-0005-0000-0000-0000AE640000}"/>
    <cellStyle name="Normal 2 3 2 2 2 3 4 5" xfId="20739" xr:uid="{00000000-0005-0000-0000-000019510000}"/>
    <cellStyle name="Normal 2 3 2 2 2 3 5" xfId="12331" xr:uid="{00000000-0005-0000-0000-00003F300000}"/>
    <cellStyle name="Normal 2 3 2 2 2 3 5 3" xfId="27427" xr:uid="{00000000-0005-0000-0000-0000396B0000}"/>
    <cellStyle name="Normal 2 3 2 2 2 3 6" xfId="7310" xr:uid="{00000000-0005-0000-0000-0000A21C0000}"/>
    <cellStyle name="Normal 2 3 2 2 2 3 6 3" xfId="22410" xr:uid="{00000000-0005-0000-0000-0000A0570000}"/>
    <cellStyle name="Normal 2 3 2 2 2 3 8" xfId="17397" xr:uid="{00000000-0005-0000-0000-00000B440000}"/>
    <cellStyle name="Normal 2 3 2 2 2 4" xfId="2659" xr:uid="{00000000-0005-0000-0000-0000750A0000}"/>
    <cellStyle name="Normal 2 3 2 2 2 4 2" xfId="4348" xr:uid="{00000000-0005-0000-0000-00000F110000}"/>
    <cellStyle name="Normal 2 3 2 2 2 4 2 2" xfId="14420" xr:uid="{00000000-0005-0000-0000-000068380000}"/>
    <cellStyle name="Normal 2 3 2 2 2 4 2 2 3" xfId="29516" xr:uid="{00000000-0005-0000-0000-000062730000}"/>
    <cellStyle name="Normal 2 3 2 2 2 4 2 3" xfId="9400" xr:uid="{00000000-0005-0000-0000-0000CC240000}"/>
    <cellStyle name="Normal 2 3 2 2 2 4 2 3 3" xfId="24499" xr:uid="{00000000-0005-0000-0000-0000C95F0000}"/>
    <cellStyle name="Normal 2 3 2 2 2 4 2 5" xfId="19486" xr:uid="{00000000-0005-0000-0000-0000344C0000}"/>
    <cellStyle name="Normal 2 3 2 2 2 4 3" xfId="6039" xr:uid="{00000000-0005-0000-0000-0000AB170000}"/>
    <cellStyle name="Normal 2 3 2 2 2 4 3 2" xfId="16091" xr:uid="{00000000-0005-0000-0000-0000EF3E0000}"/>
    <cellStyle name="Normal 2 3 2 2 2 4 3 3" xfId="11071" xr:uid="{00000000-0005-0000-0000-0000532B0000}"/>
    <cellStyle name="Normal 2 3 2 2 2 4 3 3 3" xfId="26170" xr:uid="{00000000-0005-0000-0000-000050660000}"/>
    <cellStyle name="Normal 2 3 2 2 2 4 3 5" xfId="21157" xr:uid="{00000000-0005-0000-0000-0000BB520000}"/>
    <cellStyle name="Normal 2 3 2 2 2 4 4" xfId="12749" xr:uid="{00000000-0005-0000-0000-0000E1310000}"/>
    <cellStyle name="Normal 2 3 2 2 2 4 4 3" xfId="27845" xr:uid="{00000000-0005-0000-0000-0000DB6C0000}"/>
    <cellStyle name="Normal 2 3 2 2 2 4 5" xfId="7728" xr:uid="{00000000-0005-0000-0000-0000441E0000}"/>
    <cellStyle name="Normal 2 3 2 2 2 4 5 3" xfId="22828" xr:uid="{00000000-0005-0000-0000-000042590000}"/>
    <cellStyle name="Normal 2 3 2 2 2 4 7" xfId="17815" xr:uid="{00000000-0005-0000-0000-0000AD450000}"/>
    <cellStyle name="Normal 2 3 2 2 2 5" xfId="3511" xr:uid="{00000000-0005-0000-0000-0000CA0D0000}"/>
    <cellStyle name="Normal 2 3 2 2 2 5 2" xfId="13584" xr:uid="{00000000-0005-0000-0000-000024350000}"/>
    <cellStyle name="Normal 2 3 2 2 2 5 2 3" xfId="28680" xr:uid="{00000000-0005-0000-0000-00001E700000}"/>
    <cellStyle name="Normal 2 3 2 2 2 5 3" xfId="8564" xr:uid="{00000000-0005-0000-0000-000088210000}"/>
    <cellStyle name="Normal 2 3 2 2 2 5 3 3" xfId="23663" xr:uid="{00000000-0005-0000-0000-0000855C0000}"/>
    <cellStyle name="Normal 2 3 2 2 2 5 5" xfId="18650" xr:uid="{00000000-0005-0000-0000-0000F0480000}"/>
    <cellStyle name="Normal 2 3 2 2 2 6" xfId="5203" xr:uid="{00000000-0005-0000-0000-000067140000}"/>
    <cellStyle name="Normal 2 3 2 2 2 6 2" xfId="15255" xr:uid="{00000000-0005-0000-0000-0000AB3B0000}"/>
    <cellStyle name="Normal 2 3 2 2 2 6 2 3" xfId="30351" xr:uid="{00000000-0005-0000-0000-0000A5760000}"/>
    <cellStyle name="Normal 2 3 2 2 2 6 3" xfId="10235" xr:uid="{00000000-0005-0000-0000-00000F280000}"/>
    <cellStyle name="Normal 2 3 2 2 2 6 3 3" xfId="25334" xr:uid="{00000000-0005-0000-0000-00000C630000}"/>
    <cellStyle name="Normal 2 3 2 2 2 6 5" xfId="20321" xr:uid="{00000000-0005-0000-0000-0000774F0000}"/>
    <cellStyle name="Normal 2 3 2 2 2 7" xfId="11913" xr:uid="{00000000-0005-0000-0000-00009D2E0000}"/>
    <cellStyle name="Normal 2 3 2 2 2 7 3" xfId="27009" xr:uid="{00000000-0005-0000-0000-000097690000}"/>
    <cellStyle name="Normal 2 3 2 2 2 8" xfId="6892" xr:uid="{00000000-0005-0000-0000-0000001B0000}"/>
    <cellStyle name="Normal 2 3 2 2 2 8 3" xfId="21992" xr:uid="{00000000-0005-0000-0000-0000FE550000}"/>
    <cellStyle name="Normal 2 3 2 2 3" xfId="1921" xr:uid="{00000000-0005-0000-0000-000093070000}"/>
    <cellStyle name="Normal 2 3 2 2 3 2" xfId="2342" xr:uid="{00000000-0005-0000-0000-000038090000}"/>
    <cellStyle name="Normal 2 3 2 2 3 2 2" xfId="3181" xr:uid="{00000000-0005-0000-0000-00007F0C0000}"/>
    <cellStyle name="Normal 2 3 2 2 3 2 2 2" xfId="4870" xr:uid="{00000000-0005-0000-0000-000019130000}"/>
    <cellStyle name="Normal 2 3 2 2 3 2 2 2 2" xfId="14942" xr:uid="{00000000-0005-0000-0000-0000723A0000}"/>
    <cellStyle name="Normal 2 3 2 2 3 2 2 2 2 3" xfId="30038" xr:uid="{00000000-0005-0000-0000-00006C750000}"/>
    <cellStyle name="Normal 2 3 2 2 3 2 2 2 3" xfId="9922" xr:uid="{00000000-0005-0000-0000-0000D6260000}"/>
    <cellStyle name="Normal 2 3 2 2 3 2 2 2 3 3" xfId="25021" xr:uid="{00000000-0005-0000-0000-0000D3610000}"/>
    <cellStyle name="Normal 2 3 2 2 3 2 2 2 5" xfId="20008" xr:uid="{00000000-0005-0000-0000-00003E4E0000}"/>
    <cellStyle name="Normal 2 3 2 2 3 2 2 3" xfId="6561" xr:uid="{00000000-0005-0000-0000-0000B5190000}"/>
    <cellStyle name="Normal 2 3 2 2 3 2 2 3 2" xfId="16613" xr:uid="{00000000-0005-0000-0000-0000F9400000}"/>
    <cellStyle name="Normal 2 3 2 2 3 2 2 3 3" xfId="11593" xr:uid="{00000000-0005-0000-0000-00005D2D0000}"/>
    <cellStyle name="Normal 2 3 2 2 3 2 2 3 3 3" xfId="26692" xr:uid="{00000000-0005-0000-0000-00005A680000}"/>
    <cellStyle name="Normal 2 3 2 2 3 2 2 3 5" xfId="21679" xr:uid="{00000000-0005-0000-0000-0000C5540000}"/>
    <cellStyle name="Normal 2 3 2 2 3 2 2 4" xfId="13271" xr:uid="{00000000-0005-0000-0000-0000EB330000}"/>
    <cellStyle name="Normal 2 3 2 2 3 2 2 4 3" xfId="28367" xr:uid="{00000000-0005-0000-0000-0000E56E0000}"/>
    <cellStyle name="Normal 2 3 2 2 3 2 2 5" xfId="8250" xr:uid="{00000000-0005-0000-0000-00004E200000}"/>
    <cellStyle name="Normal 2 3 2 2 3 2 2 5 3" xfId="23350" xr:uid="{00000000-0005-0000-0000-00004C5B0000}"/>
    <cellStyle name="Normal 2 3 2 2 3 2 2 7" xfId="18337" xr:uid="{00000000-0005-0000-0000-0000B7470000}"/>
    <cellStyle name="Normal 2 3 2 2 3 2 3" xfId="4033" xr:uid="{00000000-0005-0000-0000-0000D40F0000}"/>
    <cellStyle name="Normal 2 3 2 2 3 2 3 2" xfId="14106" xr:uid="{00000000-0005-0000-0000-00002E370000}"/>
    <cellStyle name="Normal 2 3 2 2 3 2 3 2 3" xfId="29202" xr:uid="{00000000-0005-0000-0000-000028720000}"/>
    <cellStyle name="Normal 2 3 2 2 3 2 3 3" xfId="9086" xr:uid="{00000000-0005-0000-0000-000092230000}"/>
    <cellStyle name="Normal 2 3 2 2 3 2 3 3 3" xfId="24185" xr:uid="{00000000-0005-0000-0000-00008F5E0000}"/>
    <cellStyle name="Normal 2 3 2 2 3 2 3 5" xfId="19172" xr:uid="{00000000-0005-0000-0000-0000FA4A0000}"/>
    <cellStyle name="Normal 2 3 2 2 3 2 4" xfId="5725" xr:uid="{00000000-0005-0000-0000-000071160000}"/>
    <cellStyle name="Normal 2 3 2 2 3 2 4 2" xfId="15777" xr:uid="{00000000-0005-0000-0000-0000B53D0000}"/>
    <cellStyle name="Normal 2 3 2 2 3 2 4 2 3" xfId="30873" xr:uid="{00000000-0005-0000-0000-0000AF780000}"/>
    <cellStyle name="Normal 2 3 2 2 3 2 4 3" xfId="10757" xr:uid="{00000000-0005-0000-0000-0000192A0000}"/>
    <cellStyle name="Normal 2 3 2 2 3 2 4 3 3" xfId="25856" xr:uid="{00000000-0005-0000-0000-000016650000}"/>
    <cellStyle name="Normal 2 3 2 2 3 2 4 5" xfId="20843" xr:uid="{00000000-0005-0000-0000-000081510000}"/>
    <cellStyle name="Normal 2 3 2 2 3 2 5" xfId="12435" xr:uid="{00000000-0005-0000-0000-0000A7300000}"/>
    <cellStyle name="Normal 2 3 2 2 3 2 5 3" xfId="27531" xr:uid="{00000000-0005-0000-0000-0000A16B0000}"/>
    <cellStyle name="Normal 2 3 2 2 3 2 6" xfId="7414" xr:uid="{00000000-0005-0000-0000-00000A1D0000}"/>
    <cellStyle name="Normal 2 3 2 2 3 2 6 3" xfId="22514" xr:uid="{00000000-0005-0000-0000-000008580000}"/>
    <cellStyle name="Normal 2 3 2 2 3 2 8" xfId="17501" xr:uid="{00000000-0005-0000-0000-000073440000}"/>
    <cellStyle name="Normal 2 3 2 2 3 3" xfId="2763" xr:uid="{00000000-0005-0000-0000-0000DD0A0000}"/>
    <cellStyle name="Normal 2 3 2 2 3 3 2" xfId="4452" xr:uid="{00000000-0005-0000-0000-000077110000}"/>
    <cellStyle name="Normal 2 3 2 2 3 3 2 2" xfId="14524" xr:uid="{00000000-0005-0000-0000-0000D0380000}"/>
    <cellStyle name="Normal 2 3 2 2 3 3 2 2 3" xfId="29620" xr:uid="{00000000-0005-0000-0000-0000CA730000}"/>
    <cellStyle name="Normal 2 3 2 2 3 3 2 3" xfId="9504" xr:uid="{00000000-0005-0000-0000-000034250000}"/>
    <cellStyle name="Normal 2 3 2 2 3 3 2 3 3" xfId="24603" xr:uid="{00000000-0005-0000-0000-000031600000}"/>
    <cellStyle name="Normal 2 3 2 2 3 3 2 5" xfId="19590" xr:uid="{00000000-0005-0000-0000-00009C4C0000}"/>
    <cellStyle name="Normal 2 3 2 2 3 3 3" xfId="6143" xr:uid="{00000000-0005-0000-0000-000013180000}"/>
    <cellStyle name="Normal 2 3 2 2 3 3 3 2" xfId="16195" xr:uid="{00000000-0005-0000-0000-0000573F0000}"/>
    <cellStyle name="Normal 2 3 2 2 3 3 3 3" xfId="11175" xr:uid="{00000000-0005-0000-0000-0000BB2B0000}"/>
    <cellStyle name="Normal 2 3 2 2 3 3 3 3 3" xfId="26274" xr:uid="{00000000-0005-0000-0000-0000B8660000}"/>
    <cellStyle name="Normal 2 3 2 2 3 3 3 5" xfId="21261" xr:uid="{00000000-0005-0000-0000-000023530000}"/>
    <cellStyle name="Normal 2 3 2 2 3 3 4" xfId="12853" xr:uid="{00000000-0005-0000-0000-000049320000}"/>
    <cellStyle name="Normal 2 3 2 2 3 3 4 3" xfId="27949" xr:uid="{00000000-0005-0000-0000-0000436D0000}"/>
    <cellStyle name="Normal 2 3 2 2 3 3 5" xfId="7832" xr:uid="{00000000-0005-0000-0000-0000AC1E0000}"/>
    <cellStyle name="Normal 2 3 2 2 3 3 5 3" xfId="22932" xr:uid="{00000000-0005-0000-0000-0000AA590000}"/>
    <cellStyle name="Normal 2 3 2 2 3 3 7" xfId="17919" xr:uid="{00000000-0005-0000-0000-000015460000}"/>
    <cellStyle name="Normal 2 3 2 2 3 4" xfId="3615" xr:uid="{00000000-0005-0000-0000-0000320E0000}"/>
    <cellStyle name="Normal 2 3 2 2 3 4 2" xfId="13688" xr:uid="{00000000-0005-0000-0000-00008C350000}"/>
    <cellStyle name="Normal 2 3 2 2 3 4 2 3" xfId="28784" xr:uid="{00000000-0005-0000-0000-000086700000}"/>
    <cellStyle name="Normal 2 3 2 2 3 4 3" xfId="8668" xr:uid="{00000000-0005-0000-0000-0000F0210000}"/>
    <cellStyle name="Normal 2 3 2 2 3 4 3 3" xfId="23767" xr:uid="{00000000-0005-0000-0000-0000ED5C0000}"/>
    <cellStyle name="Normal 2 3 2 2 3 4 5" xfId="18754" xr:uid="{00000000-0005-0000-0000-000058490000}"/>
    <cellStyle name="Normal 2 3 2 2 3 5" xfId="5307" xr:uid="{00000000-0005-0000-0000-0000CF140000}"/>
    <cellStyle name="Normal 2 3 2 2 3 5 2" xfId="15359" xr:uid="{00000000-0005-0000-0000-0000133C0000}"/>
    <cellStyle name="Normal 2 3 2 2 3 5 2 3" xfId="30455" xr:uid="{00000000-0005-0000-0000-00000D770000}"/>
    <cellStyle name="Normal 2 3 2 2 3 5 3" xfId="10339" xr:uid="{00000000-0005-0000-0000-000077280000}"/>
    <cellStyle name="Normal 2 3 2 2 3 5 3 3" xfId="25438" xr:uid="{00000000-0005-0000-0000-000074630000}"/>
    <cellStyle name="Normal 2 3 2 2 3 5 5" xfId="20425" xr:uid="{00000000-0005-0000-0000-0000DF4F0000}"/>
    <cellStyle name="Normal 2 3 2 2 3 6" xfId="12017" xr:uid="{00000000-0005-0000-0000-0000052F0000}"/>
    <cellStyle name="Normal 2 3 2 2 3 6 3" xfId="27113" xr:uid="{00000000-0005-0000-0000-0000FF690000}"/>
    <cellStyle name="Normal 2 3 2 2 3 7" xfId="6996" xr:uid="{00000000-0005-0000-0000-0000681B0000}"/>
    <cellStyle name="Normal 2 3 2 2 3 7 3" xfId="22096" xr:uid="{00000000-0005-0000-0000-000066560000}"/>
    <cellStyle name="Normal 2 3 2 2 3 9" xfId="17083" xr:uid="{00000000-0005-0000-0000-0000D1420000}"/>
    <cellStyle name="Normal 2 3 2 2 4" xfId="2134" xr:uid="{00000000-0005-0000-0000-000068080000}"/>
    <cellStyle name="Normal 2 3 2 2 4 2" xfId="2973" xr:uid="{00000000-0005-0000-0000-0000AF0B0000}"/>
    <cellStyle name="Normal 2 3 2 2 4 2 2" xfId="4662" xr:uid="{00000000-0005-0000-0000-000049120000}"/>
    <cellStyle name="Normal 2 3 2 2 4 2 2 2" xfId="14734" xr:uid="{00000000-0005-0000-0000-0000A2390000}"/>
    <cellStyle name="Normal 2 3 2 2 4 2 2 2 3" xfId="29830" xr:uid="{00000000-0005-0000-0000-00009C740000}"/>
    <cellStyle name="Normal 2 3 2 2 4 2 2 3" xfId="9714" xr:uid="{00000000-0005-0000-0000-000006260000}"/>
    <cellStyle name="Normal 2 3 2 2 4 2 2 3 3" xfId="24813" xr:uid="{00000000-0005-0000-0000-000003610000}"/>
    <cellStyle name="Normal 2 3 2 2 4 2 2 5" xfId="19800" xr:uid="{00000000-0005-0000-0000-00006E4D0000}"/>
    <cellStyle name="Normal 2 3 2 2 4 2 3" xfId="6353" xr:uid="{00000000-0005-0000-0000-0000E5180000}"/>
    <cellStyle name="Normal 2 3 2 2 4 2 3 2" xfId="16405" xr:uid="{00000000-0005-0000-0000-000029400000}"/>
    <cellStyle name="Normal 2 3 2 2 4 2 3 3" xfId="11385" xr:uid="{00000000-0005-0000-0000-00008D2C0000}"/>
    <cellStyle name="Normal 2 3 2 2 4 2 3 3 3" xfId="26484" xr:uid="{00000000-0005-0000-0000-00008A670000}"/>
    <cellStyle name="Normal 2 3 2 2 4 2 3 5" xfId="21471" xr:uid="{00000000-0005-0000-0000-0000F5530000}"/>
    <cellStyle name="Normal 2 3 2 2 4 2 4" xfId="13063" xr:uid="{00000000-0005-0000-0000-00001B330000}"/>
    <cellStyle name="Normal 2 3 2 2 4 2 4 3" xfId="28159" xr:uid="{00000000-0005-0000-0000-0000156E0000}"/>
    <cellStyle name="Normal 2 3 2 2 4 2 5" xfId="8042" xr:uid="{00000000-0005-0000-0000-00007E1F0000}"/>
    <cellStyle name="Normal 2 3 2 2 4 2 5 3" xfId="23142" xr:uid="{00000000-0005-0000-0000-00007C5A0000}"/>
    <cellStyle name="Normal 2 3 2 2 4 2 7" xfId="18129" xr:uid="{00000000-0005-0000-0000-0000E7460000}"/>
    <cellStyle name="Normal 2 3 2 2 4 3" xfId="3825" xr:uid="{00000000-0005-0000-0000-0000040F0000}"/>
    <cellStyle name="Normal 2 3 2 2 4 3 2" xfId="13898" xr:uid="{00000000-0005-0000-0000-00005E360000}"/>
    <cellStyle name="Normal 2 3 2 2 4 3 2 3" xfId="28994" xr:uid="{00000000-0005-0000-0000-000058710000}"/>
    <cellStyle name="Normal 2 3 2 2 4 3 3" xfId="8878" xr:uid="{00000000-0005-0000-0000-0000C2220000}"/>
    <cellStyle name="Normal 2 3 2 2 4 3 3 3" xfId="23977" xr:uid="{00000000-0005-0000-0000-0000BF5D0000}"/>
    <cellStyle name="Normal 2 3 2 2 4 3 5" xfId="18964" xr:uid="{00000000-0005-0000-0000-00002A4A0000}"/>
    <cellStyle name="Normal 2 3 2 2 4 4" xfId="5517" xr:uid="{00000000-0005-0000-0000-0000A1150000}"/>
    <cellStyle name="Normal 2 3 2 2 4 4 2" xfId="15569" xr:uid="{00000000-0005-0000-0000-0000E53C0000}"/>
    <cellStyle name="Normal 2 3 2 2 4 4 2 3" xfId="30665" xr:uid="{00000000-0005-0000-0000-0000DF770000}"/>
    <cellStyle name="Normal 2 3 2 2 4 4 3" xfId="10549" xr:uid="{00000000-0005-0000-0000-000049290000}"/>
    <cellStyle name="Normal 2 3 2 2 4 4 3 3" xfId="25648" xr:uid="{00000000-0005-0000-0000-000046640000}"/>
    <cellStyle name="Normal 2 3 2 2 4 4 5" xfId="20635" xr:uid="{00000000-0005-0000-0000-0000B1500000}"/>
    <cellStyle name="Normal 2 3 2 2 4 5" xfId="12227" xr:uid="{00000000-0005-0000-0000-0000D72F0000}"/>
    <cellStyle name="Normal 2 3 2 2 4 5 3" xfId="27323" xr:uid="{00000000-0005-0000-0000-0000D16A0000}"/>
    <cellStyle name="Normal 2 3 2 2 4 6" xfId="7206" xr:uid="{00000000-0005-0000-0000-00003A1C0000}"/>
    <cellStyle name="Normal 2 3 2 2 4 6 3" xfId="22306" xr:uid="{00000000-0005-0000-0000-000038570000}"/>
    <cellStyle name="Normal 2 3 2 2 4 8" xfId="17293" xr:uid="{00000000-0005-0000-0000-0000A3430000}"/>
    <cellStyle name="Normal 2 3 2 2 5" xfId="2555" xr:uid="{00000000-0005-0000-0000-00000D0A0000}"/>
    <cellStyle name="Normal 2 3 2 2 5 2" xfId="4244" xr:uid="{00000000-0005-0000-0000-0000A7100000}"/>
    <cellStyle name="Normal 2 3 2 2 5 2 2" xfId="14316" xr:uid="{00000000-0005-0000-0000-000000380000}"/>
    <cellStyle name="Normal 2 3 2 2 5 2 2 3" xfId="29412" xr:uid="{00000000-0005-0000-0000-0000FA720000}"/>
    <cellStyle name="Normal 2 3 2 2 5 2 3" xfId="9296" xr:uid="{00000000-0005-0000-0000-000064240000}"/>
    <cellStyle name="Normal 2 3 2 2 5 2 3 3" xfId="24395" xr:uid="{00000000-0005-0000-0000-0000615F0000}"/>
    <cellStyle name="Normal 2 3 2 2 5 2 5" xfId="19382" xr:uid="{00000000-0005-0000-0000-0000CC4B0000}"/>
    <cellStyle name="Normal 2 3 2 2 5 3" xfId="5935" xr:uid="{00000000-0005-0000-0000-000043170000}"/>
    <cellStyle name="Normal 2 3 2 2 5 3 2" xfId="15987" xr:uid="{00000000-0005-0000-0000-0000873E0000}"/>
    <cellStyle name="Normal 2 3 2 2 5 3 3" xfId="10967" xr:uid="{00000000-0005-0000-0000-0000EB2A0000}"/>
    <cellStyle name="Normal 2 3 2 2 5 3 3 3" xfId="26066" xr:uid="{00000000-0005-0000-0000-0000E8650000}"/>
    <cellStyle name="Normal 2 3 2 2 5 3 5" xfId="21053" xr:uid="{00000000-0005-0000-0000-000053520000}"/>
    <cellStyle name="Normal 2 3 2 2 5 4" xfId="12645" xr:uid="{00000000-0005-0000-0000-000079310000}"/>
    <cellStyle name="Normal 2 3 2 2 5 4 3" xfId="27741" xr:uid="{00000000-0005-0000-0000-0000736C0000}"/>
    <cellStyle name="Normal 2 3 2 2 5 5" xfId="7624" xr:uid="{00000000-0005-0000-0000-0000DC1D0000}"/>
    <cellStyle name="Normal 2 3 2 2 5 5 3" xfId="22724" xr:uid="{00000000-0005-0000-0000-0000DA580000}"/>
    <cellStyle name="Normal 2 3 2 2 5 7" xfId="17711" xr:uid="{00000000-0005-0000-0000-000045450000}"/>
    <cellStyle name="Normal 2 3 2 2 6" xfId="3407" xr:uid="{00000000-0005-0000-0000-0000620D0000}"/>
    <cellStyle name="Normal 2 3 2 2 6 2" xfId="13480" xr:uid="{00000000-0005-0000-0000-0000BC340000}"/>
    <cellStyle name="Normal 2 3 2 2 6 2 3" xfId="28576" xr:uid="{00000000-0005-0000-0000-0000B66F0000}"/>
    <cellStyle name="Normal 2 3 2 2 6 3" xfId="8460" xr:uid="{00000000-0005-0000-0000-000020210000}"/>
    <cellStyle name="Normal 2 3 2 2 6 3 3" xfId="23559" xr:uid="{00000000-0005-0000-0000-00001D5C0000}"/>
    <cellStyle name="Normal 2 3 2 2 6 5" xfId="18546" xr:uid="{00000000-0005-0000-0000-000088480000}"/>
    <cellStyle name="Normal 2 3 2 2 7" xfId="5099" xr:uid="{00000000-0005-0000-0000-0000FF130000}"/>
    <cellStyle name="Normal 2 3 2 2 7 2" xfId="15151" xr:uid="{00000000-0005-0000-0000-0000433B0000}"/>
    <cellStyle name="Normal 2 3 2 2 7 2 3" xfId="30247" xr:uid="{00000000-0005-0000-0000-00003D760000}"/>
    <cellStyle name="Normal 2 3 2 2 7 3" xfId="10131" xr:uid="{00000000-0005-0000-0000-0000A7270000}"/>
    <cellStyle name="Normal 2 3 2 2 7 3 3" xfId="25230" xr:uid="{00000000-0005-0000-0000-0000A4620000}"/>
    <cellStyle name="Normal 2 3 2 2 7 5" xfId="20217" xr:uid="{00000000-0005-0000-0000-00000F4F0000}"/>
    <cellStyle name="Normal 2 3 2 2 8" xfId="11809" xr:uid="{00000000-0005-0000-0000-0000352E0000}"/>
    <cellStyle name="Normal 2 3 2 2 8 3" xfId="26905" xr:uid="{00000000-0005-0000-0000-00002F690000}"/>
    <cellStyle name="Normal 2 3 2 2 9" xfId="6788" xr:uid="{00000000-0005-0000-0000-0000981A0000}"/>
    <cellStyle name="Normal 2 3 2 2 9 3" xfId="21888" xr:uid="{00000000-0005-0000-0000-000096550000}"/>
    <cellStyle name="Normal 2 3 2 3" xfId="1754" xr:uid="{00000000-0005-0000-0000-0000EC060000}"/>
    <cellStyle name="Normal 2 3 2 3 10" xfId="16927" xr:uid="{00000000-0005-0000-0000-000035420000}"/>
    <cellStyle name="Normal 2 3 2 3 2" xfId="1973" xr:uid="{00000000-0005-0000-0000-0000C7070000}"/>
    <cellStyle name="Normal 2 3 2 3 2 2" xfId="2394" xr:uid="{00000000-0005-0000-0000-00006C090000}"/>
    <cellStyle name="Normal 2 3 2 3 2 2 2" xfId="3233" xr:uid="{00000000-0005-0000-0000-0000B30C0000}"/>
    <cellStyle name="Normal 2 3 2 3 2 2 2 2" xfId="4922" xr:uid="{00000000-0005-0000-0000-00004D130000}"/>
    <cellStyle name="Normal 2 3 2 3 2 2 2 2 2" xfId="14994" xr:uid="{00000000-0005-0000-0000-0000A63A0000}"/>
    <cellStyle name="Normal 2 3 2 3 2 2 2 2 2 3" xfId="30090" xr:uid="{00000000-0005-0000-0000-0000A0750000}"/>
    <cellStyle name="Normal 2 3 2 3 2 2 2 2 3" xfId="9974" xr:uid="{00000000-0005-0000-0000-00000A270000}"/>
    <cellStyle name="Normal 2 3 2 3 2 2 2 2 3 3" xfId="25073" xr:uid="{00000000-0005-0000-0000-000007620000}"/>
    <cellStyle name="Normal 2 3 2 3 2 2 2 2 5" xfId="20060" xr:uid="{00000000-0005-0000-0000-0000724E0000}"/>
    <cellStyle name="Normal 2 3 2 3 2 2 2 3" xfId="6613" xr:uid="{00000000-0005-0000-0000-0000E9190000}"/>
    <cellStyle name="Normal 2 3 2 3 2 2 2 3 2" xfId="16665" xr:uid="{00000000-0005-0000-0000-00002D410000}"/>
    <cellStyle name="Normal 2 3 2 3 2 2 2 3 3" xfId="11645" xr:uid="{00000000-0005-0000-0000-0000912D0000}"/>
    <cellStyle name="Normal 2 3 2 3 2 2 2 3 3 3" xfId="26744" xr:uid="{00000000-0005-0000-0000-00008E680000}"/>
    <cellStyle name="Normal 2 3 2 3 2 2 2 3 5" xfId="21731" xr:uid="{00000000-0005-0000-0000-0000F9540000}"/>
    <cellStyle name="Normal 2 3 2 3 2 2 2 4" xfId="13323" xr:uid="{00000000-0005-0000-0000-00001F340000}"/>
    <cellStyle name="Normal 2 3 2 3 2 2 2 4 3" xfId="28419" xr:uid="{00000000-0005-0000-0000-0000196F0000}"/>
    <cellStyle name="Normal 2 3 2 3 2 2 2 5" xfId="8302" xr:uid="{00000000-0005-0000-0000-000082200000}"/>
    <cellStyle name="Normal 2 3 2 3 2 2 2 5 3" xfId="23402" xr:uid="{00000000-0005-0000-0000-0000805B0000}"/>
    <cellStyle name="Normal 2 3 2 3 2 2 2 7" xfId="18389" xr:uid="{00000000-0005-0000-0000-0000EB470000}"/>
    <cellStyle name="Normal 2 3 2 3 2 2 3" xfId="4085" xr:uid="{00000000-0005-0000-0000-000008100000}"/>
    <cellStyle name="Normal 2 3 2 3 2 2 3 2" xfId="14158" xr:uid="{00000000-0005-0000-0000-000062370000}"/>
    <cellStyle name="Normal 2 3 2 3 2 2 3 2 3" xfId="29254" xr:uid="{00000000-0005-0000-0000-00005C720000}"/>
    <cellStyle name="Normal 2 3 2 3 2 2 3 3" xfId="9138" xr:uid="{00000000-0005-0000-0000-0000C6230000}"/>
    <cellStyle name="Normal 2 3 2 3 2 2 3 3 3" xfId="24237" xr:uid="{00000000-0005-0000-0000-0000C35E0000}"/>
    <cellStyle name="Normal 2 3 2 3 2 2 3 5" xfId="19224" xr:uid="{00000000-0005-0000-0000-00002E4B0000}"/>
    <cellStyle name="Normal 2 3 2 3 2 2 4" xfId="5777" xr:uid="{00000000-0005-0000-0000-0000A5160000}"/>
    <cellStyle name="Normal 2 3 2 3 2 2 4 2" xfId="15829" xr:uid="{00000000-0005-0000-0000-0000E93D0000}"/>
    <cellStyle name="Normal 2 3 2 3 2 2 4 2 3" xfId="30925" xr:uid="{00000000-0005-0000-0000-0000E3780000}"/>
    <cellStyle name="Normal 2 3 2 3 2 2 4 3" xfId="10809" xr:uid="{00000000-0005-0000-0000-00004D2A0000}"/>
    <cellStyle name="Normal 2 3 2 3 2 2 4 3 3" xfId="25908" xr:uid="{00000000-0005-0000-0000-00004A650000}"/>
    <cellStyle name="Normal 2 3 2 3 2 2 4 5" xfId="20895" xr:uid="{00000000-0005-0000-0000-0000B5510000}"/>
    <cellStyle name="Normal 2 3 2 3 2 2 5" xfId="12487" xr:uid="{00000000-0005-0000-0000-0000DB300000}"/>
    <cellStyle name="Normal 2 3 2 3 2 2 5 3" xfId="27583" xr:uid="{00000000-0005-0000-0000-0000D56B0000}"/>
    <cellStyle name="Normal 2 3 2 3 2 2 6" xfId="7466" xr:uid="{00000000-0005-0000-0000-00003E1D0000}"/>
    <cellStyle name="Normal 2 3 2 3 2 2 6 3" xfId="22566" xr:uid="{00000000-0005-0000-0000-00003C580000}"/>
    <cellStyle name="Normal 2 3 2 3 2 2 8" xfId="17553" xr:uid="{00000000-0005-0000-0000-0000A7440000}"/>
    <cellStyle name="Normal 2 3 2 3 2 3" xfId="2815" xr:uid="{00000000-0005-0000-0000-0000110B0000}"/>
    <cellStyle name="Normal 2 3 2 3 2 3 2" xfId="4504" xr:uid="{00000000-0005-0000-0000-0000AB110000}"/>
    <cellStyle name="Normal 2 3 2 3 2 3 2 2" xfId="14576" xr:uid="{00000000-0005-0000-0000-000004390000}"/>
    <cellStyle name="Normal 2 3 2 3 2 3 2 2 3" xfId="29672" xr:uid="{00000000-0005-0000-0000-0000FE730000}"/>
    <cellStyle name="Normal 2 3 2 3 2 3 2 3" xfId="9556" xr:uid="{00000000-0005-0000-0000-000068250000}"/>
    <cellStyle name="Normal 2 3 2 3 2 3 2 3 3" xfId="24655" xr:uid="{00000000-0005-0000-0000-000065600000}"/>
    <cellStyle name="Normal 2 3 2 3 2 3 2 5" xfId="19642" xr:uid="{00000000-0005-0000-0000-0000D04C0000}"/>
    <cellStyle name="Normal 2 3 2 3 2 3 3" xfId="6195" xr:uid="{00000000-0005-0000-0000-000047180000}"/>
    <cellStyle name="Normal 2 3 2 3 2 3 3 2" xfId="16247" xr:uid="{00000000-0005-0000-0000-00008B3F0000}"/>
    <cellStyle name="Normal 2 3 2 3 2 3 3 3" xfId="11227" xr:uid="{00000000-0005-0000-0000-0000EF2B0000}"/>
    <cellStyle name="Normal 2 3 2 3 2 3 3 3 3" xfId="26326" xr:uid="{00000000-0005-0000-0000-0000EC660000}"/>
    <cellStyle name="Normal 2 3 2 3 2 3 3 5" xfId="21313" xr:uid="{00000000-0005-0000-0000-000057530000}"/>
    <cellStyle name="Normal 2 3 2 3 2 3 4" xfId="12905" xr:uid="{00000000-0005-0000-0000-00007D320000}"/>
    <cellStyle name="Normal 2 3 2 3 2 3 4 3" xfId="28001" xr:uid="{00000000-0005-0000-0000-0000776D0000}"/>
    <cellStyle name="Normal 2 3 2 3 2 3 5" xfId="7884" xr:uid="{00000000-0005-0000-0000-0000E01E0000}"/>
    <cellStyle name="Normal 2 3 2 3 2 3 5 3" xfId="22984" xr:uid="{00000000-0005-0000-0000-0000DE590000}"/>
    <cellStyle name="Normal 2 3 2 3 2 3 7" xfId="17971" xr:uid="{00000000-0005-0000-0000-000049460000}"/>
    <cellStyle name="Normal 2 3 2 3 2 4" xfId="3667" xr:uid="{00000000-0005-0000-0000-0000660E0000}"/>
    <cellStyle name="Normal 2 3 2 3 2 4 2" xfId="13740" xr:uid="{00000000-0005-0000-0000-0000C0350000}"/>
    <cellStyle name="Normal 2 3 2 3 2 4 2 3" xfId="28836" xr:uid="{00000000-0005-0000-0000-0000BA700000}"/>
    <cellStyle name="Normal 2 3 2 3 2 4 3" xfId="8720" xr:uid="{00000000-0005-0000-0000-000024220000}"/>
    <cellStyle name="Normal 2 3 2 3 2 4 3 3" xfId="23819" xr:uid="{00000000-0005-0000-0000-0000215D0000}"/>
    <cellStyle name="Normal 2 3 2 3 2 4 5" xfId="18806" xr:uid="{00000000-0005-0000-0000-00008C490000}"/>
    <cellStyle name="Normal 2 3 2 3 2 5" xfId="5359" xr:uid="{00000000-0005-0000-0000-000003150000}"/>
    <cellStyle name="Normal 2 3 2 3 2 5 2" xfId="15411" xr:uid="{00000000-0005-0000-0000-0000473C0000}"/>
    <cellStyle name="Normal 2 3 2 3 2 5 2 3" xfId="30507" xr:uid="{00000000-0005-0000-0000-000041770000}"/>
    <cellStyle name="Normal 2 3 2 3 2 5 3" xfId="10391" xr:uid="{00000000-0005-0000-0000-0000AB280000}"/>
    <cellStyle name="Normal 2 3 2 3 2 5 3 3" xfId="25490" xr:uid="{00000000-0005-0000-0000-0000A8630000}"/>
    <cellStyle name="Normal 2 3 2 3 2 5 5" xfId="20477" xr:uid="{00000000-0005-0000-0000-000013500000}"/>
    <cellStyle name="Normal 2 3 2 3 2 6" xfId="12069" xr:uid="{00000000-0005-0000-0000-0000392F0000}"/>
    <cellStyle name="Normal 2 3 2 3 2 6 3" xfId="27165" xr:uid="{00000000-0005-0000-0000-0000336A0000}"/>
    <cellStyle name="Normal 2 3 2 3 2 7" xfId="7048" xr:uid="{00000000-0005-0000-0000-00009C1B0000}"/>
    <cellStyle name="Normal 2 3 2 3 2 7 3" xfId="22148" xr:uid="{00000000-0005-0000-0000-00009A560000}"/>
    <cellStyle name="Normal 2 3 2 3 2 9" xfId="17135" xr:uid="{00000000-0005-0000-0000-000005430000}"/>
    <cellStyle name="Normal 2 3 2 3 3" xfId="2186" xr:uid="{00000000-0005-0000-0000-00009C080000}"/>
    <cellStyle name="Normal 2 3 2 3 3 2" xfId="3025" xr:uid="{00000000-0005-0000-0000-0000E30B0000}"/>
    <cellStyle name="Normal 2 3 2 3 3 2 2" xfId="4714" xr:uid="{00000000-0005-0000-0000-00007D120000}"/>
    <cellStyle name="Normal 2 3 2 3 3 2 2 2" xfId="14786" xr:uid="{00000000-0005-0000-0000-0000D6390000}"/>
    <cellStyle name="Normal 2 3 2 3 3 2 2 2 3" xfId="29882" xr:uid="{00000000-0005-0000-0000-0000D0740000}"/>
    <cellStyle name="Normal 2 3 2 3 3 2 2 3" xfId="9766" xr:uid="{00000000-0005-0000-0000-00003A260000}"/>
    <cellStyle name="Normal 2 3 2 3 3 2 2 3 3" xfId="24865" xr:uid="{00000000-0005-0000-0000-000037610000}"/>
    <cellStyle name="Normal 2 3 2 3 3 2 2 5" xfId="19852" xr:uid="{00000000-0005-0000-0000-0000A24D0000}"/>
    <cellStyle name="Normal 2 3 2 3 3 2 3" xfId="6405" xr:uid="{00000000-0005-0000-0000-000019190000}"/>
    <cellStyle name="Normal 2 3 2 3 3 2 3 2" xfId="16457" xr:uid="{00000000-0005-0000-0000-00005D400000}"/>
    <cellStyle name="Normal 2 3 2 3 3 2 3 3" xfId="11437" xr:uid="{00000000-0005-0000-0000-0000C12C0000}"/>
    <cellStyle name="Normal 2 3 2 3 3 2 3 3 3" xfId="26536" xr:uid="{00000000-0005-0000-0000-0000BE670000}"/>
    <cellStyle name="Normal 2 3 2 3 3 2 3 5" xfId="21523" xr:uid="{00000000-0005-0000-0000-000029540000}"/>
    <cellStyle name="Normal 2 3 2 3 3 2 4" xfId="13115" xr:uid="{00000000-0005-0000-0000-00004F330000}"/>
    <cellStyle name="Normal 2 3 2 3 3 2 4 3" xfId="28211" xr:uid="{00000000-0005-0000-0000-0000496E0000}"/>
    <cellStyle name="Normal 2 3 2 3 3 2 5" xfId="8094" xr:uid="{00000000-0005-0000-0000-0000B21F0000}"/>
    <cellStyle name="Normal 2 3 2 3 3 2 5 3" xfId="23194" xr:uid="{00000000-0005-0000-0000-0000B05A0000}"/>
    <cellStyle name="Normal 2 3 2 3 3 2 7" xfId="18181" xr:uid="{00000000-0005-0000-0000-00001B470000}"/>
    <cellStyle name="Normal 2 3 2 3 3 3" xfId="3877" xr:uid="{00000000-0005-0000-0000-0000380F0000}"/>
    <cellStyle name="Normal 2 3 2 3 3 3 2" xfId="13950" xr:uid="{00000000-0005-0000-0000-000092360000}"/>
    <cellStyle name="Normal 2 3 2 3 3 3 2 3" xfId="29046" xr:uid="{00000000-0005-0000-0000-00008C710000}"/>
    <cellStyle name="Normal 2 3 2 3 3 3 3" xfId="8930" xr:uid="{00000000-0005-0000-0000-0000F6220000}"/>
    <cellStyle name="Normal 2 3 2 3 3 3 3 3" xfId="24029" xr:uid="{00000000-0005-0000-0000-0000F35D0000}"/>
    <cellStyle name="Normal 2 3 2 3 3 3 5" xfId="19016" xr:uid="{00000000-0005-0000-0000-00005E4A0000}"/>
    <cellStyle name="Normal 2 3 2 3 3 4" xfId="5569" xr:uid="{00000000-0005-0000-0000-0000D5150000}"/>
    <cellStyle name="Normal 2 3 2 3 3 4 2" xfId="15621" xr:uid="{00000000-0005-0000-0000-0000193D0000}"/>
    <cellStyle name="Normal 2 3 2 3 3 4 2 3" xfId="30717" xr:uid="{00000000-0005-0000-0000-000013780000}"/>
    <cellStyle name="Normal 2 3 2 3 3 4 3" xfId="10601" xr:uid="{00000000-0005-0000-0000-00007D290000}"/>
    <cellStyle name="Normal 2 3 2 3 3 4 3 3" xfId="25700" xr:uid="{00000000-0005-0000-0000-00007A640000}"/>
    <cellStyle name="Normal 2 3 2 3 3 4 5" xfId="20687" xr:uid="{00000000-0005-0000-0000-0000E5500000}"/>
    <cellStyle name="Normal 2 3 2 3 3 5" xfId="12279" xr:uid="{00000000-0005-0000-0000-00000B300000}"/>
    <cellStyle name="Normal 2 3 2 3 3 5 3" xfId="27375" xr:uid="{00000000-0005-0000-0000-0000056B0000}"/>
    <cellStyle name="Normal 2 3 2 3 3 6" xfId="7258" xr:uid="{00000000-0005-0000-0000-00006E1C0000}"/>
    <cellStyle name="Normal 2 3 2 3 3 6 3" xfId="22358" xr:uid="{00000000-0005-0000-0000-00006C570000}"/>
    <cellStyle name="Normal 2 3 2 3 3 8" xfId="17345" xr:uid="{00000000-0005-0000-0000-0000D7430000}"/>
    <cellStyle name="Normal 2 3 2 3 4" xfId="2607" xr:uid="{00000000-0005-0000-0000-0000410A0000}"/>
    <cellStyle name="Normal 2 3 2 3 4 2" xfId="4296" xr:uid="{00000000-0005-0000-0000-0000DB100000}"/>
    <cellStyle name="Normal 2 3 2 3 4 2 2" xfId="14368" xr:uid="{00000000-0005-0000-0000-000034380000}"/>
    <cellStyle name="Normal 2 3 2 3 4 2 2 3" xfId="29464" xr:uid="{00000000-0005-0000-0000-00002E730000}"/>
    <cellStyle name="Normal 2 3 2 3 4 2 3" xfId="9348" xr:uid="{00000000-0005-0000-0000-000098240000}"/>
    <cellStyle name="Normal 2 3 2 3 4 2 3 3" xfId="24447" xr:uid="{00000000-0005-0000-0000-0000955F0000}"/>
    <cellStyle name="Normal 2 3 2 3 4 2 5" xfId="19434" xr:uid="{00000000-0005-0000-0000-0000004C0000}"/>
    <cellStyle name="Normal 2 3 2 3 4 3" xfId="5987" xr:uid="{00000000-0005-0000-0000-000077170000}"/>
    <cellStyle name="Normal 2 3 2 3 4 3 2" xfId="16039" xr:uid="{00000000-0005-0000-0000-0000BB3E0000}"/>
    <cellStyle name="Normal 2 3 2 3 4 3 3" xfId="11019" xr:uid="{00000000-0005-0000-0000-00001F2B0000}"/>
    <cellStyle name="Normal 2 3 2 3 4 3 3 3" xfId="26118" xr:uid="{00000000-0005-0000-0000-00001C660000}"/>
    <cellStyle name="Normal 2 3 2 3 4 3 5" xfId="21105" xr:uid="{00000000-0005-0000-0000-000087520000}"/>
    <cellStyle name="Normal 2 3 2 3 4 4" xfId="12697" xr:uid="{00000000-0005-0000-0000-0000AD310000}"/>
    <cellStyle name="Normal 2 3 2 3 4 4 3" xfId="27793" xr:uid="{00000000-0005-0000-0000-0000A76C0000}"/>
    <cellStyle name="Normal 2 3 2 3 4 5" xfId="7676" xr:uid="{00000000-0005-0000-0000-0000101E0000}"/>
    <cellStyle name="Normal 2 3 2 3 4 5 3" xfId="22776" xr:uid="{00000000-0005-0000-0000-00000E590000}"/>
    <cellStyle name="Normal 2 3 2 3 4 7" xfId="17763" xr:uid="{00000000-0005-0000-0000-000079450000}"/>
    <cellStyle name="Normal 2 3 2 3 5" xfId="3459" xr:uid="{00000000-0005-0000-0000-0000960D0000}"/>
    <cellStyle name="Normal 2 3 2 3 5 2" xfId="13532" xr:uid="{00000000-0005-0000-0000-0000F0340000}"/>
    <cellStyle name="Normal 2 3 2 3 5 2 3" xfId="28628" xr:uid="{00000000-0005-0000-0000-0000EA6F0000}"/>
    <cellStyle name="Normal 2 3 2 3 5 3" xfId="8512" xr:uid="{00000000-0005-0000-0000-000054210000}"/>
    <cellStyle name="Normal 2 3 2 3 5 3 3" xfId="23611" xr:uid="{00000000-0005-0000-0000-0000515C0000}"/>
    <cellStyle name="Normal 2 3 2 3 5 5" xfId="18598" xr:uid="{00000000-0005-0000-0000-0000BC480000}"/>
    <cellStyle name="Normal 2 3 2 3 6" xfId="5151" xr:uid="{00000000-0005-0000-0000-000033140000}"/>
    <cellStyle name="Normal 2 3 2 3 6 2" xfId="15203" xr:uid="{00000000-0005-0000-0000-0000773B0000}"/>
    <cellStyle name="Normal 2 3 2 3 6 2 3" xfId="30299" xr:uid="{00000000-0005-0000-0000-000071760000}"/>
    <cellStyle name="Normal 2 3 2 3 6 3" xfId="10183" xr:uid="{00000000-0005-0000-0000-0000DB270000}"/>
    <cellStyle name="Normal 2 3 2 3 6 3 3" xfId="25282" xr:uid="{00000000-0005-0000-0000-0000D8620000}"/>
    <cellStyle name="Normal 2 3 2 3 6 5" xfId="20269" xr:uid="{00000000-0005-0000-0000-0000434F0000}"/>
    <cellStyle name="Normal 2 3 2 3 7" xfId="11861" xr:uid="{00000000-0005-0000-0000-0000692E0000}"/>
    <cellStyle name="Normal 2 3 2 3 7 3" xfId="26957" xr:uid="{00000000-0005-0000-0000-000063690000}"/>
    <cellStyle name="Normal 2 3 2 3 8" xfId="6840" xr:uid="{00000000-0005-0000-0000-0000CC1A0000}"/>
    <cellStyle name="Normal 2 3 2 3 8 3" xfId="21940" xr:uid="{00000000-0005-0000-0000-0000CA550000}"/>
    <cellStyle name="Normal 2 3 2 4" xfId="1867" xr:uid="{00000000-0005-0000-0000-00005D070000}"/>
    <cellStyle name="Normal 2 3 2 4 2" xfId="2290" xr:uid="{00000000-0005-0000-0000-000004090000}"/>
    <cellStyle name="Normal 2 3 2 4 2 2" xfId="3129" xr:uid="{00000000-0005-0000-0000-00004B0C0000}"/>
    <cellStyle name="Normal 2 3 2 4 2 2 2" xfId="4818" xr:uid="{00000000-0005-0000-0000-0000E5120000}"/>
    <cellStyle name="Normal 2 3 2 4 2 2 2 2" xfId="14890" xr:uid="{00000000-0005-0000-0000-00003E3A0000}"/>
    <cellStyle name="Normal 2 3 2 4 2 2 2 2 3" xfId="29986" xr:uid="{00000000-0005-0000-0000-000038750000}"/>
    <cellStyle name="Normal 2 3 2 4 2 2 2 3" xfId="9870" xr:uid="{00000000-0005-0000-0000-0000A2260000}"/>
    <cellStyle name="Normal 2 3 2 4 2 2 2 3 3" xfId="24969" xr:uid="{00000000-0005-0000-0000-00009F610000}"/>
    <cellStyle name="Normal 2 3 2 4 2 2 2 5" xfId="19956" xr:uid="{00000000-0005-0000-0000-00000A4E0000}"/>
    <cellStyle name="Normal 2 3 2 4 2 2 3" xfId="6509" xr:uid="{00000000-0005-0000-0000-000081190000}"/>
    <cellStyle name="Normal 2 3 2 4 2 2 3 2" xfId="16561" xr:uid="{00000000-0005-0000-0000-0000C5400000}"/>
    <cellStyle name="Normal 2 3 2 4 2 2 3 3" xfId="11541" xr:uid="{00000000-0005-0000-0000-0000292D0000}"/>
    <cellStyle name="Normal 2 3 2 4 2 2 3 3 3" xfId="26640" xr:uid="{00000000-0005-0000-0000-000026680000}"/>
    <cellStyle name="Normal 2 3 2 4 2 2 3 5" xfId="21627" xr:uid="{00000000-0005-0000-0000-000091540000}"/>
    <cellStyle name="Normal 2 3 2 4 2 2 4" xfId="13219" xr:uid="{00000000-0005-0000-0000-0000B7330000}"/>
    <cellStyle name="Normal 2 3 2 4 2 2 4 3" xfId="28315" xr:uid="{00000000-0005-0000-0000-0000B16E0000}"/>
    <cellStyle name="Normal 2 3 2 4 2 2 5" xfId="8198" xr:uid="{00000000-0005-0000-0000-00001A200000}"/>
    <cellStyle name="Normal 2 3 2 4 2 2 5 3" xfId="23298" xr:uid="{00000000-0005-0000-0000-0000185B0000}"/>
    <cellStyle name="Normal 2 3 2 4 2 2 7" xfId="18285" xr:uid="{00000000-0005-0000-0000-000083470000}"/>
    <cellStyle name="Normal 2 3 2 4 2 3" xfId="3981" xr:uid="{00000000-0005-0000-0000-0000A00F0000}"/>
    <cellStyle name="Normal 2 3 2 4 2 3 2" xfId="14054" xr:uid="{00000000-0005-0000-0000-0000FA360000}"/>
    <cellStyle name="Normal 2 3 2 4 2 3 2 3" xfId="29150" xr:uid="{00000000-0005-0000-0000-0000F4710000}"/>
    <cellStyle name="Normal 2 3 2 4 2 3 3" xfId="9034" xr:uid="{00000000-0005-0000-0000-00005E230000}"/>
    <cellStyle name="Normal 2 3 2 4 2 3 3 3" xfId="24133" xr:uid="{00000000-0005-0000-0000-00005B5E0000}"/>
    <cellStyle name="Normal 2 3 2 4 2 3 5" xfId="19120" xr:uid="{00000000-0005-0000-0000-0000C64A0000}"/>
    <cellStyle name="Normal 2 3 2 4 2 4" xfId="5673" xr:uid="{00000000-0005-0000-0000-00003D160000}"/>
    <cellStyle name="Normal 2 3 2 4 2 4 2" xfId="15725" xr:uid="{00000000-0005-0000-0000-0000813D0000}"/>
    <cellStyle name="Normal 2 3 2 4 2 4 2 3" xfId="30821" xr:uid="{00000000-0005-0000-0000-00007B780000}"/>
    <cellStyle name="Normal 2 3 2 4 2 4 3" xfId="10705" xr:uid="{00000000-0005-0000-0000-0000E5290000}"/>
    <cellStyle name="Normal 2 3 2 4 2 4 3 3" xfId="25804" xr:uid="{00000000-0005-0000-0000-0000E2640000}"/>
    <cellStyle name="Normal 2 3 2 4 2 4 5" xfId="20791" xr:uid="{00000000-0005-0000-0000-00004D510000}"/>
    <cellStyle name="Normal 2 3 2 4 2 5" xfId="12383" xr:uid="{00000000-0005-0000-0000-000073300000}"/>
    <cellStyle name="Normal 2 3 2 4 2 5 3" xfId="27479" xr:uid="{00000000-0005-0000-0000-00006D6B0000}"/>
    <cellStyle name="Normal 2 3 2 4 2 6" xfId="7362" xr:uid="{00000000-0005-0000-0000-0000D61C0000}"/>
    <cellStyle name="Normal 2 3 2 4 2 6 3" xfId="22462" xr:uid="{00000000-0005-0000-0000-0000D4570000}"/>
    <cellStyle name="Normal 2 3 2 4 2 8" xfId="17449" xr:uid="{00000000-0005-0000-0000-00003F440000}"/>
    <cellStyle name="Normal 2 3 2 4 3" xfId="2711" xr:uid="{00000000-0005-0000-0000-0000A90A0000}"/>
    <cellStyle name="Normal 2 3 2 4 3 2" xfId="4400" xr:uid="{00000000-0005-0000-0000-000043110000}"/>
    <cellStyle name="Normal 2 3 2 4 3 2 2" xfId="14472" xr:uid="{00000000-0005-0000-0000-00009C380000}"/>
    <cellStyle name="Normal 2 3 2 4 3 2 2 3" xfId="29568" xr:uid="{00000000-0005-0000-0000-000096730000}"/>
    <cellStyle name="Normal 2 3 2 4 3 2 3" xfId="9452" xr:uid="{00000000-0005-0000-0000-000000250000}"/>
    <cellStyle name="Normal 2 3 2 4 3 2 3 3" xfId="24551" xr:uid="{00000000-0005-0000-0000-0000FD5F0000}"/>
    <cellStyle name="Normal 2 3 2 4 3 2 5" xfId="19538" xr:uid="{00000000-0005-0000-0000-0000684C0000}"/>
    <cellStyle name="Normal 2 3 2 4 3 3" xfId="6091" xr:uid="{00000000-0005-0000-0000-0000DF170000}"/>
    <cellStyle name="Normal 2 3 2 4 3 3 2" xfId="16143" xr:uid="{00000000-0005-0000-0000-0000233F0000}"/>
    <cellStyle name="Normal 2 3 2 4 3 3 3" xfId="11123" xr:uid="{00000000-0005-0000-0000-0000872B0000}"/>
    <cellStyle name="Normal 2 3 2 4 3 3 3 3" xfId="26222" xr:uid="{00000000-0005-0000-0000-000084660000}"/>
    <cellStyle name="Normal 2 3 2 4 3 3 5" xfId="21209" xr:uid="{00000000-0005-0000-0000-0000EF520000}"/>
    <cellStyle name="Normal 2 3 2 4 3 4" xfId="12801" xr:uid="{00000000-0005-0000-0000-000015320000}"/>
    <cellStyle name="Normal 2 3 2 4 3 4 3" xfId="27897" xr:uid="{00000000-0005-0000-0000-00000F6D0000}"/>
    <cellStyle name="Normal 2 3 2 4 3 5" xfId="7780" xr:uid="{00000000-0005-0000-0000-0000781E0000}"/>
    <cellStyle name="Normal 2 3 2 4 3 5 3" xfId="22880" xr:uid="{00000000-0005-0000-0000-000076590000}"/>
    <cellStyle name="Normal 2 3 2 4 3 7" xfId="17867" xr:uid="{00000000-0005-0000-0000-0000E1450000}"/>
    <cellStyle name="Normal 2 3 2 4 4" xfId="3563" xr:uid="{00000000-0005-0000-0000-0000FE0D0000}"/>
    <cellStyle name="Normal 2 3 2 4 4 2" xfId="13636" xr:uid="{00000000-0005-0000-0000-000058350000}"/>
    <cellStyle name="Normal 2 3 2 4 4 2 3" xfId="28732" xr:uid="{00000000-0005-0000-0000-000052700000}"/>
    <cellStyle name="Normal 2 3 2 4 4 3" xfId="8616" xr:uid="{00000000-0005-0000-0000-0000BC210000}"/>
    <cellStyle name="Normal 2 3 2 4 4 3 3" xfId="23715" xr:uid="{00000000-0005-0000-0000-0000B95C0000}"/>
    <cellStyle name="Normal 2 3 2 4 4 5" xfId="18702" xr:uid="{00000000-0005-0000-0000-000024490000}"/>
    <cellStyle name="Normal 2 3 2 4 5" xfId="5255" xr:uid="{00000000-0005-0000-0000-00009B140000}"/>
    <cellStyle name="Normal 2 3 2 4 5 2" xfId="15307" xr:uid="{00000000-0005-0000-0000-0000DF3B0000}"/>
    <cellStyle name="Normal 2 3 2 4 5 2 3" xfId="30403" xr:uid="{00000000-0005-0000-0000-0000D9760000}"/>
    <cellStyle name="Normal 2 3 2 4 5 3" xfId="10287" xr:uid="{00000000-0005-0000-0000-000043280000}"/>
    <cellStyle name="Normal 2 3 2 4 5 3 3" xfId="25386" xr:uid="{00000000-0005-0000-0000-000040630000}"/>
    <cellStyle name="Normal 2 3 2 4 5 5" xfId="20373" xr:uid="{00000000-0005-0000-0000-0000AB4F0000}"/>
    <cellStyle name="Normal 2 3 2 4 6" xfId="11965" xr:uid="{00000000-0005-0000-0000-0000D12E0000}"/>
    <cellStyle name="Normal 2 3 2 4 6 3" xfId="27061" xr:uid="{00000000-0005-0000-0000-0000CB690000}"/>
    <cellStyle name="Normal 2 3 2 4 7" xfId="6944" xr:uid="{00000000-0005-0000-0000-0000341B0000}"/>
    <cellStyle name="Normal 2 3 2 4 7 3" xfId="22044" xr:uid="{00000000-0005-0000-0000-000032560000}"/>
    <cellStyle name="Normal 2 3 2 4 9" xfId="17031" xr:uid="{00000000-0005-0000-0000-00009D420000}"/>
    <cellStyle name="Normal 2 3 2 5" xfId="2080" xr:uid="{00000000-0005-0000-0000-000032080000}"/>
    <cellStyle name="Normal 2 3 2 5 2" xfId="2921" xr:uid="{00000000-0005-0000-0000-00007B0B0000}"/>
    <cellStyle name="Normal 2 3 2 5 2 2" xfId="4610" xr:uid="{00000000-0005-0000-0000-000015120000}"/>
    <cellStyle name="Normal 2 3 2 5 2 2 2" xfId="14682" xr:uid="{00000000-0005-0000-0000-00006E390000}"/>
    <cellStyle name="Normal 2 3 2 5 2 2 2 3" xfId="29778" xr:uid="{00000000-0005-0000-0000-000068740000}"/>
    <cellStyle name="Normal 2 3 2 5 2 2 3" xfId="9662" xr:uid="{00000000-0005-0000-0000-0000D2250000}"/>
    <cellStyle name="Normal 2 3 2 5 2 2 3 3" xfId="24761" xr:uid="{00000000-0005-0000-0000-0000CF600000}"/>
    <cellStyle name="Normal 2 3 2 5 2 2 5" xfId="19748" xr:uid="{00000000-0005-0000-0000-00003A4D0000}"/>
    <cellStyle name="Normal 2 3 2 5 2 3" xfId="6301" xr:uid="{00000000-0005-0000-0000-0000B1180000}"/>
    <cellStyle name="Normal 2 3 2 5 2 3 2" xfId="16353" xr:uid="{00000000-0005-0000-0000-0000F53F0000}"/>
    <cellStyle name="Normal 2 3 2 5 2 3 3" xfId="11333" xr:uid="{00000000-0005-0000-0000-0000592C0000}"/>
    <cellStyle name="Normal 2 3 2 5 2 3 3 3" xfId="26432" xr:uid="{00000000-0005-0000-0000-000056670000}"/>
    <cellStyle name="Normal 2 3 2 5 2 3 5" xfId="21419" xr:uid="{00000000-0005-0000-0000-0000C1530000}"/>
    <cellStyle name="Normal 2 3 2 5 2 4" xfId="13011" xr:uid="{00000000-0005-0000-0000-0000E7320000}"/>
    <cellStyle name="Normal 2 3 2 5 2 4 3" xfId="28107" xr:uid="{00000000-0005-0000-0000-0000E16D0000}"/>
    <cellStyle name="Normal 2 3 2 5 2 5" xfId="7990" xr:uid="{00000000-0005-0000-0000-00004A1F0000}"/>
    <cellStyle name="Normal 2 3 2 5 2 5 3" xfId="23090" xr:uid="{00000000-0005-0000-0000-0000485A0000}"/>
    <cellStyle name="Normal 2 3 2 5 2 7" xfId="18077" xr:uid="{00000000-0005-0000-0000-0000B3460000}"/>
    <cellStyle name="Normal 2 3 2 5 3" xfId="3773" xr:uid="{00000000-0005-0000-0000-0000D00E0000}"/>
    <cellStyle name="Normal 2 3 2 5 3 2" xfId="13846" xr:uid="{00000000-0005-0000-0000-00002A360000}"/>
    <cellStyle name="Normal 2 3 2 5 3 2 3" xfId="28942" xr:uid="{00000000-0005-0000-0000-000024710000}"/>
    <cellStyle name="Normal 2 3 2 5 3 3" xfId="8826" xr:uid="{00000000-0005-0000-0000-00008E220000}"/>
    <cellStyle name="Normal 2 3 2 5 3 3 3" xfId="23925" xr:uid="{00000000-0005-0000-0000-00008B5D0000}"/>
    <cellStyle name="Normal 2 3 2 5 3 5" xfId="18912" xr:uid="{00000000-0005-0000-0000-0000F6490000}"/>
    <cellStyle name="Normal 2 3 2 5 4" xfId="5465" xr:uid="{00000000-0005-0000-0000-00006D150000}"/>
    <cellStyle name="Normal 2 3 2 5 4 2" xfId="15517" xr:uid="{00000000-0005-0000-0000-0000B13C0000}"/>
    <cellStyle name="Normal 2 3 2 5 4 2 3" xfId="30613" xr:uid="{00000000-0005-0000-0000-0000AB770000}"/>
    <cellStyle name="Normal 2 3 2 5 4 3" xfId="10497" xr:uid="{00000000-0005-0000-0000-000015290000}"/>
    <cellStyle name="Normal 2 3 2 5 4 3 3" xfId="25596" xr:uid="{00000000-0005-0000-0000-000012640000}"/>
    <cellStyle name="Normal 2 3 2 5 4 5" xfId="20583" xr:uid="{00000000-0005-0000-0000-00007D500000}"/>
    <cellStyle name="Normal 2 3 2 5 5" xfId="12175" xr:uid="{00000000-0005-0000-0000-0000A32F0000}"/>
    <cellStyle name="Normal 2 3 2 5 5 3" xfId="27271" xr:uid="{00000000-0005-0000-0000-00009D6A0000}"/>
    <cellStyle name="Normal 2 3 2 5 6" xfId="7154" xr:uid="{00000000-0005-0000-0000-0000061C0000}"/>
    <cellStyle name="Normal 2 3 2 5 6 3" xfId="22254" xr:uid="{00000000-0005-0000-0000-000004570000}"/>
    <cellStyle name="Normal 2 3 2 5 8" xfId="17241" xr:uid="{00000000-0005-0000-0000-00006F430000}"/>
    <cellStyle name="Normal 2 3 2 6" xfId="2501" xr:uid="{00000000-0005-0000-0000-0000D7090000}"/>
    <cellStyle name="Normal 2 3 2 6 2" xfId="4192" xr:uid="{00000000-0005-0000-0000-000073100000}"/>
    <cellStyle name="Normal 2 3 2 6 2 2" xfId="14264" xr:uid="{00000000-0005-0000-0000-0000CC370000}"/>
    <cellStyle name="Normal 2 3 2 6 2 2 3" xfId="29360" xr:uid="{00000000-0005-0000-0000-0000C6720000}"/>
    <cellStyle name="Normal 2 3 2 6 2 3" xfId="9244" xr:uid="{00000000-0005-0000-0000-000030240000}"/>
    <cellStyle name="Normal 2 3 2 6 2 3 3" xfId="24343" xr:uid="{00000000-0005-0000-0000-00002D5F0000}"/>
    <cellStyle name="Normal 2 3 2 6 2 5" xfId="19330" xr:uid="{00000000-0005-0000-0000-0000984B0000}"/>
    <cellStyle name="Normal 2 3 2 6 3" xfId="5883" xr:uid="{00000000-0005-0000-0000-00000F170000}"/>
    <cellStyle name="Normal 2 3 2 6 3 2" xfId="15935" xr:uid="{00000000-0005-0000-0000-0000533E0000}"/>
    <cellStyle name="Normal 2 3 2 6 3 3" xfId="10915" xr:uid="{00000000-0005-0000-0000-0000B72A0000}"/>
    <cellStyle name="Normal 2 3 2 6 3 3 3" xfId="26014" xr:uid="{00000000-0005-0000-0000-0000B4650000}"/>
    <cellStyle name="Normal 2 3 2 6 3 5" xfId="21001" xr:uid="{00000000-0005-0000-0000-00001F520000}"/>
    <cellStyle name="Normal 2 3 2 6 4" xfId="12593" xr:uid="{00000000-0005-0000-0000-000045310000}"/>
    <cellStyle name="Normal 2 3 2 6 4 3" xfId="27689" xr:uid="{00000000-0005-0000-0000-00003F6C0000}"/>
    <cellStyle name="Normal 2 3 2 6 5" xfId="7572" xr:uid="{00000000-0005-0000-0000-0000A81D0000}"/>
    <cellStyle name="Normal 2 3 2 6 5 3" xfId="22672" xr:uid="{00000000-0005-0000-0000-0000A6580000}"/>
    <cellStyle name="Normal 2 3 2 6 7" xfId="17659" xr:uid="{00000000-0005-0000-0000-000011450000}"/>
    <cellStyle name="Normal 2 3 2 7" xfId="3351" xr:uid="{00000000-0005-0000-0000-00002A0D0000}"/>
    <cellStyle name="Normal 2 3 2 7 2" xfId="13428" xr:uid="{00000000-0005-0000-0000-000088340000}"/>
    <cellStyle name="Normal 2 3 2 7 2 3" xfId="28524" xr:uid="{00000000-0005-0000-0000-0000826F0000}"/>
    <cellStyle name="Normal 2 3 2 7 3" xfId="8408" xr:uid="{00000000-0005-0000-0000-0000EC200000}"/>
    <cellStyle name="Normal 2 3 2 7 3 3" xfId="23507" xr:uid="{00000000-0005-0000-0000-0000E95B0000}"/>
    <cellStyle name="Normal 2 3 2 7 5" xfId="18494" xr:uid="{00000000-0005-0000-0000-000054480000}"/>
    <cellStyle name="Normal 2 3 2 8" xfId="5044" xr:uid="{00000000-0005-0000-0000-0000C8130000}"/>
    <cellStyle name="Normal 2 3 2 8 2" xfId="15099" xr:uid="{00000000-0005-0000-0000-00000F3B0000}"/>
    <cellStyle name="Normal 2 3 2 8 2 3" xfId="30195" xr:uid="{00000000-0005-0000-0000-000009760000}"/>
    <cellStyle name="Normal 2 3 2 8 3" xfId="10079" xr:uid="{00000000-0005-0000-0000-000073270000}"/>
    <cellStyle name="Normal 2 3 2 8 3 3" xfId="25178" xr:uid="{00000000-0005-0000-0000-000070620000}"/>
    <cellStyle name="Normal 2 3 2 8 5" xfId="20165" xr:uid="{00000000-0005-0000-0000-0000DB4E0000}"/>
    <cellStyle name="Normal 2 3 2 9" xfId="11755" xr:uid="{00000000-0005-0000-0000-0000FF2D0000}"/>
    <cellStyle name="Normal 2 3 2 9 3" xfId="26853" xr:uid="{00000000-0005-0000-0000-0000FB680000}"/>
    <cellStyle name="Normal 2 3 3" xfId="1408" xr:uid="{00000000-0005-0000-0000-000091050000}"/>
    <cellStyle name="Normal 2 3 4" xfId="1409" xr:uid="{00000000-0005-0000-0000-000092050000}"/>
    <cellStyle name="Normal 2 3 4 10" xfId="6735" xr:uid="{00000000-0005-0000-0000-0000631A0000}"/>
    <cellStyle name="Normal 2 3 4 10 3" xfId="21837" xr:uid="{00000000-0005-0000-0000-000063550000}"/>
    <cellStyle name="Normal 2 3 4 12" xfId="16822" xr:uid="{00000000-0005-0000-0000-0000CC410000}"/>
    <cellStyle name="Normal 2 3 4 2" xfId="1701" xr:uid="{00000000-0005-0000-0000-0000B7060000}"/>
    <cellStyle name="Normal 2 3 4 2 11" xfId="16876" xr:uid="{00000000-0005-0000-0000-000002420000}"/>
    <cellStyle name="Normal 2 3 4 2 2" xfId="1809" xr:uid="{00000000-0005-0000-0000-000023070000}"/>
    <cellStyle name="Normal 2 3 4 2 2 10" xfId="16980" xr:uid="{00000000-0005-0000-0000-00006A420000}"/>
    <cellStyle name="Normal 2 3 4 2 2 2" xfId="2026" xr:uid="{00000000-0005-0000-0000-0000FC070000}"/>
    <cellStyle name="Normal 2 3 4 2 2 2 2" xfId="2447" xr:uid="{00000000-0005-0000-0000-0000A1090000}"/>
    <cellStyle name="Normal 2 3 4 2 2 2 2 2" xfId="3286" xr:uid="{00000000-0005-0000-0000-0000E80C0000}"/>
    <cellStyle name="Normal 2 3 4 2 2 2 2 2 2" xfId="4975" xr:uid="{00000000-0005-0000-0000-000082130000}"/>
    <cellStyle name="Normal 2 3 4 2 2 2 2 2 2 2" xfId="15047" xr:uid="{00000000-0005-0000-0000-0000DB3A0000}"/>
    <cellStyle name="Normal 2 3 4 2 2 2 2 2 2 2 3" xfId="30143" xr:uid="{00000000-0005-0000-0000-0000D5750000}"/>
    <cellStyle name="Normal 2 3 4 2 2 2 2 2 2 3" xfId="10027" xr:uid="{00000000-0005-0000-0000-00003F270000}"/>
    <cellStyle name="Normal 2 3 4 2 2 2 2 2 2 3 3" xfId="25126" xr:uid="{00000000-0005-0000-0000-00003C620000}"/>
    <cellStyle name="Normal 2 3 4 2 2 2 2 2 2 5" xfId="20113" xr:uid="{00000000-0005-0000-0000-0000A74E0000}"/>
    <cellStyle name="Normal 2 3 4 2 2 2 2 2 3" xfId="6666" xr:uid="{00000000-0005-0000-0000-00001E1A0000}"/>
    <cellStyle name="Normal 2 3 4 2 2 2 2 2 3 2" xfId="16718" xr:uid="{00000000-0005-0000-0000-000062410000}"/>
    <cellStyle name="Normal 2 3 4 2 2 2 2 2 3 3" xfId="11698" xr:uid="{00000000-0005-0000-0000-0000C62D0000}"/>
    <cellStyle name="Normal 2 3 4 2 2 2 2 2 3 3 3" xfId="26797" xr:uid="{00000000-0005-0000-0000-0000C3680000}"/>
    <cellStyle name="Normal 2 3 4 2 2 2 2 2 3 5" xfId="21784" xr:uid="{00000000-0005-0000-0000-00002E550000}"/>
    <cellStyle name="Normal 2 3 4 2 2 2 2 2 4" xfId="13376" xr:uid="{00000000-0005-0000-0000-000054340000}"/>
    <cellStyle name="Normal 2 3 4 2 2 2 2 2 4 3" xfId="28472" xr:uid="{00000000-0005-0000-0000-00004E6F0000}"/>
    <cellStyle name="Normal 2 3 4 2 2 2 2 2 5" xfId="8355" xr:uid="{00000000-0005-0000-0000-0000B7200000}"/>
    <cellStyle name="Normal 2 3 4 2 2 2 2 2 5 3" xfId="23455" xr:uid="{00000000-0005-0000-0000-0000B55B0000}"/>
    <cellStyle name="Normal 2 3 4 2 2 2 2 2 7" xfId="18442" xr:uid="{00000000-0005-0000-0000-000020480000}"/>
    <cellStyle name="Normal 2 3 4 2 2 2 2 3" xfId="4138" xr:uid="{00000000-0005-0000-0000-00003D100000}"/>
    <cellStyle name="Normal 2 3 4 2 2 2 2 3 2" xfId="14211" xr:uid="{00000000-0005-0000-0000-000097370000}"/>
    <cellStyle name="Normal 2 3 4 2 2 2 2 3 2 3" xfId="29307" xr:uid="{00000000-0005-0000-0000-000091720000}"/>
    <cellStyle name="Normal 2 3 4 2 2 2 2 3 3" xfId="9191" xr:uid="{00000000-0005-0000-0000-0000FB230000}"/>
    <cellStyle name="Normal 2 3 4 2 2 2 2 3 3 3" xfId="24290" xr:uid="{00000000-0005-0000-0000-0000F85E0000}"/>
    <cellStyle name="Normal 2 3 4 2 2 2 2 3 5" xfId="19277" xr:uid="{00000000-0005-0000-0000-0000634B0000}"/>
    <cellStyle name="Normal 2 3 4 2 2 2 2 4" xfId="5830" xr:uid="{00000000-0005-0000-0000-0000DA160000}"/>
    <cellStyle name="Normal 2 3 4 2 2 2 2 4 2" xfId="15882" xr:uid="{00000000-0005-0000-0000-00001E3E0000}"/>
    <cellStyle name="Normal 2 3 4 2 2 2 2 4 3" xfId="10862" xr:uid="{00000000-0005-0000-0000-0000822A0000}"/>
    <cellStyle name="Normal 2 3 4 2 2 2 2 4 3 3" xfId="25961" xr:uid="{00000000-0005-0000-0000-00007F650000}"/>
    <cellStyle name="Normal 2 3 4 2 2 2 2 4 5" xfId="20948" xr:uid="{00000000-0005-0000-0000-0000EA510000}"/>
    <cellStyle name="Normal 2 3 4 2 2 2 2 5" xfId="12540" xr:uid="{00000000-0005-0000-0000-000010310000}"/>
    <cellStyle name="Normal 2 3 4 2 2 2 2 5 3" xfId="27636" xr:uid="{00000000-0005-0000-0000-00000A6C0000}"/>
    <cellStyle name="Normal 2 3 4 2 2 2 2 6" xfId="7519" xr:uid="{00000000-0005-0000-0000-0000731D0000}"/>
    <cellStyle name="Normal 2 3 4 2 2 2 2 6 3" xfId="22619" xr:uid="{00000000-0005-0000-0000-000071580000}"/>
    <cellStyle name="Normal 2 3 4 2 2 2 2 8" xfId="17606" xr:uid="{00000000-0005-0000-0000-0000DC440000}"/>
    <cellStyle name="Normal 2 3 4 2 2 2 3" xfId="2868" xr:uid="{00000000-0005-0000-0000-0000460B0000}"/>
    <cellStyle name="Normal 2 3 4 2 2 2 3 2" xfId="4557" xr:uid="{00000000-0005-0000-0000-0000E0110000}"/>
    <cellStyle name="Normal 2 3 4 2 2 2 3 2 2" xfId="14629" xr:uid="{00000000-0005-0000-0000-000039390000}"/>
    <cellStyle name="Normal 2 3 4 2 2 2 3 2 2 3" xfId="29725" xr:uid="{00000000-0005-0000-0000-000033740000}"/>
    <cellStyle name="Normal 2 3 4 2 2 2 3 2 3" xfId="9609" xr:uid="{00000000-0005-0000-0000-00009D250000}"/>
    <cellStyle name="Normal 2 3 4 2 2 2 3 2 3 3" xfId="24708" xr:uid="{00000000-0005-0000-0000-00009A600000}"/>
    <cellStyle name="Normal 2 3 4 2 2 2 3 2 5" xfId="19695" xr:uid="{00000000-0005-0000-0000-0000054D0000}"/>
    <cellStyle name="Normal 2 3 4 2 2 2 3 3" xfId="6248" xr:uid="{00000000-0005-0000-0000-00007C180000}"/>
    <cellStyle name="Normal 2 3 4 2 2 2 3 3 2" xfId="16300" xr:uid="{00000000-0005-0000-0000-0000C03F0000}"/>
    <cellStyle name="Normal 2 3 4 2 2 2 3 3 3" xfId="11280" xr:uid="{00000000-0005-0000-0000-0000242C0000}"/>
    <cellStyle name="Normal 2 3 4 2 2 2 3 3 3 3" xfId="26379" xr:uid="{00000000-0005-0000-0000-000021670000}"/>
    <cellStyle name="Normal 2 3 4 2 2 2 3 3 5" xfId="21366" xr:uid="{00000000-0005-0000-0000-00008C530000}"/>
    <cellStyle name="Normal 2 3 4 2 2 2 3 4" xfId="12958" xr:uid="{00000000-0005-0000-0000-0000B2320000}"/>
    <cellStyle name="Normal 2 3 4 2 2 2 3 4 3" xfId="28054" xr:uid="{00000000-0005-0000-0000-0000AC6D0000}"/>
    <cellStyle name="Normal 2 3 4 2 2 2 3 5" xfId="7937" xr:uid="{00000000-0005-0000-0000-0000151F0000}"/>
    <cellStyle name="Normal 2 3 4 2 2 2 3 5 3" xfId="23037" xr:uid="{00000000-0005-0000-0000-0000135A0000}"/>
    <cellStyle name="Normal 2 3 4 2 2 2 3 7" xfId="18024" xr:uid="{00000000-0005-0000-0000-00007E460000}"/>
    <cellStyle name="Normal 2 3 4 2 2 2 4" xfId="3720" xr:uid="{00000000-0005-0000-0000-00009B0E0000}"/>
    <cellStyle name="Normal 2 3 4 2 2 2 4 2" xfId="13793" xr:uid="{00000000-0005-0000-0000-0000F5350000}"/>
    <cellStyle name="Normal 2 3 4 2 2 2 4 2 3" xfId="28889" xr:uid="{00000000-0005-0000-0000-0000EF700000}"/>
    <cellStyle name="Normal 2 3 4 2 2 2 4 3" xfId="8773" xr:uid="{00000000-0005-0000-0000-000059220000}"/>
    <cellStyle name="Normal 2 3 4 2 2 2 4 3 3" xfId="23872" xr:uid="{00000000-0005-0000-0000-0000565D0000}"/>
    <cellStyle name="Normal 2 3 4 2 2 2 4 5" xfId="18859" xr:uid="{00000000-0005-0000-0000-0000C1490000}"/>
    <cellStyle name="Normal 2 3 4 2 2 2 5" xfId="5412" xr:uid="{00000000-0005-0000-0000-000038150000}"/>
    <cellStyle name="Normal 2 3 4 2 2 2 5 2" xfId="15464" xr:uid="{00000000-0005-0000-0000-00007C3C0000}"/>
    <cellStyle name="Normal 2 3 4 2 2 2 5 2 3" xfId="30560" xr:uid="{00000000-0005-0000-0000-000076770000}"/>
    <cellStyle name="Normal 2 3 4 2 2 2 5 3" xfId="10444" xr:uid="{00000000-0005-0000-0000-0000E0280000}"/>
    <cellStyle name="Normal 2 3 4 2 2 2 5 3 3" xfId="25543" xr:uid="{00000000-0005-0000-0000-0000DD630000}"/>
    <cellStyle name="Normal 2 3 4 2 2 2 5 5" xfId="20530" xr:uid="{00000000-0005-0000-0000-000048500000}"/>
    <cellStyle name="Normal 2 3 4 2 2 2 6" xfId="12122" xr:uid="{00000000-0005-0000-0000-00006E2F0000}"/>
    <cellStyle name="Normal 2 3 4 2 2 2 6 3" xfId="27218" xr:uid="{00000000-0005-0000-0000-0000686A0000}"/>
    <cellStyle name="Normal 2 3 4 2 2 2 7" xfId="7101" xr:uid="{00000000-0005-0000-0000-0000D11B0000}"/>
    <cellStyle name="Normal 2 3 4 2 2 2 7 3" xfId="22201" xr:uid="{00000000-0005-0000-0000-0000CF560000}"/>
    <cellStyle name="Normal 2 3 4 2 2 2 9" xfId="17188" xr:uid="{00000000-0005-0000-0000-00003A430000}"/>
    <cellStyle name="Normal 2 3 4 2 2 3" xfId="2239" xr:uid="{00000000-0005-0000-0000-0000D1080000}"/>
    <cellStyle name="Normal 2 3 4 2 2 3 2" xfId="3078" xr:uid="{00000000-0005-0000-0000-0000180C0000}"/>
    <cellStyle name="Normal 2 3 4 2 2 3 2 2" xfId="4767" xr:uid="{00000000-0005-0000-0000-0000B2120000}"/>
    <cellStyle name="Normal 2 3 4 2 2 3 2 2 2" xfId="14839" xr:uid="{00000000-0005-0000-0000-00000B3A0000}"/>
    <cellStyle name="Normal 2 3 4 2 2 3 2 2 2 3" xfId="29935" xr:uid="{00000000-0005-0000-0000-000005750000}"/>
    <cellStyle name="Normal 2 3 4 2 2 3 2 2 3" xfId="9819" xr:uid="{00000000-0005-0000-0000-00006F260000}"/>
    <cellStyle name="Normal 2 3 4 2 2 3 2 2 3 3" xfId="24918" xr:uid="{00000000-0005-0000-0000-00006C610000}"/>
    <cellStyle name="Normal 2 3 4 2 2 3 2 2 5" xfId="19905" xr:uid="{00000000-0005-0000-0000-0000D74D0000}"/>
    <cellStyle name="Normal 2 3 4 2 2 3 2 3" xfId="6458" xr:uid="{00000000-0005-0000-0000-00004E190000}"/>
    <cellStyle name="Normal 2 3 4 2 2 3 2 3 2" xfId="16510" xr:uid="{00000000-0005-0000-0000-000092400000}"/>
    <cellStyle name="Normal 2 3 4 2 2 3 2 3 3" xfId="11490" xr:uid="{00000000-0005-0000-0000-0000F62C0000}"/>
    <cellStyle name="Normal 2 3 4 2 2 3 2 3 3 3" xfId="26589" xr:uid="{00000000-0005-0000-0000-0000F3670000}"/>
    <cellStyle name="Normal 2 3 4 2 2 3 2 3 5" xfId="21576" xr:uid="{00000000-0005-0000-0000-00005E540000}"/>
    <cellStyle name="Normal 2 3 4 2 2 3 2 4" xfId="13168" xr:uid="{00000000-0005-0000-0000-000084330000}"/>
    <cellStyle name="Normal 2 3 4 2 2 3 2 4 3" xfId="28264" xr:uid="{00000000-0005-0000-0000-00007E6E0000}"/>
    <cellStyle name="Normal 2 3 4 2 2 3 2 5" xfId="8147" xr:uid="{00000000-0005-0000-0000-0000E71F0000}"/>
    <cellStyle name="Normal 2 3 4 2 2 3 2 5 3" xfId="23247" xr:uid="{00000000-0005-0000-0000-0000E55A0000}"/>
    <cellStyle name="Normal 2 3 4 2 2 3 2 7" xfId="18234" xr:uid="{00000000-0005-0000-0000-000050470000}"/>
    <cellStyle name="Normal 2 3 4 2 2 3 3" xfId="3930" xr:uid="{00000000-0005-0000-0000-00006D0F0000}"/>
    <cellStyle name="Normal 2 3 4 2 2 3 3 2" xfId="14003" xr:uid="{00000000-0005-0000-0000-0000C7360000}"/>
    <cellStyle name="Normal 2 3 4 2 2 3 3 2 3" xfId="29099" xr:uid="{00000000-0005-0000-0000-0000C1710000}"/>
    <cellStyle name="Normal 2 3 4 2 2 3 3 3" xfId="8983" xr:uid="{00000000-0005-0000-0000-00002B230000}"/>
    <cellStyle name="Normal 2 3 4 2 2 3 3 3 3" xfId="24082" xr:uid="{00000000-0005-0000-0000-0000285E0000}"/>
    <cellStyle name="Normal 2 3 4 2 2 3 3 5" xfId="19069" xr:uid="{00000000-0005-0000-0000-0000934A0000}"/>
    <cellStyle name="Normal 2 3 4 2 2 3 4" xfId="5622" xr:uid="{00000000-0005-0000-0000-00000A160000}"/>
    <cellStyle name="Normal 2 3 4 2 2 3 4 2" xfId="15674" xr:uid="{00000000-0005-0000-0000-00004E3D0000}"/>
    <cellStyle name="Normal 2 3 4 2 2 3 4 2 3" xfId="30770" xr:uid="{00000000-0005-0000-0000-000048780000}"/>
    <cellStyle name="Normal 2 3 4 2 2 3 4 3" xfId="10654" xr:uid="{00000000-0005-0000-0000-0000B2290000}"/>
    <cellStyle name="Normal 2 3 4 2 2 3 4 3 3" xfId="25753" xr:uid="{00000000-0005-0000-0000-0000AF640000}"/>
    <cellStyle name="Normal 2 3 4 2 2 3 4 5" xfId="20740" xr:uid="{00000000-0005-0000-0000-00001A510000}"/>
    <cellStyle name="Normal 2 3 4 2 2 3 5" xfId="12332" xr:uid="{00000000-0005-0000-0000-000040300000}"/>
    <cellStyle name="Normal 2 3 4 2 2 3 5 3" xfId="27428" xr:uid="{00000000-0005-0000-0000-00003A6B0000}"/>
    <cellStyle name="Normal 2 3 4 2 2 3 6" xfId="7311" xr:uid="{00000000-0005-0000-0000-0000A31C0000}"/>
    <cellStyle name="Normal 2 3 4 2 2 3 6 3" xfId="22411" xr:uid="{00000000-0005-0000-0000-0000A1570000}"/>
    <cellStyle name="Normal 2 3 4 2 2 3 8" xfId="17398" xr:uid="{00000000-0005-0000-0000-00000C440000}"/>
    <cellStyle name="Normal 2 3 4 2 2 4" xfId="2660" xr:uid="{00000000-0005-0000-0000-0000760A0000}"/>
    <cellStyle name="Normal 2 3 4 2 2 4 2" xfId="4349" xr:uid="{00000000-0005-0000-0000-000010110000}"/>
    <cellStyle name="Normal 2 3 4 2 2 4 2 2" xfId="14421" xr:uid="{00000000-0005-0000-0000-000069380000}"/>
    <cellStyle name="Normal 2 3 4 2 2 4 2 2 3" xfId="29517" xr:uid="{00000000-0005-0000-0000-000063730000}"/>
    <cellStyle name="Normal 2 3 4 2 2 4 2 3" xfId="9401" xr:uid="{00000000-0005-0000-0000-0000CD240000}"/>
    <cellStyle name="Normal 2 3 4 2 2 4 2 3 3" xfId="24500" xr:uid="{00000000-0005-0000-0000-0000CA5F0000}"/>
    <cellStyle name="Normal 2 3 4 2 2 4 2 5" xfId="19487" xr:uid="{00000000-0005-0000-0000-0000354C0000}"/>
    <cellStyle name="Normal 2 3 4 2 2 4 3" xfId="6040" xr:uid="{00000000-0005-0000-0000-0000AC170000}"/>
    <cellStyle name="Normal 2 3 4 2 2 4 3 2" xfId="16092" xr:uid="{00000000-0005-0000-0000-0000F03E0000}"/>
    <cellStyle name="Normal 2 3 4 2 2 4 3 3" xfId="11072" xr:uid="{00000000-0005-0000-0000-0000542B0000}"/>
    <cellStyle name="Normal 2 3 4 2 2 4 3 3 3" xfId="26171" xr:uid="{00000000-0005-0000-0000-000051660000}"/>
    <cellStyle name="Normal 2 3 4 2 2 4 3 5" xfId="21158" xr:uid="{00000000-0005-0000-0000-0000BC520000}"/>
    <cellStyle name="Normal 2 3 4 2 2 4 4" xfId="12750" xr:uid="{00000000-0005-0000-0000-0000E2310000}"/>
    <cellStyle name="Normal 2 3 4 2 2 4 4 3" xfId="27846" xr:uid="{00000000-0005-0000-0000-0000DC6C0000}"/>
    <cellStyle name="Normal 2 3 4 2 2 4 5" xfId="7729" xr:uid="{00000000-0005-0000-0000-0000451E0000}"/>
    <cellStyle name="Normal 2 3 4 2 2 4 5 3" xfId="22829" xr:uid="{00000000-0005-0000-0000-000043590000}"/>
    <cellStyle name="Normal 2 3 4 2 2 4 7" xfId="17816" xr:uid="{00000000-0005-0000-0000-0000AE450000}"/>
    <cellStyle name="Normal 2 3 4 2 2 5" xfId="3512" xr:uid="{00000000-0005-0000-0000-0000CB0D0000}"/>
    <cellStyle name="Normal 2 3 4 2 2 5 2" xfId="13585" xr:uid="{00000000-0005-0000-0000-000025350000}"/>
    <cellStyle name="Normal 2 3 4 2 2 5 2 3" xfId="28681" xr:uid="{00000000-0005-0000-0000-00001F700000}"/>
    <cellStyle name="Normal 2 3 4 2 2 5 3" xfId="8565" xr:uid="{00000000-0005-0000-0000-000089210000}"/>
    <cellStyle name="Normal 2 3 4 2 2 5 3 3" xfId="23664" xr:uid="{00000000-0005-0000-0000-0000865C0000}"/>
    <cellStyle name="Normal 2 3 4 2 2 5 5" xfId="18651" xr:uid="{00000000-0005-0000-0000-0000F1480000}"/>
    <cellStyle name="Normal 2 3 4 2 2 6" xfId="5204" xr:uid="{00000000-0005-0000-0000-000068140000}"/>
    <cellStyle name="Normal 2 3 4 2 2 6 2" xfId="15256" xr:uid="{00000000-0005-0000-0000-0000AC3B0000}"/>
    <cellStyle name="Normal 2 3 4 2 2 6 2 3" xfId="30352" xr:uid="{00000000-0005-0000-0000-0000A6760000}"/>
    <cellStyle name="Normal 2 3 4 2 2 6 3" xfId="10236" xr:uid="{00000000-0005-0000-0000-000010280000}"/>
    <cellStyle name="Normal 2 3 4 2 2 6 3 3" xfId="25335" xr:uid="{00000000-0005-0000-0000-00000D630000}"/>
    <cellStyle name="Normal 2 3 4 2 2 6 5" xfId="20322" xr:uid="{00000000-0005-0000-0000-0000784F0000}"/>
    <cellStyle name="Normal 2 3 4 2 2 7" xfId="11914" xr:uid="{00000000-0005-0000-0000-00009E2E0000}"/>
    <cellStyle name="Normal 2 3 4 2 2 7 3" xfId="27010" xr:uid="{00000000-0005-0000-0000-000098690000}"/>
    <cellStyle name="Normal 2 3 4 2 2 8" xfId="6893" xr:uid="{00000000-0005-0000-0000-0000011B0000}"/>
    <cellStyle name="Normal 2 3 4 2 2 8 3" xfId="21993" xr:uid="{00000000-0005-0000-0000-0000FF550000}"/>
    <cellStyle name="Normal 2 3 4 2 3" xfId="1922" xr:uid="{00000000-0005-0000-0000-000094070000}"/>
    <cellStyle name="Normal 2 3 4 2 3 2" xfId="2343" xr:uid="{00000000-0005-0000-0000-000039090000}"/>
    <cellStyle name="Normal 2 3 4 2 3 2 2" xfId="3182" xr:uid="{00000000-0005-0000-0000-0000800C0000}"/>
    <cellStyle name="Normal 2 3 4 2 3 2 2 2" xfId="4871" xr:uid="{00000000-0005-0000-0000-00001A130000}"/>
    <cellStyle name="Normal 2 3 4 2 3 2 2 2 2" xfId="14943" xr:uid="{00000000-0005-0000-0000-0000733A0000}"/>
    <cellStyle name="Normal 2 3 4 2 3 2 2 2 2 3" xfId="30039" xr:uid="{00000000-0005-0000-0000-00006D750000}"/>
    <cellStyle name="Normal 2 3 4 2 3 2 2 2 3" xfId="9923" xr:uid="{00000000-0005-0000-0000-0000D7260000}"/>
    <cellStyle name="Normal 2 3 4 2 3 2 2 2 3 3" xfId="25022" xr:uid="{00000000-0005-0000-0000-0000D4610000}"/>
    <cellStyle name="Normal 2 3 4 2 3 2 2 2 5" xfId="20009" xr:uid="{00000000-0005-0000-0000-00003F4E0000}"/>
    <cellStyle name="Normal 2 3 4 2 3 2 2 3" xfId="6562" xr:uid="{00000000-0005-0000-0000-0000B6190000}"/>
    <cellStyle name="Normal 2 3 4 2 3 2 2 3 2" xfId="16614" xr:uid="{00000000-0005-0000-0000-0000FA400000}"/>
    <cellStyle name="Normal 2 3 4 2 3 2 2 3 3" xfId="11594" xr:uid="{00000000-0005-0000-0000-00005E2D0000}"/>
    <cellStyle name="Normal 2 3 4 2 3 2 2 3 3 3" xfId="26693" xr:uid="{00000000-0005-0000-0000-00005B680000}"/>
    <cellStyle name="Normal 2 3 4 2 3 2 2 3 5" xfId="21680" xr:uid="{00000000-0005-0000-0000-0000C6540000}"/>
    <cellStyle name="Normal 2 3 4 2 3 2 2 4" xfId="13272" xr:uid="{00000000-0005-0000-0000-0000EC330000}"/>
    <cellStyle name="Normal 2 3 4 2 3 2 2 4 3" xfId="28368" xr:uid="{00000000-0005-0000-0000-0000E66E0000}"/>
    <cellStyle name="Normal 2 3 4 2 3 2 2 5" xfId="8251" xr:uid="{00000000-0005-0000-0000-00004F200000}"/>
    <cellStyle name="Normal 2 3 4 2 3 2 2 5 3" xfId="23351" xr:uid="{00000000-0005-0000-0000-00004D5B0000}"/>
    <cellStyle name="Normal 2 3 4 2 3 2 2 7" xfId="18338" xr:uid="{00000000-0005-0000-0000-0000B8470000}"/>
    <cellStyle name="Normal 2 3 4 2 3 2 3" xfId="4034" xr:uid="{00000000-0005-0000-0000-0000D50F0000}"/>
    <cellStyle name="Normal 2 3 4 2 3 2 3 2" xfId="14107" xr:uid="{00000000-0005-0000-0000-00002F370000}"/>
    <cellStyle name="Normal 2 3 4 2 3 2 3 2 3" xfId="29203" xr:uid="{00000000-0005-0000-0000-000029720000}"/>
    <cellStyle name="Normal 2 3 4 2 3 2 3 3" xfId="9087" xr:uid="{00000000-0005-0000-0000-000093230000}"/>
    <cellStyle name="Normal 2 3 4 2 3 2 3 3 3" xfId="24186" xr:uid="{00000000-0005-0000-0000-0000905E0000}"/>
    <cellStyle name="Normal 2 3 4 2 3 2 3 5" xfId="19173" xr:uid="{00000000-0005-0000-0000-0000FB4A0000}"/>
    <cellStyle name="Normal 2 3 4 2 3 2 4" xfId="5726" xr:uid="{00000000-0005-0000-0000-000072160000}"/>
    <cellStyle name="Normal 2 3 4 2 3 2 4 2" xfId="15778" xr:uid="{00000000-0005-0000-0000-0000B63D0000}"/>
    <cellStyle name="Normal 2 3 4 2 3 2 4 2 3" xfId="30874" xr:uid="{00000000-0005-0000-0000-0000B0780000}"/>
    <cellStyle name="Normal 2 3 4 2 3 2 4 3" xfId="10758" xr:uid="{00000000-0005-0000-0000-00001A2A0000}"/>
    <cellStyle name="Normal 2 3 4 2 3 2 4 3 3" xfId="25857" xr:uid="{00000000-0005-0000-0000-000017650000}"/>
    <cellStyle name="Normal 2 3 4 2 3 2 4 5" xfId="20844" xr:uid="{00000000-0005-0000-0000-000082510000}"/>
    <cellStyle name="Normal 2 3 4 2 3 2 5" xfId="12436" xr:uid="{00000000-0005-0000-0000-0000A8300000}"/>
    <cellStyle name="Normal 2 3 4 2 3 2 5 3" xfId="27532" xr:uid="{00000000-0005-0000-0000-0000A26B0000}"/>
    <cellStyle name="Normal 2 3 4 2 3 2 6" xfId="7415" xr:uid="{00000000-0005-0000-0000-00000B1D0000}"/>
    <cellStyle name="Normal 2 3 4 2 3 2 6 3" xfId="22515" xr:uid="{00000000-0005-0000-0000-000009580000}"/>
    <cellStyle name="Normal 2 3 4 2 3 2 8" xfId="17502" xr:uid="{00000000-0005-0000-0000-000074440000}"/>
    <cellStyle name="Normal 2 3 4 2 3 3" xfId="2764" xr:uid="{00000000-0005-0000-0000-0000DE0A0000}"/>
    <cellStyle name="Normal 2 3 4 2 3 3 2" xfId="4453" xr:uid="{00000000-0005-0000-0000-000078110000}"/>
    <cellStyle name="Normal 2 3 4 2 3 3 2 2" xfId="14525" xr:uid="{00000000-0005-0000-0000-0000D1380000}"/>
    <cellStyle name="Normal 2 3 4 2 3 3 2 2 3" xfId="29621" xr:uid="{00000000-0005-0000-0000-0000CB730000}"/>
    <cellStyle name="Normal 2 3 4 2 3 3 2 3" xfId="9505" xr:uid="{00000000-0005-0000-0000-000035250000}"/>
    <cellStyle name="Normal 2 3 4 2 3 3 2 3 3" xfId="24604" xr:uid="{00000000-0005-0000-0000-000032600000}"/>
    <cellStyle name="Normal 2 3 4 2 3 3 2 5" xfId="19591" xr:uid="{00000000-0005-0000-0000-00009D4C0000}"/>
    <cellStyle name="Normal 2 3 4 2 3 3 3" xfId="6144" xr:uid="{00000000-0005-0000-0000-000014180000}"/>
    <cellStyle name="Normal 2 3 4 2 3 3 3 2" xfId="16196" xr:uid="{00000000-0005-0000-0000-0000583F0000}"/>
    <cellStyle name="Normal 2 3 4 2 3 3 3 3" xfId="11176" xr:uid="{00000000-0005-0000-0000-0000BC2B0000}"/>
    <cellStyle name="Normal 2 3 4 2 3 3 3 3 3" xfId="26275" xr:uid="{00000000-0005-0000-0000-0000B9660000}"/>
    <cellStyle name="Normal 2 3 4 2 3 3 3 5" xfId="21262" xr:uid="{00000000-0005-0000-0000-000024530000}"/>
    <cellStyle name="Normal 2 3 4 2 3 3 4" xfId="12854" xr:uid="{00000000-0005-0000-0000-00004A320000}"/>
    <cellStyle name="Normal 2 3 4 2 3 3 4 3" xfId="27950" xr:uid="{00000000-0005-0000-0000-0000446D0000}"/>
    <cellStyle name="Normal 2 3 4 2 3 3 5" xfId="7833" xr:uid="{00000000-0005-0000-0000-0000AD1E0000}"/>
    <cellStyle name="Normal 2 3 4 2 3 3 5 3" xfId="22933" xr:uid="{00000000-0005-0000-0000-0000AB590000}"/>
    <cellStyle name="Normal 2 3 4 2 3 3 7" xfId="17920" xr:uid="{00000000-0005-0000-0000-000016460000}"/>
    <cellStyle name="Normal 2 3 4 2 3 4" xfId="3616" xr:uid="{00000000-0005-0000-0000-0000330E0000}"/>
    <cellStyle name="Normal 2 3 4 2 3 4 2" xfId="13689" xr:uid="{00000000-0005-0000-0000-00008D350000}"/>
    <cellStyle name="Normal 2 3 4 2 3 4 2 3" xfId="28785" xr:uid="{00000000-0005-0000-0000-000087700000}"/>
    <cellStyle name="Normal 2 3 4 2 3 4 3" xfId="8669" xr:uid="{00000000-0005-0000-0000-0000F1210000}"/>
    <cellStyle name="Normal 2 3 4 2 3 4 3 3" xfId="23768" xr:uid="{00000000-0005-0000-0000-0000EE5C0000}"/>
    <cellStyle name="Normal 2 3 4 2 3 4 5" xfId="18755" xr:uid="{00000000-0005-0000-0000-000059490000}"/>
    <cellStyle name="Normal 2 3 4 2 3 5" xfId="5308" xr:uid="{00000000-0005-0000-0000-0000D0140000}"/>
    <cellStyle name="Normal 2 3 4 2 3 5 2" xfId="15360" xr:uid="{00000000-0005-0000-0000-0000143C0000}"/>
    <cellStyle name="Normal 2 3 4 2 3 5 2 3" xfId="30456" xr:uid="{00000000-0005-0000-0000-00000E770000}"/>
    <cellStyle name="Normal 2 3 4 2 3 5 3" xfId="10340" xr:uid="{00000000-0005-0000-0000-000078280000}"/>
    <cellStyle name="Normal 2 3 4 2 3 5 3 3" xfId="25439" xr:uid="{00000000-0005-0000-0000-000075630000}"/>
    <cellStyle name="Normal 2 3 4 2 3 5 5" xfId="20426" xr:uid="{00000000-0005-0000-0000-0000E04F0000}"/>
    <cellStyle name="Normal 2 3 4 2 3 6" xfId="12018" xr:uid="{00000000-0005-0000-0000-0000062F0000}"/>
    <cellStyle name="Normal 2 3 4 2 3 6 3" xfId="27114" xr:uid="{00000000-0005-0000-0000-0000006A0000}"/>
    <cellStyle name="Normal 2 3 4 2 3 7" xfId="6997" xr:uid="{00000000-0005-0000-0000-0000691B0000}"/>
    <cellStyle name="Normal 2 3 4 2 3 7 3" xfId="22097" xr:uid="{00000000-0005-0000-0000-000067560000}"/>
    <cellStyle name="Normal 2 3 4 2 3 9" xfId="17084" xr:uid="{00000000-0005-0000-0000-0000D2420000}"/>
    <cellStyle name="Normal 2 3 4 2 4" xfId="2135" xr:uid="{00000000-0005-0000-0000-000069080000}"/>
    <cellStyle name="Normal 2 3 4 2 4 2" xfId="2974" xr:uid="{00000000-0005-0000-0000-0000B00B0000}"/>
    <cellStyle name="Normal 2 3 4 2 4 2 2" xfId="4663" xr:uid="{00000000-0005-0000-0000-00004A120000}"/>
    <cellStyle name="Normal 2 3 4 2 4 2 2 2" xfId="14735" xr:uid="{00000000-0005-0000-0000-0000A3390000}"/>
    <cellStyle name="Normal 2 3 4 2 4 2 2 2 3" xfId="29831" xr:uid="{00000000-0005-0000-0000-00009D740000}"/>
    <cellStyle name="Normal 2 3 4 2 4 2 2 3" xfId="9715" xr:uid="{00000000-0005-0000-0000-000007260000}"/>
    <cellStyle name="Normal 2 3 4 2 4 2 2 3 3" xfId="24814" xr:uid="{00000000-0005-0000-0000-000004610000}"/>
    <cellStyle name="Normal 2 3 4 2 4 2 2 5" xfId="19801" xr:uid="{00000000-0005-0000-0000-00006F4D0000}"/>
    <cellStyle name="Normal 2 3 4 2 4 2 3" xfId="6354" xr:uid="{00000000-0005-0000-0000-0000E6180000}"/>
    <cellStyle name="Normal 2 3 4 2 4 2 3 2" xfId="16406" xr:uid="{00000000-0005-0000-0000-00002A400000}"/>
    <cellStyle name="Normal 2 3 4 2 4 2 3 3" xfId="11386" xr:uid="{00000000-0005-0000-0000-00008E2C0000}"/>
    <cellStyle name="Normal 2 3 4 2 4 2 3 3 3" xfId="26485" xr:uid="{00000000-0005-0000-0000-00008B670000}"/>
    <cellStyle name="Normal 2 3 4 2 4 2 3 5" xfId="21472" xr:uid="{00000000-0005-0000-0000-0000F6530000}"/>
    <cellStyle name="Normal 2 3 4 2 4 2 4" xfId="13064" xr:uid="{00000000-0005-0000-0000-00001C330000}"/>
    <cellStyle name="Normal 2 3 4 2 4 2 4 3" xfId="28160" xr:uid="{00000000-0005-0000-0000-0000166E0000}"/>
    <cellStyle name="Normal 2 3 4 2 4 2 5" xfId="8043" xr:uid="{00000000-0005-0000-0000-00007F1F0000}"/>
    <cellStyle name="Normal 2 3 4 2 4 2 5 3" xfId="23143" xr:uid="{00000000-0005-0000-0000-00007D5A0000}"/>
    <cellStyle name="Normal 2 3 4 2 4 2 7" xfId="18130" xr:uid="{00000000-0005-0000-0000-0000E8460000}"/>
    <cellStyle name="Normal 2 3 4 2 4 3" xfId="3826" xr:uid="{00000000-0005-0000-0000-0000050F0000}"/>
    <cellStyle name="Normal 2 3 4 2 4 3 2" xfId="13899" xr:uid="{00000000-0005-0000-0000-00005F360000}"/>
    <cellStyle name="Normal 2 3 4 2 4 3 2 3" xfId="28995" xr:uid="{00000000-0005-0000-0000-000059710000}"/>
    <cellStyle name="Normal 2 3 4 2 4 3 3" xfId="8879" xr:uid="{00000000-0005-0000-0000-0000C3220000}"/>
    <cellStyle name="Normal 2 3 4 2 4 3 3 3" xfId="23978" xr:uid="{00000000-0005-0000-0000-0000C05D0000}"/>
    <cellStyle name="Normal 2 3 4 2 4 3 5" xfId="18965" xr:uid="{00000000-0005-0000-0000-00002B4A0000}"/>
    <cellStyle name="Normal 2 3 4 2 4 4" xfId="5518" xr:uid="{00000000-0005-0000-0000-0000A2150000}"/>
    <cellStyle name="Normal 2 3 4 2 4 4 2" xfId="15570" xr:uid="{00000000-0005-0000-0000-0000E63C0000}"/>
    <cellStyle name="Normal 2 3 4 2 4 4 2 3" xfId="30666" xr:uid="{00000000-0005-0000-0000-0000E0770000}"/>
    <cellStyle name="Normal 2 3 4 2 4 4 3" xfId="10550" xr:uid="{00000000-0005-0000-0000-00004A290000}"/>
    <cellStyle name="Normal 2 3 4 2 4 4 3 3" xfId="25649" xr:uid="{00000000-0005-0000-0000-000047640000}"/>
    <cellStyle name="Normal 2 3 4 2 4 4 5" xfId="20636" xr:uid="{00000000-0005-0000-0000-0000B2500000}"/>
    <cellStyle name="Normal 2 3 4 2 4 5" xfId="12228" xr:uid="{00000000-0005-0000-0000-0000D82F0000}"/>
    <cellStyle name="Normal 2 3 4 2 4 5 3" xfId="27324" xr:uid="{00000000-0005-0000-0000-0000D26A0000}"/>
    <cellStyle name="Normal 2 3 4 2 4 6" xfId="7207" xr:uid="{00000000-0005-0000-0000-00003B1C0000}"/>
    <cellStyle name="Normal 2 3 4 2 4 6 3" xfId="22307" xr:uid="{00000000-0005-0000-0000-000039570000}"/>
    <cellStyle name="Normal 2 3 4 2 4 8" xfId="17294" xr:uid="{00000000-0005-0000-0000-0000A4430000}"/>
    <cellStyle name="Normal 2 3 4 2 5" xfId="2556" xr:uid="{00000000-0005-0000-0000-00000E0A0000}"/>
    <cellStyle name="Normal 2 3 4 2 5 2" xfId="4245" xr:uid="{00000000-0005-0000-0000-0000A8100000}"/>
    <cellStyle name="Normal 2 3 4 2 5 2 2" xfId="14317" xr:uid="{00000000-0005-0000-0000-000001380000}"/>
    <cellStyle name="Normal 2 3 4 2 5 2 2 3" xfId="29413" xr:uid="{00000000-0005-0000-0000-0000FB720000}"/>
    <cellStyle name="Normal 2 3 4 2 5 2 3" xfId="9297" xr:uid="{00000000-0005-0000-0000-000065240000}"/>
    <cellStyle name="Normal 2 3 4 2 5 2 3 3" xfId="24396" xr:uid="{00000000-0005-0000-0000-0000625F0000}"/>
    <cellStyle name="Normal 2 3 4 2 5 2 5" xfId="19383" xr:uid="{00000000-0005-0000-0000-0000CD4B0000}"/>
    <cellStyle name="Normal 2 3 4 2 5 3" xfId="5936" xr:uid="{00000000-0005-0000-0000-000044170000}"/>
    <cellStyle name="Normal 2 3 4 2 5 3 2" xfId="15988" xr:uid="{00000000-0005-0000-0000-0000883E0000}"/>
    <cellStyle name="Normal 2 3 4 2 5 3 3" xfId="10968" xr:uid="{00000000-0005-0000-0000-0000EC2A0000}"/>
    <cellStyle name="Normal 2 3 4 2 5 3 3 3" xfId="26067" xr:uid="{00000000-0005-0000-0000-0000E9650000}"/>
    <cellStyle name="Normal 2 3 4 2 5 3 5" xfId="21054" xr:uid="{00000000-0005-0000-0000-000054520000}"/>
    <cellStyle name="Normal 2 3 4 2 5 4" xfId="12646" xr:uid="{00000000-0005-0000-0000-00007A310000}"/>
    <cellStyle name="Normal 2 3 4 2 5 4 3" xfId="27742" xr:uid="{00000000-0005-0000-0000-0000746C0000}"/>
    <cellStyle name="Normal 2 3 4 2 5 5" xfId="7625" xr:uid="{00000000-0005-0000-0000-0000DD1D0000}"/>
    <cellStyle name="Normal 2 3 4 2 5 5 3" xfId="22725" xr:uid="{00000000-0005-0000-0000-0000DB580000}"/>
    <cellStyle name="Normal 2 3 4 2 5 7" xfId="17712" xr:uid="{00000000-0005-0000-0000-000046450000}"/>
    <cellStyle name="Normal 2 3 4 2 6" xfId="3408" xr:uid="{00000000-0005-0000-0000-0000630D0000}"/>
    <cellStyle name="Normal 2 3 4 2 6 2" xfId="13481" xr:uid="{00000000-0005-0000-0000-0000BD340000}"/>
    <cellStyle name="Normal 2 3 4 2 6 2 3" xfId="28577" xr:uid="{00000000-0005-0000-0000-0000B76F0000}"/>
    <cellStyle name="Normal 2 3 4 2 6 3" xfId="8461" xr:uid="{00000000-0005-0000-0000-000021210000}"/>
    <cellStyle name="Normal 2 3 4 2 6 3 3" xfId="23560" xr:uid="{00000000-0005-0000-0000-00001E5C0000}"/>
    <cellStyle name="Normal 2 3 4 2 6 5" xfId="18547" xr:uid="{00000000-0005-0000-0000-000089480000}"/>
    <cellStyle name="Normal 2 3 4 2 7" xfId="5100" xr:uid="{00000000-0005-0000-0000-000000140000}"/>
    <cellStyle name="Normal 2 3 4 2 7 2" xfId="15152" xr:uid="{00000000-0005-0000-0000-0000443B0000}"/>
    <cellStyle name="Normal 2 3 4 2 7 2 3" xfId="30248" xr:uid="{00000000-0005-0000-0000-00003E760000}"/>
    <cellStyle name="Normal 2 3 4 2 7 3" xfId="10132" xr:uid="{00000000-0005-0000-0000-0000A8270000}"/>
    <cellStyle name="Normal 2 3 4 2 7 3 3" xfId="25231" xr:uid="{00000000-0005-0000-0000-0000A5620000}"/>
    <cellStyle name="Normal 2 3 4 2 7 5" xfId="20218" xr:uid="{00000000-0005-0000-0000-0000104F0000}"/>
    <cellStyle name="Normal 2 3 4 2 8" xfId="11810" xr:uid="{00000000-0005-0000-0000-0000362E0000}"/>
    <cellStyle name="Normal 2 3 4 2 8 3" xfId="26906" xr:uid="{00000000-0005-0000-0000-000030690000}"/>
    <cellStyle name="Normal 2 3 4 2 9" xfId="6789" xr:uid="{00000000-0005-0000-0000-0000991A0000}"/>
    <cellStyle name="Normal 2 3 4 2 9 3" xfId="21889" xr:uid="{00000000-0005-0000-0000-000097550000}"/>
    <cellStyle name="Normal 2 3 4 3" xfId="1755" xr:uid="{00000000-0005-0000-0000-0000ED060000}"/>
    <cellStyle name="Normal 2 3 4 3 10" xfId="16928" xr:uid="{00000000-0005-0000-0000-000036420000}"/>
    <cellStyle name="Normal 2 3 4 3 2" xfId="1974" xr:uid="{00000000-0005-0000-0000-0000C8070000}"/>
    <cellStyle name="Normal 2 3 4 3 2 2" xfId="2395" xr:uid="{00000000-0005-0000-0000-00006D090000}"/>
    <cellStyle name="Normal 2 3 4 3 2 2 2" xfId="3234" xr:uid="{00000000-0005-0000-0000-0000B40C0000}"/>
    <cellStyle name="Normal 2 3 4 3 2 2 2 2" xfId="4923" xr:uid="{00000000-0005-0000-0000-00004E130000}"/>
    <cellStyle name="Normal 2 3 4 3 2 2 2 2 2" xfId="14995" xr:uid="{00000000-0005-0000-0000-0000A73A0000}"/>
    <cellStyle name="Normal 2 3 4 3 2 2 2 2 2 3" xfId="30091" xr:uid="{00000000-0005-0000-0000-0000A1750000}"/>
    <cellStyle name="Normal 2 3 4 3 2 2 2 2 3" xfId="9975" xr:uid="{00000000-0005-0000-0000-00000B270000}"/>
    <cellStyle name="Normal 2 3 4 3 2 2 2 2 3 3" xfId="25074" xr:uid="{00000000-0005-0000-0000-000008620000}"/>
    <cellStyle name="Normal 2 3 4 3 2 2 2 2 5" xfId="20061" xr:uid="{00000000-0005-0000-0000-0000734E0000}"/>
    <cellStyle name="Normal 2 3 4 3 2 2 2 3" xfId="6614" xr:uid="{00000000-0005-0000-0000-0000EA190000}"/>
    <cellStyle name="Normal 2 3 4 3 2 2 2 3 2" xfId="16666" xr:uid="{00000000-0005-0000-0000-00002E410000}"/>
    <cellStyle name="Normal 2 3 4 3 2 2 2 3 3" xfId="11646" xr:uid="{00000000-0005-0000-0000-0000922D0000}"/>
    <cellStyle name="Normal 2 3 4 3 2 2 2 3 3 3" xfId="26745" xr:uid="{00000000-0005-0000-0000-00008F680000}"/>
    <cellStyle name="Normal 2 3 4 3 2 2 2 3 5" xfId="21732" xr:uid="{00000000-0005-0000-0000-0000FA540000}"/>
    <cellStyle name="Normal 2 3 4 3 2 2 2 4" xfId="13324" xr:uid="{00000000-0005-0000-0000-000020340000}"/>
    <cellStyle name="Normal 2 3 4 3 2 2 2 4 3" xfId="28420" xr:uid="{00000000-0005-0000-0000-00001A6F0000}"/>
    <cellStyle name="Normal 2 3 4 3 2 2 2 5" xfId="8303" xr:uid="{00000000-0005-0000-0000-000083200000}"/>
    <cellStyle name="Normal 2 3 4 3 2 2 2 5 3" xfId="23403" xr:uid="{00000000-0005-0000-0000-0000815B0000}"/>
    <cellStyle name="Normal 2 3 4 3 2 2 2 7" xfId="18390" xr:uid="{00000000-0005-0000-0000-0000EC470000}"/>
    <cellStyle name="Normal 2 3 4 3 2 2 3" xfId="4086" xr:uid="{00000000-0005-0000-0000-000009100000}"/>
    <cellStyle name="Normal 2 3 4 3 2 2 3 2" xfId="14159" xr:uid="{00000000-0005-0000-0000-000063370000}"/>
    <cellStyle name="Normal 2 3 4 3 2 2 3 2 3" xfId="29255" xr:uid="{00000000-0005-0000-0000-00005D720000}"/>
    <cellStyle name="Normal 2 3 4 3 2 2 3 3" xfId="9139" xr:uid="{00000000-0005-0000-0000-0000C7230000}"/>
    <cellStyle name="Normal 2 3 4 3 2 2 3 3 3" xfId="24238" xr:uid="{00000000-0005-0000-0000-0000C45E0000}"/>
    <cellStyle name="Normal 2 3 4 3 2 2 3 5" xfId="19225" xr:uid="{00000000-0005-0000-0000-00002F4B0000}"/>
    <cellStyle name="Normal 2 3 4 3 2 2 4" xfId="5778" xr:uid="{00000000-0005-0000-0000-0000A6160000}"/>
    <cellStyle name="Normal 2 3 4 3 2 2 4 2" xfId="15830" xr:uid="{00000000-0005-0000-0000-0000EA3D0000}"/>
    <cellStyle name="Normal 2 3 4 3 2 2 4 2 3" xfId="30926" xr:uid="{00000000-0005-0000-0000-0000E4780000}"/>
    <cellStyle name="Normal 2 3 4 3 2 2 4 3" xfId="10810" xr:uid="{00000000-0005-0000-0000-00004E2A0000}"/>
    <cellStyle name="Normal 2 3 4 3 2 2 4 3 3" xfId="25909" xr:uid="{00000000-0005-0000-0000-00004B650000}"/>
    <cellStyle name="Normal 2 3 4 3 2 2 4 5" xfId="20896" xr:uid="{00000000-0005-0000-0000-0000B6510000}"/>
    <cellStyle name="Normal 2 3 4 3 2 2 5" xfId="12488" xr:uid="{00000000-0005-0000-0000-0000DC300000}"/>
    <cellStyle name="Normal 2 3 4 3 2 2 5 3" xfId="27584" xr:uid="{00000000-0005-0000-0000-0000D66B0000}"/>
    <cellStyle name="Normal 2 3 4 3 2 2 6" xfId="7467" xr:uid="{00000000-0005-0000-0000-00003F1D0000}"/>
    <cellStyle name="Normal 2 3 4 3 2 2 6 3" xfId="22567" xr:uid="{00000000-0005-0000-0000-00003D580000}"/>
    <cellStyle name="Normal 2 3 4 3 2 2 8" xfId="17554" xr:uid="{00000000-0005-0000-0000-0000A8440000}"/>
    <cellStyle name="Normal 2 3 4 3 2 3" xfId="2816" xr:uid="{00000000-0005-0000-0000-0000120B0000}"/>
    <cellStyle name="Normal 2 3 4 3 2 3 2" xfId="4505" xr:uid="{00000000-0005-0000-0000-0000AC110000}"/>
    <cellStyle name="Normal 2 3 4 3 2 3 2 2" xfId="14577" xr:uid="{00000000-0005-0000-0000-000005390000}"/>
    <cellStyle name="Normal 2 3 4 3 2 3 2 2 3" xfId="29673" xr:uid="{00000000-0005-0000-0000-0000FF730000}"/>
    <cellStyle name="Normal 2 3 4 3 2 3 2 3" xfId="9557" xr:uid="{00000000-0005-0000-0000-000069250000}"/>
    <cellStyle name="Normal 2 3 4 3 2 3 2 3 3" xfId="24656" xr:uid="{00000000-0005-0000-0000-000066600000}"/>
    <cellStyle name="Normal 2 3 4 3 2 3 2 5" xfId="19643" xr:uid="{00000000-0005-0000-0000-0000D14C0000}"/>
    <cellStyle name="Normal 2 3 4 3 2 3 3" xfId="6196" xr:uid="{00000000-0005-0000-0000-000048180000}"/>
    <cellStyle name="Normal 2 3 4 3 2 3 3 2" xfId="16248" xr:uid="{00000000-0005-0000-0000-00008C3F0000}"/>
    <cellStyle name="Normal 2 3 4 3 2 3 3 3" xfId="11228" xr:uid="{00000000-0005-0000-0000-0000F02B0000}"/>
    <cellStyle name="Normal 2 3 4 3 2 3 3 3 3" xfId="26327" xr:uid="{00000000-0005-0000-0000-0000ED660000}"/>
    <cellStyle name="Normal 2 3 4 3 2 3 3 5" xfId="21314" xr:uid="{00000000-0005-0000-0000-000058530000}"/>
    <cellStyle name="Normal 2 3 4 3 2 3 4" xfId="12906" xr:uid="{00000000-0005-0000-0000-00007E320000}"/>
    <cellStyle name="Normal 2 3 4 3 2 3 4 3" xfId="28002" xr:uid="{00000000-0005-0000-0000-0000786D0000}"/>
    <cellStyle name="Normal 2 3 4 3 2 3 5" xfId="7885" xr:uid="{00000000-0005-0000-0000-0000E11E0000}"/>
    <cellStyle name="Normal 2 3 4 3 2 3 5 3" xfId="22985" xr:uid="{00000000-0005-0000-0000-0000DF590000}"/>
    <cellStyle name="Normal 2 3 4 3 2 3 7" xfId="17972" xr:uid="{00000000-0005-0000-0000-00004A460000}"/>
    <cellStyle name="Normal 2 3 4 3 2 4" xfId="3668" xr:uid="{00000000-0005-0000-0000-0000670E0000}"/>
    <cellStyle name="Normal 2 3 4 3 2 4 2" xfId="13741" xr:uid="{00000000-0005-0000-0000-0000C1350000}"/>
    <cellStyle name="Normal 2 3 4 3 2 4 2 3" xfId="28837" xr:uid="{00000000-0005-0000-0000-0000BB700000}"/>
    <cellStyle name="Normal 2 3 4 3 2 4 3" xfId="8721" xr:uid="{00000000-0005-0000-0000-000025220000}"/>
    <cellStyle name="Normal 2 3 4 3 2 4 3 3" xfId="23820" xr:uid="{00000000-0005-0000-0000-0000225D0000}"/>
    <cellStyle name="Normal 2 3 4 3 2 4 5" xfId="18807" xr:uid="{00000000-0005-0000-0000-00008D490000}"/>
    <cellStyle name="Normal 2 3 4 3 2 5" xfId="5360" xr:uid="{00000000-0005-0000-0000-000004150000}"/>
    <cellStyle name="Normal 2 3 4 3 2 5 2" xfId="15412" xr:uid="{00000000-0005-0000-0000-0000483C0000}"/>
    <cellStyle name="Normal 2 3 4 3 2 5 2 3" xfId="30508" xr:uid="{00000000-0005-0000-0000-000042770000}"/>
    <cellStyle name="Normal 2 3 4 3 2 5 3" xfId="10392" xr:uid="{00000000-0005-0000-0000-0000AC280000}"/>
    <cellStyle name="Normal 2 3 4 3 2 5 3 3" xfId="25491" xr:uid="{00000000-0005-0000-0000-0000A9630000}"/>
    <cellStyle name="Normal 2 3 4 3 2 5 5" xfId="20478" xr:uid="{00000000-0005-0000-0000-000014500000}"/>
    <cellStyle name="Normal 2 3 4 3 2 6" xfId="12070" xr:uid="{00000000-0005-0000-0000-00003A2F0000}"/>
    <cellStyle name="Normal 2 3 4 3 2 6 3" xfId="27166" xr:uid="{00000000-0005-0000-0000-0000346A0000}"/>
    <cellStyle name="Normal 2 3 4 3 2 7" xfId="7049" xr:uid="{00000000-0005-0000-0000-00009D1B0000}"/>
    <cellStyle name="Normal 2 3 4 3 2 7 3" xfId="22149" xr:uid="{00000000-0005-0000-0000-00009B560000}"/>
    <cellStyle name="Normal 2 3 4 3 2 9" xfId="17136" xr:uid="{00000000-0005-0000-0000-000006430000}"/>
    <cellStyle name="Normal 2 3 4 3 3" xfId="2187" xr:uid="{00000000-0005-0000-0000-00009D080000}"/>
    <cellStyle name="Normal 2 3 4 3 3 2" xfId="3026" xr:uid="{00000000-0005-0000-0000-0000E40B0000}"/>
    <cellStyle name="Normal 2 3 4 3 3 2 2" xfId="4715" xr:uid="{00000000-0005-0000-0000-00007E120000}"/>
    <cellStyle name="Normal 2 3 4 3 3 2 2 2" xfId="14787" xr:uid="{00000000-0005-0000-0000-0000D7390000}"/>
    <cellStyle name="Normal 2 3 4 3 3 2 2 2 3" xfId="29883" xr:uid="{00000000-0005-0000-0000-0000D1740000}"/>
    <cellStyle name="Normal 2 3 4 3 3 2 2 3" xfId="9767" xr:uid="{00000000-0005-0000-0000-00003B260000}"/>
    <cellStyle name="Normal 2 3 4 3 3 2 2 3 3" xfId="24866" xr:uid="{00000000-0005-0000-0000-000038610000}"/>
    <cellStyle name="Normal 2 3 4 3 3 2 2 5" xfId="19853" xr:uid="{00000000-0005-0000-0000-0000A34D0000}"/>
    <cellStyle name="Normal 2 3 4 3 3 2 3" xfId="6406" xr:uid="{00000000-0005-0000-0000-00001A190000}"/>
    <cellStyle name="Normal 2 3 4 3 3 2 3 2" xfId="16458" xr:uid="{00000000-0005-0000-0000-00005E400000}"/>
    <cellStyle name="Normal 2 3 4 3 3 2 3 3" xfId="11438" xr:uid="{00000000-0005-0000-0000-0000C22C0000}"/>
    <cellStyle name="Normal 2 3 4 3 3 2 3 3 3" xfId="26537" xr:uid="{00000000-0005-0000-0000-0000BF670000}"/>
    <cellStyle name="Normal 2 3 4 3 3 2 3 5" xfId="21524" xr:uid="{00000000-0005-0000-0000-00002A540000}"/>
    <cellStyle name="Normal 2 3 4 3 3 2 4" xfId="13116" xr:uid="{00000000-0005-0000-0000-000050330000}"/>
    <cellStyle name="Normal 2 3 4 3 3 2 4 3" xfId="28212" xr:uid="{00000000-0005-0000-0000-00004A6E0000}"/>
    <cellStyle name="Normal 2 3 4 3 3 2 5" xfId="8095" xr:uid="{00000000-0005-0000-0000-0000B31F0000}"/>
    <cellStyle name="Normal 2 3 4 3 3 2 5 3" xfId="23195" xr:uid="{00000000-0005-0000-0000-0000B15A0000}"/>
    <cellStyle name="Normal 2 3 4 3 3 2 7" xfId="18182" xr:uid="{00000000-0005-0000-0000-00001C470000}"/>
    <cellStyle name="Normal 2 3 4 3 3 3" xfId="3878" xr:uid="{00000000-0005-0000-0000-0000390F0000}"/>
    <cellStyle name="Normal 2 3 4 3 3 3 2" xfId="13951" xr:uid="{00000000-0005-0000-0000-000093360000}"/>
    <cellStyle name="Normal 2 3 4 3 3 3 2 3" xfId="29047" xr:uid="{00000000-0005-0000-0000-00008D710000}"/>
    <cellStyle name="Normal 2 3 4 3 3 3 3" xfId="8931" xr:uid="{00000000-0005-0000-0000-0000F7220000}"/>
    <cellStyle name="Normal 2 3 4 3 3 3 3 3" xfId="24030" xr:uid="{00000000-0005-0000-0000-0000F45D0000}"/>
    <cellStyle name="Normal 2 3 4 3 3 3 5" xfId="19017" xr:uid="{00000000-0005-0000-0000-00005F4A0000}"/>
    <cellStyle name="Normal 2 3 4 3 3 4" xfId="5570" xr:uid="{00000000-0005-0000-0000-0000D6150000}"/>
    <cellStyle name="Normal 2 3 4 3 3 4 2" xfId="15622" xr:uid="{00000000-0005-0000-0000-00001A3D0000}"/>
    <cellStyle name="Normal 2 3 4 3 3 4 2 3" xfId="30718" xr:uid="{00000000-0005-0000-0000-000014780000}"/>
    <cellStyle name="Normal 2 3 4 3 3 4 3" xfId="10602" xr:uid="{00000000-0005-0000-0000-00007E290000}"/>
    <cellStyle name="Normal 2 3 4 3 3 4 3 3" xfId="25701" xr:uid="{00000000-0005-0000-0000-00007B640000}"/>
    <cellStyle name="Normal 2 3 4 3 3 4 5" xfId="20688" xr:uid="{00000000-0005-0000-0000-0000E6500000}"/>
    <cellStyle name="Normal 2 3 4 3 3 5" xfId="12280" xr:uid="{00000000-0005-0000-0000-00000C300000}"/>
    <cellStyle name="Normal 2 3 4 3 3 5 3" xfId="27376" xr:uid="{00000000-0005-0000-0000-0000066B0000}"/>
    <cellStyle name="Normal 2 3 4 3 3 6" xfId="7259" xr:uid="{00000000-0005-0000-0000-00006F1C0000}"/>
    <cellStyle name="Normal 2 3 4 3 3 6 3" xfId="22359" xr:uid="{00000000-0005-0000-0000-00006D570000}"/>
    <cellStyle name="Normal 2 3 4 3 3 8" xfId="17346" xr:uid="{00000000-0005-0000-0000-0000D8430000}"/>
    <cellStyle name="Normal 2 3 4 3 4" xfId="2608" xr:uid="{00000000-0005-0000-0000-0000420A0000}"/>
    <cellStyle name="Normal 2 3 4 3 4 2" xfId="4297" xr:uid="{00000000-0005-0000-0000-0000DC100000}"/>
    <cellStyle name="Normal 2 3 4 3 4 2 2" xfId="14369" xr:uid="{00000000-0005-0000-0000-000035380000}"/>
    <cellStyle name="Normal 2 3 4 3 4 2 2 3" xfId="29465" xr:uid="{00000000-0005-0000-0000-00002F730000}"/>
    <cellStyle name="Normal 2 3 4 3 4 2 3" xfId="9349" xr:uid="{00000000-0005-0000-0000-000099240000}"/>
    <cellStyle name="Normal 2 3 4 3 4 2 3 3" xfId="24448" xr:uid="{00000000-0005-0000-0000-0000965F0000}"/>
    <cellStyle name="Normal 2 3 4 3 4 2 5" xfId="19435" xr:uid="{00000000-0005-0000-0000-0000014C0000}"/>
    <cellStyle name="Normal 2 3 4 3 4 3" xfId="5988" xr:uid="{00000000-0005-0000-0000-000078170000}"/>
    <cellStyle name="Normal 2 3 4 3 4 3 2" xfId="16040" xr:uid="{00000000-0005-0000-0000-0000BC3E0000}"/>
    <cellStyle name="Normal 2 3 4 3 4 3 3" xfId="11020" xr:uid="{00000000-0005-0000-0000-0000202B0000}"/>
    <cellStyle name="Normal 2 3 4 3 4 3 3 3" xfId="26119" xr:uid="{00000000-0005-0000-0000-00001D660000}"/>
    <cellStyle name="Normal 2 3 4 3 4 3 5" xfId="21106" xr:uid="{00000000-0005-0000-0000-000088520000}"/>
    <cellStyle name="Normal 2 3 4 3 4 4" xfId="12698" xr:uid="{00000000-0005-0000-0000-0000AE310000}"/>
    <cellStyle name="Normal 2 3 4 3 4 4 3" xfId="27794" xr:uid="{00000000-0005-0000-0000-0000A86C0000}"/>
    <cellStyle name="Normal 2 3 4 3 4 5" xfId="7677" xr:uid="{00000000-0005-0000-0000-0000111E0000}"/>
    <cellStyle name="Normal 2 3 4 3 4 5 3" xfId="22777" xr:uid="{00000000-0005-0000-0000-00000F590000}"/>
    <cellStyle name="Normal 2 3 4 3 4 7" xfId="17764" xr:uid="{00000000-0005-0000-0000-00007A450000}"/>
    <cellStyle name="Normal 2 3 4 3 5" xfId="3460" xr:uid="{00000000-0005-0000-0000-0000970D0000}"/>
    <cellStyle name="Normal 2 3 4 3 5 2" xfId="13533" xr:uid="{00000000-0005-0000-0000-0000F1340000}"/>
    <cellStyle name="Normal 2 3 4 3 5 2 3" xfId="28629" xr:uid="{00000000-0005-0000-0000-0000EB6F0000}"/>
    <cellStyle name="Normal 2 3 4 3 5 3" xfId="8513" xr:uid="{00000000-0005-0000-0000-000055210000}"/>
    <cellStyle name="Normal 2 3 4 3 5 3 3" xfId="23612" xr:uid="{00000000-0005-0000-0000-0000525C0000}"/>
    <cellStyle name="Normal 2 3 4 3 5 5" xfId="18599" xr:uid="{00000000-0005-0000-0000-0000BD480000}"/>
    <cellStyle name="Normal 2 3 4 3 6" xfId="5152" xr:uid="{00000000-0005-0000-0000-000034140000}"/>
    <cellStyle name="Normal 2 3 4 3 6 2" xfId="15204" xr:uid="{00000000-0005-0000-0000-0000783B0000}"/>
    <cellStyle name="Normal 2 3 4 3 6 2 3" xfId="30300" xr:uid="{00000000-0005-0000-0000-000072760000}"/>
    <cellStyle name="Normal 2 3 4 3 6 3" xfId="10184" xr:uid="{00000000-0005-0000-0000-0000DC270000}"/>
    <cellStyle name="Normal 2 3 4 3 6 3 3" xfId="25283" xr:uid="{00000000-0005-0000-0000-0000D9620000}"/>
    <cellStyle name="Normal 2 3 4 3 6 5" xfId="20270" xr:uid="{00000000-0005-0000-0000-0000444F0000}"/>
    <cellStyle name="Normal 2 3 4 3 7" xfId="11862" xr:uid="{00000000-0005-0000-0000-00006A2E0000}"/>
    <cellStyle name="Normal 2 3 4 3 7 3" xfId="26958" xr:uid="{00000000-0005-0000-0000-000064690000}"/>
    <cellStyle name="Normal 2 3 4 3 8" xfId="6841" xr:uid="{00000000-0005-0000-0000-0000CD1A0000}"/>
    <cellStyle name="Normal 2 3 4 3 8 3" xfId="21941" xr:uid="{00000000-0005-0000-0000-0000CB550000}"/>
    <cellStyle name="Normal 2 3 4 4" xfId="1868" xr:uid="{00000000-0005-0000-0000-00005E070000}"/>
    <cellStyle name="Normal 2 3 4 4 2" xfId="2291" xr:uid="{00000000-0005-0000-0000-000005090000}"/>
    <cellStyle name="Normal 2 3 4 4 2 2" xfId="3130" xr:uid="{00000000-0005-0000-0000-00004C0C0000}"/>
    <cellStyle name="Normal 2 3 4 4 2 2 2" xfId="4819" xr:uid="{00000000-0005-0000-0000-0000E6120000}"/>
    <cellStyle name="Normal 2 3 4 4 2 2 2 2" xfId="14891" xr:uid="{00000000-0005-0000-0000-00003F3A0000}"/>
    <cellStyle name="Normal 2 3 4 4 2 2 2 2 3" xfId="29987" xr:uid="{00000000-0005-0000-0000-000039750000}"/>
    <cellStyle name="Normal 2 3 4 4 2 2 2 3" xfId="9871" xr:uid="{00000000-0005-0000-0000-0000A3260000}"/>
    <cellStyle name="Normal 2 3 4 4 2 2 2 3 3" xfId="24970" xr:uid="{00000000-0005-0000-0000-0000A0610000}"/>
    <cellStyle name="Normal 2 3 4 4 2 2 2 5" xfId="19957" xr:uid="{00000000-0005-0000-0000-00000B4E0000}"/>
    <cellStyle name="Normal 2 3 4 4 2 2 3" xfId="6510" xr:uid="{00000000-0005-0000-0000-000082190000}"/>
    <cellStyle name="Normal 2 3 4 4 2 2 3 2" xfId="16562" xr:uid="{00000000-0005-0000-0000-0000C6400000}"/>
    <cellStyle name="Normal 2 3 4 4 2 2 3 3" xfId="11542" xr:uid="{00000000-0005-0000-0000-00002A2D0000}"/>
    <cellStyle name="Normal 2 3 4 4 2 2 3 3 3" xfId="26641" xr:uid="{00000000-0005-0000-0000-000027680000}"/>
    <cellStyle name="Normal 2 3 4 4 2 2 3 5" xfId="21628" xr:uid="{00000000-0005-0000-0000-000092540000}"/>
    <cellStyle name="Normal 2 3 4 4 2 2 4" xfId="13220" xr:uid="{00000000-0005-0000-0000-0000B8330000}"/>
    <cellStyle name="Normal 2 3 4 4 2 2 4 3" xfId="28316" xr:uid="{00000000-0005-0000-0000-0000B26E0000}"/>
    <cellStyle name="Normal 2 3 4 4 2 2 5" xfId="8199" xr:uid="{00000000-0005-0000-0000-00001B200000}"/>
    <cellStyle name="Normal 2 3 4 4 2 2 5 3" xfId="23299" xr:uid="{00000000-0005-0000-0000-0000195B0000}"/>
    <cellStyle name="Normal 2 3 4 4 2 2 7" xfId="18286" xr:uid="{00000000-0005-0000-0000-000084470000}"/>
    <cellStyle name="Normal 2 3 4 4 2 3" xfId="3982" xr:uid="{00000000-0005-0000-0000-0000A10F0000}"/>
    <cellStyle name="Normal 2 3 4 4 2 3 2" xfId="14055" xr:uid="{00000000-0005-0000-0000-0000FB360000}"/>
    <cellStyle name="Normal 2 3 4 4 2 3 2 3" xfId="29151" xr:uid="{00000000-0005-0000-0000-0000F5710000}"/>
    <cellStyle name="Normal 2 3 4 4 2 3 3" xfId="9035" xr:uid="{00000000-0005-0000-0000-00005F230000}"/>
    <cellStyle name="Normal 2 3 4 4 2 3 3 3" xfId="24134" xr:uid="{00000000-0005-0000-0000-00005C5E0000}"/>
    <cellStyle name="Normal 2 3 4 4 2 3 5" xfId="19121" xr:uid="{00000000-0005-0000-0000-0000C74A0000}"/>
    <cellStyle name="Normal 2 3 4 4 2 4" xfId="5674" xr:uid="{00000000-0005-0000-0000-00003E160000}"/>
    <cellStyle name="Normal 2 3 4 4 2 4 2" xfId="15726" xr:uid="{00000000-0005-0000-0000-0000823D0000}"/>
    <cellStyle name="Normal 2 3 4 4 2 4 2 3" xfId="30822" xr:uid="{00000000-0005-0000-0000-00007C780000}"/>
    <cellStyle name="Normal 2 3 4 4 2 4 3" xfId="10706" xr:uid="{00000000-0005-0000-0000-0000E6290000}"/>
    <cellStyle name="Normal 2 3 4 4 2 4 3 3" xfId="25805" xr:uid="{00000000-0005-0000-0000-0000E3640000}"/>
    <cellStyle name="Normal 2 3 4 4 2 4 5" xfId="20792" xr:uid="{00000000-0005-0000-0000-00004E510000}"/>
    <cellStyle name="Normal 2 3 4 4 2 5" xfId="12384" xr:uid="{00000000-0005-0000-0000-000074300000}"/>
    <cellStyle name="Normal 2 3 4 4 2 5 3" xfId="27480" xr:uid="{00000000-0005-0000-0000-00006E6B0000}"/>
    <cellStyle name="Normal 2 3 4 4 2 6" xfId="7363" xr:uid="{00000000-0005-0000-0000-0000D71C0000}"/>
    <cellStyle name="Normal 2 3 4 4 2 6 3" xfId="22463" xr:uid="{00000000-0005-0000-0000-0000D5570000}"/>
    <cellStyle name="Normal 2 3 4 4 2 8" xfId="17450" xr:uid="{00000000-0005-0000-0000-000040440000}"/>
    <cellStyle name="Normal 2 3 4 4 3" xfId="2712" xr:uid="{00000000-0005-0000-0000-0000AA0A0000}"/>
    <cellStyle name="Normal 2 3 4 4 3 2" xfId="4401" xr:uid="{00000000-0005-0000-0000-000044110000}"/>
    <cellStyle name="Normal 2 3 4 4 3 2 2" xfId="14473" xr:uid="{00000000-0005-0000-0000-00009D380000}"/>
    <cellStyle name="Normal 2 3 4 4 3 2 2 3" xfId="29569" xr:uid="{00000000-0005-0000-0000-000097730000}"/>
    <cellStyle name="Normal 2 3 4 4 3 2 3" xfId="9453" xr:uid="{00000000-0005-0000-0000-000001250000}"/>
    <cellStyle name="Normal 2 3 4 4 3 2 3 3" xfId="24552" xr:uid="{00000000-0005-0000-0000-0000FE5F0000}"/>
    <cellStyle name="Normal 2 3 4 4 3 2 5" xfId="19539" xr:uid="{00000000-0005-0000-0000-0000694C0000}"/>
    <cellStyle name="Normal 2 3 4 4 3 3" xfId="6092" xr:uid="{00000000-0005-0000-0000-0000E0170000}"/>
    <cellStyle name="Normal 2 3 4 4 3 3 2" xfId="16144" xr:uid="{00000000-0005-0000-0000-0000243F0000}"/>
    <cellStyle name="Normal 2 3 4 4 3 3 3" xfId="11124" xr:uid="{00000000-0005-0000-0000-0000882B0000}"/>
    <cellStyle name="Normal 2 3 4 4 3 3 3 3" xfId="26223" xr:uid="{00000000-0005-0000-0000-000085660000}"/>
    <cellStyle name="Normal 2 3 4 4 3 3 5" xfId="21210" xr:uid="{00000000-0005-0000-0000-0000F0520000}"/>
    <cellStyle name="Normal 2 3 4 4 3 4" xfId="12802" xr:uid="{00000000-0005-0000-0000-000016320000}"/>
    <cellStyle name="Normal 2 3 4 4 3 4 3" xfId="27898" xr:uid="{00000000-0005-0000-0000-0000106D0000}"/>
    <cellStyle name="Normal 2 3 4 4 3 5" xfId="7781" xr:uid="{00000000-0005-0000-0000-0000791E0000}"/>
    <cellStyle name="Normal 2 3 4 4 3 5 3" xfId="22881" xr:uid="{00000000-0005-0000-0000-000077590000}"/>
    <cellStyle name="Normal 2 3 4 4 3 7" xfId="17868" xr:uid="{00000000-0005-0000-0000-0000E2450000}"/>
    <cellStyle name="Normal 2 3 4 4 4" xfId="3564" xr:uid="{00000000-0005-0000-0000-0000FF0D0000}"/>
    <cellStyle name="Normal 2 3 4 4 4 2" xfId="13637" xr:uid="{00000000-0005-0000-0000-000059350000}"/>
    <cellStyle name="Normal 2 3 4 4 4 2 3" xfId="28733" xr:uid="{00000000-0005-0000-0000-000053700000}"/>
    <cellStyle name="Normal 2 3 4 4 4 3" xfId="8617" xr:uid="{00000000-0005-0000-0000-0000BD210000}"/>
    <cellStyle name="Normal 2 3 4 4 4 3 3" xfId="23716" xr:uid="{00000000-0005-0000-0000-0000BA5C0000}"/>
    <cellStyle name="Normal 2 3 4 4 4 5" xfId="18703" xr:uid="{00000000-0005-0000-0000-000025490000}"/>
    <cellStyle name="Normal 2 3 4 4 5" xfId="5256" xr:uid="{00000000-0005-0000-0000-00009C140000}"/>
    <cellStyle name="Normal 2 3 4 4 5 2" xfId="15308" xr:uid="{00000000-0005-0000-0000-0000E03B0000}"/>
    <cellStyle name="Normal 2 3 4 4 5 2 3" xfId="30404" xr:uid="{00000000-0005-0000-0000-0000DA760000}"/>
    <cellStyle name="Normal 2 3 4 4 5 3" xfId="10288" xr:uid="{00000000-0005-0000-0000-000044280000}"/>
    <cellStyle name="Normal 2 3 4 4 5 3 3" xfId="25387" xr:uid="{00000000-0005-0000-0000-000041630000}"/>
    <cellStyle name="Normal 2 3 4 4 5 5" xfId="20374" xr:uid="{00000000-0005-0000-0000-0000AC4F0000}"/>
    <cellStyle name="Normal 2 3 4 4 6" xfId="11966" xr:uid="{00000000-0005-0000-0000-0000D22E0000}"/>
    <cellStyle name="Normal 2 3 4 4 6 3" xfId="27062" xr:uid="{00000000-0005-0000-0000-0000CC690000}"/>
    <cellStyle name="Normal 2 3 4 4 7" xfId="6945" xr:uid="{00000000-0005-0000-0000-0000351B0000}"/>
    <cellStyle name="Normal 2 3 4 4 7 3" xfId="22045" xr:uid="{00000000-0005-0000-0000-000033560000}"/>
    <cellStyle name="Normal 2 3 4 4 9" xfId="17032" xr:uid="{00000000-0005-0000-0000-00009E420000}"/>
    <cellStyle name="Normal 2 3 4 5" xfId="2081" xr:uid="{00000000-0005-0000-0000-000033080000}"/>
    <cellStyle name="Normal 2 3 4 5 2" xfId="2922" xr:uid="{00000000-0005-0000-0000-00007C0B0000}"/>
    <cellStyle name="Normal 2 3 4 5 2 2" xfId="4611" xr:uid="{00000000-0005-0000-0000-000016120000}"/>
    <cellStyle name="Normal 2 3 4 5 2 2 2" xfId="14683" xr:uid="{00000000-0005-0000-0000-00006F390000}"/>
    <cellStyle name="Normal 2 3 4 5 2 2 2 3" xfId="29779" xr:uid="{00000000-0005-0000-0000-000069740000}"/>
    <cellStyle name="Normal 2 3 4 5 2 2 3" xfId="9663" xr:uid="{00000000-0005-0000-0000-0000D3250000}"/>
    <cellStyle name="Normal 2 3 4 5 2 2 3 3" xfId="24762" xr:uid="{00000000-0005-0000-0000-0000D0600000}"/>
    <cellStyle name="Normal 2 3 4 5 2 2 5" xfId="19749" xr:uid="{00000000-0005-0000-0000-00003B4D0000}"/>
    <cellStyle name="Normal 2 3 4 5 2 3" xfId="6302" xr:uid="{00000000-0005-0000-0000-0000B2180000}"/>
    <cellStyle name="Normal 2 3 4 5 2 3 2" xfId="16354" xr:uid="{00000000-0005-0000-0000-0000F63F0000}"/>
    <cellStyle name="Normal 2 3 4 5 2 3 3" xfId="11334" xr:uid="{00000000-0005-0000-0000-00005A2C0000}"/>
    <cellStyle name="Normal 2 3 4 5 2 3 3 3" xfId="26433" xr:uid="{00000000-0005-0000-0000-000057670000}"/>
    <cellStyle name="Normal 2 3 4 5 2 3 5" xfId="21420" xr:uid="{00000000-0005-0000-0000-0000C2530000}"/>
    <cellStyle name="Normal 2 3 4 5 2 4" xfId="13012" xr:uid="{00000000-0005-0000-0000-0000E8320000}"/>
    <cellStyle name="Normal 2 3 4 5 2 4 3" xfId="28108" xr:uid="{00000000-0005-0000-0000-0000E26D0000}"/>
    <cellStyle name="Normal 2 3 4 5 2 5" xfId="7991" xr:uid="{00000000-0005-0000-0000-00004B1F0000}"/>
    <cellStyle name="Normal 2 3 4 5 2 5 3" xfId="23091" xr:uid="{00000000-0005-0000-0000-0000495A0000}"/>
    <cellStyle name="Normal 2 3 4 5 2 7" xfId="18078" xr:uid="{00000000-0005-0000-0000-0000B4460000}"/>
    <cellStyle name="Normal 2 3 4 5 3" xfId="3774" xr:uid="{00000000-0005-0000-0000-0000D10E0000}"/>
    <cellStyle name="Normal 2 3 4 5 3 2" xfId="13847" xr:uid="{00000000-0005-0000-0000-00002B360000}"/>
    <cellStyle name="Normal 2 3 4 5 3 2 3" xfId="28943" xr:uid="{00000000-0005-0000-0000-000025710000}"/>
    <cellStyle name="Normal 2 3 4 5 3 3" xfId="8827" xr:uid="{00000000-0005-0000-0000-00008F220000}"/>
    <cellStyle name="Normal 2 3 4 5 3 3 3" xfId="23926" xr:uid="{00000000-0005-0000-0000-00008C5D0000}"/>
    <cellStyle name="Normal 2 3 4 5 3 5" xfId="18913" xr:uid="{00000000-0005-0000-0000-0000F7490000}"/>
    <cellStyle name="Normal 2 3 4 5 4" xfId="5466" xr:uid="{00000000-0005-0000-0000-00006E150000}"/>
    <cellStyle name="Normal 2 3 4 5 4 2" xfId="15518" xr:uid="{00000000-0005-0000-0000-0000B23C0000}"/>
    <cellStyle name="Normal 2 3 4 5 4 2 3" xfId="30614" xr:uid="{00000000-0005-0000-0000-0000AC770000}"/>
    <cellStyle name="Normal 2 3 4 5 4 3" xfId="10498" xr:uid="{00000000-0005-0000-0000-000016290000}"/>
    <cellStyle name="Normal 2 3 4 5 4 3 3" xfId="25597" xr:uid="{00000000-0005-0000-0000-000013640000}"/>
    <cellStyle name="Normal 2 3 4 5 4 5" xfId="20584" xr:uid="{00000000-0005-0000-0000-00007E500000}"/>
    <cellStyle name="Normal 2 3 4 5 5" xfId="12176" xr:uid="{00000000-0005-0000-0000-0000A42F0000}"/>
    <cellStyle name="Normal 2 3 4 5 5 3" xfId="27272" xr:uid="{00000000-0005-0000-0000-00009E6A0000}"/>
    <cellStyle name="Normal 2 3 4 5 6" xfId="7155" xr:uid="{00000000-0005-0000-0000-0000071C0000}"/>
    <cellStyle name="Normal 2 3 4 5 6 3" xfId="22255" xr:uid="{00000000-0005-0000-0000-000005570000}"/>
    <cellStyle name="Normal 2 3 4 5 8" xfId="17242" xr:uid="{00000000-0005-0000-0000-000070430000}"/>
    <cellStyle name="Normal 2 3 4 6" xfId="2502" xr:uid="{00000000-0005-0000-0000-0000D8090000}"/>
    <cellStyle name="Normal 2 3 4 6 2" xfId="4193" xr:uid="{00000000-0005-0000-0000-000074100000}"/>
    <cellStyle name="Normal 2 3 4 6 2 2" xfId="14265" xr:uid="{00000000-0005-0000-0000-0000CD370000}"/>
    <cellStyle name="Normal 2 3 4 6 2 2 3" xfId="29361" xr:uid="{00000000-0005-0000-0000-0000C7720000}"/>
    <cellStyle name="Normal 2 3 4 6 2 3" xfId="9245" xr:uid="{00000000-0005-0000-0000-000031240000}"/>
    <cellStyle name="Normal 2 3 4 6 2 3 3" xfId="24344" xr:uid="{00000000-0005-0000-0000-00002E5F0000}"/>
    <cellStyle name="Normal 2 3 4 6 2 5" xfId="19331" xr:uid="{00000000-0005-0000-0000-0000994B0000}"/>
    <cellStyle name="Normal 2 3 4 6 3" xfId="5884" xr:uid="{00000000-0005-0000-0000-000010170000}"/>
    <cellStyle name="Normal 2 3 4 6 3 2" xfId="15936" xr:uid="{00000000-0005-0000-0000-0000543E0000}"/>
    <cellStyle name="Normal 2 3 4 6 3 3" xfId="10916" xr:uid="{00000000-0005-0000-0000-0000B82A0000}"/>
    <cellStyle name="Normal 2 3 4 6 3 3 3" xfId="26015" xr:uid="{00000000-0005-0000-0000-0000B5650000}"/>
    <cellStyle name="Normal 2 3 4 6 3 5" xfId="21002" xr:uid="{00000000-0005-0000-0000-000020520000}"/>
    <cellStyle name="Normal 2 3 4 6 4" xfId="12594" xr:uid="{00000000-0005-0000-0000-000046310000}"/>
    <cellStyle name="Normal 2 3 4 6 4 3" xfId="27690" xr:uid="{00000000-0005-0000-0000-0000406C0000}"/>
    <cellStyle name="Normal 2 3 4 6 5" xfId="7573" xr:uid="{00000000-0005-0000-0000-0000A91D0000}"/>
    <cellStyle name="Normal 2 3 4 6 5 3" xfId="22673" xr:uid="{00000000-0005-0000-0000-0000A7580000}"/>
    <cellStyle name="Normal 2 3 4 6 7" xfId="17660" xr:uid="{00000000-0005-0000-0000-000012450000}"/>
    <cellStyle name="Normal 2 3 4 7" xfId="3352" xr:uid="{00000000-0005-0000-0000-00002B0D0000}"/>
    <cellStyle name="Normal 2 3 4 7 2" xfId="13429" xr:uid="{00000000-0005-0000-0000-000089340000}"/>
    <cellStyle name="Normal 2 3 4 7 2 3" xfId="28525" xr:uid="{00000000-0005-0000-0000-0000836F0000}"/>
    <cellStyle name="Normal 2 3 4 7 3" xfId="8409" xr:uid="{00000000-0005-0000-0000-0000ED200000}"/>
    <cellStyle name="Normal 2 3 4 7 3 3" xfId="23508" xr:uid="{00000000-0005-0000-0000-0000EA5B0000}"/>
    <cellStyle name="Normal 2 3 4 7 5" xfId="18495" xr:uid="{00000000-0005-0000-0000-000055480000}"/>
    <cellStyle name="Normal 2 3 4 8" xfId="5045" xr:uid="{00000000-0005-0000-0000-0000C9130000}"/>
    <cellStyle name="Normal 2 3 4 8 2" xfId="15100" xr:uid="{00000000-0005-0000-0000-0000103B0000}"/>
    <cellStyle name="Normal 2 3 4 8 2 3" xfId="30196" xr:uid="{00000000-0005-0000-0000-00000A760000}"/>
    <cellStyle name="Normal 2 3 4 8 3" xfId="10080" xr:uid="{00000000-0005-0000-0000-000074270000}"/>
    <cellStyle name="Normal 2 3 4 8 3 3" xfId="25179" xr:uid="{00000000-0005-0000-0000-000071620000}"/>
    <cellStyle name="Normal 2 3 4 8 5" xfId="20166" xr:uid="{00000000-0005-0000-0000-0000DC4E0000}"/>
    <cellStyle name="Normal 2 3 4 9" xfId="11756" xr:uid="{00000000-0005-0000-0000-0000002E0000}"/>
    <cellStyle name="Normal 2 3 4 9 3" xfId="26854" xr:uid="{00000000-0005-0000-0000-0000FC680000}"/>
    <cellStyle name="Normal 2 3 5" xfId="1410" xr:uid="{00000000-0005-0000-0000-000093050000}"/>
    <cellStyle name="Normal 2 3 5 10" xfId="6736" xr:uid="{00000000-0005-0000-0000-0000641A0000}"/>
    <cellStyle name="Normal 2 3 5 10 3" xfId="21838" xr:uid="{00000000-0005-0000-0000-000064550000}"/>
    <cellStyle name="Normal 2 3 5 12" xfId="16823" xr:uid="{00000000-0005-0000-0000-0000CD410000}"/>
    <cellStyle name="Normal 2 3 5 2" xfId="1702" xr:uid="{00000000-0005-0000-0000-0000B8060000}"/>
    <cellStyle name="Normal 2 3 5 2 11" xfId="16877" xr:uid="{00000000-0005-0000-0000-000003420000}"/>
    <cellStyle name="Normal 2 3 5 2 2" xfId="1810" xr:uid="{00000000-0005-0000-0000-000024070000}"/>
    <cellStyle name="Normal 2 3 5 2 2 10" xfId="16981" xr:uid="{00000000-0005-0000-0000-00006B420000}"/>
    <cellStyle name="Normal 2 3 5 2 2 2" xfId="2027" xr:uid="{00000000-0005-0000-0000-0000FD070000}"/>
    <cellStyle name="Normal 2 3 5 2 2 2 2" xfId="2448" xr:uid="{00000000-0005-0000-0000-0000A2090000}"/>
    <cellStyle name="Normal 2 3 5 2 2 2 2 2" xfId="3287" xr:uid="{00000000-0005-0000-0000-0000E90C0000}"/>
    <cellStyle name="Normal 2 3 5 2 2 2 2 2 2" xfId="4976" xr:uid="{00000000-0005-0000-0000-000083130000}"/>
    <cellStyle name="Normal 2 3 5 2 2 2 2 2 2 2" xfId="15048" xr:uid="{00000000-0005-0000-0000-0000DC3A0000}"/>
    <cellStyle name="Normal 2 3 5 2 2 2 2 2 2 2 3" xfId="30144" xr:uid="{00000000-0005-0000-0000-0000D6750000}"/>
    <cellStyle name="Normal 2 3 5 2 2 2 2 2 2 3" xfId="10028" xr:uid="{00000000-0005-0000-0000-000040270000}"/>
    <cellStyle name="Normal 2 3 5 2 2 2 2 2 2 3 3" xfId="25127" xr:uid="{00000000-0005-0000-0000-00003D620000}"/>
    <cellStyle name="Normal 2 3 5 2 2 2 2 2 2 5" xfId="20114" xr:uid="{00000000-0005-0000-0000-0000A84E0000}"/>
    <cellStyle name="Normal 2 3 5 2 2 2 2 2 3" xfId="6667" xr:uid="{00000000-0005-0000-0000-00001F1A0000}"/>
    <cellStyle name="Normal 2 3 5 2 2 2 2 2 3 2" xfId="16719" xr:uid="{00000000-0005-0000-0000-000063410000}"/>
    <cellStyle name="Normal 2 3 5 2 2 2 2 2 3 3" xfId="11699" xr:uid="{00000000-0005-0000-0000-0000C72D0000}"/>
    <cellStyle name="Normal 2 3 5 2 2 2 2 2 3 3 3" xfId="26798" xr:uid="{00000000-0005-0000-0000-0000C4680000}"/>
    <cellStyle name="Normal 2 3 5 2 2 2 2 2 3 5" xfId="21785" xr:uid="{00000000-0005-0000-0000-00002F550000}"/>
    <cellStyle name="Normal 2 3 5 2 2 2 2 2 4" xfId="13377" xr:uid="{00000000-0005-0000-0000-000055340000}"/>
    <cellStyle name="Normal 2 3 5 2 2 2 2 2 4 3" xfId="28473" xr:uid="{00000000-0005-0000-0000-00004F6F0000}"/>
    <cellStyle name="Normal 2 3 5 2 2 2 2 2 5" xfId="8356" xr:uid="{00000000-0005-0000-0000-0000B8200000}"/>
    <cellStyle name="Normal 2 3 5 2 2 2 2 2 5 3" xfId="23456" xr:uid="{00000000-0005-0000-0000-0000B65B0000}"/>
    <cellStyle name="Normal 2 3 5 2 2 2 2 2 7" xfId="18443" xr:uid="{00000000-0005-0000-0000-000021480000}"/>
    <cellStyle name="Normal 2 3 5 2 2 2 2 3" xfId="4139" xr:uid="{00000000-0005-0000-0000-00003E100000}"/>
    <cellStyle name="Normal 2 3 5 2 2 2 2 3 2" xfId="14212" xr:uid="{00000000-0005-0000-0000-000098370000}"/>
    <cellStyle name="Normal 2 3 5 2 2 2 2 3 2 3" xfId="29308" xr:uid="{00000000-0005-0000-0000-000092720000}"/>
    <cellStyle name="Normal 2 3 5 2 2 2 2 3 3" xfId="9192" xr:uid="{00000000-0005-0000-0000-0000FC230000}"/>
    <cellStyle name="Normal 2 3 5 2 2 2 2 3 3 3" xfId="24291" xr:uid="{00000000-0005-0000-0000-0000F95E0000}"/>
    <cellStyle name="Normal 2 3 5 2 2 2 2 3 5" xfId="19278" xr:uid="{00000000-0005-0000-0000-0000644B0000}"/>
    <cellStyle name="Normal 2 3 5 2 2 2 2 4" xfId="5831" xr:uid="{00000000-0005-0000-0000-0000DB160000}"/>
    <cellStyle name="Normal 2 3 5 2 2 2 2 4 2" xfId="15883" xr:uid="{00000000-0005-0000-0000-00001F3E0000}"/>
    <cellStyle name="Normal 2 3 5 2 2 2 2 4 3" xfId="10863" xr:uid="{00000000-0005-0000-0000-0000832A0000}"/>
    <cellStyle name="Normal 2 3 5 2 2 2 2 4 3 3" xfId="25962" xr:uid="{00000000-0005-0000-0000-000080650000}"/>
    <cellStyle name="Normal 2 3 5 2 2 2 2 4 5" xfId="20949" xr:uid="{00000000-0005-0000-0000-0000EB510000}"/>
    <cellStyle name="Normal 2 3 5 2 2 2 2 5" xfId="12541" xr:uid="{00000000-0005-0000-0000-000011310000}"/>
    <cellStyle name="Normal 2 3 5 2 2 2 2 5 3" xfId="27637" xr:uid="{00000000-0005-0000-0000-00000B6C0000}"/>
    <cellStyle name="Normal 2 3 5 2 2 2 2 6" xfId="7520" xr:uid="{00000000-0005-0000-0000-0000741D0000}"/>
    <cellStyle name="Normal 2 3 5 2 2 2 2 6 3" xfId="22620" xr:uid="{00000000-0005-0000-0000-000072580000}"/>
    <cellStyle name="Normal 2 3 5 2 2 2 2 8" xfId="17607" xr:uid="{00000000-0005-0000-0000-0000DD440000}"/>
    <cellStyle name="Normal 2 3 5 2 2 2 3" xfId="2869" xr:uid="{00000000-0005-0000-0000-0000470B0000}"/>
    <cellStyle name="Normal 2 3 5 2 2 2 3 2" xfId="4558" xr:uid="{00000000-0005-0000-0000-0000E1110000}"/>
    <cellStyle name="Normal 2 3 5 2 2 2 3 2 2" xfId="14630" xr:uid="{00000000-0005-0000-0000-00003A390000}"/>
    <cellStyle name="Normal 2 3 5 2 2 2 3 2 2 3" xfId="29726" xr:uid="{00000000-0005-0000-0000-000034740000}"/>
    <cellStyle name="Normal 2 3 5 2 2 2 3 2 3" xfId="9610" xr:uid="{00000000-0005-0000-0000-00009E250000}"/>
    <cellStyle name="Normal 2 3 5 2 2 2 3 2 3 3" xfId="24709" xr:uid="{00000000-0005-0000-0000-00009B600000}"/>
    <cellStyle name="Normal 2 3 5 2 2 2 3 2 5" xfId="19696" xr:uid="{00000000-0005-0000-0000-0000064D0000}"/>
    <cellStyle name="Normal 2 3 5 2 2 2 3 3" xfId="6249" xr:uid="{00000000-0005-0000-0000-00007D180000}"/>
    <cellStyle name="Normal 2 3 5 2 2 2 3 3 2" xfId="16301" xr:uid="{00000000-0005-0000-0000-0000C13F0000}"/>
    <cellStyle name="Normal 2 3 5 2 2 2 3 3 3" xfId="11281" xr:uid="{00000000-0005-0000-0000-0000252C0000}"/>
    <cellStyle name="Normal 2 3 5 2 2 2 3 3 3 3" xfId="26380" xr:uid="{00000000-0005-0000-0000-000022670000}"/>
    <cellStyle name="Normal 2 3 5 2 2 2 3 3 5" xfId="21367" xr:uid="{00000000-0005-0000-0000-00008D530000}"/>
    <cellStyle name="Normal 2 3 5 2 2 2 3 4" xfId="12959" xr:uid="{00000000-0005-0000-0000-0000B3320000}"/>
    <cellStyle name="Normal 2 3 5 2 2 2 3 4 3" xfId="28055" xr:uid="{00000000-0005-0000-0000-0000AD6D0000}"/>
    <cellStyle name="Normal 2 3 5 2 2 2 3 5" xfId="7938" xr:uid="{00000000-0005-0000-0000-0000161F0000}"/>
    <cellStyle name="Normal 2 3 5 2 2 2 3 5 3" xfId="23038" xr:uid="{00000000-0005-0000-0000-0000145A0000}"/>
    <cellStyle name="Normal 2 3 5 2 2 2 3 7" xfId="18025" xr:uid="{00000000-0005-0000-0000-00007F460000}"/>
    <cellStyle name="Normal 2 3 5 2 2 2 4" xfId="3721" xr:uid="{00000000-0005-0000-0000-00009C0E0000}"/>
    <cellStyle name="Normal 2 3 5 2 2 2 4 2" xfId="13794" xr:uid="{00000000-0005-0000-0000-0000F6350000}"/>
    <cellStyle name="Normal 2 3 5 2 2 2 4 2 3" xfId="28890" xr:uid="{00000000-0005-0000-0000-0000F0700000}"/>
    <cellStyle name="Normal 2 3 5 2 2 2 4 3" xfId="8774" xr:uid="{00000000-0005-0000-0000-00005A220000}"/>
    <cellStyle name="Normal 2 3 5 2 2 2 4 3 3" xfId="23873" xr:uid="{00000000-0005-0000-0000-0000575D0000}"/>
    <cellStyle name="Normal 2 3 5 2 2 2 4 5" xfId="18860" xr:uid="{00000000-0005-0000-0000-0000C2490000}"/>
    <cellStyle name="Normal 2 3 5 2 2 2 5" xfId="5413" xr:uid="{00000000-0005-0000-0000-000039150000}"/>
    <cellStyle name="Normal 2 3 5 2 2 2 5 2" xfId="15465" xr:uid="{00000000-0005-0000-0000-00007D3C0000}"/>
    <cellStyle name="Normal 2 3 5 2 2 2 5 2 3" xfId="30561" xr:uid="{00000000-0005-0000-0000-000077770000}"/>
    <cellStyle name="Normal 2 3 5 2 2 2 5 3" xfId="10445" xr:uid="{00000000-0005-0000-0000-0000E1280000}"/>
    <cellStyle name="Normal 2 3 5 2 2 2 5 3 3" xfId="25544" xr:uid="{00000000-0005-0000-0000-0000DE630000}"/>
    <cellStyle name="Normal 2 3 5 2 2 2 5 5" xfId="20531" xr:uid="{00000000-0005-0000-0000-000049500000}"/>
    <cellStyle name="Normal 2 3 5 2 2 2 6" xfId="12123" xr:uid="{00000000-0005-0000-0000-00006F2F0000}"/>
    <cellStyle name="Normal 2 3 5 2 2 2 6 3" xfId="27219" xr:uid="{00000000-0005-0000-0000-0000696A0000}"/>
    <cellStyle name="Normal 2 3 5 2 2 2 7" xfId="7102" xr:uid="{00000000-0005-0000-0000-0000D21B0000}"/>
    <cellStyle name="Normal 2 3 5 2 2 2 7 3" xfId="22202" xr:uid="{00000000-0005-0000-0000-0000D0560000}"/>
    <cellStyle name="Normal 2 3 5 2 2 2 9" xfId="17189" xr:uid="{00000000-0005-0000-0000-00003B430000}"/>
    <cellStyle name="Normal 2 3 5 2 2 3" xfId="2240" xr:uid="{00000000-0005-0000-0000-0000D2080000}"/>
    <cellStyle name="Normal 2 3 5 2 2 3 2" xfId="3079" xr:uid="{00000000-0005-0000-0000-0000190C0000}"/>
    <cellStyle name="Normal 2 3 5 2 2 3 2 2" xfId="4768" xr:uid="{00000000-0005-0000-0000-0000B3120000}"/>
    <cellStyle name="Normal 2 3 5 2 2 3 2 2 2" xfId="14840" xr:uid="{00000000-0005-0000-0000-00000C3A0000}"/>
    <cellStyle name="Normal 2 3 5 2 2 3 2 2 2 3" xfId="29936" xr:uid="{00000000-0005-0000-0000-000006750000}"/>
    <cellStyle name="Normal 2 3 5 2 2 3 2 2 3" xfId="9820" xr:uid="{00000000-0005-0000-0000-000070260000}"/>
    <cellStyle name="Normal 2 3 5 2 2 3 2 2 3 3" xfId="24919" xr:uid="{00000000-0005-0000-0000-00006D610000}"/>
    <cellStyle name="Normal 2 3 5 2 2 3 2 2 5" xfId="19906" xr:uid="{00000000-0005-0000-0000-0000D84D0000}"/>
    <cellStyle name="Normal 2 3 5 2 2 3 2 3" xfId="6459" xr:uid="{00000000-0005-0000-0000-00004F190000}"/>
    <cellStyle name="Normal 2 3 5 2 2 3 2 3 2" xfId="16511" xr:uid="{00000000-0005-0000-0000-000093400000}"/>
    <cellStyle name="Normal 2 3 5 2 2 3 2 3 3" xfId="11491" xr:uid="{00000000-0005-0000-0000-0000F72C0000}"/>
    <cellStyle name="Normal 2 3 5 2 2 3 2 3 3 3" xfId="26590" xr:uid="{00000000-0005-0000-0000-0000F4670000}"/>
    <cellStyle name="Normal 2 3 5 2 2 3 2 3 5" xfId="21577" xr:uid="{00000000-0005-0000-0000-00005F540000}"/>
    <cellStyle name="Normal 2 3 5 2 2 3 2 4" xfId="13169" xr:uid="{00000000-0005-0000-0000-000085330000}"/>
    <cellStyle name="Normal 2 3 5 2 2 3 2 4 3" xfId="28265" xr:uid="{00000000-0005-0000-0000-00007F6E0000}"/>
    <cellStyle name="Normal 2 3 5 2 2 3 2 5" xfId="8148" xr:uid="{00000000-0005-0000-0000-0000E81F0000}"/>
    <cellStyle name="Normal 2 3 5 2 2 3 2 5 3" xfId="23248" xr:uid="{00000000-0005-0000-0000-0000E65A0000}"/>
    <cellStyle name="Normal 2 3 5 2 2 3 2 7" xfId="18235" xr:uid="{00000000-0005-0000-0000-000051470000}"/>
    <cellStyle name="Normal 2 3 5 2 2 3 3" xfId="3931" xr:uid="{00000000-0005-0000-0000-00006E0F0000}"/>
    <cellStyle name="Normal 2 3 5 2 2 3 3 2" xfId="14004" xr:uid="{00000000-0005-0000-0000-0000C8360000}"/>
    <cellStyle name="Normal 2 3 5 2 2 3 3 2 3" xfId="29100" xr:uid="{00000000-0005-0000-0000-0000C2710000}"/>
    <cellStyle name="Normal 2 3 5 2 2 3 3 3" xfId="8984" xr:uid="{00000000-0005-0000-0000-00002C230000}"/>
    <cellStyle name="Normal 2 3 5 2 2 3 3 3 3" xfId="24083" xr:uid="{00000000-0005-0000-0000-0000295E0000}"/>
    <cellStyle name="Normal 2 3 5 2 2 3 3 5" xfId="19070" xr:uid="{00000000-0005-0000-0000-0000944A0000}"/>
    <cellStyle name="Normal 2 3 5 2 2 3 4" xfId="5623" xr:uid="{00000000-0005-0000-0000-00000B160000}"/>
    <cellStyle name="Normal 2 3 5 2 2 3 4 2" xfId="15675" xr:uid="{00000000-0005-0000-0000-00004F3D0000}"/>
    <cellStyle name="Normal 2 3 5 2 2 3 4 2 3" xfId="30771" xr:uid="{00000000-0005-0000-0000-000049780000}"/>
    <cellStyle name="Normal 2 3 5 2 2 3 4 3" xfId="10655" xr:uid="{00000000-0005-0000-0000-0000B3290000}"/>
    <cellStyle name="Normal 2 3 5 2 2 3 4 3 3" xfId="25754" xr:uid="{00000000-0005-0000-0000-0000B0640000}"/>
    <cellStyle name="Normal 2 3 5 2 2 3 4 5" xfId="20741" xr:uid="{00000000-0005-0000-0000-00001B510000}"/>
    <cellStyle name="Normal 2 3 5 2 2 3 5" xfId="12333" xr:uid="{00000000-0005-0000-0000-000041300000}"/>
    <cellStyle name="Normal 2 3 5 2 2 3 5 3" xfId="27429" xr:uid="{00000000-0005-0000-0000-00003B6B0000}"/>
    <cellStyle name="Normal 2 3 5 2 2 3 6" xfId="7312" xr:uid="{00000000-0005-0000-0000-0000A41C0000}"/>
    <cellStyle name="Normal 2 3 5 2 2 3 6 3" xfId="22412" xr:uid="{00000000-0005-0000-0000-0000A2570000}"/>
    <cellStyle name="Normal 2 3 5 2 2 3 8" xfId="17399" xr:uid="{00000000-0005-0000-0000-00000D440000}"/>
    <cellStyle name="Normal 2 3 5 2 2 4" xfId="2661" xr:uid="{00000000-0005-0000-0000-0000770A0000}"/>
    <cellStyle name="Normal 2 3 5 2 2 4 2" xfId="4350" xr:uid="{00000000-0005-0000-0000-000011110000}"/>
    <cellStyle name="Normal 2 3 5 2 2 4 2 2" xfId="14422" xr:uid="{00000000-0005-0000-0000-00006A380000}"/>
    <cellStyle name="Normal 2 3 5 2 2 4 2 2 3" xfId="29518" xr:uid="{00000000-0005-0000-0000-000064730000}"/>
    <cellStyle name="Normal 2 3 5 2 2 4 2 3" xfId="9402" xr:uid="{00000000-0005-0000-0000-0000CE240000}"/>
    <cellStyle name="Normal 2 3 5 2 2 4 2 3 3" xfId="24501" xr:uid="{00000000-0005-0000-0000-0000CB5F0000}"/>
    <cellStyle name="Normal 2 3 5 2 2 4 2 5" xfId="19488" xr:uid="{00000000-0005-0000-0000-0000364C0000}"/>
    <cellStyle name="Normal 2 3 5 2 2 4 3" xfId="6041" xr:uid="{00000000-0005-0000-0000-0000AD170000}"/>
    <cellStyle name="Normal 2 3 5 2 2 4 3 2" xfId="16093" xr:uid="{00000000-0005-0000-0000-0000F13E0000}"/>
    <cellStyle name="Normal 2 3 5 2 2 4 3 3" xfId="11073" xr:uid="{00000000-0005-0000-0000-0000552B0000}"/>
    <cellStyle name="Normal 2 3 5 2 2 4 3 3 3" xfId="26172" xr:uid="{00000000-0005-0000-0000-000052660000}"/>
    <cellStyle name="Normal 2 3 5 2 2 4 3 5" xfId="21159" xr:uid="{00000000-0005-0000-0000-0000BD520000}"/>
    <cellStyle name="Normal 2 3 5 2 2 4 4" xfId="12751" xr:uid="{00000000-0005-0000-0000-0000E3310000}"/>
    <cellStyle name="Normal 2 3 5 2 2 4 4 3" xfId="27847" xr:uid="{00000000-0005-0000-0000-0000DD6C0000}"/>
    <cellStyle name="Normal 2 3 5 2 2 4 5" xfId="7730" xr:uid="{00000000-0005-0000-0000-0000461E0000}"/>
    <cellStyle name="Normal 2 3 5 2 2 4 5 3" xfId="22830" xr:uid="{00000000-0005-0000-0000-000044590000}"/>
    <cellStyle name="Normal 2 3 5 2 2 4 7" xfId="17817" xr:uid="{00000000-0005-0000-0000-0000AF450000}"/>
    <cellStyle name="Normal 2 3 5 2 2 5" xfId="3513" xr:uid="{00000000-0005-0000-0000-0000CC0D0000}"/>
    <cellStyle name="Normal 2 3 5 2 2 5 2" xfId="13586" xr:uid="{00000000-0005-0000-0000-000026350000}"/>
    <cellStyle name="Normal 2 3 5 2 2 5 2 3" xfId="28682" xr:uid="{00000000-0005-0000-0000-000020700000}"/>
    <cellStyle name="Normal 2 3 5 2 2 5 3" xfId="8566" xr:uid="{00000000-0005-0000-0000-00008A210000}"/>
    <cellStyle name="Normal 2 3 5 2 2 5 3 3" xfId="23665" xr:uid="{00000000-0005-0000-0000-0000875C0000}"/>
    <cellStyle name="Normal 2 3 5 2 2 5 5" xfId="18652" xr:uid="{00000000-0005-0000-0000-0000F2480000}"/>
    <cellStyle name="Normal 2 3 5 2 2 6" xfId="5205" xr:uid="{00000000-0005-0000-0000-000069140000}"/>
    <cellStyle name="Normal 2 3 5 2 2 6 2" xfId="15257" xr:uid="{00000000-0005-0000-0000-0000AD3B0000}"/>
    <cellStyle name="Normal 2 3 5 2 2 6 2 3" xfId="30353" xr:uid="{00000000-0005-0000-0000-0000A7760000}"/>
    <cellStyle name="Normal 2 3 5 2 2 6 3" xfId="10237" xr:uid="{00000000-0005-0000-0000-000011280000}"/>
    <cellStyle name="Normal 2 3 5 2 2 6 3 3" xfId="25336" xr:uid="{00000000-0005-0000-0000-00000E630000}"/>
    <cellStyle name="Normal 2 3 5 2 2 6 5" xfId="20323" xr:uid="{00000000-0005-0000-0000-0000794F0000}"/>
    <cellStyle name="Normal 2 3 5 2 2 7" xfId="11915" xr:uid="{00000000-0005-0000-0000-00009F2E0000}"/>
    <cellStyle name="Normal 2 3 5 2 2 7 3" xfId="27011" xr:uid="{00000000-0005-0000-0000-000099690000}"/>
    <cellStyle name="Normal 2 3 5 2 2 8" xfId="6894" xr:uid="{00000000-0005-0000-0000-0000021B0000}"/>
    <cellStyle name="Normal 2 3 5 2 2 8 3" xfId="21994" xr:uid="{00000000-0005-0000-0000-000000560000}"/>
    <cellStyle name="Normal 2 3 5 2 3" xfId="1923" xr:uid="{00000000-0005-0000-0000-000095070000}"/>
    <cellStyle name="Normal 2 3 5 2 3 2" xfId="2344" xr:uid="{00000000-0005-0000-0000-00003A090000}"/>
    <cellStyle name="Normal 2 3 5 2 3 2 2" xfId="3183" xr:uid="{00000000-0005-0000-0000-0000810C0000}"/>
    <cellStyle name="Normal 2 3 5 2 3 2 2 2" xfId="4872" xr:uid="{00000000-0005-0000-0000-00001B130000}"/>
    <cellStyle name="Normal 2 3 5 2 3 2 2 2 2" xfId="14944" xr:uid="{00000000-0005-0000-0000-0000743A0000}"/>
    <cellStyle name="Normal 2 3 5 2 3 2 2 2 2 3" xfId="30040" xr:uid="{00000000-0005-0000-0000-00006E750000}"/>
    <cellStyle name="Normal 2 3 5 2 3 2 2 2 3" xfId="9924" xr:uid="{00000000-0005-0000-0000-0000D8260000}"/>
    <cellStyle name="Normal 2 3 5 2 3 2 2 2 3 3" xfId="25023" xr:uid="{00000000-0005-0000-0000-0000D5610000}"/>
    <cellStyle name="Normal 2 3 5 2 3 2 2 2 5" xfId="20010" xr:uid="{00000000-0005-0000-0000-0000404E0000}"/>
    <cellStyle name="Normal 2 3 5 2 3 2 2 3" xfId="6563" xr:uid="{00000000-0005-0000-0000-0000B7190000}"/>
    <cellStyle name="Normal 2 3 5 2 3 2 2 3 2" xfId="16615" xr:uid="{00000000-0005-0000-0000-0000FB400000}"/>
    <cellStyle name="Normal 2 3 5 2 3 2 2 3 3" xfId="11595" xr:uid="{00000000-0005-0000-0000-00005F2D0000}"/>
    <cellStyle name="Normal 2 3 5 2 3 2 2 3 3 3" xfId="26694" xr:uid="{00000000-0005-0000-0000-00005C680000}"/>
    <cellStyle name="Normal 2 3 5 2 3 2 2 3 5" xfId="21681" xr:uid="{00000000-0005-0000-0000-0000C7540000}"/>
    <cellStyle name="Normal 2 3 5 2 3 2 2 4" xfId="13273" xr:uid="{00000000-0005-0000-0000-0000ED330000}"/>
    <cellStyle name="Normal 2 3 5 2 3 2 2 4 3" xfId="28369" xr:uid="{00000000-0005-0000-0000-0000E76E0000}"/>
    <cellStyle name="Normal 2 3 5 2 3 2 2 5" xfId="8252" xr:uid="{00000000-0005-0000-0000-000050200000}"/>
    <cellStyle name="Normal 2 3 5 2 3 2 2 5 3" xfId="23352" xr:uid="{00000000-0005-0000-0000-00004E5B0000}"/>
    <cellStyle name="Normal 2 3 5 2 3 2 2 7" xfId="18339" xr:uid="{00000000-0005-0000-0000-0000B9470000}"/>
    <cellStyle name="Normal 2 3 5 2 3 2 3" xfId="4035" xr:uid="{00000000-0005-0000-0000-0000D60F0000}"/>
    <cellStyle name="Normal 2 3 5 2 3 2 3 2" xfId="14108" xr:uid="{00000000-0005-0000-0000-000030370000}"/>
    <cellStyle name="Normal 2 3 5 2 3 2 3 2 3" xfId="29204" xr:uid="{00000000-0005-0000-0000-00002A720000}"/>
    <cellStyle name="Normal 2 3 5 2 3 2 3 3" xfId="9088" xr:uid="{00000000-0005-0000-0000-000094230000}"/>
    <cellStyle name="Normal 2 3 5 2 3 2 3 3 3" xfId="24187" xr:uid="{00000000-0005-0000-0000-0000915E0000}"/>
    <cellStyle name="Normal 2 3 5 2 3 2 3 5" xfId="19174" xr:uid="{00000000-0005-0000-0000-0000FC4A0000}"/>
    <cellStyle name="Normal 2 3 5 2 3 2 4" xfId="5727" xr:uid="{00000000-0005-0000-0000-000073160000}"/>
    <cellStyle name="Normal 2 3 5 2 3 2 4 2" xfId="15779" xr:uid="{00000000-0005-0000-0000-0000B73D0000}"/>
    <cellStyle name="Normal 2 3 5 2 3 2 4 2 3" xfId="30875" xr:uid="{00000000-0005-0000-0000-0000B1780000}"/>
    <cellStyle name="Normal 2 3 5 2 3 2 4 3" xfId="10759" xr:uid="{00000000-0005-0000-0000-00001B2A0000}"/>
    <cellStyle name="Normal 2 3 5 2 3 2 4 3 3" xfId="25858" xr:uid="{00000000-0005-0000-0000-000018650000}"/>
    <cellStyle name="Normal 2 3 5 2 3 2 4 5" xfId="20845" xr:uid="{00000000-0005-0000-0000-000083510000}"/>
    <cellStyle name="Normal 2 3 5 2 3 2 5" xfId="12437" xr:uid="{00000000-0005-0000-0000-0000A9300000}"/>
    <cellStyle name="Normal 2 3 5 2 3 2 5 3" xfId="27533" xr:uid="{00000000-0005-0000-0000-0000A36B0000}"/>
    <cellStyle name="Normal 2 3 5 2 3 2 6" xfId="7416" xr:uid="{00000000-0005-0000-0000-00000C1D0000}"/>
    <cellStyle name="Normal 2 3 5 2 3 2 6 3" xfId="22516" xr:uid="{00000000-0005-0000-0000-00000A580000}"/>
    <cellStyle name="Normal 2 3 5 2 3 2 8" xfId="17503" xr:uid="{00000000-0005-0000-0000-000075440000}"/>
    <cellStyle name="Normal 2 3 5 2 3 3" xfId="2765" xr:uid="{00000000-0005-0000-0000-0000DF0A0000}"/>
    <cellStyle name="Normal 2 3 5 2 3 3 2" xfId="4454" xr:uid="{00000000-0005-0000-0000-000079110000}"/>
    <cellStyle name="Normal 2 3 5 2 3 3 2 2" xfId="14526" xr:uid="{00000000-0005-0000-0000-0000D2380000}"/>
    <cellStyle name="Normal 2 3 5 2 3 3 2 2 3" xfId="29622" xr:uid="{00000000-0005-0000-0000-0000CC730000}"/>
    <cellStyle name="Normal 2 3 5 2 3 3 2 3" xfId="9506" xr:uid="{00000000-0005-0000-0000-000036250000}"/>
    <cellStyle name="Normal 2 3 5 2 3 3 2 3 3" xfId="24605" xr:uid="{00000000-0005-0000-0000-000033600000}"/>
    <cellStyle name="Normal 2 3 5 2 3 3 2 5" xfId="19592" xr:uid="{00000000-0005-0000-0000-00009E4C0000}"/>
    <cellStyle name="Normal 2 3 5 2 3 3 3" xfId="6145" xr:uid="{00000000-0005-0000-0000-000015180000}"/>
    <cellStyle name="Normal 2 3 5 2 3 3 3 2" xfId="16197" xr:uid="{00000000-0005-0000-0000-0000593F0000}"/>
    <cellStyle name="Normal 2 3 5 2 3 3 3 3" xfId="11177" xr:uid="{00000000-0005-0000-0000-0000BD2B0000}"/>
    <cellStyle name="Normal 2 3 5 2 3 3 3 3 3" xfId="26276" xr:uid="{00000000-0005-0000-0000-0000BA660000}"/>
    <cellStyle name="Normal 2 3 5 2 3 3 3 5" xfId="21263" xr:uid="{00000000-0005-0000-0000-000025530000}"/>
    <cellStyle name="Normal 2 3 5 2 3 3 4" xfId="12855" xr:uid="{00000000-0005-0000-0000-00004B320000}"/>
    <cellStyle name="Normal 2 3 5 2 3 3 4 3" xfId="27951" xr:uid="{00000000-0005-0000-0000-0000456D0000}"/>
    <cellStyle name="Normal 2 3 5 2 3 3 5" xfId="7834" xr:uid="{00000000-0005-0000-0000-0000AE1E0000}"/>
    <cellStyle name="Normal 2 3 5 2 3 3 5 3" xfId="22934" xr:uid="{00000000-0005-0000-0000-0000AC590000}"/>
    <cellStyle name="Normal 2 3 5 2 3 3 7" xfId="17921" xr:uid="{00000000-0005-0000-0000-000017460000}"/>
    <cellStyle name="Normal 2 3 5 2 3 4" xfId="3617" xr:uid="{00000000-0005-0000-0000-0000340E0000}"/>
    <cellStyle name="Normal 2 3 5 2 3 4 2" xfId="13690" xr:uid="{00000000-0005-0000-0000-00008E350000}"/>
    <cellStyle name="Normal 2 3 5 2 3 4 2 3" xfId="28786" xr:uid="{00000000-0005-0000-0000-000088700000}"/>
    <cellStyle name="Normal 2 3 5 2 3 4 3" xfId="8670" xr:uid="{00000000-0005-0000-0000-0000F2210000}"/>
    <cellStyle name="Normal 2 3 5 2 3 4 3 3" xfId="23769" xr:uid="{00000000-0005-0000-0000-0000EF5C0000}"/>
    <cellStyle name="Normal 2 3 5 2 3 4 5" xfId="18756" xr:uid="{00000000-0005-0000-0000-00005A490000}"/>
    <cellStyle name="Normal 2 3 5 2 3 5" xfId="5309" xr:uid="{00000000-0005-0000-0000-0000D1140000}"/>
    <cellStyle name="Normal 2 3 5 2 3 5 2" xfId="15361" xr:uid="{00000000-0005-0000-0000-0000153C0000}"/>
    <cellStyle name="Normal 2 3 5 2 3 5 2 3" xfId="30457" xr:uid="{00000000-0005-0000-0000-00000F770000}"/>
    <cellStyle name="Normal 2 3 5 2 3 5 3" xfId="10341" xr:uid="{00000000-0005-0000-0000-000079280000}"/>
    <cellStyle name="Normal 2 3 5 2 3 5 3 3" xfId="25440" xr:uid="{00000000-0005-0000-0000-000076630000}"/>
    <cellStyle name="Normal 2 3 5 2 3 5 5" xfId="20427" xr:uid="{00000000-0005-0000-0000-0000E14F0000}"/>
    <cellStyle name="Normal 2 3 5 2 3 6" xfId="12019" xr:uid="{00000000-0005-0000-0000-0000072F0000}"/>
    <cellStyle name="Normal 2 3 5 2 3 6 3" xfId="27115" xr:uid="{00000000-0005-0000-0000-0000016A0000}"/>
    <cellStyle name="Normal 2 3 5 2 3 7" xfId="6998" xr:uid="{00000000-0005-0000-0000-00006A1B0000}"/>
    <cellStyle name="Normal 2 3 5 2 3 7 3" xfId="22098" xr:uid="{00000000-0005-0000-0000-000068560000}"/>
    <cellStyle name="Normal 2 3 5 2 3 9" xfId="17085" xr:uid="{00000000-0005-0000-0000-0000D3420000}"/>
    <cellStyle name="Normal 2 3 5 2 4" xfId="2136" xr:uid="{00000000-0005-0000-0000-00006A080000}"/>
    <cellStyle name="Normal 2 3 5 2 4 2" xfId="2975" xr:uid="{00000000-0005-0000-0000-0000B10B0000}"/>
    <cellStyle name="Normal 2 3 5 2 4 2 2" xfId="4664" xr:uid="{00000000-0005-0000-0000-00004B120000}"/>
    <cellStyle name="Normal 2 3 5 2 4 2 2 2" xfId="14736" xr:uid="{00000000-0005-0000-0000-0000A4390000}"/>
    <cellStyle name="Normal 2 3 5 2 4 2 2 2 3" xfId="29832" xr:uid="{00000000-0005-0000-0000-00009E740000}"/>
    <cellStyle name="Normal 2 3 5 2 4 2 2 3" xfId="9716" xr:uid="{00000000-0005-0000-0000-000008260000}"/>
    <cellStyle name="Normal 2 3 5 2 4 2 2 3 3" xfId="24815" xr:uid="{00000000-0005-0000-0000-000005610000}"/>
    <cellStyle name="Normal 2 3 5 2 4 2 2 5" xfId="19802" xr:uid="{00000000-0005-0000-0000-0000704D0000}"/>
    <cellStyle name="Normal 2 3 5 2 4 2 3" xfId="6355" xr:uid="{00000000-0005-0000-0000-0000E7180000}"/>
    <cellStyle name="Normal 2 3 5 2 4 2 3 2" xfId="16407" xr:uid="{00000000-0005-0000-0000-00002B400000}"/>
    <cellStyle name="Normal 2 3 5 2 4 2 3 3" xfId="11387" xr:uid="{00000000-0005-0000-0000-00008F2C0000}"/>
    <cellStyle name="Normal 2 3 5 2 4 2 3 3 3" xfId="26486" xr:uid="{00000000-0005-0000-0000-00008C670000}"/>
    <cellStyle name="Normal 2 3 5 2 4 2 3 5" xfId="21473" xr:uid="{00000000-0005-0000-0000-0000F7530000}"/>
    <cellStyle name="Normal 2 3 5 2 4 2 4" xfId="13065" xr:uid="{00000000-0005-0000-0000-00001D330000}"/>
    <cellStyle name="Normal 2 3 5 2 4 2 4 3" xfId="28161" xr:uid="{00000000-0005-0000-0000-0000176E0000}"/>
    <cellStyle name="Normal 2 3 5 2 4 2 5" xfId="8044" xr:uid="{00000000-0005-0000-0000-0000801F0000}"/>
    <cellStyle name="Normal 2 3 5 2 4 2 5 3" xfId="23144" xr:uid="{00000000-0005-0000-0000-00007E5A0000}"/>
    <cellStyle name="Normal 2 3 5 2 4 2 7" xfId="18131" xr:uid="{00000000-0005-0000-0000-0000E9460000}"/>
    <cellStyle name="Normal 2 3 5 2 4 3" xfId="3827" xr:uid="{00000000-0005-0000-0000-0000060F0000}"/>
    <cellStyle name="Normal 2 3 5 2 4 3 2" xfId="13900" xr:uid="{00000000-0005-0000-0000-000060360000}"/>
    <cellStyle name="Normal 2 3 5 2 4 3 2 3" xfId="28996" xr:uid="{00000000-0005-0000-0000-00005A710000}"/>
    <cellStyle name="Normal 2 3 5 2 4 3 3" xfId="8880" xr:uid="{00000000-0005-0000-0000-0000C4220000}"/>
    <cellStyle name="Normal 2 3 5 2 4 3 3 3" xfId="23979" xr:uid="{00000000-0005-0000-0000-0000C15D0000}"/>
    <cellStyle name="Normal 2 3 5 2 4 3 5" xfId="18966" xr:uid="{00000000-0005-0000-0000-00002C4A0000}"/>
    <cellStyle name="Normal 2 3 5 2 4 4" xfId="5519" xr:uid="{00000000-0005-0000-0000-0000A3150000}"/>
    <cellStyle name="Normal 2 3 5 2 4 4 2" xfId="15571" xr:uid="{00000000-0005-0000-0000-0000E73C0000}"/>
    <cellStyle name="Normal 2 3 5 2 4 4 2 3" xfId="30667" xr:uid="{00000000-0005-0000-0000-0000E1770000}"/>
    <cellStyle name="Normal 2 3 5 2 4 4 3" xfId="10551" xr:uid="{00000000-0005-0000-0000-00004B290000}"/>
    <cellStyle name="Normal 2 3 5 2 4 4 3 3" xfId="25650" xr:uid="{00000000-0005-0000-0000-000048640000}"/>
    <cellStyle name="Normal 2 3 5 2 4 4 5" xfId="20637" xr:uid="{00000000-0005-0000-0000-0000B3500000}"/>
    <cellStyle name="Normal 2 3 5 2 4 5" xfId="12229" xr:uid="{00000000-0005-0000-0000-0000D92F0000}"/>
    <cellStyle name="Normal 2 3 5 2 4 5 3" xfId="27325" xr:uid="{00000000-0005-0000-0000-0000D36A0000}"/>
    <cellStyle name="Normal 2 3 5 2 4 6" xfId="7208" xr:uid="{00000000-0005-0000-0000-00003C1C0000}"/>
    <cellStyle name="Normal 2 3 5 2 4 6 3" xfId="22308" xr:uid="{00000000-0005-0000-0000-00003A570000}"/>
    <cellStyle name="Normal 2 3 5 2 4 8" xfId="17295" xr:uid="{00000000-0005-0000-0000-0000A5430000}"/>
    <cellStyle name="Normal 2 3 5 2 5" xfId="2557" xr:uid="{00000000-0005-0000-0000-00000F0A0000}"/>
    <cellStyle name="Normal 2 3 5 2 5 2" xfId="4246" xr:uid="{00000000-0005-0000-0000-0000A9100000}"/>
    <cellStyle name="Normal 2 3 5 2 5 2 2" xfId="14318" xr:uid="{00000000-0005-0000-0000-000002380000}"/>
    <cellStyle name="Normal 2 3 5 2 5 2 2 3" xfId="29414" xr:uid="{00000000-0005-0000-0000-0000FC720000}"/>
    <cellStyle name="Normal 2 3 5 2 5 2 3" xfId="9298" xr:uid="{00000000-0005-0000-0000-000066240000}"/>
    <cellStyle name="Normal 2 3 5 2 5 2 3 3" xfId="24397" xr:uid="{00000000-0005-0000-0000-0000635F0000}"/>
    <cellStyle name="Normal 2 3 5 2 5 2 5" xfId="19384" xr:uid="{00000000-0005-0000-0000-0000CE4B0000}"/>
    <cellStyle name="Normal 2 3 5 2 5 3" xfId="5937" xr:uid="{00000000-0005-0000-0000-000045170000}"/>
    <cellStyle name="Normal 2 3 5 2 5 3 2" xfId="15989" xr:uid="{00000000-0005-0000-0000-0000893E0000}"/>
    <cellStyle name="Normal 2 3 5 2 5 3 3" xfId="10969" xr:uid="{00000000-0005-0000-0000-0000ED2A0000}"/>
    <cellStyle name="Normal 2 3 5 2 5 3 3 3" xfId="26068" xr:uid="{00000000-0005-0000-0000-0000EA650000}"/>
    <cellStyle name="Normal 2 3 5 2 5 3 5" xfId="21055" xr:uid="{00000000-0005-0000-0000-000055520000}"/>
    <cellStyle name="Normal 2 3 5 2 5 4" xfId="12647" xr:uid="{00000000-0005-0000-0000-00007B310000}"/>
    <cellStyle name="Normal 2 3 5 2 5 4 3" xfId="27743" xr:uid="{00000000-0005-0000-0000-0000756C0000}"/>
    <cellStyle name="Normal 2 3 5 2 5 5" xfId="7626" xr:uid="{00000000-0005-0000-0000-0000DE1D0000}"/>
    <cellStyle name="Normal 2 3 5 2 5 5 3" xfId="22726" xr:uid="{00000000-0005-0000-0000-0000DC580000}"/>
    <cellStyle name="Normal 2 3 5 2 5 7" xfId="17713" xr:uid="{00000000-0005-0000-0000-000047450000}"/>
    <cellStyle name="Normal 2 3 5 2 6" xfId="3409" xr:uid="{00000000-0005-0000-0000-0000640D0000}"/>
    <cellStyle name="Normal 2 3 5 2 6 2" xfId="13482" xr:uid="{00000000-0005-0000-0000-0000BE340000}"/>
    <cellStyle name="Normal 2 3 5 2 6 2 3" xfId="28578" xr:uid="{00000000-0005-0000-0000-0000B86F0000}"/>
    <cellStyle name="Normal 2 3 5 2 6 3" xfId="8462" xr:uid="{00000000-0005-0000-0000-000022210000}"/>
    <cellStyle name="Normal 2 3 5 2 6 3 3" xfId="23561" xr:uid="{00000000-0005-0000-0000-00001F5C0000}"/>
    <cellStyle name="Normal 2 3 5 2 6 5" xfId="18548" xr:uid="{00000000-0005-0000-0000-00008A480000}"/>
    <cellStyle name="Normal 2 3 5 2 7" xfId="5101" xr:uid="{00000000-0005-0000-0000-000001140000}"/>
    <cellStyle name="Normal 2 3 5 2 7 2" xfId="15153" xr:uid="{00000000-0005-0000-0000-0000453B0000}"/>
    <cellStyle name="Normal 2 3 5 2 7 2 3" xfId="30249" xr:uid="{00000000-0005-0000-0000-00003F760000}"/>
    <cellStyle name="Normal 2 3 5 2 7 3" xfId="10133" xr:uid="{00000000-0005-0000-0000-0000A9270000}"/>
    <cellStyle name="Normal 2 3 5 2 7 3 3" xfId="25232" xr:uid="{00000000-0005-0000-0000-0000A6620000}"/>
    <cellStyle name="Normal 2 3 5 2 7 5" xfId="20219" xr:uid="{00000000-0005-0000-0000-0000114F0000}"/>
    <cellStyle name="Normal 2 3 5 2 8" xfId="11811" xr:uid="{00000000-0005-0000-0000-0000372E0000}"/>
    <cellStyle name="Normal 2 3 5 2 8 3" xfId="26907" xr:uid="{00000000-0005-0000-0000-000031690000}"/>
    <cellStyle name="Normal 2 3 5 2 9" xfId="6790" xr:uid="{00000000-0005-0000-0000-00009A1A0000}"/>
    <cellStyle name="Normal 2 3 5 2 9 3" xfId="21890" xr:uid="{00000000-0005-0000-0000-000098550000}"/>
    <cellStyle name="Normal 2 3 5 3" xfId="1756" xr:uid="{00000000-0005-0000-0000-0000EE060000}"/>
    <cellStyle name="Normal 2 3 5 3 10" xfId="16929" xr:uid="{00000000-0005-0000-0000-000037420000}"/>
    <cellStyle name="Normal 2 3 5 3 2" xfId="1975" xr:uid="{00000000-0005-0000-0000-0000C9070000}"/>
    <cellStyle name="Normal 2 3 5 3 2 2" xfId="2396" xr:uid="{00000000-0005-0000-0000-00006E090000}"/>
    <cellStyle name="Normal 2 3 5 3 2 2 2" xfId="3235" xr:uid="{00000000-0005-0000-0000-0000B50C0000}"/>
    <cellStyle name="Normal 2 3 5 3 2 2 2 2" xfId="4924" xr:uid="{00000000-0005-0000-0000-00004F130000}"/>
    <cellStyle name="Normal 2 3 5 3 2 2 2 2 2" xfId="14996" xr:uid="{00000000-0005-0000-0000-0000A83A0000}"/>
    <cellStyle name="Normal 2 3 5 3 2 2 2 2 2 3" xfId="30092" xr:uid="{00000000-0005-0000-0000-0000A2750000}"/>
    <cellStyle name="Normal 2 3 5 3 2 2 2 2 3" xfId="9976" xr:uid="{00000000-0005-0000-0000-00000C270000}"/>
    <cellStyle name="Normal 2 3 5 3 2 2 2 2 3 3" xfId="25075" xr:uid="{00000000-0005-0000-0000-000009620000}"/>
    <cellStyle name="Normal 2 3 5 3 2 2 2 2 5" xfId="20062" xr:uid="{00000000-0005-0000-0000-0000744E0000}"/>
    <cellStyle name="Normal 2 3 5 3 2 2 2 3" xfId="6615" xr:uid="{00000000-0005-0000-0000-0000EB190000}"/>
    <cellStyle name="Normal 2 3 5 3 2 2 2 3 2" xfId="16667" xr:uid="{00000000-0005-0000-0000-00002F410000}"/>
    <cellStyle name="Normal 2 3 5 3 2 2 2 3 3" xfId="11647" xr:uid="{00000000-0005-0000-0000-0000932D0000}"/>
    <cellStyle name="Normal 2 3 5 3 2 2 2 3 3 3" xfId="26746" xr:uid="{00000000-0005-0000-0000-000090680000}"/>
    <cellStyle name="Normal 2 3 5 3 2 2 2 3 5" xfId="21733" xr:uid="{00000000-0005-0000-0000-0000FB540000}"/>
    <cellStyle name="Normal 2 3 5 3 2 2 2 4" xfId="13325" xr:uid="{00000000-0005-0000-0000-000021340000}"/>
    <cellStyle name="Normal 2 3 5 3 2 2 2 4 3" xfId="28421" xr:uid="{00000000-0005-0000-0000-00001B6F0000}"/>
    <cellStyle name="Normal 2 3 5 3 2 2 2 5" xfId="8304" xr:uid="{00000000-0005-0000-0000-000084200000}"/>
    <cellStyle name="Normal 2 3 5 3 2 2 2 5 3" xfId="23404" xr:uid="{00000000-0005-0000-0000-0000825B0000}"/>
    <cellStyle name="Normal 2 3 5 3 2 2 2 7" xfId="18391" xr:uid="{00000000-0005-0000-0000-0000ED470000}"/>
    <cellStyle name="Normal 2 3 5 3 2 2 3" xfId="4087" xr:uid="{00000000-0005-0000-0000-00000A100000}"/>
    <cellStyle name="Normal 2 3 5 3 2 2 3 2" xfId="14160" xr:uid="{00000000-0005-0000-0000-000064370000}"/>
    <cellStyle name="Normal 2 3 5 3 2 2 3 2 3" xfId="29256" xr:uid="{00000000-0005-0000-0000-00005E720000}"/>
    <cellStyle name="Normal 2 3 5 3 2 2 3 3" xfId="9140" xr:uid="{00000000-0005-0000-0000-0000C8230000}"/>
    <cellStyle name="Normal 2 3 5 3 2 2 3 3 3" xfId="24239" xr:uid="{00000000-0005-0000-0000-0000C55E0000}"/>
    <cellStyle name="Normal 2 3 5 3 2 2 3 5" xfId="19226" xr:uid="{00000000-0005-0000-0000-0000304B0000}"/>
    <cellStyle name="Normal 2 3 5 3 2 2 4" xfId="5779" xr:uid="{00000000-0005-0000-0000-0000A7160000}"/>
    <cellStyle name="Normal 2 3 5 3 2 2 4 2" xfId="15831" xr:uid="{00000000-0005-0000-0000-0000EB3D0000}"/>
    <cellStyle name="Normal 2 3 5 3 2 2 4 3" xfId="10811" xr:uid="{00000000-0005-0000-0000-00004F2A0000}"/>
    <cellStyle name="Normal 2 3 5 3 2 2 4 3 3" xfId="25910" xr:uid="{00000000-0005-0000-0000-00004C650000}"/>
    <cellStyle name="Normal 2 3 5 3 2 2 4 5" xfId="20897" xr:uid="{00000000-0005-0000-0000-0000B7510000}"/>
    <cellStyle name="Normal 2 3 5 3 2 2 5" xfId="12489" xr:uid="{00000000-0005-0000-0000-0000DD300000}"/>
    <cellStyle name="Normal 2 3 5 3 2 2 5 3" xfId="27585" xr:uid="{00000000-0005-0000-0000-0000D76B0000}"/>
    <cellStyle name="Normal 2 3 5 3 2 2 6" xfId="7468" xr:uid="{00000000-0005-0000-0000-0000401D0000}"/>
    <cellStyle name="Normal 2 3 5 3 2 2 6 3" xfId="22568" xr:uid="{00000000-0005-0000-0000-00003E580000}"/>
    <cellStyle name="Normal 2 3 5 3 2 2 8" xfId="17555" xr:uid="{00000000-0005-0000-0000-0000A9440000}"/>
    <cellStyle name="Normal 2 3 5 3 2 3" xfId="2817" xr:uid="{00000000-0005-0000-0000-0000130B0000}"/>
    <cellStyle name="Normal 2 3 5 3 2 3 2" xfId="4506" xr:uid="{00000000-0005-0000-0000-0000AD110000}"/>
    <cellStyle name="Normal 2 3 5 3 2 3 2 2" xfId="14578" xr:uid="{00000000-0005-0000-0000-000006390000}"/>
    <cellStyle name="Normal 2 3 5 3 2 3 2 2 3" xfId="29674" xr:uid="{00000000-0005-0000-0000-000000740000}"/>
    <cellStyle name="Normal 2 3 5 3 2 3 2 3" xfId="9558" xr:uid="{00000000-0005-0000-0000-00006A250000}"/>
    <cellStyle name="Normal 2 3 5 3 2 3 2 3 3" xfId="24657" xr:uid="{00000000-0005-0000-0000-000067600000}"/>
    <cellStyle name="Normal 2 3 5 3 2 3 2 5" xfId="19644" xr:uid="{00000000-0005-0000-0000-0000D24C0000}"/>
    <cellStyle name="Normal 2 3 5 3 2 3 3" xfId="6197" xr:uid="{00000000-0005-0000-0000-000049180000}"/>
    <cellStyle name="Normal 2 3 5 3 2 3 3 2" xfId="16249" xr:uid="{00000000-0005-0000-0000-00008D3F0000}"/>
    <cellStyle name="Normal 2 3 5 3 2 3 3 3" xfId="11229" xr:uid="{00000000-0005-0000-0000-0000F12B0000}"/>
    <cellStyle name="Normal 2 3 5 3 2 3 3 3 3" xfId="26328" xr:uid="{00000000-0005-0000-0000-0000EE660000}"/>
    <cellStyle name="Normal 2 3 5 3 2 3 3 5" xfId="21315" xr:uid="{00000000-0005-0000-0000-000059530000}"/>
    <cellStyle name="Normal 2 3 5 3 2 3 4" xfId="12907" xr:uid="{00000000-0005-0000-0000-00007F320000}"/>
    <cellStyle name="Normal 2 3 5 3 2 3 4 3" xfId="28003" xr:uid="{00000000-0005-0000-0000-0000796D0000}"/>
    <cellStyle name="Normal 2 3 5 3 2 3 5" xfId="7886" xr:uid="{00000000-0005-0000-0000-0000E21E0000}"/>
    <cellStyle name="Normal 2 3 5 3 2 3 5 3" xfId="22986" xr:uid="{00000000-0005-0000-0000-0000E0590000}"/>
    <cellStyle name="Normal 2 3 5 3 2 3 7" xfId="17973" xr:uid="{00000000-0005-0000-0000-00004B460000}"/>
    <cellStyle name="Normal 2 3 5 3 2 4" xfId="3669" xr:uid="{00000000-0005-0000-0000-0000680E0000}"/>
    <cellStyle name="Normal 2 3 5 3 2 4 2" xfId="13742" xr:uid="{00000000-0005-0000-0000-0000C2350000}"/>
    <cellStyle name="Normal 2 3 5 3 2 4 2 3" xfId="28838" xr:uid="{00000000-0005-0000-0000-0000BC700000}"/>
    <cellStyle name="Normal 2 3 5 3 2 4 3" xfId="8722" xr:uid="{00000000-0005-0000-0000-000026220000}"/>
    <cellStyle name="Normal 2 3 5 3 2 4 3 3" xfId="23821" xr:uid="{00000000-0005-0000-0000-0000235D0000}"/>
    <cellStyle name="Normal 2 3 5 3 2 4 5" xfId="18808" xr:uid="{00000000-0005-0000-0000-00008E490000}"/>
    <cellStyle name="Normal 2 3 5 3 2 5" xfId="5361" xr:uid="{00000000-0005-0000-0000-000005150000}"/>
    <cellStyle name="Normal 2 3 5 3 2 5 2" xfId="15413" xr:uid="{00000000-0005-0000-0000-0000493C0000}"/>
    <cellStyle name="Normal 2 3 5 3 2 5 2 3" xfId="30509" xr:uid="{00000000-0005-0000-0000-000043770000}"/>
    <cellStyle name="Normal 2 3 5 3 2 5 3" xfId="10393" xr:uid="{00000000-0005-0000-0000-0000AD280000}"/>
    <cellStyle name="Normal 2 3 5 3 2 5 3 3" xfId="25492" xr:uid="{00000000-0005-0000-0000-0000AA630000}"/>
    <cellStyle name="Normal 2 3 5 3 2 5 5" xfId="20479" xr:uid="{00000000-0005-0000-0000-000015500000}"/>
    <cellStyle name="Normal 2 3 5 3 2 6" xfId="12071" xr:uid="{00000000-0005-0000-0000-00003B2F0000}"/>
    <cellStyle name="Normal 2 3 5 3 2 6 3" xfId="27167" xr:uid="{00000000-0005-0000-0000-0000356A0000}"/>
    <cellStyle name="Normal 2 3 5 3 2 7" xfId="7050" xr:uid="{00000000-0005-0000-0000-00009E1B0000}"/>
    <cellStyle name="Normal 2 3 5 3 2 7 3" xfId="22150" xr:uid="{00000000-0005-0000-0000-00009C560000}"/>
    <cellStyle name="Normal 2 3 5 3 2 9" xfId="17137" xr:uid="{00000000-0005-0000-0000-000007430000}"/>
    <cellStyle name="Normal 2 3 5 3 3" xfId="2188" xr:uid="{00000000-0005-0000-0000-00009E080000}"/>
    <cellStyle name="Normal 2 3 5 3 3 2" xfId="3027" xr:uid="{00000000-0005-0000-0000-0000E50B0000}"/>
    <cellStyle name="Normal 2 3 5 3 3 2 2" xfId="4716" xr:uid="{00000000-0005-0000-0000-00007F120000}"/>
    <cellStyle name="Normal 2 3 5 3 3 2 2 2" xfId="14788" xr:uid="{00000000-0005-0000-0000-0000D8390000}"/>
    <cellStyle name="Normal 2 3 5 3 3 2 2 2 3" xfId="29884" xr:uid="{00000000-0005-0000-0000-0000D2740000}"/>
    <cellStyle name="Normal 2 3 5 3 3 2 2 3" xfId="9768" xr:uid="{00000000-0005-0000-0000-00003C260000}"/>
    <cellStyle name="Normal 2 3 5 3 3 2 2 3 3" xfId="24867" xr:uid="{00000000-0005-0000-0000-000039610000}"/>
    <cellStyle name="Normal 2 3 5 3 3 2 2 5" xfId="19854" xr:uid="{00000000-0005-0000-0000-0000A44D0000}"/>
    <cellStyle name="Normal 2 3 5 3 3 2 3" xfId="6407" xr:uid="{00000000-0005-0000-0000-00001B190000}"/>
    <cellStyle name="Normal 2 3 5 3 3 2 3 2" xfId="16459" xr:uid="{00000000-0005-0000-0000-00005F400000}"/>
    <cellStyle name="Normal 2 3 5 3 3 2 3 3" xfId="11439" xr:uid="{00000000-0005-0000-0000-0000C32C0000}"/>
    <cellStyle name="Normal 2 3 5 3 3 2 3 3 3" xfId="26538" xr:uid="{00000000-0005-0000-0000-0000C0670000}"/>
    <cellStyle name="Normal 2 3 5 3 3 2 3 5" xfId="21525" xr:uid="{00000000-0005-0000-0000-00002B540000}"/>
    <cellStyle name="Normal 2 3 5 3 3 2 4" xfId="13117" xr:uid="{00000000-0005-0000-0000-000051330000}"/>
    <cellStyle name="Normal 2 3 5 3 3 2 4 3" xfId="28213" xr:uid="{00000000-0005-0000-0000-00004B6E0000}"/>
    <cellStyle name="Normal 2 3 5 3 3 2 5" xfId="8096" xr:uid="{00000000-0005-0000-0000-0000B41F0000}"/>
    <cellStyle name="Normal 2 3 5 3 3 2 5 3" xfId="23196" xr:uid="{00000000-0005-0000-0000-0000B25A0000}"/>
    <cellStyle name="Normal 2 3 5 3 3 2 7" xfId="18183" xr:uid="{00000000-0005-0000-0000-00001D470000}"/>
    <cellStyle name="Normal 2 3 5 3 3 3" xfId="3879" xr:uid="{00000000-0005-0000-0000-00003A0F0000}"/>
    <cellStyle name="Normal 2 3 5 3 3 3 2" xfId="13952" xr:uid="{00000000-0005-0000-0000-000094360000}"/>
    <cellStyle name="Normal 2 3 5 3 3 3 2 3" xfId="29048" xr:uid="{00000000-0005-0000-0000-00008E710000}"/>
    <cellStyle name="Normal 2 3 5 3 3 3 3" xfId="8932" xr:uid="{00000000-0005-0000-0000-0000F8220000}"/>
    <cellStyle name="Normal 2 3 5 3 3 3 3 3" xfId="24031" xr:uid="{00000000-0005-0000-0000-0000F55D0000}"/>
    <cellStyle name="Normal 2 3 5 3 3 3 5" xfId="19018" xr:uid="{00000000-0005-0000-0000-0000604A0000}"/>
    <cellStyle name="Normal 2 3 5 3 3 4" xfId="5571" xr:uid="{00000000-0005-0000-0000-0000D7150000}"/>
    <cellStyle name="Normal 2 3 5 3 3 4 2" xfId="15623" xr:uid="{00000000-0005-0000-0000-00001B3D0000}"/>
    <cellStyle name="Normal 2 3 5 3 3 4 2 3" xfId="30719" xr:uid="{00000000-0005-0000-0000-000015780000}"/>
    <cellStyle name="Normal 2 3 5 3 3 4 3" xfId="10603" xr:uid="{00000000-0005-0000-0000-00007F290000}"/>
    <cellStyle name="Normal 2 3 5 3 3 4 3 3" xfId="25702" xr:uid="{00000000-0005-0000-0000-00007C640000}"/>
    <cellStyle name="Normal 2 3 5 3 3 4 5" xfId="20689" xr:uid="{00000000-0005-0000-0000-0000E7500000}"/>
    <cellStyle name="Normal 2 3 5 3 3 5" xfId="12281" xr:uid="{00000000-0005-0000-0000-00000D300000}"/>
    <cellStyle name="Normal 2 3 5 3 3 5 3" xfId="27377" xr:uid="{00000000-0005-0000-0000-0000076B0000}"/>
    <cellStyle name="Normal 2 3 5 3 3 6" xfId="7260" xr:uid="{00000000-0005-0000-0000-0000701C0000}"/>
    <cellStyle name="Normal 2 3 5 3 3 6 3" xfId="22360" xr:uid="{00000000-0005-0000-0000-00006E570000}"/>
    <cellStyle name="Normal 2 3 5 3 3 8" xfId="17347" xr:uid="{00000000-0005-0000-0000-0000D9430000}"/>
    <cellStyle name="Normal 2 3 5 3 4" xfId="2609" xr:uid="{00000000-0005-0000-0000-0000430A0000}"/>
    <cellStyle name="Normal 2 3 5 3 4 2" xfId="4298" xr:uid="{00000000-0005-0000-0000-0000DD100000}"/>
    <cellStyle name="Normal 2 3 5 3 4 2 2" xfId="14370" xr:uid="{00000000-0005-0000-0000-000036380000}"/>
    <cellStyle name="Normal 2 3 5 3 4 2 2 3" xfId="29466" xr:uid="{00000000-0005-0000-0000-000030730000}"/>
    <cellStyle name="Normal 2 3 5 3 4 2 3" xfId="9350" xr:uid="{00000000-0005-0000-0000-00009A240000}"/>
    <cellStyle name="Normal 2 3 5 3 4 2 3 3" xfId="24449" xr:uid="{00000000-0005-0000-0000-0000975F0000}"/>
    <cellStyle name="Normal 2 3 5 3 4 2 5" xfId="19436" xr:uid="{00000000-0005-0000-0000-0000024C0000}"/>
    <cellStyle name="Normal 2 3 5 3 4 3" xfId="5989" xr:uid="{00000000-0005-0000-0000-000079170000}"/>
    <cellStyle name="Normal 2 3 5 3 4 3 2" xfId="16041" xr:uid="{00000000-0005-0000-0000-0000BD3E0000}"/>
    <cellStyle name="Normal 2 3 5 3 4 3 3" xfId="11021" xr:uid="{00000000-0005-0000-0000-0000212B0000}"/>
    <cellStyle name="Normal 2 3 5 3 4 3 3 3" xfId="26120" xr:uid="{00000000-0005-0000-0000-00001E660000}"/>
    <cellStyle name="Normal 2 3 5 3 4 3 5" xfId="21107" xr:uid="{00000000-0005-0000-0000-000089520000}"/>
    <cellStyle name="Normal 2 3 5 3 4 4" xfId="12699" xr:uid="{00000000-0005-0000-0000-0000AF310000}"/>
    <cellStyle name="Normal 2 3 5 3 4 4 3" xfId="27795" xr:uid="{00000000-0005-0000-0000-0000A96C0000}"/>
    <cellStyle name="Normal 2 3 5 3 4 5" xfId="7678" xr:uid="{00000000-0005-0000-0000-0000121E0000}"/>
    <cellStyle name="Normal 2 3 5 3 4 5 3" xfId="22778" xr:uid="{00000000-0005-0000-0000-000010590000}"/>
    <cellStyle name="Normal 2 3 5 3 4 7" xfId="17765" xr:uid="{00000000-0005-0000-0000-00007B450000}"/>
    <cellStyle name="Normal 2 3 5 3 5" xfId="3461" xr:uid="{00000000-0005-0000-0000-0000980D0000}"/>
    <cellStyle name="Normal 2 3 5 3 5 2" xfId="13534" xr:uid="{00000000-0005-0000-0000-0000F2340000}"/>
    <cellStyle name="Normal 2 3 5 3 5 2 3" xfId="28630" xr:uid="{00000000-0005-0000-0000-0000EC6F0000}"/>
    <cellStyle name="Normal 2 3 5 3 5 3" xfId="8514" xr:uid="{00000000-0005-0000-0000-000056210000}"/>
    <cellStyle name="Normal 2 3 5 3 5 3 3" xfId="23613" xr:uid="{00000000-0005-0000-0000-0000535C0000}"/>
    <cellStyle name="Normal 2 3 5 3 5 5" xfId="18600" xr:uid="{00000000-0005-0000-0000-0000BE480000}"/>
    <cellStyle name="Normal 2 3 5 3 6" xfId="5153" xr:uid="{00000000-0005-0000-0000-000035140000}"/>
    <cellStyle name="Normal 2 3 5 3 6 2" xfId="15205" xr:uid="{00000000-0005-0000-0000-0000793B0000}"/>
    <cellStyle name="Normal 2 3 5 3 6 2 3" xfId="30301" xr:uid="{00000000-0005-0000-0000-000073760000}"/>
    <cellStyle name="Normal 2 3 5 3 6 3" xfId="10185" xr:uid="{00000000-0005-0000-0000-0000DD270000}"/>
    <cellStyle name="Normal 2 3 5 3 6 3 3" xfId="25284" xr:uid="{00000000-0005-0000-0000-0000DA620000}"/>
    <cellStyle name="Normal 2 3 5 3 6 5" xfId="20271" xr:uid="{00000000-0005-0000-0000-0000454F0000}"/>
    <cellStyle name="Normal 2 3 5 3 7" xfId="11863" xr:uid="{00000000-0005-0000-0000-00006B2E0000}"/>
    <cellStyle name="Normal 2 3 5 3 7 3" xfId="26959" xr:uid="{00000000-0005-0000-0000-000065690000}"/>
    <cellStyle name="Normal 2 3 5 3 8" xfId="6842" xr:uid="{00000000-0005-0000-0000-0000CE1A0000}"/>
    <cellStyle name="Normal 2 3 5 3 8 3" xfId="21942" xr:uid="{00000000-0005-0000-0000-0000CC550000}"/>
    <cellStyle name="Normal 2 3 5 4" xfId="1869" xr:uid="{00000000-0005-0000-0000-00005F070000}"/>
    <cellStyle name="Normal 2 3 5 4 2" xfId="2292" xr:uid="{00000000-0005-0000-0000-000006090000}"/>
    <cellStyle name="Normal 2 3 5 4 2 2" xfId="3131" xr:uid="{00000000-0005-0000-0000-00004D0C0000}"/>
    <cellStyle name="Normal 2 3 5 4 2 2 2" xfId="4820" xr:uid="{00000000-0005-0000-0000-0000E7120000}"/>
    <cellStyle name="Normal 2 3 5 4 2 2 2 2" xfId="14892" xr:uid="{00000000-0005-0000-0000-0000403A0000}"/>
    <cellStyle name="Normal 2 3 5 4 2 2 2 2 3" xfId="29988" xr:uid="{00000000-0005-0000-0000-00003A750000}"/>
    <cellStyle name="Normal 2 3 5 4 2 2 2 3" xfId="9872" xr:uid="{00000000-0005-0000-0000-0000A4260000}"/>
    <cellStyle name="Normal 2 3 5 4 2 2 2 3 3" xfId="24971" xr:uid="{00000000-0005-0000-0000-0000A1610000}"/>
    <cellStyle name="Normal 2 3 5 4 2 2 2 5" xfId="19958" xr:uid="{00000000-0005-0000-0000-00000C4E0000}"/>
    <cellStyle name="Normal 2 3 5 4 2 2 3" xfId="6511" xr:uid="{00000000-0005-0000-0000-000083190000}"/>
    <cellStyle name="Normal 2 3 5 4 2 2 3 2" xfId="16563" xr:uid="{00000000-0005-0000-0000-0000C7400000}"/>
    <cellStyle name="Normal 2 3 5 4 2 2 3 3" xfId="11543" xr:uid="{00000000-0005-0000-0000-00002B2D0000}"/>
    <cellStyle name="Normal 2 3 5 4 2 2 3 3 3" xfId="26642" xr:uid="{00000000-0005-0000-0000-000028680000}"/>
    <cellStyle name="Normal 2 3 5 4 2 2 3 5" xfId="21629" xr:uid="{00000000-0005-0000-0000-000093540000}"/>
    <cellStyle name="Normal 2 3 5 4 2 2 4" xfId="13221" xr:uid="{00000000-0005-0000-0000-0000B9330000}"/>
    <cellStyle name="Normal 2 3 5 4 2 2 4 3" xfId="28317" xr:uid="{00000000-0005-0000-0000-0000B36E0000}"/>
    <cellStyle name="Normal 2 3 5 4 2 2 5" xfId="8200" xr:uid="{00000000-0005-0000-0000-00001C200000}"/>
    <cellStyle name="Normal 2 3 5 4 2 2 5 3" xfId="23300" xr:uid="{00000000-0005-0000-0000-00001A5B0000}"/>
    <cellStyle name="Normal 2 3 5 4 2 2 7" xfId="18287" xr:uid="{00000000-0005-0000-0000-000085470000}"/>
    <cellStyle name="Normal 2 3 5 4 2 3" xfId="3983" xr:uid="{00000000-0005-0000-0000-0000A20F0000}"/>
    <cellStyle name="Normal 2 3 5 4 2 3 2" xfId="14056" xr:uid="{00000000-0005-0000-0000-0000FC360000}"/>
    <cellStyle name="Normal 2 3 5 4 2 3 2 3" xfId="29152" xr:uid="{00000000-0005-0000-0000-0000F6710000}"/>
    <cellStyle name="Normal 2 3 5 4 2 3 3" xfId="9036" xr:uid="{00000000-0005-0000-0000-000060230000}"/>
    <cellStyle name="Normal 2 3 5 4 2 3 3 3" xfId="24135" xr:uid="{00000000-0005-0000-0000-00005D5E0000}"/>
    <cellStyle name="Normal 2 3 5 4 2 3 5" xfId="19122" xr:uid="{00000000-0005-0000-0000-0000C84A0000}"/>
    <cellStyle name="Normal 2 3 5 4 2 4" xfId="5675" xr:uid="{00000000-0005-0000-0000-00003F160000}"/>
    <cellStyle name="Normal 2 3 5 4 2 4 2" xfId="15727" xr:uid="{00000000-0005-0000-0000-0000833D0000}"/>
    <cellStyle name="Normal 2 3 5 4 2 4 2 3" xfId="30823" xr:uid="{00000000-0005-0000-0000-00007D780000}"/>
    <cellStyle name="Normal 2 3 5 4 2 4 3" xfId="10707" xr:uid="{00000000-0005-0000-0000-0000E7290000}"/>
    <cellStyle name="Normal 2 3 5 4 2 4 3 3" xfId="25806" xr:uid="{00000000-0005-0000-0000-0000E4640000}"/>
    <cellStyle name="Normal 2 3 5 4 2 4 5" xfId="20793" xr:uid="{00000000-0005-0000-0000-00004F510000}"/>
    <cellStyle name="Normal 2 3 5 4 2 5" xfId="12385" xr:uid="{00000000-0005-0000-0000-000075300000}"/>
    <cellStyle name="Normal 2 3 5 4 2 5 3" xfId="27481" xr:uid="{00000000-0005-0000-0000-00006F6B0000}"/>
    <cellStyle name="Normal 2 3 5 4 2 6" xfId="7364" xr:uid="{00000000-0005-0000-0000-0000D81C0000}"/>
    <cellStyle name="Normal 2 3 5 4 2 6 3" xfId="22464" xr:uid="{00000000-0005-0000-0000-0000D6570000}"/>
    <cellStyle name="Normal 2 3 5 4 2 8" xfId="17451" xr:uid="{00000000-0005-0000-0000-000041440000}"/>
    <cellStyle name="Normal 2 3 5 4 3" xfId="2713" xr:uid="{00000000-0005-0000-0000-0000AB0A0000}"/>
    <cellStyle name="Normal 2 3 5 4 3 2" xfId="4402" xr:uid="{00000000-0005-0000-0000-000045110000}"/>
    <cellStyle name="Normal 2 3 5 4 3 2 2" xfId="14474" xr:uid="{00000000-0005-0000-0000-00009E380000}"/>
    <cellStyle name="Normal 2 3 5 4 3 2 2 3" xfId="29570" xr:uid="{00000000-0005-0000-0000-000098730000}"/>
    <cellStyle name="Normal 2 3 5 4 3 2 3" xfId="9454" xr:uid="{00000000-0005-0000-0000-000002250000}"/>
    <cellStyle name="Normal 2 3 5 4 3 2 3 3" xfId="24553" xr:uid="{00000000-0005-0000-0000-0000FF5F0000}"/>
    <cellStyle name="Normal 2 3 5 4 3 2 5" xfId="19540" xr:uid="{00000000-0005-0000-0000-00006A4C0000}"/>
    <cellStyle name="Normal 2 3 5 4 3 3" xfId="6093" xr:uid="{00000000-0005-0000-0000-0000E1170000}"/>
    <cellStyle name="Normal 2 3 5 4 3 3 2" xfId="16145" xr:uid="{00000000-0005-0000-0000-0000253F0000}"/>
    <cellStyle name="Normal 2 3 5 4 3 3 3" xfId="11125" xr:uid="{00000000-0005-0000-0000-0000892B0000}"/>
    <cellStyle name="Normal 2 3 5 4 3 3 3 3" xfId="26224" xr:uid="{00000000-0005-0000-0000-000086660000}"/>
    <cellStyle name="Normal 2 3 5 4 3 3 5" xfId="21211" xr:uid="{00000000-0005-0000-0000-0000F1520000}"/>
    <cellStyle name="Normal 2 3 5 4 3 4" xfId="12803" xr:uid="{00000000-0005-0000-0000-000017320000}"/>
    <cellStyle name="Normal 2 3 5 4 3 4 3" xfId="27899" xr:uid="{00000000-0005-0000-0000-0000116D0000}"/>
    <cellStyle name="Normal 2 3 5 4 3 5" xfId="7782" xr:uid="{00000000-0005-0000-0000-00007A1E0000}"/>
    <cellStyle name="Normal 2 3 5 4 3 5 3" xfId="22882" xr:uid="{00000000-0005-0000-0000-000078590000}"/>
    <cellStyle name="Normal 2 3 5 4 3 7" xfId="17869" xr:uid="{00000000-0005-0000-0000-0000E3450000}"/>
    <cellStyle name="Normal 2 3 5 4 4" xfId="3565" xr:uid="{00000000-0005-0000-0000-0000000E0000}"/>
    <cellStyle name="Normal 2 3 5 4 4 2" xfId="13638" xr:uid="{00000000-0005-0000-0000-00005A350000}"/>
    <cellStyle name="Normal 2 3 5 4 4 2 3" xfId="28734" xr:uid="{00000000-0005-0000-0000-000054700000}"/>
    <cellStyle name="Normal 2 3 5 4 4 3" xfId="8618" xr:uid="{00000000-0005-0000-0000-0000BE210000}"/>
    <cellStyle name="Normal 2 3 5 4 4 3 3" xfId="23717" xr:uid="{00000000-0005-0000-0000-0000BB5C0000}"/>
    <cellStyle name="Normal 2 3 5 4 4 5" xfId="18704" xr:uid="{00000000-0005-0000-0000-000026490000}"/>
    <cellStyle name="Normal 2 3 5 4 5" xfId="5257" xr:uid="{00000000-0005-0000-0000-00009D140000}"/>
    <cellStyle name="Normal 2 3 5 4 5 2" xfId="15309" xr:uid="{00000000-0005-0000-0000-0000E13B0000}"/>
    <cellStyle name="Normal 2 3 5 4 5 2 3" xfId="30405" xr:uid="{00000000-0005-0000-0000-0000DB760000}"/>
    <cellStyle name="Normal 2 3 5 4 5 3" xfId="10289" xr:uid="{00000000-0005-0000-0000-000045280000}"/>
    <cellStyle name="Normal 2 3 5 4 5 3 3" xfId="25388" xr:uid="{00000000-0005-0000-0000-000042630000}"/>
    <cellStyle name="Normal 2 3 5 4 5 5" xfId="20375" xr:uid="{00000000-0005-0000-0000-0000AD4F0000}"/>
    <cellStyle name="Normal 2 3 5 4 6" xfId="11967" xr:uid="{00000000-0005-0000-0000-0000D32E0000}"/>
    <cellStyle name="Normal 2 3 5 4 6 3" xfId="27063" xr:uid="{00000000-0005-0000-0000-0000CD690000}"/>
    <cellStyle name="Normal 2 3 5 4 7" xfId="6946" xr:uid="{00000000-0005-0000-0000-0000361B0000}"/>
    <cellStyle name="Normal 2 3 5 4 7 3" xfId="22046" xr:uid="{00000000-0005-0000-0000-000034560000}"/>
    <cellStyle name="Normal 2 3 5 4 9" xfId="17033" xr:uid="{00000000-0005-0000-0000-00009F420000}"/>
    <cellStyle name="Normal 2 3 5 5" xfId="2082" xr:uid="{00000000-0005-0000-0000-000034080000}"/>
    <cellStyle name="Normal 2 3 5 5 2" xfId="2923" xr:uid="{00000000-0005-0000-0000-00007D0B0000}"/>
    <cellStyle name="Normal 2 3 5 5 2 2" xfId="4612" xr:uid="{00000000-0005-0000-0000-000017120000}"/>
    <cellStyle name="Normal 2 3 5 5 2 2 2" xfId="14684" xr:uid="{00000000-0005-0000-0000-000070390000}"/>
    <cellStyle name="Normal 2 3 5 5 2 2 2 3" xfId="29780" xr:uid="{00000000-0005-0000-0000-00006A740000}"/>
    <cellStyle name="Normal 2 3 5 5 2 2 3" xfId="9664" xr:uid="{00000000-0005-0000-0000-0000D4250000}"/>
    <cellStyle name="Normal 2 3 5 5 2 2 3 3" xfId="24763" xr:uid="{00000000-0005-0000-0000-0000D1600000}"/>
    <cellStyle name="Normal 2 3 5 5 2 2 5" xfId="19750" xr:uid="{00000000-0005-0000-0000-00003C4D0000}"/>
    <cellStyle name="Normal 2 3 5 5 2 3" xfId="6303" xr:uid="{00000000-0005-0000-0000-0000B3180000}"/>
    <cellStyle name="Normal 2 3 5 5 2 3 2" xfId="16355" xr:uid="{00000000-0005-0000-0000-0000F73F0000}"/>
    <cellStyle name="Normal 2 3 5 5 2 3 3" xfId="11335" xr:uid="{00000000-0005-0000-0000-00005B2C0000}"/>
    <cellStyle name="Normal 2 3 5 5 2 3 3 3" xfId="26434" xr:uid="{00000000-0005-0000-0000-000058670000}"/>
    <cellStyle name="Normal 2 3 5 5 2 3 5" xfId="21421" xr:uid="{00000000-0005-0000-0000-0000C3530000}"/>
    <cellStyle name="Normal 2 3 5 5 2 4" xfId="13013" xr:uid="{00000000-0005-0000-0000-0000E9320000}"/>
    <cellStyle name="Normal 2 3 5 5 2 4 3" xfId="28109" xr:uid="{00000000-0005-0000-0000-0000E36D0000}"/>
    <cellStyle name="Normal 2 3 5 5 2 5" xfId="7992" xr:uid="{00000000-0005-0000-0000-00004C1F0000}"/>
    <cellStyle name="Normal 2 3 5 5 2 5 3" xfId="23092" xr:uid="{00000000-0005-0000-0000-00004A5A0000}"/>
    <cellStyle name="Normal 2 3 5 5 2 7" xfId="18079" xr:uid="{00000000-0005-0000-0000-0000B5460000}"/>
    <cellStyle name="Normal 2 3 5 5 3" xfId="3775" xr:uid="{00000000-0005-0000-0000-0000D20E0000}"/>
    <cellStyle name="Normal 2 3 5 5 3 2" xfId="13848" xr:uid="{00000000-0005-0000-0000-00002C360000}"/>
    <cellStyle name="Normal 2 3 5 5 3 2 3" xfId="28944" xr:uid="{00000000-0005-0000-0000-000026710000}"/>
    <cellStyle name="Normal 2 3 5 5 3 3" xfId="8828" xr:uid="{00000000-0005-0000-0000-000090220000}"/>
    <cellStyle name="Normal 2 3 5 5 3 3 3" xfId="23927" xr:uid="{00000000-0005-0000-0000-00008D5D0000}"/>
    <cellStyle name="Normal 2 3 5 5 3 5" xfId="18914" xr:uid="{00000000-0005-0000-0000-0000F8490000}"/>
    <cellStyle name="Normal 2 3 5 5 4" xfId="5467" xr:uid="{00000000-0005-0000-0000-00006F150000}"/>
    <cellStyle name="Normal 2 3 5 5 4 2" xfId="15519" xr:uid="{00000000-0005-0000-0000-0000B33C0000}"/>
    <cellStyle name="Normal 2 3 5 5 4 2 3" xfId="30615" xr:uid="{00000000-0005-0000-0000-0000AD770000}"/>
    <cellStyle name="Normal 2 3 5 5 4 3" xfId="10499" xr:uid="{00000000-0005-0000-0000-000017290000}"/>
    <cellStyle name="Normal 2 3 5 5 4 3 3" xfId="25598" xr:uid="{00000000-0005-0000-0000-000014640000}"/>
    <cellStyle name="Normal 2 3 5 5 4 5" xfId="20585" xr:uid="{00000000-0005-0000-0000-00007F500000}"/>
    <cellStyle name="Normal 2 3 5 5 5" xfId="12177" xr:uid="{00000000-0005-0000-0000-0000A52F0000}"/>
    <cellStyle name="Normal 2 3 5 5 5 3" xfId="27273" xr:uid="{00000000-0005-0000-0000-00009F6A0000}"/>
    <cellStyle name="Normal 2 3 5 5 6" xfId="7156" xr:uid="{00000000-0005-0000-0000-0000081C0000}"/>
    <cellStyle name="Normal 2 3 5 5 6 3" xfId="22256" xr:uid="{00000000-0005-0000-0000-000006570000}"/>
    <cellStyle name="Normal 2 3 5 5 8" xfId="17243" xr:uid="{00000000-0005-0000-0000-000071430000}"/>
    <cellStyle name="Normal 2 3 5 6" xfId="2503" xr:uid="{00000000-0005-0000-0000-0000D9090000}"/>
    <cellStyle name="Normal 2 3 5 6 2" xfId="4194" xr:uid="{00000000-0005-0000-0000-000075100000}"/>
    <cellStyle name="Normal 2 3 5 6 2 2" xfId="14266" xr:uid="{00000000-0005-0000-0000-0000CE370000}"/>
    <cellStyle name="Normal 2 3 5 6 2 2 3" xfId="29362" xr:uid="{00000000-0005-0000-0000-0000C8720000}"/>
    <cellStyle name="Normal 2 3 5 6 2 3" xfId="9246" xr:uid="{00000000-0005-0000-0000-000032240000}"/>
    <cellStyle name="Normal 2 3 5 6 2 3 3" xfId="24345" xr:uid="{00000000-0005-0000-0000-00002F5F0000}"/>
    <cellStyle name="Normal 2 3 5 6 2 5" xfId="19332" xr:uid="{00000000-0005-0000-0000-00009A4B0000}"/>
    <cellStyle name="Normal 2 3 5 6 3" xfId="5885" xr:uid="{00000000-0005-0000-0000-000011170000}"/>
    <cellStyle name="Normal 2 3 5 6 3 2" xfId="15937" xr:uid="{00000000-0005-0000-0000-0000553E0000}"/>
    <cellStyle name="Normal 2 3 5 6 3 3" xfId="10917" xr:uid="{00000000-0005-0000-0000-0000B92A0000}"/>
    <cellStyle name="Normal 2 3 5 6 3 3 3" xfId="26016" xr:uid="{00000000-0005-0000-0000-0000B6650000}"/>
    <cellStyle name="Normal 2 3 5 6 3 5" xfId="21003" xr:uid="{00000000-0005-0000-0000-000021520000}"/>
    <cellStyle name="Normal 2 3 5 6 4" xfId="12595" xr:uid="{00000000-0005-0000-0000-000047310000}"/>
    <cellStyle name="Normal 2 3 5 6 4 3" xfId="27691" xr:uid="{00000000-0005-0000-0000-0000416C0000}"/>
    <cellStyle name="Normal 2 3 5 6 5" xfId="7574" xr:uid="{00000000-0005-0000-0000-0000AA1D0000}"/>
    <cellStyle name="Normal 2 3 5 6 5 3" xfId="22674" xr:uid="{00000000-0005-0000-0000-0000A8580000}"/>
    <cellStyle name="Normal 2 3 5 6 7" xfId="17661" xr:uid="{00000000-0005-0000-0000-000013450000}"/>
    <cellStyle name="Normal 2 3 5 7" xfId="3353" xr:uid="{00000000-0005-0000-0000-00002C0D0000}"/>
    <cellStyle name="Normal 2 3 5 7 2" xfId="13430" xr:uid="{00000000-0005-0000-0000-00008A340000}"/>
    <cellStyle name="Normal 2 3 5 7 2 3" xfId="28526" xr:uid="{00000000-0005-0000-0000-0000846F0000}"/>
    <cellStyle name="Normal 2 3 5 7 3" xfId="8410" xr:uid="{00000000-0005-0000-0000-0000EE200000}"/>
    <cellStyle name="Normal 2 3 5 7 3 3" xfId="23509" xr:uid="{00000000-0005-0000-0000-0000EB5B0000}"/>
    <cellStyle name="Normal 2 3 5 7 5" xfId="18496" xr:uid="{00000000-0005-0000-0000-000056480000}"/>
    <cellStyle name="Normal 2 3 5 8" xfId="5046" xr:uid="{00000000-0005-0000-0000-0000CA130000}"/>
    <cellStyle name="Normal 2 3 5 8 2" xfId="15101" xr:uid="{00000000-0005-0000-0000-0000113B0000}"/>
    <cellStyle name="Normal 2 3 5 8 2 3" xfId="30197" xr:uid="{00000000-0005-0000-0000-00000B760000}"/>
    <cellStyle name="Normal 2 3 5 8 3" xfId="10081" xr:uid="{00000000-0005-0000-0000-000075270000}"/>
    <cellStyle name="Normal 2 3 5 8 3 3" xfId="25180" xr:uid="{00000000-0005-0000-0000-000072620000}"/>
    <cellStyle name="Normal 2 3 5 8 5" xfId="20167" xr:uid="{00000000-0005-0000-0000-0000DD4E0000}"/>
    <cellStyle name="Normal 2 3 5 9" xfId="11757" xr:uid="{00000000-0005-0000-0000-0000012E0000}"/>
    <cellStyle name="Normal 2 3 5 9 3" xfId="26855" xr:uid="{00000000-0005-0000-0000-0000FD680000}"/>
    <cellStyle name="Normal 2 3 6" xfId="1406" xr:uid="{00000000-0005-0000-0000-00008F050000}"/>
    <cellStyle name="Normal 2 3 6 10" xfId="6733" xr:uid="{00000000-0005-0000-0000-0000611A0000}"/>
    <cellStyle name="Normal 2 3 6 10 3" xfId="21835" xr:uid="{00000000-0005-0000-0000-000061550000}"/>
    <cellStyle name="Normal 2 3 6 12" xfId="16820" xr:uid="{00000000-0005-0000-0000-0000CA410000}"/>
    <cellStyle name="Normal 2 3 6 2" xfId="1699" xr:uid="{00000000-0005-0000-0000-0000B5060000}"/>
    <cellStyle name="Normal 2 3 6 2 11" xfId="16874" xr:uid="{00000000-0005-0000-0000-000000420000}"/>
    <cellStyle name="Normal 2 3 6 2 2" xfId="1807" xr:uid="{00000000-0005-0000-0000-000021070000}"/>
    <cellStyle name="Normal 2 3 6 2 2 10" xfId="16978" xr:uid="{00000000-0005-0000-0000-000068420000}"/>
    <cellStyle name="Normal 2 3 6 2 2 2" xfId="2024" xr:uid="{00000000-0005-0000-0000-0000FA070000}"/>
    <cellStyle name="Normal 2 3 6 2 2 2 2" xfId="2445" xr:uid="{00000000-0005-0000-0000-00009F090000}"/>
    <cellStyle name="Normal 2 3 6 2 2 2 2 2" xfId="3284" xr:uid="{00000000-0005-0000-0000-0000E60C0000}"/>
    <cellStyle name="Normal 2 3 6 2 2 2 2 2 2" xfId="4973" xr:uid="{00000000-0005-0000-0000-000080130000}"/>
    <cellStyle name="Normal 2 3 6 2 2 2 2 2 2 2" xfId="15045" xr:uid="{00000000-0005-0000-0000-0000D93A0000}"/>
    <cellStyle name="Normal 2 3 6 2 2 2 2 2 2 2 3" xfId="30141" xr:uid="{00000000-0005-0000-0000-0000D3750000}"/>
    <cellStyle name="Normal 2 3 6 2 2 2 2 2 2 3" xfId="10025" xr:uid="{00000000-0005-0000-0000-00003D270000}"/>
    <cellStyle name="Normal 2 3 6 2 2 2 2 2 2 3 3" xfId="25124" xr:uid="{00000000-0005-0000-0000-00003A620000}"/>
    <cellStyle name="Normal 2 3 6 2 2 2 2 2 2 5" xfId="20111" xr:uid="{00000000-0005-0000-0000-0000A54E0000}"/>
    <cellStyle name="Normal 2 3 6 2 2 2 2 2 3" xfId="6664" xr:uid="{00000000-0005-0000-0000-00001C1A0000}"/>
    <cellStyle name="Normal 2 3 6 2 2 2 2 2 3 2" xfId="16716" xr:uid="{00000000-0005-0000-0000-000060410000}"/>
    <cellStyle name="Normal 2 3 6 2 2 2 2 2 3 3" xfId="11696" xr:uid="{00000000-0005-0000-0000-0000C42D0000}"/>
    <cellStyle name="Normal 2 3 6 2 2 2 2 2 3 3 3" xfId="26795" xr:uid="{00000000-0005-0000-0000-0000C1680000}"/>
    <cellStyle name="Normal 2 3 6 2 2 2 2 2 3 5" xfId="21782" xr:uid="{00000000-0005-0000-0000-00002C550000}"/>
    <cellStyle name="Normal 2 3 6 2 2 2 2 2 4" xfId="13374" xr:uid="{00000000-0005-0000-0000-000052340000}"/>
    <cellStyle name="Normal 2 3 6 2 2 2 2 2 4 3" xfId="28470" xr:uid="{00000000-0005-0000-0000-00004C6F0000}"/>
    <cellStyle name="Normal 2 3 6 2 2 2 2 2 5" xfId="8353" xr:uid="{00000000-0005-0000-0000-0000B5200000}"/>
    <cellStyle name="Normal 2 3 6 2 2 2 2 2 5 3" xfId="23453" xr:uid="{00000000-0005-0000-0000-0000B35B0000}"/>
    <cellStyle name="Normal 2 3 6 2 2 2 2 2 7" xfId="18440" xr:uid="{00000000-0005-0000-0000-00001E480000}"/>
    <cellStyle name="Normal 2 3 6 2 2 2 2 3" xfId="4136" xr:uid="{00000000-0005-0000-0000-00003B100000}"/>
    <cellStyle name="Normal 2 3 6 2 2 2 2 3 2" xfId="14209" xr:uid="{00000000-0005-0000-0000-000095370000}"/>
    <cellStyle name="Normal 2 3 6 2 2 2 2 3 2 3" xfId="29305" xr:uid="{00000000-0005-0000-0000-00008F720000}"/>
    <cellStyle name="Normal 2 3 6 2 2 2 2 3 3" xfId="9189" xr:uid="{00000000-0005-0000-0000-0000F9230000}"/>
    <cellStyle name="Normal 2 3 6 2 2 2 2 3 3 3" xfId="24288" xr:uid="{00000000-0005-0000-0000-0000F65E0000}"/>
    <cellStyle name="Normal 2 3 6 2 2 2 2 3 5" xfId="19275" xr:uid="{00000000-0005-0000-0000-0000614B0000}"/>
    <cellStyle name="Normal 2 3 6 2 2 2 2 4" xfId="5828" xr:uid="{00000000-0005-0000-0000-0000D8160000}"/>
    <cellStyle name="Normal 2 3 6 2 2 2 2 4 2" xfId="15880" xr:uid="{00000000-0005-0000-0000-00001C3E0000}"/>
    <cellStyle name="Normal 2 3 6 2 2 2 2 4 3" xfId="10860" xr:uid="{00000000-0005-0000-0000-0000802A0000}"/>
    <cellStyle name="Normal 2 3 6 2 2 2 2 4 3 3" xfId="25959" xr:uid="{00000000-0005-0000-0000-00007D650000}"/>
    <cellStyle name="Normal 2 3 6 2 2 2 2 4 5" xfId="20946" xr:uid="{00000000-0005-0000-0000-0000E8510000}"/>
    <cellStyle name="Normal 2 3 6 2 2 2 2 5" xfId="12538" xr:uid="{00000000-0005-0000-0000-00000E310000}"/>
    <cellStyle name="Normal 2 3 6 2 2 2 2 5 3" xfId="27634" xr:uid="{00000000-0005-0000-0000-0000086C0000}"/>
    <cellStyle name="Normal 2 3 6 2 2 2 2 6" xfId="7517" xr:uid="{00000000-0005-0000-0000-0000711D0000}"/>
    <cellStyle name="Normal 2 3 6 2 2 2 2 6 3" xfId="22617" xr:uid="{00000000-0005-0000-0000-00006F580000}"/>
    <cellStyle name="Normal 2 3 6 2 2 2 2 8" xfId="17604" xr:uid="{00000000-0005-0000-0000-0000DA440000}"/>
    <cellStyle name="Normal 2 3 6 2 2 2 3" xfId="2866" xr:uid="{00000000-0005-0000-0000-0000440B0000}"/>
    <cellStyle name="Normal 2 3 6 2 2 2 3 2" xfId="4555" xr:uid="{00000000-0005-0000-0000-0000DE110000}"/>
    <cellStyle name="Normal 2 3 6 2 2 2 3 2 2" xfId="14627" xr:uid="{00000000-0005-0000-0000-000037390000}"/>
    <cellStyle name="Normal 2 3 6 2 2 2 3 2 2 3" xfId="29723" xr:uid="{00000000-0005-0000-0000-000031740000}"/>
    <cellStyle name="Normal 2 3 6 2 2 2 3 2 3" xfId="9607" xr:uid="{00000000-0005-0000-0000-00009B250000}"/>
    <cellStyle name="Normal 2 3 6 2 2 2 3 2 3 3" xfId="24706" xr:uid="{00000000-0005-0000-0000-000098600000}"/>
    <cellStyle name="Normal 2 3 6 2 2 2 3 2 5" xfId="19693" xr:uid="{00000000-0005-0000-0000-0000034D0000}"/>
    <cellStyle name="Normal 2 3 6 2 2 2 3 3" xfId="6246" xr:uid="{00000000-0005-0000-0000-00007A180000}"/>
    <cellStyle name="Normal 2 3 6 2 2 2 3 3 2" xfId="16298" xr:uid="{00000000-0005-0000-0000-0000BE3F0000}"/>
    <cellStyle name="Normal 2 3 6 2 2 2 3 3 3" xfId="11278" xr:uid="{00000000-0005-0000-0000-0000222C0000}"/>
    <cellStyle name="Normal 2 3 6 2 2 2 3 3 3 3" xfId="26377" xr:uid="{00000000-0005-0000-0000-00001F670000}"/>
    <cellStyle name="Normal 2 3 6 2 2 2 3 3 5" xfId="21364" xr:uid="{00000000-0005-0000-0000-00008A530000}"/>
    <cellStyle name="Normal 2 3 6 2 2 2 3 4" xfId="12956" xr:uid="{00000000-0005-0000-0000-0000B0320000}"/>
    <cellStyle name="Normal 2 3 6 2 2 2 3 4 3" xfId="28052" xr:uid="{00000000-0005-0000-0000-0000AA6D0000}"/>
    <cellStyle name="Normal 2 3 6 2 2 2 3 5" xfId="7935" xr:uid="{00000000-0005-0000-0000-0000131F0000}"/>
    <cellStyle name="Normal 2 3 6 2 2 2 3 5 3" xfId="23035" xr:uid="{00000000-0005-0000-0000-0000115A0000}"/>
    <cellStyle name="Normal 2 3 6 2 2 2 3 7" xfId="18022" xr:uid="{00000000-0005-0000-0000-00007C460000}"/>
    <cellStyle name="Normal 2 3 6 2 2 2 4" xfId="3718" xr:uid="{00000000-0005-0000-0000-0000990E0000}"/>
    <cellStyle name="Normal 2 3 6 2 2 2 4 2" xfId="13791" xr:uid="{00000000-0005-0000-0000-0000F3350000}"/>
    <cellStyle name="Normal 2 3 6 2 2 2 4 2 3" xfId="28887" xr:uid="{00000000-0005-0000-0000-0000ED700000}"/>
    <cellStyle name="Normal 2 3 6 2 2 2 4 3" xfId="8771" xr:uid="{00000000-0005-0000-0000-000057220000}"/>
    <cellStyle name="Normal 2 3 6 2 2 2 4 3 3" xfId="23870" xr:uid="{00000000-0005-0000-0000-0000545D0000}"/>
    <cellStyle name="Normal 2 3 6 2 2 2 4 5" xfId="18857" xr:uid="{00000000-0005-0000-0000-0000BF490000}"/>
    <cellStyle name="Normal 2 3 6 2 2 2 5" xfId="5410" xr:uid="{00000000-0005-0000-0000-000036150000}"/>
    <cellStyle name="Normal 2 3 6 2 2 2 5 2" xfId="15462" xr:uid="{00000000-0005-0000-0000-00007A3C0000}"/>
    <cellStyle name="Normal 2 3 6 2 2 2 5 2 3" xfId="30558" xr:uid="{00000000-0005-0000-0000-000074770000}"/>
    <cellStyle name="Normal 2 3 6 2 2 2 5 3" xfId="10442" xr:uid="{00000000-0005-0000-0000-0000DE280000}"/>
    <cellStyle name="Normal 2 3 6 2 2 2 5 3 3" xfId="25541" xr:uid="{00000000-0005-0000-0000-0000DB630000}"/>
    <cellStyle name="Normal 2 3 6 2 2 2 5 5" xfId="20528" xr:uid="{00000000-0005-0000-0000-000046500000}"/>
    <cellStyle name="Normal 2 3 6 2 2 2 6" xfId="12120" xr:uid="{00000000-0005-0000-0000-00006C2F0000}"/>
    <cellStyle name="Normal 2 3 6 2 2 2 6 3" xfId="27216" xr:uid="{00000000-0005-0000-0000-0000666A0000}"/>
    <cellStyle name="Normal 2 3 6 2 2 2 7" xfId="7099" xr:uid="{00000000-0005-0000-0000-0000CF1B0000}"/>
    <cellStyle name="Normal 2 3 6 2 2 2 7 3" xfId="22199" xr:uid="{00000000-0005-0000-0000-0000CD560000}"/>
    <cellStyle name="Normal 2 3 6 2 2 2 9" xfId="17186" xr:uid="{00000000-0005-0000-0000-000038430000}"/>
    <cellStyle name="Normal 2 3 6 2 2 3" xfId="2237" xr:uid="{00000000-0005-0000-0000-0000CF080000}"/>
    <cellStyle name="Normal 2 3 6 2 2 3 2" xfId="3076" xr:uid="{00000000-0005-0000-0000-0000160C0000}"/>
    <cellStyle name="Normal 2 3 6 2 2 3 2 2" xfId="4765" xr:uid="{00000000-0005-0000-0000-0000B0120000}"/>
    <cellStyle name="Normal 2 3 6 2 2 3 2 2 2" xfId="14837" xr:uid="{00000000-0005-0000-0000-0000093A0000}"/>
    <cellStyle name="Normal 2 3 6 2 2 3 2 2 2 3" xfId="29933" xr:uid="{00000000-0005-0000-0000-000003750000}"/>
    <cellStyle name="Normal 2 3 6 2 2 3 2 2 3" xfId="9817" xr:uid="{00000000-0005-0000-0000-00006D260000}"/>
    <cellStyle name="Normal 2 3 6 2 2 3 2 2 3 3" xfId="24916" xr:uid="{00000000-0005-0000-0000-00006A610000}"/>
    <cellStyle name="Normal 2 3 6 2 2 3 2 2 5" xfId="19903" xr:uid="{00000000-0005-0000-0000-0000D54D0000}"/>
    <cellStyle name="Normal 2 3 6 2 2 3 2 3" xfId="6456" xr:uid="{00000000-0005-0000-0000-00004C190000}"/>
    <cellStyle name="Normal 2 3 6 2 2 3 2 3 2" xfId="16508" xr:uid="{00000000-0005-0000-0000-000090400000}"/>
    <cellStyle name="Normal 2 3 6 2 2 3 2 3 3" xfId="11488" xr:uid="{00000000-0005-0000-0000-0000F42C0000}"/>
    <cellStyle name="Normal 2 3 6 2 2 3 2 3 3 3" xfId="26587" xr:uid="{00000000-0005-0000-0000-0000F1670000}"/>
    <cellStyle name="Normal 2 3 6 2 2 3 2 3 5" xfId="21574" xr:uid="{00000000-0005-0000-0000-00005C540000}"/>
    <cellStyle name="Normal 2 3 6 2 2 3 2 4" xfId="13166" xr:uid="{00000000-0005-0000-0000-000082330000}"/>
    <cellStyle name="Normal 2 3 6 2 2 3 2 4 3" xfId="28262" xr:uid="{00000000-0005-0000-0000-00007C6E0000}"/>
    <cellStyle name="Normal 2 3 6 2 2 3 2 5" xfId="8145" xr:uid="{00000000-0005-0000-0000-0000E51F0000}"/>
    <cellStyle name="Normal 2 3 6 2 2 3 2 5 3" xfId="23245" xr:uid="{00000000-0005-0000-0000-0000E35A0000}"/>
    <cellStyle name="Normal 2 3 6 2 2 3 2 7" xfId="18232" xr:uid="{00000000-0005-0000-0000-00004E470000}"/>
    <cellStyle name="Normal 2 3 6 2 2 3 3" xfId="3928" xr:uid="{00000000-0005-0000-0000-00006B0F0000}"/>
    <cellStyle name="Normal 2 3 6 2 2 3 3 2" xfId="14001" xr:uid="{00000000-0005-0000-0000-0000C5360000}"/>
    <cellStyle name="Normal 2 3 6 2 2 3 3 2 3" xfId="29097" xr:uid="{00000000-0005-0000-0000-0000BF710000}"/>
    <cellStyle name="Normal 2 3 6 2 2 3 3 3" xfId="8981" xr:uid="{00000000-0005-0000-0000-000029230000}"/>
    <cellStyle name="Normal 2 3 6 2 2 3 3 3 3" xfId="24080" xr:uid="{00000000-0005-0000-0000-0000265E0000}"/>
    <cellStyle name="Normal 2 3 6 2 2 3 3 5" xfId="19067" xr:uid="{00000000-0005-0000-0000-0000914A0000}"/>
    <cellStyle name="Normal 2 3 6 2 2 3 4" xfId="5620" xr:uid="{00000000-0005-0000-0000-000008160000}"/>
    <cellStyle name="Normal 2 3 6 2 2 3 4 2" xfId="15672" xr:uid="{00000000-0005-0000-0000-00004C3D0000}"/>
    <cellStyle name="Normal 2 3 6 2 2 3 4 2 3" xfId="30768" xr:uid="{00000000-0005-0000-0000-000046780000}"/>
    <cellStyle name="Normal 2 3 6 2 2 3 4 3" xfId="10652" xr:uid="{00000000-0005-0000-0000-0000B0290000}"/>
    <cellStyle name="Normal 2 3 6 2 2 3 4 3 3" xfId="25751" xr:uid="{00000000-0005-0000-0000-0000AD640000}"/>
    <cellStyle name="Normal 2 3 6 2 2 3 4 5" xfId="20738" xr:uid="{00000000-0005-0000-0000-000018510000}"/>
    <cellStyle name="Normal 2 3 6 2 2 3 5" xfId="12330" xr:uid="{00000000-0005-0000-0000-00003E300000}"/>
    <cellStyle name="Normal 2 3 6 2 2 3 5 3" xfId="27426" xr:uid="{00000000-0005-0000-0000-0000386B0000}"/>
    <cellStyle name="Normal 2 3 6 2 2 3 6" xfId="7309" xr:uid="{00000000-0005-0000-0000-0000A11C0000}"/>
    <cellStyle name="Normal 2 3 6 2 2 3 6 3" xfId="22409" xr:uid="{00000000-0005-0000-0000-00009F570000}"/>
    <cellStyle name="Normal 2 3 6 2 2 3 8" xfId="17396" xr:uid="{00000000-0005-0000-0000-00000A440000}"/>
    <cellStyle name="Normal 2 3 6 2 2 4" xfId="2658" xr:uid="{00000000-0005-0000-0000-0000740A0000}"/>
    <cellStyle name="Normal 2 3 6 2 2 4 2" xfId="4347" xr:uid="{00000000-0005-0000-0000-00000E110000}"/>
    <cellStyle name="Normal 2 3 6 2 2 4 2 2" xfId="14419" xr:uid="{00000000-0005-0000-0000-000067380000}"/>
    <cellStyle name="Normal 2 3 6 2 2 4 2 2 3" xfId="29515" xr:uid="{00000000-0005-0000-0000-000061730000}"/>
    <cellStyle name="Normal 2 3 6 2 2 4 2 3" xfId="9399" xr:uid="{00000000-0005-0000-0000-0000CB240000}"/>
    <cellStyle name="Normal 2 3 6 2 2 4 2 3 3" xfId="24498" xr:uid="{00000000-0005-0000-0000-0000C85F0000}"/>
    <cellStyle name="Normal 2 3 6 2 2 4 2 5" xfId="19485" xr:uid="{00000000-0005-0000-0000-0000334C0000}"/>
    <cellStyle name="Normal 2 3 6 2 2 4 3" xfId="6038" xr:uid="{00000000-0005-0000-0000-0000AA170000}"/>
    <cellStyle name="Normal 2 3 6 2 2 4 3 2" xfId="16090" xr:uid="{00000000-0005-0000-0000-0000EE3E0000}"/>
    <cellStyle name="Normal 2 3 6 2 2 4 3 3" xfId="11070" xr:uid="{00000000-0005-0000-0000-0000522B0000}"/>
    <cellStyle name="Normal 2 3 6 2 2 4 3 3 3" xfId="26169" xr:uid="{00000000-0005-0000-0000-00004F660000}"/>
    <cellStyle name="Normal 2 3 6 2 2 4 3 5" xfId="21156" xr:uid="{00000000-0005-0000-0000-0000BA520000}"/>
    <cellStyle name="Normal 2 3 6 2 2 4 4" xfId="12748" xr:uid="{00000000-0005-0000-0000-0000E0310000}"/>
    <cellStyle name="Normal 2 3 6 2 2 4 4 3" xfId="27844" xr:uid="{00000000-0005-0000-0000-0000DA6C0000}"/>
    <cellStyle name="Normal 2 3 6 2 2 4 5" xfId="7727" xr:uid="{00000000-0005-0000-0000-0000431E0000}"/>
    <cellStyle name="Normal 2 3 6 2 2 4 5 3" xfId="22827" xr:uid="{00000000-0005-0000-0000-000041590000}"/>
    <cellStyle name="Normal 2 3 6 2 2 4 7" xfId="17814" xr:uid="{00000000-0005-0000-0000-0000AC450000}"/>
    <cellStyle name="Normal 2 3 6 2 2 5" xfId="3510" xr:uid="{00000000-0005-0000-0000-0000C90D0000}"/>
    <cellStyle name="Normal 2 3 6 2 2 5 2" xfId="13583" xr:uid="{00000000-0005-0000-0000-000023350000}"/>
    <cellStyle name="Normal 2 3 6 2 2 5 2 3" xfId="28679" xr:uid="{00000000-0005-0000-0000-00001D700000}"/>
    <cellStyle name="Normal 2 3 6 2 2 5 3" xfId="8563" xr:uid="{00000000-0005-0000-0000-000087210000}"/>
    <cellStyle name="Normal 2 3 6 2 2 5 3 3" xfId="23662" xr:uid="{00000000-0005-0000-0000-0000845C0000}"/>
    <cellStyle name="Normal 2 3 6 2 2 5 5" xfId="18649" xr:uid="{00000000-0005-0000-0000-0000EF480000}"/>
    <cellStyle name="Normal 2 3 6 2 2 6" xfId="5202" xr:uid="{00000000-0005-0000-0000-000066140000}"/>
    <cellStyle name="Normal 2 3 6 2 2 6 2" xfId="15254" xr:uid="{00000000-0005-0000-0000-0000AA3B0000}"/>
    <cellStyle name="Normal 2 3 6 2 2 6 2 3" xfId="30350" xr:uid="{00000000-0005-0000-0000-0000A4760000}"/>
    <cellStyle name="Normal 2 3 6 2 2 6 3" xfId="10234" xr:uid="{00000000-0005-0000-0000-00000E280000}"/>
    <cellStyle name="Normal 2 3 6 2 2 6 3 3" xfId="25333" xr:uid="{00000000-0005-0000-0000-00000B630000}"/>
    <cellStyle name="Normal 2 3 6 2 2 6 5" xfId="20320" xr:uid="{00000000-0005-0000-0000-0000764F0000}"/>
    <cellStyle name="Normal 2 3 6 2 2 7" xfId="11912" xr:uid="{00000000-0005-0000-0000-00009C2E0000}"/>
    <cellStyle name="Normal 2 3 6 2 2 7 3" xfId="27008" xr:uid="{00000000-0005-0000-0000-000096690000}"/>
    <cellStyle name="Normal 2 3 6 2 2 8" xfId="6891" xr:uid="{00000000-0005-0000-0000-0000FF1A0000}"/>
    <cellStyle name="Normal 2 3 6 2 2 8 3" xfId="21991" xr:uid="{00000000-0005-0000-0000-0000FD550000}"/>
    <cellStyle name="Normal 2 3 6 2 3" xfId="1920" xr:uid="{00000000-0005-0000-0000-000092070000}"/>
    <cellStyle name="Normal 2 3 6 2 3 2" xfId="2341" xr:uid="{00000000-0005-0000-0000-000037090000}"/>
    <cellStyle name="Normal 2 3 6 2 3 2 2" xfId="3180" xr:uid="{00000000-0005-0000-0000-00007E0C0000}"/>
    <cellStyle name="Normal 2 3 6 2 3 2 2 2" xfId="4869" xr:uid="{00000000-0005-0000-0000-000018130000}"/>
    <cellStyle name="Normal 2 3 6 2 3 2 2 2 2" xfId="14941" xr:uid="{00000000-0005-0000-0000-0000713A0000}"/>
    <cellStyle name="Normal 2 3 6 2 3 2 2 2 2 3" xfId="30037" xr:uid="{00000000-0005-0000-0000-00006B750000}"/>
    <cellStyle name="Normal 2 3 6 2 3 2 2 2 3" xfId="9921" xr:uid="{00000000-0005-0000-0000-0000D5260000}"/>
    <cellStyle name="Normal 2 3 6 2 3 2 2 2 3 3" xfId="25020" xr:uid="{00000000-0005-0000-0000-0000D2610000}"/>
    <cellStyle name="Normal 2 3 6 2 3 2 2 2 5" xfId="20007" xr:uid="{00000000-0005-0000-0000-00003D4E0000}"/>
    <cellStyle name="Normal 2 3 6 2 3 2 2 3" xfId="6560" xr:uid="{00000000-0005-0000-0000-0000B4190000}"/>
    <cellStyle name="Normal 2 3 6 2 3 2 2 3 2" xfId="16612" xr:uid="{00000000-0005-0000-0000-0000F8400000}"/>
    <cellStyle name="Normal 2 3 6 2 3 2 2 3 3" xfId="11592" xr:uid="{00000000-0005-0000-0000-00005C2D0000}"/>
    <cellStyle name="Normal 2 3 6 2 3 2 2 3 3 3" xfId="26691" xr:uid="{00000000-0005-0000-0000-000059680000}"/>
    <cellStyle name="Normal 2 3 6 2 3 2 2 3 5" xfId="21678" xr:uid="{00000000-0005-0000-0000-0000C4540000}"/>
    <cellStyle name="Normal 2 3 6 2 3 2 2 4" xfId="13270" xr:uid="{00000000-0005-0000-0000-0000EA330000}"/>
    <cellStyle name="Normal 2 3 6 2 3 2 2 4 3" xfId="28366" xr:uid="{00000000-0005-0000-0000-0000E46E0000}"/>
    <cellStyle name="Normal 2 3 6 2 3 2 2 5" xfId="8249" xr:uid="{00000000-0005-0000-0000-00004D200000}"/>
    <cellStyle name="Normal 2 3 6 2 3 2 2 5 3" xfId="23349" xr:uid="{00000000-0005-0000-0000-00004B5B0000}"/>
    <cellStyle name="Normal 2 3 6 2 3 2 2 7" xfId="18336" xr:uid="{00000000-0005-0000-0000-0000B6470000}"/>
    <cellStyle name="Normal 2 3 6 2 3 2 3" xfId="4032" xr:uid="{00000000-0005-0000-0000-0000D30F0000}"/>
    <cellStyle name="Normal 2 3 6 2 3 2 3 2" xfId="14105" xr:uid="{00000000-0005-0000-0000-00002D370000}"/>
    <cellStyle name="Normal 2 3 6 2 3 2 3 2 3" xfId="29201" xr:uid="{00000000-0005-0000-0000-000027720000}"/>
    <cellStyle name="Normal 2 3 6 2 3 2 3 3" xfId="9085" xr:uid="{00000000-0005-0000-0000-000091230000}"/>
    <cellStyle name="Normal 2 3 6 2 3 2 3 3 3" xfId="24184" xr:uid="{00000000-0005-0000-0000-00008E5E0000}"/>
    <cellStyle name="Normal 2 3 6 2 3 2 3 5" xfId="19171" xr:uid="{00000000-0005-0000-0000-0000F94A0000}"/>
    <cellStyle name="Normal 2 3 6 2 3 2 4" xfId="5724" xr:uid="{00000000-0005-0000-0000-000070160000}"/>
    <cellStyle name="Normal 2 3 6 2 3 2 4 2" xfId="15776" xr:uid="{00000000-0005-0000-0000-0000B43D0000}"/>
    <cellStyle name="Normal 2 3 6 2 3 2 4 2 3" xfId="30872" xr:uid="{00000000-0005-0000-0000-0000AE780000}"/>
    <cellStyle name="Normal 2 3 6 2 3 2 4 3" xfId="10756" xr:uid="{00000000-0005-0000-0000-0000182A0000}"/>
    <cellStyle name="Normal 2 3 6 2 3 2 4 3 3" xfId="25855" xr:uid="{00000000-0005-0000-0000-000015650000}"/>
    <cellStyle name="Normal 2 3 6 2 3 2 4 5" xfId="20842" xr:uid="{00000000-0005-0000-0000-000080510000}"/>
    <cellStyle name="Normal 2 3 6 2 3 2 5" xfId="12434" xr:uid="{00000000-0005-0000-0000-0000A6300000}"/>
    <cellStyle name="Normal 2 3 6 2 3 2 5 3" xfId="27530" xr:uid="{00000000-0005-0000-0000-0000A06B0000}"/>
    <cellStyle name="Normal 2 3 6 2 3 2 6" xfId="7413" xr:uid="{00000000-0005-0000-0000-0000091D0000}"/>
    <cellStyle name="Normal 2 3 6 2 3 2 6 3" xfId="22513" xr:uid="{00000000-0005-0000-0000-000007580000}"/>
    <cellStyle name="Normal 2 3 6 2 3 2 8" xfId="17500" xr:uid="{00000000-0005-0000-0000-000072440000}"/>
    <cellStyle name="Normal 2 3 6 2 3 3" xfId="2762" xr:uid="{00000000-0005-0000-0000-0000DC0A0000}"/>
    <cellStyle name="Normal 2 3 6 2 3 3 2" xfId="4451" xr:uid="{00000000-0005-0000-0000-000076110000}"/>
    <cellStyle name="Normal 2 3 6 2 3 3 2 2" xfId="14523" xr:uid="{00000000-0005-0000-0000-0000CF380000}"/>
    <cellStyle name="Normal 2 3 6 2 3 3 2 2 3" xfId="29619" xr:uid="{00000000-0005-0000-0000-0000C9730000}"/>
    <cellStyle name="Normal 2 3 6 2 3 3 2 3" xfId="9503" xr:uid="{00000000-0005-0000-0000-000033250000}"/>
    <cellStyle name="Normal 2 3 6 2 3 3 2 3 3" xfId="24602" xr:uid="{00000000-0005-0000-0000-000030600000}"/>
    <cellStyle name="Normal 2 3 6 2 3 3 2 5" xfId="19589" xr:uid="{00000000-0005-0000-0000-00009B4C0000}"/>
    <cellStyle name="Normal 2 3 6 2 3 3 3" xfId="6142" xr:uid="{00000000-0005-0000-0000-000012180000}"/>
    <cellStyle name="Normal 2 3 6 2 3 3 3 2" xfId="16194" xr:uid="{00000000-0005-0000-0000-0000563F0000}"/>
    <cellStyle name="Normal 2 3 6 2 3 3 3 3" xfId="11174" xr:uid="{00000000-0005-0000-0000-0000BA2B0000}"/>
    <cellStyle name="Normal 2 3 6 2 3 3 3 3 3" xfId="26273" xr:uid="{00000000-0005-0000-0000-0000B7660000}"/>
    <cellStyle name="Normal 2 3 6 2 3 3 3 5" xfId="21260" xr:uid="{00000000-0005-0000-0000-000022530000}"/>
    <cellStyle name="Normal 2 3 6 2 3 3 4" xfId="12852" xr:uid="{00000000-0005-0000-0000-000048320000}"/>
    <cellStyle name="Normal 2 3 6 2 3 3 4 3" xfId="27948" xr:uid="{00000000-0005-0000-0000-0000426D0000}"/>
    <cellStyle name="Normal 2 3 6 2 3 3 5" xfId="7831" xr:uid="{00000000-0005-0000-0000-0000AB1E0000}"/>
    <cellStyle name="Normal 2 3 6 2 3 3 5 3" xfId="22931" xr:uid="{00000000-0005-0000-0000-0000A9590000}"/>
    <cellStyle name="Normal 2 3 6 2 3 3 7" xfId="17918" xr:uid="{00000000-0005-0000-0000-000014460000}"/>
    <cellStyle name="Normal 2 3 6 2 3 4" xfId="3614" xr:uid="{00000000-0005-0000-0000-0000310E0000}"/>
    <cellStyle name="Normal 2 3 6 2 3 4 2" xfId="13687" xr:uid="{00000000-0005-0000-0000-00008B350000}"/>
    <cellStyle name="Normal 2 3 6 2 3 4 2 3" xfId="28783" xr:uid="{00000000-0005-0000-0000-000085700000}"/>
    <cellStyle name="Normal 2 3 6 2 3 4 3" xfId="8667" xr:uid="{00000000-0005-0000-0000-0000EF210000}"/>
    <cellStyle name="Normal 2 3 6 2 3 4 3 3" xfId="23766" xr:uid="{00000000-0005-0000-0000-0000EC5C0000}"/>
    <cellStyle name="Normal 2 3 6 2 3 4 5" xfId="18753" xr:uid="{00000000-0005-0000-0000-000057490000}"/>
    <cellStyle name="Normal 2 3 6 2 3 5" xfId="5306" xr:uid="{00000000-0005-0000-0000-0000CE140000}"/>
    <cellStyle name="Normal 2 3 6 2 3 5 2" xfId="15358" xr:uid="{00000000-0005-0000-0000-0000123C0000}"/>
    <cellStyle name="Normal 2 3 6 2 3 5 2 3" xfId="30454" xr:uid="{00000000-0005-0000-0000-00000C770000}"/>
    <cellStyle name="Normal 2 3 6 2 3 5 3" xfId="10338" xr:uid="{00000000-0005-0000-0000-000076280000}"/>
    <cellStyle name="Normal 2 3 6 2 3 5 3 3" xfId="25437" xr:uid="{00000000-0005-0000-0000-000073630000}"/>
    <cellStyle name="Normal 2 3 6 2 3 5 5" xfId="20424" xr:uid="{00000000-0005-0000-0000-0000DE4F0000}"/>
    <cellStyle name="Normal 2 3 6 2 3 6" xfId="12016" xr:uid="{00000000-0005-0000-0000-0000042F0000}"/>
    <cellStyle name="Normal 2 3 6 2 3 6 3" xfId="27112" xr:uid="{00000000-0005-0000-0000-0000FE690000}"/>
    <cellStyle name="Normal 2 3 6 2 3 7" xfId="6995" xr:uid="{00000000-0005-0000-0000-0000671B0000}"/>
    <cellStyle name="Normal 2 3 6 2 3 7 3" xfId="22095" xr:uid="{00000000-0005-0000-0000-000065560000}"/>
    <cellStyle name="Normal 2 3 6 2 3 9" xfId="17082" xr:uid="{00000000-0005-0000-0000-0000D0420000}"/>
    <cellStyle name="Normal 2 3 6 2 4" xfId="2133" xr:uid="{00000000-0005-0000-0000-000067080000}"/>
    <cellStyle name="Normal 2 3 6 2 4 2" xfId="2972" xr:uid="{00000000-0005-0000-0000-0000AE0B0000}"/>
    <cellStyle name="Normal 2 3 6 2 4 2 2" xfId="4661" xr:uid="{00000000-0005-0000-0000-000048120000}"/>
    <cellStyle name="Normal 2 3 6 2 4 2 2 2" xfId="14733" xr:uid="{00000000-0005-0000-0000-0000A1390000}"/>
    <cellStyle name="Normal 2 3 6 2 4 2 2 2 3" xfId="29829" xr:uid="{00000000-0005-0000-0000-00009B740000}"/>
    <cellStyle name="Normal 2 3 6 2 4 2 2 3" xfId="9713" xr:uid="{00000000-0005-0000-0000-000005260000}"/>
    <cellStyle name="Normal 2 3 6 2 4 2 2 3 3" xfId="24812" xr:uid="{00000000-0005-0000-0000-000002610000}"/>
    <cellStyle name="Normal 2 3 6 2 4 2 2 5" xfId="19799" xr:uid="{00000000-0005-0000-0000-00006D4D0000}"/>
    <cellStyle name="Normal 2 3 6 2 4 2 3" xfId="6352" xr:uid="{00000000-0005-0000-0000-0000E4180000}"/>
    <cellStyle name="Normal 2 3 6 2 4 2 3 2" xfId="16404" xr:uid="{00000000-0005-0000-0000-000028400000}"/>
    <cellStyle name="Normal 2 3 6 2 4 2 3 3" xfId="11384" xr:uid="{00000000-0005-0000-0000-00008C2C0000}"/>
    <cellStyle name="Normal 2 3 6 2 4 2 3 3 3" xfId="26483" xr:uid="{00000000-0005-0000-0000-000089670000}"/>
    <cellStyle name="Normal 2 3 6 2 4 2 3 5" xfId="21470" xr:uid="{00000000-0005-0000-0000-0000F4530000}"/>
    <cellStyle name="Normal 2 3 6 2 4 2 4" xfId="13062" xr:uid="{00000000-0005-0000-0000-00001A330000}"/>
    <cellStyle name="Normal 2 3 6 2 4 2 4 3" xfId="28158" xr:uid="{00000000-0005-0000-0000-0000146E0000}"/>
    <cellStyle name="Normal 2 3 6 2 4 2 5" xfId="8041" xr:uid="{00000000-0005-0000-0000-00007D1F0000}"/>
    <cellStyle name="Normal 2 3 6 2 4 2 5 3" xfId="23141" xr:uid="{00000000-0005-0000-0000-00007B5A0000}"/>
    <cellStyle name="Normal 2 3 6 2 4 2 7" xfId="18128" xr:uid="{00000000-0005-0000-0000-0000E6460000}"/>
    <cellStyle name="Normal 2 3 6 2 4 3" xfId="3824" xr:uid="{00000000-0005-0000-0000-0000030F0000}"/>
    <cellStyle name="Normal 2 3 6 2 4 3 2" xfId="13897" xr:uid="{00000000-0005-0000-0000-00005D360000}"/>
    <cellStyle name="Normal 2 3 6 2 4 3 2 3" xfId="28993" xr:uid="{00000000-0005-0000-0000-000057710000}"/>
    <cellStyle name="Normal 2 3 6 2 4 3 3" xfId="8877" xr:uid="{00000000-0005-0000-0000-0000C1220000}"/>
    <cellStyle name="Normal 2 3 6 2 4 3 3 3" xfId="23976" xr:uid="{00000000-0005-0000-0000-0000BE5D0000}"/>
    <cellStyle name="Normal 2 3 6 2 4 3 5" xfId="18963" xr:uid="{00000000-0005-0000-0000-0000294A0000}"/>
    <cellStyle name="Normal 2 3 6 2 4 4" xfId="5516" xr:uid="{00000000-0005-0000-0000-0000A0150000}"/>
    <cellStyle name="Normal 2 3 6 2 4 4 2" xfId="15568" xr:uid="{00000000-0005-0000-0000-0000E43C0000}"/>
    <cellStyle name="Normal 2 3 6 2 4 4 2 3" xfId="30664" xr:uid="{00000000-0005-0000-0000-0000DE770000}"/>
    <cellStyle name="Normal 2 3 6 2 4 4 3" xfId="10548" xr:uid="{00000000-0005-0000-0000-000048290000}"/>
    <cellStyle name="Normal 2 3 6 2 4 4 3 3" xfId="25647" xr:uid="{00000000-0005-0000-0000-000045640000}"/>
    <cellStyle name="Normal 2 3 6 2 4 4 5" xfId="20634" xr:uid="{00000000-0005-0000-0000-0000B0500000}"/>
    <cellStyle name="Normal 2 3 6 2 4 5" xfId="12226" xr:uid="{00000000-0005-0000-0000-0000D62F0000}"/>
    <cellStyle name="Normal 2 3 6 2 4 5 3" xfId="27322" xr:uid="{00000000-0005-0000-0000-0000D06A0000}"/>
    <cellStyle name="Normal 2 3 6 2 4 6" xfId="7205" xr:uid="{00000000-0005-0000-0000-0000391C0000}"/>
    <cellStyle name="Normal 2 3 6 2 4 6 3" xfId="22305" xr:uid="{00000000-0005-0000-0000-000037570000}"/>
    <cellStyle name="Normal 2 3 6 2 4 8" xfId="17292" xr:uid="{00000000-0005-0000-0000-0000A2430000}"/>
    <cellStyle name="Normal 2 3 6 2 5" xfId="2554" xr:uid="{00000000-0005-0000-0000-00000C0A0000}"/>
    <cellStyle name="Normal 2 3 6 2 5 2" xfId="4243" xr:uid="{00000000-0005-0000-0000-0000A6100000}"/>
    <cellStyle name="Normal 2 3 6 2 5 2 2" xfId="14315" xr:uid="{00000000-0005-0000-0000-0000FF370000}"/>
    <cellStyle name="Normal 2 3 6 2 5 2 2 3" xfId="29411" xr:uid="{00000000-0005-0000-0000-0000F9720000}"/>
    <cellStyle name="Normal 2 3 6 2 5 2 3" xfId="9295" xr:uid="{00000000-0005-0000-0000-000063240000}"/>
    <cellStyle name="Normal 2 3 6 2 5 2 3 3" xfId="24394" xr:uid="{00000000-0005-0000-0000-0000605F0000}"/>
    <cellStyle name="Normal 2 3 6 2 5 2 5" xfId="19381" xr:uid="{00000000-0005-0000-0000-0000CB4B0000}"/>
    <cellStyle name="Normal 2 3 6 2 5 3" xfId="5934" xr:uid="{00000000-0005-0000-0000-000042170000}"/>
    <cellStyle name="Normal 2 3 6 2 5 3 2" xfId="15986" xr:uid="{00000000-0005-0000-0000-0000863E0000}"/>
    <cellStyle name="Normal 2 3 6 2 5 3 3" xfId="10966" xr:uid="{00000000-0005-0000-0000-0000EA2A0000}"/>
    <cellStyle name="Normal 2 3 6 2 5 3 3 3" xfId="26065" xr:uid="{00000000-0005-0000-0000-0000E7650000}"/>
    <cellStyle name="Normal 2 3 6 2 5 3 5" xfId="21052" xr:uid="{00000000-0005-0000-0000-000052520000}"/>
    <cellStyle name="Normal 2 3 6 2 5 4" xfId="12644" xr:uid="{00000000-0005-0000-0000-000078310000}"/>
    <cellStyle name="Normal 2 3 6 2 5 4 3" xfId="27740" xr:uid="{00000000-0005-0000-0000-0000726C0000}"/>
    <cellStyle name="Normal 2 3 6 2 5 5" xfId="7623" xr:uid="{00000000-0005-0000-0000-0000DB1D0000}"/>
    <cellStyle name="Normal 2 3 6 2 5 5 3" xfId="22723" xr:uid="{00000000-0005-0000-0000-0000D9580000}"/>
    <cellStyle name="Normal 2 3 6 2 5 7" xfId="17710" xr:uid="{00000000-0005-0000-0000-000044450000}"/>
    <cellStyle name="Normal 2 3 6 2 6" xfId="3406" xr:uid="{00000000-0005-0000-0000-0000610D0000}"/>
    <cellStyle name="Normal 2 3 6 2 6 2" xfId="13479" xr:uid="{00000000-0005-0000-0000-0000BB340000}"/>
    <cellStyle name="Normal 2 3 6 2 6 2 3" xfId="28575" xr:uid="{00000000-0005-0000-0000-0000B56F0000}"/>
    <cellStyle name="Normal 2 3 6 2 6 3" xfId="8459" xr:uid="{00000000-0005-0000-0000-00001F210000}"/>
    <cellStyle name="Normal 2 3 6 2 6 3 3" xfId="23558" xr:uid="{00000000-0005-0000-0000-00001C5C0000}"/>
    <cellStyle name="Normal 2 3 6 2 6 5" xfId="18545" xr:uid="{00000000-0005-0000-0000-000087480000}"/>
    <cellStyle name="Normal 2 3 6 2 7" xfId="5098" xr:uid="{00000000-0005-0000-0000-0000FE130000}"/>
    <cellStyle name="Normal 2 3 6 2 7 2" xfId="15150" xr:uid="{00000000-0005-0000-0000-0000423B0000}"/>
    <cellStyle name="Normal 2 3 6 2 7 2 3" xfId="30246" xr:uid="{00000000-0005-0000-0000-00003C760000}"/>
    <cellStyle name="Normal 2 3 6 2 7 3" xfId="10130" xr:uid="{00000000-0005-0000-0000-0000A6270000}"/>
    <cellStyle name="Normal 2 3 6 2 7 3 3" xfId="25229" xr:uid="{00000000-0005-0000-0000-0000A3620000}"/>
    <cellStyle name="Normal 2 3 6 2 7 5" xfId="20216" xr:uid="{00000000-0005-0000-0000-00000E4F0000}"/>
    <cellStyle name="Normal 2 3 6 2 8" xfId="11808" xr:uid="{00000000-0005-0000-0000-0000342E0000}"/>
    <cellStyle name="Normal 2 3 6 2 8 3" xfId="26904" xr:uid="{00000000-0005-0000-0000-00002E690000}"/>
    <cellStyle name="Normal 2 3 6 2 9" xfId="6787" xr:uid="{00000000-0005-0000-0000-0000971A0000}"/>
    <cellStyle name="Normal 2 3 6 2 9 3" xfId="21887" xr:uid="{00000000-0005-0000-0000-000095550000}"/>
    <cellStyle name="Normal 2 3 6 3" xfId="1753" xr:uid="{00000000-0005-0000-0000-0000EB060000}"/>
    <cellStyle name="Normal 2 3 6 3 10" xfId="16926" xr:uid="{00000000-0005-0000-0000-000034420000}"/>
    <cellStyle name="Normal 2 3 6 3 2" xfId="1972" xr:uid="{00000000-0005-0000-0000-0000C6070000}"/>
    <cellStyle name="Normal 2 3 6 3 2 2" xfId="2393" xr:uid="{00000000-0005-0000-0000-00006B090000}"/>
    <cellStyle name="Normal 2 3 6 3 2 2 2" xfId="3232" xr:uid="{00000000-0005-0000-0000-0000B20C0000}"/>
    <cellStyle name="Normal 2 3 6 3 2 2 2 2" xfId="4921" xr:uid="{00000000-0005-0000-0000-00004C130000}"/>
    <cellStyle name="Normal 2 3 6 3 2 2 2 2 2" xfId="14993" xr:uid="{00000000-0005-0000-0000-0000A53A0000}"/>
    <cellStyle name="Normal 2 3 6 3 2 2 2 2 2 3" xfId="30089" xr:uid="{00000000-0005-0000-0000-00009F750000}"/>
    <cellStyle name="Normal 2 3 6 3 2 2 2 2 3" xfId="9973" xr:uid="{00000000-0005-0000-0000-000009270000}"/>
    <cellStyle name="Normal 2 3 6 3 2 2 2 2 3 3" xfId="25072" xr:uid="{00000000-0005-0000-0000-000006620000}"/>
    <cellStyle name="Normal 2 3 6 3 2 2 2 2 5" xfId="20059" xr:uid="{00000000-0005-0000-0000-0000714E0000}"/>
    <cellStyle name="Normal 2 3 6 3 2 2 2 3" xfId="6612" xr:uid="{00000000-0005-0000-0000-0000E8190000}"/>
    <cellStyle name="Normal 2 3 6 3 2 2 2 3 2" xfId="16664" xr:uid="{00000000-0005-0000-0000-00002C410000}"/>
    <cellStyle name="Normal 2 3 6 3 2 2 2 3 3" xfId="11644" xr:uid="{00000000-0005-0000-0000-0000902D0000}"/>
    <cellStyle name="Normal 2 3 6 3 2 2 2 3 3 3" xfId="26743" xr:uid="{00000000-0005-0000-0000-00008D680000}"/>
    <cellStyle name="Normal 2 3 6 3 2 2 2 3 5" xfId="21730" xr:uid="{00000000-0005-0000-0000-0000F8540000}"/>
    <cellStyle name="Normal 2 3 6 3 2 2 2 4" xfId="13322" xr:uid="{00000000-0005-0000-0000-00001E340000}"/>
    <cellStyle name="Normal 2 3 6 3 2 2 2 4 3" xfId="28418" xr:uid="{00000000-0005-0000-0000-0000186F0000}"/>
    <cellStyle name="Normal 2 3 6 3 2 2 2 5" xfId="8301" xr:uid="{00000000-0005-0000-0000-000081200000}"/>
    <cellStyle name="Normal 2 3 6 3 2 2 2 5 3" xfId="23401" xr:uid="{00000000-0005-0000-0000-00007F5B0000}"/>
    <cellStyle name="Normal 2 3 6 3 2 2 2 7" xfId="18388" xr:uid="{00000000-0005-0000-0000-0000EA470000}"/>
    <cellStyle name="Normal 2 3 6 3 2 2 3" xfId="4084" xr:uid="{00000000-0005-0000-0000-000007100000}"/>
    <cellStyle name="Normal 2 3 6 3 2 2 3 2" xfId="14157" xr:uid="{00000000-0005-0000-0000-000061370000}"/>
    <cellStyle name="Normal 2 3 6 3 2 2 3 2 3" xfId="29253" xr:uid="{00000000-0005-0000-0000-00005B720000}"/>
    <cellStyle name="Normal 2 3 6 3 2 2 3 3" xfId="9137" xr:uid="{00000000-0005-0000-0000-0000C5230000}"/>
    <cellStyle name="Normal 2 3 6 3 2 2 3 3 3" xfId="24236" xr:uid="{00000000-0005-0000-0000-0000C25E0000}"/>
    <cellStyle name="Normal 2 3 6 3 2 2 3 5" xfId="19223" xr:uid="{00000000-0005-0000-0000-00002D4B0000}"/>
    <cellStyle name="Normal 2 3 6 3 2 2 4" xfId="5776" xr:uid="{00000000-0005-0000-0000-0000A4160000}"/>
    <cellStyle name="Normal 2 3 6 3 2 2 4 2" xfId="15828" xr:uid="{00000000-0005-0000-0000-0000E83D0000}"/>
    <cellStyle name="Normal 2 3 6 3 2 2 4 2 3" xfId="30924" xr:uid="{00000000-0005-0000-0000-0000E2780000}"/>
    <cellStyle name="Normal 2 3 6 3 2 2 4 3" xfId="10808" xr:uid="{00000000-0005-0000-0000-00004C2A0000}"/>
    <cellStyle name="Normal 2 3 6 3 2 2 4 3 3" xfId="25907" xr:uid="{00000000-0005-0000-0000-000049650000}"/>
    <cellStyle name="Normal 2 3 6 3 2 2 4 5" xfId="20894" xr:uid="{00000000-0005-0000-0000-0000B4510000}"/>
    <cellStyle name="Normal 2 3 6 3 2 2 5" xfId="12486" xr:uid="{00000000-0005-0000-0000-0000DA300000}"/>
    <cellStyle name="Normal 2 3 6 3 2 2 5 3" xfId="27582" xr:uid="{00000000-0005-0000-0000-0000D46B0000}"/>
    <cellStyle name="Normal 2 3 6 3 2 2 6" xfId="7465" xr:uid="{00000000-0005-0000-0000-00003D1D0000}"/>
    <cellStyle name="Normal 2 3 6 3 2 2 6 3" xfId="22565" xr:uid="{00000000-0005-0000-0000-00003B580000}"/>
    <cellStyle name="Normal 2 3 6 3 2 2 8" xfId="17552" xr:uid="{00000000-0005-0000-0000-0000A6440000}"/>
    <cellStyle name="Normal 2 3 6 3 2 3" xfId="2814" xr:uid="{00000000-0005-0000-0000-0000100B0000}"/>
    <cellStyle name="Normal 2 3 6 3 2 3 2" xfId="4503" xr:uid="{00000000-0005-0000-0000-0000AA110000}"/>
    <cellStyle name="Normal 2 3 6 3 2 3 2 2" xfId="14575" xr:uid="{00000000-0005-0000-0000-000003390000}"/>
    <cellStyle name="Normal 2 3 6 3 2 3 2 2 3" xfId="29671" xr:uid="{00000000-0005-0000-0000-0000FD730000}"/>
    <cellStyle name="Normal 2 3 6 3 2 3 2 3" xfId="9555" xr:uid="{00000000-0005-0000-0000-000067250000}"/>
    <cellStyle name="Normal 2 3 6 3 2 3 2 3 3" xfId="24654" xr:uid="{00000000-0005-0000-0000-000064600000}"/>
    <cellStyle name="Normal 2 3 6 3 2 3 2 5" xfId="19641" xr:uid="{00000000-0005-0000-0000-0000CF4C0000}"/>
    <cellStyle name="Normal 2 3 6 3 2 3 3" xfId="6194" xr:uid="{00000000-0005-0000-0000-000046180000}"/>
    <cellStyle name="Normal 2 3 6 3 2 3 3 2" xfId="16246" xr:uid="{00000000-0005-0000-0000-00008A3F0000}"/>
    <cellStyle name="Normal 2 3 6 3 2 3 3 3" xfId="11226" xr:uid="{00000000-0005-0000-0000-0000EE2B0000}"/>
    <cellStyle name="Normal 2 3 6 3 2 3 3 3 3" xfId="26325" xr:uid="{00000000-0005-0000-0000-0000EB660000}"/>
    <cellStyle name="Normal 2 3 6 3 2 3 3 5" xfId="21312" xr:uid="{00000000-0005-0000-0000-000056530000}"/>
    <cellStyle name="Normal 2 3 6 3 2 3 4" xfId="12904" xr:uid="{00000000-0005-0000-0000-00007C320000}"/>
    <cellStyle name="Normal 2 3 6 3 2 3 4 3" xfId="28000" xr:uid="{00000000-0005-0000-0000-0000766D0000}"/>
    <cellStyle name="Normal 2 3 6 3 2 3 5" xfId="7883" xr:uid="{00000000-0005-0000-0000-0000DF1E0000}"/>
    <cellStyle name="Normal 2 3 6 3 2 3 5 3" xfId="22983" xr:uid="{00000000-0005-0000-0000-0000DD590000}"/>
    <cellStyle name="Normal 2 3 6 3 2 3 7" xfId="17970" xr:uid="{00000000-0005-0000-0000-000048460000}"/>
    <cellStyle name="Normal 2 3 6 3 2 4" xfId="3666" xr:uid="{00000000-0005-0000-0000-0000650E0000}"/>
    <cellStyle name="Normal 2 3 6 3 2 4 2" xfId="13739" xr:uid="{00000000-0005-0000-0000-0000BF350000}"/>
    <cellStyle name="Normal 2 3 6 3 2 4 2 3" xfId="28835" xr:uid="{00000000-0005-0000-0000-0000B9700000}"/>
    <cellStyle name="Normal 2 3 6 3 2 4 3" xfId="8719" xr:uid="{00000000-0005-0000-0000-000023220000}"/>
    <cellStyle name="Normal 2 3 6 3 2 4 3 3" xfId="23818" xr:uid="{00000000-0005-0000-0000-0000205D0000}"/>
    <cellStyle name="Normal 2 3 6 3 2 4 5" xfId="18805" xr:uid="{00000000-0005-0000-0000-00008B490000}"/>
    <cellStyle name="Normal 2 3 6 3 2 5" xfId="5358" xr:uid="{00000000-0005-0000-0000-000002150000}"/>
    <cellStyle name="Normal 2 3 6 3 2 5 2" xfId="15410" xr:uid="{00000000-0005-0000-0000-0000463C0000}"/>
    <cellStyle name="Normal 2 3 6 3 2 5 2 3" xfId="30506" xr:uid="{00000000-0005-0000-0000-000040770000}"/>
    <cellStyle name="Normal 2 3 6 3 2 5 3" xfId="10390" xr:uid="{00000000-0005-0000-0000-0000AA280000}"/>
    <cellStyle name="Normal 2 3 6 3 2 5 3 3" xfId="25489" xr:uid="{00000000-0005-0000-0000-0000A7630000}"/>
    <cellStyle name="Normal 2 3 6 3 2 5 5" xfId="20476" xr:uid="{00000000-0005-0000-0000-000012500000}"/>
    <cellStyle name="Normal 2 3 6 3 2 6" xfId="12068" xr:uid="{00000000-0005-0000-0000-0000382F0000}"/>
    <cellStyle name="Normal 2 3 6 3 2 6 3" xfId="27164" xr:uid="{00000000-0005-0000-0000-0000326A0000}"/>
    <cellStyle name="Normal 2 3 6 3 2 7" xfId="7047" xr:uid="{00000000-0005-0000-0000-00009B1B0000}"/>
    <cellStyle name="Normal 2 3 6 3 2 7 3" xfId="22147" xr:uid="{00000000-0005-0000-0000-000099560000}"/>
    <cellStyle name="Normal 2 3 6 3 2 9" xfId="17134" xr:uid="{00000000-0005-0000-0000-000004430000}"/>
    <cellStyle name="Normal 2 3 6 3 3" xfId="2185" xr:uid="{00000000-0005-0000-0000-00009B080000}"/>
    <cellStyle name="Normal 2 3 6 3 3 2" xfId="3024" xr:uid="{00000000-0005-0000-0000-0000E20B0000}"/>
    <cellStyle name="Normal 2 3 6 3 3 2 2" xfId="4713" xr:uid="{00000000-0005-0000-0000-00007C120000}"/>
    <cellStyle name="Normal 2 3 6 3 3 2 2 2" xfId="14785" xr:uid="{00000000-0005-0000-0000-0000D5390000}"/>
    <cellStyle name="Normal 2 3 6 3 3 2 2 2 3" xfId="29881" xr:uid="{00000000-0005-0000-0000-0000CF740000}"/>
    <cellStyle name="Normal 2 3 6 3 3 2 2 3" xfId="9765" xr:uid="{00000000-0005-0000-0000-000039260000}"/>
    <cellStyle name="Normal 2 3 6 3 3 2 2 3 3" xfId="24864" xr:uid="{00000000-0005-0000-0000-000036610000}"/>
    <cellStyle name="Normal 2 3 6 3 3 2 2 5" xfId="19851" xr:uid="{00000000-0005-0000-0000-0000A14D0000}"/>
    <cellStyle name="Normal 2 3 6 3 3 2 3" xfId="6404" xr:uid="{00000000-0005-0000-0000-000018190000}"/>
    <cellStyle name="Normal 2 3 6 3 3 2 3 2" xfId="16456" xr:uid="{00000000-0005-0000-0000-00005C400000}"/>
    <cellStyle name="Normal 2 3 6 3 3 2 3 3" xfId="11436" xr:uid="{00000000-0005-0000-0000-0000C02C0000}"/>
    <cellStyle name="Normal 2 3 6 3 3 2 3 3 3" xfId="26535" xr:uid="{00000000-0005-0000-0000-0000BD670000}"/>
    <cellStyle name="Normal 2 3 6 3 3 2 3 5" xfId="21522" xr:uid="{00000000-0005-0000-0000-000028540000}"/>
    <cellStyle name="Normal 2 3 6 3 3 2 4" xfId="13114" xr:uid="{00000000-0005-0000-0000-00004E330000}"/>
    <cellStyle name="Normal 2 3 6 3 3 2 4 3" xfId="28210" xr:uid="{00000000-0005-0000-0000-0000486E0000}"/>
    <cellStyle name="Normal 2 3 6 3 3 2 5" xfId="8093" xr:uid="{00000000-0005-0000-0000-0000B11F0000}"/>
    <cellStyle name="Normal 2 3 6 3 3 2 5 3" xfId="23193" xr:uid="{00000000-0005-0000-0000-0000AF5A0000}"/>
    <cellStyle name="Normal 2 3 6 3 3 2 7" xfId="18180" xr:uid="{00000000-0005-0000-0000-00001A470000}"/>
    <cellStyle name="Normal 2 3 6 3 3 3" xfId="3876" xr:uid="{00000000-0005-0000-0000-0000370F0000}"/>
    <cellStyle name="Normal 2 3 6 3 3 3 2" xfId="13949" xr:uid="{00000000-0005-0000-0000-000091360000}"/>
    <cellStyle name="Normal 2 3 6 3 3 3 2 3" xfId="29045" xr:uid="{00000000-0005-0000-0000-00008B710000}"/>
    <cellStyle name="Normal 2 3 6 3 3 3 3" xfId="8929" xr:uid="{00000000-0005-0000-0000-0000F5220000}"/>
    <cellStyle name="Normal 2 3 6 3 3 3 3 3" xfId="24028" xr:uid="{00000000-0005-0000-0000-0000F25D0000}"/>
    <cellStyle name="Normal 2 3 6 3 3 3 5" xfId="19015" xr:uid="{00000000-0005-0000-0000-00005D4A0000}"/>
    <cellStyle name="Normal 2 3 6 3 3 4" xfId="5568" xr:uid="{00000000-0005-0000-0000-0000D4150000}"/>
    <cellStyle name="Normal 2 3 6 3 3 4 2" xfId="15620" xr:uid="{00000000-0005-0000-0000-0000183D0000}"/>
    <cellStyle name="Normal 2 3 6 3 3 4 2 3" xfId="30716" xr:uid="{00000000-0005-0000-0000-000012780000}"/>
    <cellStyle name="Normal 2 3 6 3 3 4 3" xfId="10600" xr:uid="{00000000-0005-0000-0000-00007C290000}"/>
    <cellStyle name="Normal 2 3 6 3 3 4 3 3" xfId="25699" xr:uid="{00000000-0005-0000-0000-000079640000}"/>
    <cellStyle name="Normal 2 3 6 3 3 4 5" xfId="20686" xr:uid="{00000000-0005-0000-0000-0000E4500000}"/>
    <cellStyle name="Normal 2 3 6 3 3 5" xfId="12278" xr:uid="{00000000-0005-0000-0000-00000A300000}"/>
    <cellStyle name="Normal 2 3 6 3 3 5 3" xfId="27374" xr:uid="{00000000-0005-0000-0000-0000046B0000}"/>
    <cellStyle name="Normal 2 3 6 3 3 6" xfId="7257" xr:uid="{00000000-0005-0000-0000-00006D1C0000}"/>
    <cellStyle name="Normal 2 3 6 3 3 6 3" xfId="22357" xr:uid="{00000000-0005-0000-0000-00006B570000}"/>
    <cellStyle name="Normal 2 3 6 3 3 8" xfId="17344" xr:uid="{00000000-0005-0000-0000-0000D6430000}"/>
    <cellStyle name="Normal 2 3 6 3 4" xfId="2606" xr:uid="{00000000-0005-0000-0000-0000400A0000}"/>
    <cellStyle name="Normal 2 3 6 3 4 2" xfId="4295" xr:uid="{00000000-0005-0000-0000-0000DA100000}"/>
    <cellStyle name="Normal 2 3 6 3 4 2 2" xfId="14367" xr:uid="{00000000-0005-0000-0000-000033380000}"/>
    <cellStyle name="Normal 2 3 6 3 4 2 2 3" xfId="29463" xr:uid="{00000000-0005-0000-0000-00002D730000}"/>
    <cellStyle name="Normal 2 3 6 3 4 2 3" xfId="9347" xr:uid="{00000000-0005-0000-0000-000097240000}"/>
    <cellStyle name="Normal 2 3 6 3 4 2 3 3" xfId="24446" xr:uid="{00000000-0005-0000-0000-0000945F0000}"/>
    <cellStyle name="Normal 2 3 6 3 4 2 5" xfId="19433" xr:uid="{00000000-0005-0000-0000-0000FF4B0000}"/>
    <cellStyle name="Normal 2 3 6 3 4 3" xfId="5986" xr:uid="{00000000-0005-0000-0000-000076170000}"/>
    <cellStyle name="Normal 2 3 6 3 4 3 2" xfId="16038" xr:uid="{00000000-0005-0000-0000-0000BA3E0000}"/>
    <cellStyle name="Normal 2 3 6 3 4 3 3" xfId="11018" xr:uid="{00000000-0005-0000-0000-00001E2B0000}"/>
    <cellStyle name="Normal 2 3 6 3 4 3 3 3" xfId="26117" xr:uid="{00000000-0005-0000-0000-00001B660000}"/>
    <cellStyle name="Normal 2 3 6 3 4 3 5" xfId="21104" xr:uid="{00000000-0005-0000-0000-000086520000}"/>
    <cellStyle name="Normal 2 3 6 3 4 4" xfId="12696" xr:uid="{00000000-0005-0000-0000-0000AC310000}"/>
    <cellStyle name="Normal 2 3 6 3 4 4 3" xfId="27792" xr:uid="{00000000-0005-0000-0000-0000A66C0000}"/>
    <cellStyle name="Normal 2 3 6 3 4 5" xfId="7675" xr:uid="{00000000-0005-0000-0000-00000F1E0000}"/>
    <cellStyle name="Normal 2 3 6 3 4 5 3" xfId="22775" xr:uid="{00000000-0005-0000-0000-00000D590000}"/>
    <cellStyle name="Normal 2 3 6 3 4 7" xfId="17762" xr:uid="{00000000-0005-0000-0000-000078450000}"/>
    <cellStyle name="Normal 2 3 6 3 5" xfId="3458" xr:uid="{00000000-0005-0000-0000-0000950D0000}"/>
    <cellStyle name="Normal 2 3 6 3 5 2" xfId="13531" xr:uid="{00000000-0005-0000-0000-0000EF340000}"/>
    <cellStyle name="Normal 2 3 6 3 5 2 3" xfId="28627" xr:uid="{00000000-0005-0000-0000-0000E96F0000}"/>
    <cellStyle name="Normal 2 3 6 3 5 3" xfId="8511" xr:uid="{00000000-0005-0000-0000-000053210000}"/>
    <cellStyle name="Normal 2 3 6 3 5 3 3" xfId="23610" xr:uid="{00000000-0005-0000-0000-0000505C0000}"/>
    <cellStyle name="Normal 2 3 6 3 5 5" xfId="18597" xr:uid="{00000000-0005-0000-0000-0000BB480000}"/>
    <cellStyle name="Normal 2 3 6 3 6" xfId="5150" xr:uid="{00000000-0005-0000-0000-000032140000}"/>
    <cellStyle name="Normal 2 3 6 3 6 2" xfId="15202" xr:uid="{00000000-0005-0000-0000-0000763B0000}"/>
    <cellStyle name="Normal 2 3 6 3 6 2 3" xfId="30298" xr:uid="{00000000-0005-0000-0000-000070760000}"/>
    <cellStyle name="Normal 2 3 6 3 6 3" xfId="10182" xr:uid="{00000000-0005-0000-0000-0000DA270000}"/>
    <cellStyle name="Normal 2 3 6 3 6 3 3" xfId="25281" xr:uid="{00000000-0005-0000-0000-0000D7620000}"/>
    <cellStyle name="Normal 2 3 6 3 6 5" xfId="20268" xr:uid="{00000000-0005-0000-0000-0000424F0000}"/>
    <cellStyle name="Normal 2 3 6 3 7" xfId="11860" xr:uid="{00000000-0005-0000-0000-0000682E0000}"/>
    <cellStyle name="Normal 2 3 6 3 7 3" xfId="26956" xr:uid="{00000000-0005-0000-0000-000062690000}"/>
    <cellStyle name="Normal 2 3 6 3 8" xfId="6839" xr:uid="{00000000-0005-0000-0000-0000CB1A0000}"/>
    <cellStyle name="Normal 2 3 6 3 8 3" xfId="21939" xr:uid="{00000000-0005-0000-0000-0000C9550000}"/>
    <cellStyle name="Normal 2 3 6 4" xfId="1866" xr:uid="{00000000-0005-0000-0000-00005C070000}"/>
    <cellStyle name="Normal 2 3 6 4 2" xfId="2289" xr:uid="{00000000-0005-0000-0000-000003090000}"/>
    <cellStyle name="Normal 2 3 6 4 2 2" xfId="3128" xr:uid="{00000000-0005-0000-0000-00004A0C0000}"/>
    <cellStyle name="Normal 2 3 6 4 2 2 2" xfId="4817" xr:uid="{00000000-0005-0000-0000-0000E4120000}"/>
    <cellStyle name="Normal 2 3 6 4 2 2 2 2" xfId="14889" xr:uid="{00000000-0005-0000-0000-00003D3A0000}"/>
    <cellStyle name="Normal 2 3 6 4 2 2 2 2 3" xfId="29985" xr:uid="{00000000-0005-0000-0000-000037750000}"/>
    <cellStyle name="Normal 2 3 6 4 2 2 2 3" xfId="9869" xr:uid="{00000000-0005-0000-0000-0000A1260000}"/>
    <cellStyle name="Normal 2 3 6 4 2 2 2 3 3" xfId="24968" xr:uid="{00000000-0005-0000-0000-00009E610000}"/>
    <cellStyle name="Normal 2 3 6 4 2 2 2 5" xfId="19955" xr:uid="{00000000-0005-0000-0000-0000094E0000}"/>
    <cellStyle name="Normal 2 3 6 4 2 2 3" xfId="6508" xr:uid="{00000000-0005-0000-0000-000080190000}"/>
    <cellStyle name="Normal 2 3 6 4 2 2 3 2" xfId="16560" xr:uid="{00000000-0005-0000-0000-0000C4400000}"/>
    <cellStyle name="Normal 2 3 6 4 2 2 3 3" xfId="11540" xr:uid="{00000000-0005-0000-0000-0000282D0000}"/>
    <cellStyle name="Normal 2 3 6 4 2 2 3 3 3" xfId="26639" xr:uid="{00000000-0005-0000-0000-000025680000}"/>
    <cellStyle name="Normal 2 3 6 4 2 2 3 5" xfId="21626" xr:uid="{00000000-0005-0000-0000-000090540000}"/>
    <cellStyle name="Normal 2 3 6 4 2 2 4" xfId="13218" xr:uid="{00000000-0005-0000-0000-0000B6330000}"/>
    <cellStyle name="Normal 2 3 6 4 2 2 4 3" xfId="28314" xr:uid="{00000000-0005-0000-0000-0000B06E0000}"/>
    <cellStyle name="Normal 2 3 6 4 2 2 5" xfId="8197" xr:uid="{00000000-0005-0000-0000-000019200000}"/>
    <cellStyle name="Normal 2 3 6 4 2 2 5 3" xfId="23297" xr:uid="{00000000-0005-0000-0000-0000175B0000}"/>
    <cellStyle name="Normal 2 3 6 4 2 2 7" xfId="18284" xr:uid="{00000000-0005-0000-0000-000082470000}"/>
    <cellStyle name="Normal 2 3 6 4 2 3" xfId="3980" xr:uid="{00000000-0005-0000-0000-00009F0F0000}"/>
    <cellStyle name="Normal 2 3 6 4 2 3 2" xfId="14053" xr:uid="{00000000-0005-0000-0000-0000F9360000}"/>
    <cellStyle name="Normal 2 3 6 4 2 3 2 3" xfId="29149" xr:uid="{00000000-0005-0000-0000-0000F3710000}"/>
    <cellStyle name="Normal 2 3 6 4 2 3 3" xfId="9033" xr:uid="{00000000-0005-0000-0000-00005D230000}"/>
    <cellStyle name="Normal 2 3 6 4 2 3 3 3" xfId="24132" xr:uid="{00000000-0005-0000-0000-00005A5E0000}"/>
    <cellStyle name="Normal 2 3 6 4 2 3 5" xfId="19119" xr:uid="{00000000-0005-0000-0000-0000C54A0000}"/>
    <cellStyle name="Normal 2 3 6 4 2 4" xfId="5672" xr:uid="{00000000-0005-0000-0000-00003C160000}"/>
    <cellStyle name="Normal 2 3 6 4 2 4 2" xfId="15724" xr:uid="{00000000-0005-0000-0000-0000803D0000}"/>
    <cellStyle name="Normal 2 3 6 4 2 4 2 3" xfId="30820" xr:uid="{00000000-0005-0000-0000-00007A780000}"/>
    <cellStyle name="Normal 2 3 6 4 2 4 3" xfId="10704" xr:uid="{00000000-0005-0000-0000-0000E4290000}"/>
    <cellStyle name="Normal 2 3 6 4 2 4 3 3" xfId="25803" xr:uid="{00000000-0005-0000-0000-0000E1640000}"/>
    <cellStyle name="Normal 2 3 6 4 2 4 5" xfId="20790" xr:uid="{00000000-0005-0000-0000-00004C510000}"/>
    <cellStyle name="Normal 2 3 6 4 2 5" xfId="12382" xr:uid="{00000000-0005-0000-0000-000072300000}"/>
    <cellStyle name="Normal 2 3 6 4 2 5 3" xfId="27478" xr:uid="{00000000-0005-0000-0000-00006C6B0000}"/>
    <cellStyle name="Normal 2 3 6 4 2 6" xfId="7361" xr:uid="{00000000-0005-0000-0000-0000D51C0000}"/>
    <cellStyle name="Normal 2 3 6 4 2 6 3" xfId="22461" xr:uid="{00000000-0005-0000-0000-0000D3570000}"/>
    <cellStyle name="Normal 2 3 6 4 2 8" xfId="17448" xr:uid="{00000000-0005-0000-0000-00003E440000}"/>
    <cellStyle name="Normal 2 3 6 4 3" xfId="2710" xr:uid="{00000000-0005-0000-0000-0000A80A0000}"/>
    <cellStyle name="Normal 2 3 6 4 3 2" xfId="4399" xr:uid="{00000000-0005-0000-0000-000042110000}"/>
    <cellStyle name="Normal 2 3 6 4 3 2 2" xfId="14471" xr:uid="{00000000-0005-0000-0000-00009B380000}"/>
    <cellStyle name="Normal 2 3 6 4 3 2 2 3" xfId="29567" xr:uid="{00000000-0005-0000-0000-000095730000}"/>
    <cellStyle name="Normal 2 3 6 4 3 2 3" xfId="9451" xr:uid="{00000000-0005-0000-0000-0000FF240000}"/>
    <cellStyle name="Normal 2 3 6 4 3 2 3 3" xfId="24550" xr:uid="{00000000-0005-0000-0000-0000FC5F0000}"/>
    <cellStyle name="Normal 2 3 6 4 3 2 5" xfId="19537" xr:uid="{00000000-0005-0000-0000-0000674C0000}"/>
    <cellStyle name="Normal 2 3 6 4 3 3" xfId="6090" xr:uid="{00000000-0005-0000-0000-0000DE170000}"/>
    <cellStyle name="Normal 2 3 6 4 3 3 2" xfId="16142" xr:uid="{00000000-0005-0000-0000-0000223F0000}"/>
    <cellStyle name="Normal 2 3 6 4 3 3 3" xfId="11122" xr:uid="{00000000-0005-0000-0000-0000862B0000}"/>
    <cellStyle name="Normal 2 3 6 4 3 3 3 3" xfId="26221" xr:uid="{00000000-0005-0000-0000-000083660000}"/>
    <cellStyle name="Normal 2 3 6 4 3 3 5" xfId="21208" xr:uid="{00000000-0005-0000-0000-0000EE520000}"/>
    <cellStyle name="Normal 2 3 6 4 3 4" xfId="12800" xr:uid="{00000000-0005-0000-0000-000014320000}"/>
    <cellStyle name="Normal 2 3 6 4 3 4 3" xfId="27896" xr:uid="{00000000-0005-0000-0000-00000E6D0000}"/>
    <cellStyle name="Normal 2 3 6 4 3 5" xfId="7779" xr:uid="{00000000-0005-0000-0000-0000771E0000}"/>
    <cellStyle name="Normal 2 3 6 4 3 5 3" xfId="22879" xr:uid="{00000000-0005-0000-0000-000075590000}"/>
    <cellStyle name="Normal 2 3 6 4 3 7" xfId="17866" xr:uid="{00000000-0005-0000-0000-0000E0450000}"/>
    <cellStyle name="Normal 2 3 6 4 4" xfId="3562" xr:uid="{00000000-0005-0000-0000-0000FD0D0000}"/>
    <cellStyle name="Normal 2 3 6 4 4 2" xfId="13635" xr:uid="{00000000-0005-0000-0000-000057350000}"/>
    <cellStyle name="Normal 2 3 6 4 4 2 3" xfId="28731" xr:uid="{00000000-0005-0000-0000-000051700000}"/>
    <cellStyle name="Normal 2 3 6 4 4 3" xfId="8615" xr:uid="{00000000-0005-0000-0000-0000BB210000}"/>
    <cellStyle name="Normal 2 3 6 4 4 3 3" xfId="23714" xr:uid="{00000000-0005-0000-0000-0000B85C0000}"/>
    <cellStyle name="Normal 2 3 6 4 4 5" xfId="18701" xr:uid="{00000000-0005-0000-0000-000023490000}"/>
    <cellStyle name="Normal 2 3 6 4 5" xfId="5254" xr:uid="{00000000-0005-0000-0000-00009A140000}"/>
    <cellStyle name="Normal 2 3 6 4 5 2" xfId="15306" xr:uid="{00000000-0005-0000-0000-0000DE3B0000}"/>
    <cellStyle name="Normal 2 3 6 4 5 2 3" xfId="30402" xr:uid="{00000000-0005-0000-0000-0000D8760000}"/>
    <cellStyle name="Normal 2 3 6 4 5 3" xfId="10286" xr:uid="{00000000-0005-0000-0000-000042280000}"/>
    <cellStyle name="Normal 2 3 6 4 5 3 3" xfId="25385" xr:uid="{00000000-0005-0000-0000-00003F630000}"/>
    <cellStyle name="Normal 2 3 6 4 5 5" xfId="20372" xr:uid="{00000000-0005-0000-0000-0000AA4F0000}"/>
    <cellStyle name="Normal 2 3 6 4 6" xfId="11964" xr:uid="{00000000-0005-0000-0000-0000D02E0000}"/>
    <cellStyle name="Normal 2 3 6 4 6 3" xfId="27060" xr:uid="{00000000-0005-0000-0000-0000CA690000}"/>
    <cellStyle name="Normal 2 3 6 4 7" xfId="6943" xr:uid="{00000000-0005-0000-0000-0000331B0000}"/>
    <cellStyle name="Normal 2 3 6 4 7 3" xfId="22043" xr:uid="{00000000-0005-0000-0000-000031560000}"/>
    <cellStyle name="Normal 2 3 6 4 9" xfId="17030" xr:uid="{00000000-0005-0000-0000-00009C420000}"/>
    <cellStyle name="Normal 2 3 6 5" xfId="2079" xr:uid="{00000000-0005-0000-0000-000031080000}"/>
    <cellStyle name="Normal 2 3 6 5 2" xfId="2920" xr:uid="{00000000-0005-0000-0000-00007A0B0000}"/>
    <cellStyle name="Normal 2 3 6 5 2 2" xfId="4609" xr:uid="{00000000-0005-0000-0000-000014120000}"/>
    <cellStyle name="Normal 2 3 6 5 2 2 2" xfId="14681" xr:uid="{00000000-0005-0000-0000-00006D390000}"/>
    <cellStyle name="Normal 2 3 6 5 2 2 2 3" xfId="29777" xr:uid="{00000000-0005-0000-0000-000067740000}"/>
    <cellStyle name="Normal 2 3 6 5 2 2 3" xfId="9661" xr:uid="{00000000-0005-0000-0000-0000D1250000}"/>
    <cellStyle name="Normal 2 3 6 5 2 2 3 3" xfId="24760" xr:uid="{00000000-0005-0000-0000-0000CE600000}"/>
    <cellStyle name="Normal 2 3 6 5 2 2 5" xfId="19747" xr:uid="{00000000-0005-0000-0000-0000394D0000}"/>
    <cellStyle name="Normal 2 3 6 5 2 3" xfId="6300" xr:uid="{00000000-0005-0000-0000-0000B0180000}"/>
    <cellStyle name="Normal 2 3 6 5 2 3 2" xfId="16352" xr:uid="{00000000-0005-0000-0000-0000F43F0000}"/>
    <cellStyle name="Normal 2 3 6 5 2 3 3" xfId="11332" xr:uid="{00000000-0005-0000-0000-0000582C0000}"/>
    <cellStyle name="Normal 2 3 6 5 2 3 3 3" xfId="26431" xr:uid="{00000000-0005-0000-0000-000055670000}"/>
    <cellStyle name="Normal 2 3 6 5 2 3 5" xfId="21418" xr:uid="{00000000-0005-0000-0000-0000C0530000}"/>
    <cellStyle name="Normal 2 3 6 5 2 4" xfId="13010" xr:uid="{00000000-0005-0000-0000-0000E6320000}"/>
    <cellStyle name="Normal 2 3 6 5 2 4 3" xfId="28106" xr:uid="{00000000-0005-0000-0000-0000E06D0000}"/>
    <cellStyle name="Normal 2 3 6 5 2 5" xfId="7989" xr:uid="{00000000-0005-0000-0000-0000491F0000}"/>
    <cellStyle name="Normal 2 3 6 5 2 5 3" xfId="23089" xr:uid="{00000000-0005-0000-0000-0000475A0000}"/>
    <cellStyle name="Normal 2 3 6 5 2 7" xfId="18076" xr:uid="{00000000-0005-0000-0000-0000B2460000}"/>
    <cellStyle name="Normal 2 3 6 5 3" xfId="3772" xr:uid="{00000000-0005-0000-0000-0000CF0E0000}"/>
    <cellStyle name="Normal 2 3 6 5 3 2" xfId="13845" xr:uid="{00000000-0005-0000-0000-000029360000}"/>
    <cellStyle name="Normal 2 3 6 5 3 2 3" xfId="28941" xr:uid="{00000000-0005-0000-0000-000023710000}"/>
    <cellStyle name="Normal 2 3 6 5 3 3" xfId="8825" xr:uid="{00000000-0005-0000-0000-00008D220000}"/>
    <cellStyle name="Normal 2 3 6 5 3 3 3" xfId="23924" xr:uid="{00000000-0005-0000-0000-00008A5D0000}"/>
    <cellStyle name="Normal 2 3 6 5 3 5" xfId="18911" xr:uid="{00000000-0005-0000-0000-0000F5490000}"/>
    <cellStyle name="Normal 2 3 6 5 4" xfId="5464" xr:uid="{00000000-0005-0000-0000-00006C150000}"/>
    <cellStyle name="Normal 2 3 6 5 4 2" xfId="15516" xr:uid="{00000000-0005-0000-0000-0000B03C0000}"/>
    <cellStyle name="Normal 2 3 6 5 4 2 3" xfId="30612" xr:uid="{00000000-0005-0000-0000-0000AA770000}"/>
    <cellStyle name="Normal 2 3 6 5 4 3" xfId="10496" xr:uid="{00000000-0005-0000-0000-000014290000}"/>
    <cellStyle name="Normal 2 3 6 5 4 3 3" xfId="25595" xr:uid="{00000000-0005-0000-0000-000011640000}"/>
    <cellStyle name="Normal 2 3 6 5 4 5" xfId="20582" xr:uid="{00000000-0005-0000-0000-00007C500000}"/>
    <cellStyle name="Normal 2 3 6 5 5" xfId="12174" xr:uid="{00000000-0005-0000-0000-0000A22F0000}"/>
    <cellStyle name="Normal 2 3 6 5 5 3" xfId="27270" xr:uid="{00000000-0005-0000-0000-00009C6A0000}"/>
    <cellStyle name="Normal 2 3 6 5 6" xfId="7153" xr:uid="{00000000-0005-0000-0000-0000051C0000}"/>
    <cellStyle name="Normal 2 3 6 5 6 3" xfId="22253" xr:uid="{00000000-0005-0000-0000-000003570000}"/>
    <cellStyle name="Normal 2 3 6 5 8" xfId="17240" xr:uid="{00000000-0005-0000-0000-00006E430000}"/>
    <cellStyle name="Normal 2 3 6 6" xfId="2500" xr:uid="{00000000-0005-0000-0000-0000D6090000}"/>
    <cellStyle name="Normal 2 3 6 6 2" xfId="4191" xr:uid="{00000000-0005-0000-0000-000072100000}"/>
    <cellStyle name="Normal 2 3 6 6 2 2" xfId="14263" xr:uid="{00000000-0005-0000-0000-0000CB370000}"/>
    <cellStyle name="Normal 2 3 6 6 2 2 3" xfId="29359" xr:uid="{00000000-0005-0000-0000-0000C5720000}"/>
    <cellStyle name="Normal 2 3 6 6 2 3" xfId="9243" xr:uid="{00000000-0005-0000-0000-00002F240000}"/>
    <cellStyle name="Normal 2 3 6 6 2 3 3" xfId="24342" xr:uid="{00000000-0005-0000-0000-00002C5F0000}"/>
    <cellStyle name="Normal 2 3 6 6 2 5" xfId="19329" xr:uid="{00000000-0005-0000-0000-0000974B0000}"/>
    <cellStyle name="Normal 2 3 6 6 3" xfId="5882" xr:uid="{00000000-0005-0000-0000-00000E170000}"/>
    <cellStyle name="Normal 2 3 6 6 3 2" xfId="15934" xr:uid="{00000000-0005-0000-0000-0000523E0000}"/>
    <cellStyle name="Normal 2 3 6 6 3 3" xfId="10914" xr:uid="{00000000-0005-0000-0000-0000B62A0000}"/>
    <cellStyle name="Normal 2 3 6 6 3 3 3" xfId="26013" xr:uid="{00000000-0005-0000-0000-0000B3650000}"/>
    <cellStyle name="Normal 2 3 6 6 3 5" xfId="21000" xr:uid="{00000000-0005-0000-0000-00001E520000}"/>
    <cellStyle name="Normal 2 3 6 6 4" xfId="12592" xr:uid="{00000000-0005-0000-0000-000044310000}"/>
    <cellStyle name="Normal 2 3 6 6 4 3" xfId="27688" xr:uid="{00000000-0005-0000-0000-00003E6C0000}"/>
    <cellStyle name="Normal 2 3 6 6 5" xfId="7571" xr:uid="{00000000-0005-0000-0000-0000A71D0000}"/>
    <cellStyle name="Normal 2 3 6 6 5 3" xfId="22671" xr:uid="{00000000-0005-0000-0000-0000A5580000}"/>
    <cellStyle name="Normal 2 3 6 6 7" xfId="17658" xr:uid="{00000000-0005-0000-0000-000010450000}"/>
    <cellStyle name="Normal 2 3 6 7" xfId="3350" xr:uid="{00000000-0005-0000-0000-0000290D0000}"/>
    <cellStyle name="Normal 2 3 6 7 2" xfId="13427" xr:uid="{00000000-0005-0000-0000-000087340000}"/>
    <cellStyle name="Normal 2 3 6 7 2 3" xfId="28523" xr:uid="{00000000-0005-0000-0000-0000816F0000}"/>
    <cellStyle name="Normal 2 3 6 7 3" xfId="8407" xr:uid="{00000000-0005-0000-0000-0000EB200000}"/>
    <cellStyle name="Normal 2 3 6 7 3 3" xfId="23506" xr:uid="{00000000-0005-0000-0000-0000E85B0000}"/>
    <cellStyle name="Normal 2 3 6 7 5" xfId="18493" xr:uid="{00000000-0005-0000-0000-000053480000}"/>
    <cellStyle name="Normal 2 3 6 8" xfId="5043" xr:uid="{00000000-0005-0000-0000-0000C7130000}"/>
    <cellStyle name="Normal 2 3 6 8 2" xfId="15098" xr:uid="{00000000-0005-0000-0000-00000E3B0000}"/>
    <cellStyle name="Normal 2 3 6 8 2 3" xfId="30194" xr:uid="{00000000-0005-0000-0000-000008760000}"/>
    <cellStyle name="Normal 2 3 6 8 3" xfId="10078" xr:uid="{00000000-0005-0000-0000-000072270000}"/>
    <cellStyle name="Normal 2 3 6 8 3 3" xfId="25177" xr:uid="{00000000-0005-0000-0000-00006F620000}"/>
    <cellStyle name="Normal 2 3 6 8 5" xfId="20164" xr:uid="{00000000-0005-0000-0000-0000DA4E0000}"/>
    <cellStyle name="Normal 2 3 6 9" xfId="11754" xr:uid="{00000000-0005-0000-0000-0000FE2D0000}"/>
    <cellStyle name="Normal 2 3 6 9 3" xfId="26852" xr:uid="{00000000-0005-0000-0000-0000FA680000}"/>
    <cellStyle name="Normal 2 3 7" xfId="1142" xr:uid="{00000000-0005-0000-0000-000085040000}"/>
    <cellStyle name="Normal 2 3 9" xfId="922" xr:uid="{00000000-0005-0000-0000-0000A8030000}"/>
    <cellStyle name="Normal 2 4" xfId="764" xr:uid="{00000000-0005-0000-0000-000009030000}"/>
    <cellStyle name="Normal 2 4 2" xfId="1411" xr:uid="{00000000-0005-0000-0000-000094050000}"/>
    <cellStyle name="Normal 2 4 2 10" xfId="6737" xr:uid="{00000000-0005-0000-0000-0000651A0000}"/>
    <cellStyle name="Normal 2 4 2 10 3" xfId="21839" xr:uid="{00000000-0005-0000-0000-000065550000}"/>
    <cellStyle name="Normal 2 4 2 12" xfId="16824" xr:uid="{00000000-0005-0000-0000-0000CE410000}"/>
    <cellStyle name="Normal 2 4 2 2" xfId="1703" xr:uid="{00000000-0005-0000-0000-0000B9060000}"/>
    <cellStyle name="Normal 2 4 2 2 11" xfId="16878" xr:uid="{00000000-0005-0000-0000-000004420000}"/>
    <cellStyle name="Normal 2 4 2 2 2" xfId="1811" xr:uid="{00000000-0005-0000-0000-000025070000}"/>
    <cellStyle name="Normal 2 4 2 2 2 10" xfId="16982" xr:uid="{00000000-0005-0000-0000-00006C420000}"/>
    <cellStyle name="Normal 2 4 2 2 2 2" xfId="2028" xr:uid="{00000000-0005-0000-0000-0000FE070000}"/>
    <cellStyle name="Normal 2 4 2 2 2 2 2" xfId="2449" xr:uid="{00000000-0005-0000-0000-0000A3090000}"/>
    <cellStyle name="Normal 2 4 2 2 2 2 2 2" xfId="3288" xr:uid="{00000000-0005-0000-0000-0000EA0C0000}"/>
    <cellStyle name="Normal 2 4 2 2 2 2 2 2 2" xfId="4977" xr:uid="{00000000-0005-0000-0000-000084130000}"/>
    <cellStyle name="Normal 2 4 2 2 2 2 2 2 2 2" xfId="15049" xr:uid="{00000000-0005-0000-0000-0000DD3A0000}"/>
    <cellStyle name="Normal 2 4 2 2 2 2 2 2 2 2 3" xfId="30145" xr:uid="{00000000-0005-0000-0000-0000D7750000}"/>
    <cellStyle name="Normal 2 4 2 2 2 2 2 2 2 3" xfId="10029" xr:uid="{00000000-0005-0000-0000-000041270000}"/>
    <cellStyle name="Normal 2 4 2 2 2 2 2 2 2 3 3" xfId="25128" xr:uid="{00000000-0005-0000-0000-00003E620000}"/>
    <cellStyle name="Normal 2 4 2 2 2 2 2 2 2 5" xfId="20115" xr:uid="{00000000-0005-0000-0000-0000A94E0000}"/>
    <cellStyle name="Normal 2 4 2 2 2 2 2 2 3" xfId="6668" xr:uid="{00000000-0005-0000-0000-0000201A0000}"/>
    <cellStyle name="Normal 2 4 2 2 2 2 2 2 3 2" xfId="16720" xr:uid="{00000000-0005-0000-0000-000064410000}"/>
    <cellStyle name="Normal 2 4 2 2 2 2 2 2 3 3" xfId="11700" xr:uid="{00000000-0005-0000-0000-0000C82D0000}"/>
    <cellStyle name="Normal 2 4 2 2 2 2 2 2 3 3 3" xfId="26799" xr:uid="{00000000-0005-0000-0000-0000C5680000}"/>
    <cellStyle name="Normal 2 4 2 2 2 2 2 2 3 5" xfId="21786" xr:uid="{00000000-0005-0000-0000-000030550000}"/>
    <cellStyle name="Normal 2 4 2 2 2 2 2 2 4" xfId="13378" xr:uid="{00000000-0005-0000-0000-000056340000}"/>
    <cellStyle name="Normal 2 4 2 2 2 2 2 2 4 3" xfId="28474" xr:uid="{00000000-0005-0000-0000-0000506F0000}"/>
    <cellStyle name="Normal 2 4 2 2 2 2 2 2 5" xfId="8357" xr:uid="{00000000-0005-0000-0000-0000B9200000}"/>
    <cellStyle name="Normal 2 4 2 2 2 2 2 2 5 3" xfId="23457" xr:uid="{00000000-0005-0000-0000-0000B75B0000}"/>
    <cellStyle name="Normal 2 4 2 2 2 2 2 2 7" xfId="18444" xr:uid="{00000000-0005-0000-0000-000022480000}"/>
    <cellStyle name="Normal 2 4 2 2 2 2 2 3" xfId="4140" xr:uid="{00000000-0005-0000-0000-00003F100000}"/>
    <cellStyle name="Normal 2 4 2 2 2 2 2 3 2" xfId="14213" xr:uid="{00000000-0005-0000-0000-000099370000}"/>
    <cellStyle name="Normal 2 4 2 2 2 2 2 3 2 3" xfId="29309" xr:uid="{00000000-0005-0000-0000-000093720000}"/>
    <cellStyle name="Normal 2 4 2 2 2 2 2 3 3" xfId="9193" xr:uid="{00000000-0005-0000-0000-0000FD230000}"/>
    <cellStyle name="Normal 2 4 2 2 2 2 2 3 3 3" xfId="24292" xr:uid="{00000000-0005-0000-0000-0000FA5E0000}"/>
    <cellStyle name="Normal 2 4 2 2 2 2 2 3 5" xfId="19279" xr:uid="{00000000-0005-0000-0000-0000654B0000}"/>
    <cellStyle name="Normal 2 4 2 2 2 2 2 4" xfId="5832" xr:uid="{00000000-0005-0000-0000-0000DC160000}"/>
    <cellStyle name="Normal 2 4 2 2 2 2 2 4 2" xfId="15884" xr:uid="{00000000-0005-0000-0000-0000203E0000}"/>
    <cellStyle name="Normal 2 4 2 2 2 2 2 4 3" xfId="10864" xr:uid="{00000000-0005-0000-0000-0000842A0000}"/>
    <cellStyle name="Normal 2 4 2 2 2 2 2 4 3 3" xfId="25963" xr:uid="{00000000-0005-0000-0000-000081650000}"/>
    <cellStyle name="Normal 2 4 2 2 2 2 2 4 5" xfId="20950" xr:uid="{00000000-0005-0000-0000-0000EC510000}"/>
    <cellStyle name="Normal 2 4 2 2 2 2 2 5" xfId="12542" xr:uid="{00000000-0005-0000-0000-000012310000}"/>
    <cellStyle name="Normal 2 4 2 2 2 2 2 5 3" xfId="27638" xr:uid="{00000000-0005-0000-0000-00000C6C0000}"/>
    <cellStyle name="Normal 2 4 2 2 2 2 2 6" xfId="7521" xr:uid="{00000000-0005-0000-0000-0000751D0000}"/>
    <cellStyle name="Normal 2 4 2 2 2 2 2 6 3" xfId="22621" xr:uid="{00000000-0005-0000-0000-000073580000}"/>
    <cellStyle name="Normal 2 4 2 2 2 2 2 8" xfId="17608" xr:uid="{00000000-0005-0000-0000-0000DE440000}"/>
    <cellStyle name="Normal 2 4 2 2 2 2 3" xfId="2870" xr:uid="{00000000-0005-0000-0000-0000480B0000}"/>
    <cellStyle name="Normal 2 4 2 2 2 2 3 2" xfId="4559" xr:uid="{00000000-0005-0000-0000-0000E2110000}"/>
    <cellStyle name="Normal 2 4 2 2 2 2 3 2 2" xfId="14631" xr:uid="{00000000-0005-0000-0000-00003B390000}"/>
    <cellStyle name="Normal 2 4 2 2 2 2 3 2 2 3" xfId="29727" xr:uid="{00000000-0005-0000-0000-000035740000}"/>
    <cellStyle name="Normal 2 4 2 2 2 2 3 2 3" xfId="9611" xr:uid="{00000000-0005-0000-0000-00009F250000}"/>
    <cellStyle name="Normal 2 4 2 2 2 2 3 2 3 3" xfId="24710" xr:uid="{00000000-0005-0000-0000-00009C600000}"/>
    <cellStyle name="Normal 2 4 2 2 2 2 3 2 5" xfId="19697" xr:uid="{00000000-0005-0000-0000-0000074D0000}"/>
    <cellStyle name="Normal 2 4 2 2 2 2 3 3" xfId="6250" xr:uid="{00000000-0005-0000-0000-00007E180000}"/>
    <cellStyle name="Normal 2 4 2 2 2 2 3 3 2" xfId="16302" xr:uid="{00000000-0005-0000-0000-0000C23F0000}"/>
    <cellStyle name="Normal 2 4 2 2 2 2 3 3 3" xfId="11282" xr:uid="{00000000-0005-0000-0000-0000262C0000}"/>
    <cellStyle name="Normal 2 4 2 2 2 2 3 3 3 3" xfId="26381" xr:uid="{00000000-0005-0000-0000-000023670000}"/>
    <cellStyle name="Normal 2 4 2 2 2 2 3 3 5" xfId="21368" xr:uid="{00000000-0005-0000-0000-00008E530000}"/>
    <cellStyle name="Normal 2 4 2 2 2 2 3 4" xfId="12960" xr:uid="{00000000-0005-0000-0000-0000B4320000}"/>
    <cellStyle name="Normal 2 4 2 2 2 2 3 4 3" xfId="28056" xr:uid="{00000000-0005-0000-0000-0000AE6D0000}"/>
    <cellStyle name="Normal 2 4 2 2 2 2 3 5" xfId="7939" xr:uid="{00000000-0005-0000-0000-0000171F0000}"/>
    <cellStyle name="Normal 2 4 2 2 2 2 3 5 3" xfId="23039" xr:uid="{00000000-0005-0000-0000-0000155A0000}"/>
    <cellStyle name="Normal 2 4 2 2 2 2 3 7" xfId="18026" xr:uid="{00000000-0005-0000-0000-000080460000}"/>
    <cellStyle name="Normal 2 4 2 2 2 2 4" xfId="3722" xr:uid="{00000000-0005-0000-0000-00009D0E0000}"/>
    <cellStyle name="Normal 2 4 2 2 2 2 4 2" xfId="13795" xr:uid="{00000000-0005-0000-0000-0000F7350000}"/>
    <cellStyle name="Normal 2 4 2 2 2 2 4 2 3" xfId="28891" xr:uid="{00000000-0005-0000-0000-0000F1700000}"/>
    <cellStyle name="Normal 2 4 2 2 2 2 4 3" xfId="8775" xr:uid="{00000000-0005-0000-0000-00005B220000}"/>
    <cellStyle name="Normal 2 4 2 2 2 2 4 3 3" xfId="23874" xr:uid="{00000000-0005-0000-0000-0000585D0000}"/>
    <cellStyle name="Normal 2 4 2 2 2 2 4 5" xfId="18861" xr:uid="{00000000-0005-0000-0000-0000C3490000}"/>
    <cellStyle name="Normal 2 4 2 2 2 2 5" xfId="5414" xr:uid="{00000000-0005-0000-0000-00003A150000}"/>
    <cellStyle name="Normal 2 4 2 2 2 2 5 2" xfId="15466" xr:uid="{00000000-0005-0000-0000-00007E3C0000}"/>
    <cellStyle name="Normal 2 4 2 2 2 2 5 2 3" xfId="30562" xr:uid="{00000000-0005-0000-0000-000078770000}"/>
    <cellStyle name="Normal 2 4 2 2 2 2 5 3" xfId="10446" xr:uid="{00000000-0005-0000-0000-0000E2280000}"/>
    <cellStyle name="Normal 2 4 2 2 2 2 5 3 3" xfId="25545" xr:uid="{00000000-0005-0000-0000-0000DF630000}"/>
    <cellStyle name="Normal 2 4 2 2 2 2 5 5" xfId="20532" xr:uid="{00000000-0005-0000-0000-00004A500000}"/>
    <cellStyle name="Normal 2 4 2 2 2 2 6" xfId="12124" xr:uid="{00000000-0005-0000-0000-0000702F0000}"/>
    <cellStyle name="Normal 2 4 2 2 2 2 6 3" xfId="27220" xr:uid="{00000000-0005-0000-0000-00006A6A0000}"/>
    <cellStyle name="Normal 2 4 2 2 2 2 7" xfId="7103" xr:uid="{00000000-0005-0000-0000-0000D31B0000}"/>
    <cellStyle name="Normal 2 4 2 2 2 2 7 3" xfId="22203" xr:uid="{00000000-0005-0000-0000-0000D1560000}"/>
    <cellStyle name="Normal 2 4 2 2 2 2 9" xfId="17190" xr:uid="{00000000-0005-0000-0000-00003C430000}"/>
    <cellStyle name="Normal 2 4 2 2 2 3" xfId="2241" xr:uid="{00000000-0005-0000-0000-0000D3080000}"/>
    <cellStyle name="Normal 2 4 2 2 2 3 2" xfId="3080" xr:uid="{00000000-0005-0000-0000-00001A0C0000}"/>
    <cellStyle name="Normal 2 4 2 2 2 3 2 2" xfId="4769" xr:uid="{00000000-0005-0000-0000-0000B4120000}"/>
    <cellStyle name="Normal 2 4 2 2 2 3 2 2 2" xfId="14841" xr:uid="{00000000-0005-0000-0000-00000D3A0000}"/>
    <cellStyle name="Normal 2 4 2 2 2 3 2 2 2 3" xfId="29937" xr:uid="{00000000-0005-0000-0000-000007750000}"/>
    <cellStyle name="Normal 2 4 2 2 2 3 2 2 3" xfId="9821" xr:uid="{00000000-0005-0000-0000-000071260000}"/>
    <cellStyle name="Normal 2 4 2 2 2 3 2 2 3 3" xfId="24920" xr:uid="{00000000-0005-0000-0000-00006E610000}"/>
    <cellStyle name="Normal 2 4 2 2 2 3 2 2 5" xfId="19907" xr:uid="{00000000-0005-0000-0000-0000D94D0000}"/>
    <cellStyle name="Normal 2 4 2 2 2 3 2 3" xfId="6460" xr:uid="{00000000-0005-0000-0000-000050190000}"/>
    <cellStyle name="Normal 2 4 2 2 2 3 2 3 2" xfId="16512" xr:uid="{00000000-0005-0000-0000-000094400000}"/>
    <cellStyle name="Normal 2 4 2 2 2 3 2 3 3" xfId="11492" xr:uid="{00000000-0005-0000-0000-0000F82C0000}"/>
    <cellStyle name="Normal 2 4 2 2 2 3 2 3 3 3" xfId="26591" xr:uid="{00000000-0005-0000-0000-0000F5670000}"/>
    <cellStyle name="Normal 2 4 2 2 2 3 2 3 5" xfId="21578" xr:uid="{00000000-0005-0000-0000-000060540000}"/>
    <cellStyle name="Normal 2 4 2 2 2 3 2 4" xfId="13170" xr:uid="{00000000-0005-0000-0000-000086330000}"/>
    <cellStyle name="Normal 2 4 2 2 2 3 2 4 3" xfId="28266" xr:uid="{00000000-0005-0000-0000-0000806E0000}"/>
    <cellStyle name="Normal 2 4 2 2 2 3 2 5" xfId="8149" xr:uid="{00000000-0005-0000-0000-0000E91F0000}"/>
    <cellStyle name="Normal 2 4 2 2 2 3 2 5 3" xfId="23249" xr:uid="{00000000-0005-0000-0000-0000E75A0000}"/>
    <cellStyle name="Normal 2 4 2 2 2 3 2 7" xfId="18236" xr:uid="{00000000-0005-0000-0000-000052470000}"/>
    <cellStyle name="Normal 2 4 2 2 2 3 3" xfId="3932" xr:uid="{00000000-0005-0000-0000-00006F0F0000}"/>
    <cellStyle name="Normal 2 4 2 2 2 3 3 2" xfId="14005" xr:uid="{00000000-0005-0000-0000-0000C9360000}"/>
    <cellStyle name="Normal 2 4 2 2 2 3 3 2 3" xfId="29101" xr:uid="{00000000-0005-0000-0000-0000C3710000}"/>
    <cellStyle name="Normal 2 4 2 2 2 3 3 3" xfId="8985" xr:uid="{00000000-0005-0000-0000-00002D230000}"/>
    <cellStyle name="Normal 2 4 2 2 2 3 3 3 3" xfId="24084" xr:uid="{00000000-0005-0000-0000-00002A5E0000}"/>
    <cellStyle name="Normal 2 4 2 2 2 3 3 5" xfId="19071" xr:uid="{00000000-0005-0000-0000-0000954A0000}"/>
    <cellStyle name="Normal 2 4 2 2 2 3 4" xfId="5624" xr:uid="{00000000-0005-0000-0000-00000C160000}"/>
    <cellStyle name="Normal 2 4 2 2 2 3 4 2" xfId="15676" xr:uid="{00000000-0005-0000-0000-0000503D0000}"/>
    <cellStyle name="Normal 2 4 2 2 2 3 4 2 3" xfId="30772" xr:uid="{00000000-0005-0000-0000-00004A780000}"/>
    <cellStyle name="Normal 2 4 2 2 2 3 4 3" xfId="10656" xr:uid="{00000000-0005-0000-0000-0000B4290000}"/>
    <cellStyle name="Normal 2 4 2 2 2 3 4 3 3" xfId="25755" xr:uid="{00000000-0005-0000-0000-0000B1640000}"/>
    <cellStyle name="Normal 2 4 2 2 2 3 4 5" xfId="20742" xr:uid="{00000000-0005-0000-0000-00001C510000}"/>
    <cellStyle name="Normal 2 4 2 2 2 3 5" xfId="12334" xr:uid="{00000000-0005-0000-0000-000042300000}"/>
    <cellStyle name="Normal 2 4 2 2 2 3 5 3" xfId="27430" xr:uid="{00000000-0005-0000-0000-00003C6B0000}"/>
    <cellStyle name="Normal 2 4 2 2 2 3 6" xfId="7313" xr:uid="{00000000-0005-0000-0000-0000A51C0000}"/>
    <cellStyle name="Normal 2 4 2 2 2 3 6 3" xfId="22413" xr:uid="{00000000-0005-0000-0000-0000A3570000}"/>
    <cellStyle name="Normal 2 4 2 2 2 3 8" xfId="17400" xr:uid="{00000000-0005-0000-0000-00000E440000}"/>
    <cellStyle name="Normal 2 4 2 2 2 4" xfId="2662" xr:uid="{00000000-0005-0000-0000-0000780A0000}"/>
    <cellStyle name="Normal 2 4 2 2 2 4 2" xfId="4351" xr:uid="{00000000-0005-0000-0000-000012110000}"/>
    <cellStyle name="Normal 2 4 2 2 2 4 2 2" xfId="14423" xr:uid="{00000000-0005-0000-0000-00006B380000}"/>
    <cellStyle name="Normal 2 4 2 2 2 4 2 2 3" xfId="29519" xr:uid="{00000000-0005-0000-0000-000065730000}"/>
    <cellStyle name="Normal 2 4 2 2 2 4 2 3" xfId="9403" xr:uid="{00000000-0005-0000-0000-0000CF240000}"/>
    <cellStyle name="Normal 2 4 2 2 2 4 2 3 3" xfId="24502" xr:uid="{00000000-0005-0000-0000-0000CC5F0000}"/>
    <cellStyle name="Normal 2 4 2 2 2 4 2 5" xfId="19489" xr:uid="{00000000-0005-0000-0000-0000374C0000}"/>
    <cellStyle name="Normal 2 4 2 2 2 4 3" xfId="6042" xr:uid="{00000000-0005-0000-0000-0000AE170000}"/>
    <cellStyle name="Normal 2 4 2 2 2 4 3 2" xfId="16094" xr:uid="{00000000-0005-0000-0000-0000F23E0000}"/>
    <cellStyle name="Normal 2 4 2 2 2 4 3 3" xfId="11074" xr:uid="{00000000-0005-0000-0000-0000562B0000}"/>
    <cellStyle name="Normal 2 4 2 2 2 4 3 3 3" xfId="26173" xr:uid="{00000000-0005-0000-0000-000053660000}"/>
    <cellStyle name="Normal 2 4 2 2 2 4 3 5" xfId="21160" xr:uid="{00000000-0005-0000-0000-0000BE520000}"/>
    <cellStyle name="Normal 2 4 2 2 2 4 4" xfId="12752" xr:uid="{00000000-0005-0000-0000-0000E4310000}"/>
    <cellStyle name="Normal 2 4 2 2 2 4 4 3" xfId="27848" xr:uid="{00000000-0005-0000-0000-0000DE6C0000}"/>
    <cellStyle name="Normal 2 4 2 2 2 4 5" xfId="7731" xr:uid="{00000000-0005-0000-0000-0000471E0000}"/>
    <cellStyle name="Normal 2 4 2 2 2 4 5 3" xfId="22831" xr:uid="{00000000-0005-0000-0000-000045590000}"/>
    <cellStyle name="Normal 2 4 2 2 2 4 7" xfId="17818" xr:uid="{00000000-0005-0000-0000-0000B0450000}"/>
    <cellStyle name="Normal 2 4 2 2 2 5" xfId="3514" xr:uid="{00000000-0005-0000-0000-0000CD0D0000}"/>
    <cellStyle name="Normal 2 4 2 2 2 5 2" xfId="13587" xr:uid="{00000000-0005-0000-0000-000027350000}"/>
    <cellStyle name="Normal 2 4 2 2 2 5 2 3" xfId="28683" xr:uid="{00000000-0005-0000-0000-000021700000}"/>
    <cellStyle name="Normal 2 4 2 2 2 5 3" xfId="8567" xr:uid="{00000000-0005-0000-0000-00008B210000}"/>
    <cellStyle name="Normal 2 4 2 2 2 5 3 3" xfId="23666" xr:uid="{00000000-0005-0000-0000-0000885C0000}"/>
    <cellStyle name="Normal 2 4 2 2 2 5 5" xfId="18653" xr:uid="{00000000-0005-0000-0000-0000F3480000}"/>
    <cellStyle name="Normal 2 4 2 2 2 6" xfId="5206" xr:uid="{00000000-0005-0000-0000-00006A140000}"/>
    <cellStyle name="Normal 2 4 2 2 2 6 2" xfId="15258" xr:uid="{00000000-0005-0000-0000-0000AE3B0000}"/>
    <cellStyle name="Normal 2 4 2 2 2 6 2 3" xfId="30354" xr:uid="{00000000-0005-0000-0000-0000A8760000}"/>
    <cellStyle name="Normal 2 4 2 2 2 6 3" xfId="10238" xr:uid="{00000000-0005-0000-0000-000012280000}"/>
    <cellStyle name="Normal 2 4 2 2 2 6 3 3" xfId="25337" xr:uid="{00000000-0005-0000-0000-00000F630000}"/>
    <cellStyle name="Normal 2 4 2 2 2 6 5" xfId="20324" xr:uid="{00000000-0005-0000-0000-00007A4F0000}"/>
    <cellStyle name="Normal 2 4 2 2 2 7" xfId="11916" xr:uid="{00000000-0005-0000-0000-0000A02E0000}"/>
    <cellStyle name="Normal 2 4 2 2 2 7 3" xfId="27012" xr:uid="{00000000-0005-0000-0000-00009A690000}"/>
    <cellStyle name="Normal 2 4 2 2 2 8" xfId="6895" xr:uid="{00000000-0005-0000-0000-0000031B0000}"/>
    <cellStyle name="Normal 2 4 2 2 2 8 3" xfId="21995" xr:uid="{00000000-0005-0000-0000-000001560000}"/>
    <cellStyle name="Normal 2 4 2 2 3" xfId="1924" xr:uid="{00000000-0005-0000-0000-000096070000}"/>
    <cellStyle name="Normal 2 4 2 2 3 2" xfId="2345" xr:uid="{00000000-0005-0000-0000-00003B090000}"/>
    <cellStyle name="Normal 2 4 2 2 3 2 2" xfId="3184" xr:uid="{00000000-0005-0000-0000-0000820C0000}"/>
    <cellStyle name="Normal 2 4 2 2 3 2 2 2" xfId="4873" xr:uid="{00000000-0005-0000-0000-00001C130000}"/>
    <cellStyle name="Normal 2 4 2 2 3 2 2 2 2" xfId="14945" xr:uid="{00000000-0005-0000-0000-0000753A0000}"/>
    <cellStyle name="Normal 2 4 2 2 3 2 2 2 2 3" xfId="30041" xr:uid="{00000000-0005-0000-0000-00006F750000}"/>
    <cellStyle name="Normal 2 4 2 2 3 2 2 2 3" xfId="9925" xr:uid="{00000000-0005-0000-0000-0000D9260000}"/>
    <cellStyle name="Normal 2 4 2 2 3 2 2 2 3 3" xfId="25024" xr:uid="{00000000-0005-0000-0000-0000D6610000}"/>
    <cellStyle name="Normal 2 4 2 2 3 2 2 2 5" xfId="20011" xr:uid="{00000000-0005-0000-0000-0000414E0000}"/>
    <cellStyle name="Normal 2 4 2 2 3 2 2 3" xfId="6564" xr:uid="{00000000-0005-0000-0000-0000B8190000}"/>
    <cellStyle name="Normal 2 4 2 2 3 2 2 3 2" xfId="16616" xr:uid="{00000000-0005-0000-0000-0000FC400000}"/>
    <cellStyle name="Normal 2 4 2 2 3 2 2 3 3" xfId="11596" xr:uid="{00000000-0005-0000-0000-0000602D0000}"/>
    <cellStyle name="Normal 2 4 2 2 3 2 2 3 3 3" xfId="26695" xr:uid="{00000000-0005-0000-0000-00005D680000}"/>
    <cellStyle name="Normal 2 4 2 2 3 2 2 3 5" xfId="21682" xr:uid="{00000000-0005-0000-0000-0000C8540000}"/>
    <cellStyle name="Normal 2 4 2 2 3 2 2 4" xfId="13274" xr:uid="{00000000-0005-0000-0000-0000EE330000}"/>
    <cellStyle name="Normal 2 4 2 2 3 2 2 4 3" xfId="28370" xr:uid="{00000000-0005-0000-0000-0000E86E0000}"/>
    <cellStyle name="Normal 2 4 2 2 3 2 2 5" xfId="8253" xr:uid="{00000000-0005-0000-0000-000051200000}"/>
    <cellStyle name="Normal 2 4 2 2 3 2 2 5 3" xfId="23353" xr:uid="{00000000-0005-0000-0000-00004F5B0000}"/>
    <cellStyle name="Normal 2 4 2 2 3 2 2 7" xfId="18340" xr:uid="{00000000-0005-0000-0000-0000BA470000}"/>
    <cellStyle name="Normal 2 4 2 2 3 2 3" xfId="4036" xr:uid="{00000000-0005-0000-0000-0000D70F0000}"/>
    <cellStyle name="Normal 2 4 2 2 3 2 3 2" xfId="14109" xr:uid="{00000000-0005-0000-0000-000031370000}"/>
    <cellStyle name="Normal 2 4 2 2 3 2 3 2 3" xfId="29205" xr:uid="{00000000-0005-0000-0000-00002B720000}"/>
    <cellStyle name="Normal 2 4 2 2 3 2 3 3" xfId="9089" xr:uid="{00000000-0005-0000-0000-000095230000}"/>
    <cellStyle name="Normal 2 4 2 2 3 2 3 3 3" xfId="24188" xr:uid="{00000000-0005-0000-0000-0000925E0000}"/>
    <cellStyle name="Normal 2 4 2 2 3 2 3 5" xfId="19175" xr:uid="{00000000-0005-0000-0000-0000FD4A0000}"/>
    <cellStyle name="Normal 2 4 2 2 3 2 4" xfId="5728" xr:uid="{00000000-0005-0000-0000-000074160000}"/>
    <cellStyle name="Normal 2 4 2 2 3 2 4 2" xfId="15780" xr:uid="{00000000-0005-0000-0000-0000B83D0000}"/>
    <cellStyle name="Normal 2 4 2 2 3 2 4 2 3" xfId="30876" xr:uid="{00000000-0005-0000-0000-0000B2780000}"/>
    <cellStyle name="Normal 2 4 2 2 3 2 4 3" xfId="10760" xr:uid="{00000000-0005-0000-0000-00001C2A0000}"/>
    <cellStyle name="Normal 2 4 2 2 3 2 4 3 3" xfId="25859" xr:uid="{00000000-0005-0000-0000-000019650000}"/>
    <cellStyle name="Normal 2 4 2 2 3 2 4 5" xfId="20846" xr:uid="{00000000-0005-0000-0000-000084510000}"/>
    <cellStyle name="Normal 2 4 2 2 3 2 5" xfId="12438" xr:uid="{00000000-0005-0000-0000-0000AA300000}"/>
    <cellStyle name="Normal 2 4 2 2 3 2 5 3" xfId="27534" xr:uid="{00000000-0005-0000-0000-0000A46B0000}"/>
    <cellStyle name="Normal 2 4 2 2 3 2 6" xfId="7417" xr:uid="{00000000-0005-0000-0000-00000D1D0000}"/>
    <cellStyle name="Normal 2 4 2 2 3 2 6 3" xfId="22517" xr:uid="{00000000-0005-0000-0000-00000B580000}"/>
    <cellStyle name="Normal 2 4 2 2 3 2 8" xfId="17504" xr:uid="{00000000-0005-0000-0000-000076440000}"/>
    <cellStyle name="Normal 2 4 2 2 3 3" xfId="2766" xr:uid="{00000000-0005-0000-0000-0000E00A0000}"/>
    <cellStyle name="Normal 2 4 2 2 3 3 2" xfId="4455" xr:uid="{00000000-0005-0000-0000-00007A110000}"/>
    <cellStyle name="Normal 2 4 2 2 3 3 2 2" xfId="14527" xr:uid="{00000000-0005-0000-0000-0000D3380000}"/>
    <cellStyle name="Normal 2 4 2 2 3 3 2 2 3" xfId="29623" xr:uid="{00000000-0005-0000-0000-0000CD730000}"/>
    <cellStyle name="Normal 2 4 2 2 3 3 2 3" xfId="9507" xr:uid="{00000000-0005-0000-0000-000037250000}"/>
    <cellStyle name="Normal 2 4 2 2 3 3 2 3 3" xfId="24606" xr:uid="{00000000-0005-0000-0000-000034600000}"/>
    <cellStyle name="Normal 2 4 2 2 3 3 2 5" xfId="19593" xr:uid="{00000000-0005-0000-0000-00009F4C0000}"/>
    <cellStyle name="Normal 2 4 2 2 3 3 3" xfId="6146" xr:uid="{00000000-0005-0000-0000-000016180000}"/>
    <cellStyle name="Normal 2 4 2 2 3 3 3 2" xfId="16198" xr:uid="{00000000-0005-0000-0000-00005A3F0000}"/>
    <cellStyle name="Normal 2 4 2 2 3 3 3 3" xfId="11178" xr:uid="{00000000-0005-0000-0000-0000BE2B0000}"/>
    <cellStyle name="Normal 2 4 2 2 3 3 3 3 3" xfId="26277" xr:uid="{00000000-0005-0000-0000-0000BB660000}"/>
    <cellStyle name="Normal 2 4 2 2 3 3 3 5" xfId="21264" xr:uid="{00000000-0005-0000-0000-000026530000}"/>
    <cellStyle name="Normal 2 4 2 2 3 3 4" xfId="12856" xr:uid="{00000000-0005-0000-0000-00004C320000}"/>
    <cellStyle name="Normal 2 4 2 2 3 3 4 3" xfId="27952" xr:uid="{00000000-0005-0000-0000-0000466D0000}"/>
    <cellStyle name="Normal 2 4 2 2 3 3 5" xfId="7835" xr:uid="{00000000-0005-0000-0000-0000AF1E0000}"/>
    <cellStyle name="Normal 2 4 2 2 3 3 5 3" xfId="22935" xr:uid="{00000000-0005-0000-0000-0000AD590000}"/>
    <cellStyle name="Normal 2 4 2 2 3 3 7" xfId="17922" xr:uid="{00000000-0005-0000-0000-000018460000}"/>
    <cellStyle name="Normal 2 4 2 2 3 4" xfId="3618" xr:uid="{00000000-0005-0000-0000-0000350E0000}"/>
    <cellStyle name="Normal 2 4 2 2 3 4 2" xfId="13691" xr:uid="{00000000-0005-0000-0000-00008F350000}"/>
    <cellStyle name="Normal 2 4 2 2 3 4 2 3" xfId="28787" xr:uid="{00000000-0005-0000-0000-000089700000}"/>
    <cellStyle name="Normal 2 4 2 2 3 4 3" xfId="8671" xr:uid="{00000000-0005-0000-0000-0000F3210000}"/>
    <cellStyle name="Normal 2 4 2 2 3 4 3 3" xfId="23770" xr:uid="{00000000-0005-0000-0000-0000F05C0000}"/>
    <cellStyle name="Normal 2 4 2 2 3 4 5" xfId="18757" xr:uid="{00000000-0005-0000-0000-00005B490000}"/>
    <cellStyle name="Normal 2 4 2 2 3 5" xfId="5310" xr:uid="{00000000-0005-0000-0000-0000D2140000}"/>
    <cellStyle name="Normal 2 4 2 2 3 5 2" xfId="15362" xr:uid="{00000000-0005-0000-0000-0000163C0000}"/>
    <cellStyle name="Normal 2 4 2 2 3 5 2 3" xfId="30458" xr:uid="{00000000-0005-0000-0000-000010770000}"/>
    <cellStyle name="Normal 2 4 2 2 3 5 3" xfId="10342" xr:uid="{00000000-0005-0000-0000-00007A280000}"/>
    <cellStyle name="Normal 2 4 2 2 3 5 3 3" xfId="25441" xr:uid="{00000000-0005-0000-0000-000077630000}"/>
    <cellStyle name="Normal 2 4 2 2 3 5 5" xfId="20428" xr:uid="{00000000-0005-0000-0000-0000E24F0000}"/>
    <cellStyle name="Normal 2 4 2 2 3 6" xfId="12020" xr:uid="{00000000-0005-0000-0000-0000082F0000}"/>
    <cellStyle name="Normal 2 4 2 2 3 6 3" xfId="27116" xr:uid="{00000000-0005-0000-0000-0000026A0000}"/>
    <cellStyle name="Normal 2 4 2 2 3 7" xfId="6999" xr:uid="{00000000-0005-0000-0000-00006B1B0000}"/>
    <cellStyle name="Normal 2 4 2 2 3 7 3" xfId="22099" xr:uid="{00000000-0005-0000-0000-000069560000}"/>
    <cellStyle name="Normal 2 4 2 2 3 9" xfId="17086" xr:uid="{00000000-0005-0000-0000-0000D4420000}"/>
    <cellStyle name="Normal 2 4 2 2 4" xfId="2137" xr:uid="{00000000-0005-0000-0000-00006B080000}"/>
    <cellStyle name="Normal 2 4 2 2 4 2" xfId="2976" xr:uid="{00000000-0005-0000-0000-0000B20B0000}"/>
    <cellStyle name="Normal 2 4 2 2 4 2 2" xfId="4665" xr:uid="{00000000-0005-0000-0000-00004C120000}"/>
    <cellStyle name="Normal 2 4 2 2 4 2 2 2" xfId="14737" xr:uid="{00000000-0005-0000-0000-0000A5390000}"/>
    <cellStyle name="Normal 2 4 2 2 4 2 2 2 3" xfId="29833" xr:uid="{00000000-0005-0000-0000-00009F740000}"/>
    <cellStyle name="Normal 2 4 2 2 4 2 2 3" xfId="9717" xr:uid="{00000000-0005-0000-0000-000009260000}"/>
    <cellStyle name="Normal 2 4 2 2 4 2 2 3 3" xfId="24816" xr:uid="{00000000-0005-0000-0000-000006610000}"/>
    <cellStyle name="Normal 2 4 2 2 4 2 2 5" xfId="19803" xr:uid="{00000000-0005-0000-0000-0000714D0000}"/>
    <cellStyle name="Normal 2 4 2 2 4 2 3" xfId="6356" xr:uid="{00000000-0005-0000-0000-0000E8180000}"/>
    <cellStyle name="Normal 2 4 2 2 4 2 3 2" xfId="16408" xr:uid="{00000000-0005-0000-0000-00002C400000}"/>
    <cellStyle name="Normal 2 4 2 2 4 2 3 3" xfId="11388" xr:uid="{00000000-0005-0000-0000-0000902C0000}"/>
    <cellStyle name="Normal 2 4 2 2 4 2 3 3 3" xfId="26487" xr:uid="{00000000-0005-0000-0000-00008D670000}"/>
    <cellStyle name="Normal 2 4 2 2 4 2 3 5" xfId="21474" xr:uid="{00000000-0005-0000-0000-0000F8530000}"/>
    <cellStyle name="Normal 2 4 2 2 4 2 4" xfId="13066" xr:uid="{00000000-0005-0000-0000-00001E330000}"/>
    <cellStyle name="Normal 2 4 2 2 4 2 4 3" xfId="28162" xr:uid="{00000000-0005-0000-0000-0000186E0000}"/>
    <cellStyle name="Normal 2 4 2 2 4 2 5" xfId="8045" xr:uid="{00000000-0005-0000-0000-0000811F0000}"/>
    <cellStyle name="Normal 2 4 2 2 4 2 5 3" xfId="23145" xr:uid="{00000000-0005-0000-0000-00007F5A0000}"/>
    <cellStyle name="Normal 2 4 2 2 4 2 7" xfId="18132" xr:uid="{00000000-0005-0000-0000-0000EA460000}"/>
    <cellStyle name="Normal 2 4 2 2 4 3" xfId="3828" xr:uid="{00000000-0005-0000-0000-0000070F0000}"/>
    <cellStyle name="Normal 2 4 2 2 4 3 2" xfId="13901" xr:uid="{00000000-0005-0000-0000-000061360000}"/>
    <cellStyle name="Normal 2 4 2 2 4 3 2 3" xfId="28997" xr:uid="{00000000-0005-0000-0000-00005B710000}"/>
    <cellStyle name="Normal 2 4 2 2 4 3 3" xfId="8881" xr:uid="{00000000-0005-0000-0000-0000C5220000}"/>
    <cellStyle name="Normal 2 4 2 2 4 3 3 3" xfId="23980" xr:uid="{00000000-0005-0000-0000-0000C25D0000}"/>
    <cellStyle name="Normal 2 4 2 2 4 3 5" xfId="18967" xr:uid="{00000000-0005-0000-0000-00002D4A0000}"/>
    <cellStyle name="Normal 2 4 2 2 4 4" xfId="5520" xr:uid="{00000000-0005-0000-0000-0000A4150000}"/>
    <cellStyle name="Normal 2 4 2 2 4 4 2" xfId="15572" xr:uid="{00000000-0005-0000-0000-0000E83C0000}"/>
    <cellStyle name="Normal 2 4 2 2 4 4 2 3" xfId="30668" xr:uid="{00000000-0005-0000-0000-0000E2770000}"/>
    <cellStyle name="Normal 2 4 2 2 4 4 3" xfId="10552" xr:uid="{00000000-0005-0000-0000-00004C290000}"/>
    <cellStyle name="Normal 2 4 2 2 4 4 3 3" xfId="25651" xr:uid="{00000000-0005-0000-0000-000049640000}"/>
    <cellStyle name="Normal 2 4 2 2 4 4 5" xfId="20638" xr:uid="{00000000-0005-0000-0000-0000B4500000}"/>
    <cellStyle name="Normal 2 4 2 2 4 5" xfId="12230" xr:uid="{00000000-0005-0000-0000-0000DA2F0000}"/>
    <cellStyle name="Normal 2 4 2 2 4 5 3" xfId="27326" xr:uid="{00000000-0005-0000-0000-0000D46A0000}"/>
    <cellStyle name="Normal 2 4 2 2 4 6" xfId="7209" xr:uid="{00000000-0005-0000-0000-00003D1C0000}"/>
    <cellStyle name="Normal 2 4 2 2 4 6 3" xfId="22309" xr:uid="{00000000-0005-0000-0000-00003B570000}"/>
    <cellStyle name="Normal 2 4 2 2 4 8" xfId="17296" xr:uid="{00000000-0005-0000-0000-0000A6430000}"/>
    <cellStyle name="Normal 2 4 2 2 5" xfId="2558" xr:uid="{00000000-0005-0000-0000-0000100A0000}"/>
    <cellStyle name="Normal 2 4 2 2 5 2" xfId="4247" xr:uid="{00000000-0005-0000-0000-0000AA100000}"/>
    <cellStyle name="Normal 2 4 2 2 5 2 2" xfId="14319" xr:uid="{00000000-0005-0000-0000-000003380000}"/>
    <cellStyle name="Normal 2 4 2 2 5 2 2 3" xfId="29415" xr:uid="{00000000-0005-0000-0000-0000FD720000}"/>
    <cellStyle name="Normal 2 4 2 2 5 2 3" xfId="9299" xr:uid="{00000000-0005-0000-0000-000067240000}"/>
    <cellStyle name="Normal 2 4 2 2 5 2 3 3" xfId="24398" xr:uid="{00000000-0005-0000-0000-0000645F0000}"/>
    <cellStyle name="Normal 2 4 2 2 5 2 5" xfId="19385" xr:uid="{00000000-0005-0000-0000-0000CF4B0000}"/>
    <cellStyle name="Normal 2 4 2 2 5 3" xfId="5938" xr:uid="{00000000-0005-0000-0000-000046170000}"/>
    <cellStyle name="Normal 2 4 2 2 5 3 2" xfId="15990" xr:uid="{00000000-0005-0000-0000-00008A3E0000}"/>
    <cellStyle name="Normal 2 4 2 2 5 3 3" xfId="10970" xr:uid="{00000000-0005-0000-0000-0000EE2A0000}"/>
    <cellStyle name="Normal 2 4 2 2 5 3 3 3" xfId="26069" xr:uid="{00000000-0005-0000-0000-0000EB650000}"/>
    <cellStyle name="Normal 2 4 2 2 5 3 5" xfId="21056" xr:uid="{00000000-0005-0000-0000-000056520000}"/>
    <cellStyle name="Normal 2 4 2 2 5 4" xfId="12648" xr:uid="{00000000-0005-0000-0000-00007C310000}"/>
    <cellStyle name="Normal 2 4 2 2 5 4 3" xfId="27744" xr:uid="{00000000-0005-0000-0000-0000766C0000}"/>
    <cellStyle name="Normal 2 4 2 2 5 5" xfId="7627" xr:uid="{00000000-0005-0000-0000-0000DF1D0000}"/>
    <cellStyle name="Normal 2 4 2 2 5 5 3" xfId="22727" xr:uid="{00000000-0005-0000-0000-0000DD580000}"/>
    <cellStyle name="Normal 2 4 2 2 5 7" xfId="17714" xr:uid="{00000000-0005-0000-0000-000048450000}"/>
    <cellStyle name="Normal 2 4 2 2 6" xfId="3410" xr:uid="{00000000-0005-0000-0000-0000650D0000}"/>
    <cellStyle name="Normal 2 4 2 2 6 2" xfId="13483" xr:uid="{00000000-0005-0000-0000-0000BF340000}"/>
    <cellStyle name="Normal 2 4 2 2 6 2 3" xfId="28579" xr:uid="{00000000-0005-0000-0000-0000B96F0000}"/>
    <cellStyle name="Normal 2 4 2 2 6 3" xfId="8463" xr:uid="{00000000-0005-0000-0000-000023210000}"/>
    <cellStyle name="Normal 2 4 2 2 6 3 3" xfId="23562" xr:uid="{00000000-0005-0000-0000-0000205C0000}"/>
    <cellStyle name="Normal 2 4 2 2 6 5" xfId="18549" xr:uid="{00000000-0005-0000-0000-00008B480000}"/>
    <cellStyle name="Normal 2 4 2 2 7" xfId="5102" xr:uid="{00000000-0005-0000-0000-000002140000}"/>
    <cellStyle name="Normal 2 4 2 2 7 2" xfId="15154" xr:uid="{00000000-0005-0000-0000-0000463B0000}"/>
    <cellStyle name="Normal 2 4 2 2 7 2 3" xfId="30250" xr:uid="{00000000-0005-0000-0000-000040760000}"/>
    <cellStyle name="Normal 2 4 2 2 7 3" xfId="10134" xr:uid="{00000000-0005-0000-0000-0000AA270000}"/>
    <cellStyle name="Normal 2 4 2 2 7 3 3" xfId="25233" xr:uid="{00000000-0005-0000-0000-0000A7620000}"/>
    <cellStyle name="Normal 2 4 2 2 7 5" xfId="20220" xr:uid="{00000000-0005-0000-0000-0000124F0000}"/>
    <cellStyle name="Normal 2 4 2 2 8" xfId="11812" xr:uid="{00000000-0005-0000-0000-0000382E0000}"/>
    <cellStyle name="Normal 2 4 2 2 8 3" xfId="26908" xr:uid="{00000000-0005-0000-0000-000032690000}"/>
    <cellStyle name="Normal 2 4 2 2 9" xfId="6791" xr:uid="{00000000-0005-0000-0000-00009B1A0000}"/>
    <cellStyle name="Normal 2 4 2 2 9 3" xfId="21891" xr:uid="{00000000-0005-0000-0000-000099550000}"/>
    <cellStyle name="Normal 2 4 2 3" xfId="1757" xr:uid="{00000000-0005-0000-0000-0000EF060000}"/>
    <cellStyle name="Normal 2 4 2 3 10" xfId="16930" xr:uid="{00000000-0005-0000-0000-000038420000}"/>
    <cellStyle name="Normal 2 4 2 3 2" xfId="1976" xr:uid="{00000000-0005-0000-0000-0000CA070000}"/>
    <cellStyle name="Normal 2 4 2 3 2 2" xfId="2397" xr:uid="{00000000-0005-0000-0000-00006F090000}"/>
    <cellStyle name="Normal 2 4 2 3 2 2 2" xfId="3236" xr:uid="{00000000-0005-0000-0000-0000B60C0000}"/>
    <cellStyle name="Normal 2 4 2 3 2 2 2 2" xfId="4925" xr:uid="{00000000-0005-0000-0000-000050130000}"/>
    <cellStyle name="Normal 2 4 2 3 2 2 2 2 2" xfId="14997" xr:uid="{00000000-0005-0000-0000-0000A93A0000}"/>
    <cellStyle name="Normal 2 4 2 3 2 2 2 2 2 3" xfId="30093" xr:uid="{00000000-0005-0000-0000-0000A3750000}"/>
    <cellStyle name="Normal 2 4 2 3 2 2 2 2 3" xfId="9977" xr:uid="{00000000-0005-0000-0000-00000D270000}"/>
    <cellStyle name="Normal 2 4 2 3 2 2 2 2 3 3" xfId="25076" xr:uid="{00000000-0005-0000-0000-00000A620000}"/>
    <cellStyle name="Normal 2 4 2 3 2 2 2 2 5" xfId="20063" xr:uid="{00000000-0005-0000-0000-0000754E0000}"/>
    <cellStyle name="Normal 2 4 2 3 2 2 2 3" xfId="6616" xr:uid="{00000000-0005-0000-0000-0000EC190000}"/>
    <cellStyle name="Normal 2 4 2 3 2 2 2 3 2" xfId="16668" xr:uid="{00000000-0005-0000-0000-000030410000}"/>
    <cellStyle name="Normal 2 4 2 3 2 2 2 3 3" xfId="11648" xr:uid="{00000000-0005-0000-0000-0000942D0000}"/>
    <cellStyle name="Normal 2 4 2 3 2 2 2 3 3 3" xfId="26747" xr:uid="{00000000-0005-0000-0000-000091680000}"/>
    <cellStyle name="Normal 2 4 2 3 2 2 2 3 5" xfId="21734" xr:uid="{00000000-0005-0000-0000-0000FC540000}"/>
    <cellStyle name="Normal 2 4 2 3 2 2 2 4" xfId="13326" xr:uid="{00000000-0005-0000-0000-000022340000}"/>
    <cellStyle name="Normal 2 4 2 3 2 2 2 4 3" xfId="28422" xr:uid="{00000000-0005-0000-0000-00001C6F0000}"/>
    <cellStyle name="Normal 2 4 2 3 2 2 2 5" xfId="8305" xr:uid="{00000000-0005-0000-0000-000085200000}"/>
    <cellStyle name="Normal 2 4 2 3 2 2 2 5 3" xfId="23405" xr:uid="{00000000-0005-0000-0000-0000835B0000}"/>
    <cellStyle name="Normal 2 4 2 3 2 2 2 7" xfId="18392" xr:uid="{00000000-0005-0000-0000-0000EE470000}"/>
    <cellStyle name="Normal 2 4 2 3 2 2 3" xfId="4088" xr:uid="{00000000-0005-0000-0000-00000B100000}"/>
    <cellStyle name="Normal 2 4 2 3 2 2 3 2" xfId="14161" xr:uid="{00000000-0005-0000-0000-000065370000}"/>
    <cellStyle name="Normal 2 4 2 3 2 2 3 2 3" xfId="29257" xr:uid="{00000000-0005-0000-0000-00005F720000}"/>
    <cellStyle name="Normal 2 4 2 3 2 2 3 3" xfId="9141" xr:uid="{00000000-0005-0000-0000-0000C9230000}"/>
    <cellStyle name="Normal 2 4 2 3 2 2 3 3 3" xfId="24240" xr:uid="{00000000-0005-0000-0000-0000C65E0000}"/>
    <cellStyle name="Normal 2 4 2 3 2 2 3 5" xfId="19227" xr:uid="{00000000-0005-0000-0000-0000314B0000}"/>
    <cellStyle name="Normal 2 4 2 3 2 2 4" xfId="5780" xr:uid="{00000000-0005-0000-0000-0000A8160000}"/>
    <cellStyle name="Normal 2 4 2 3 2 2 4 2" xfId="15832" xr:uid="{00000000-0005-0000-0000-0000EC3D0000}"/>
    <cellStyle name="Normal 2 4 2 3 2 2 4 3" xfId="10812" xr:uid="{00000000-0005-0000-0000-0000502A0000}"/>
    <cellStyle name="Normal 2 4 2 3 2 2 4 3 3" xfId="25911" xr:uid="{00000000-0005-0000-0000-00004D650000}"/>
    <cellStyle name="Normal 2 4 2 3 2 2 4 5" xfId="20898" xr:uid="{00000000-0005-0000-0000-0000B8510000}"/>
    <cellStyle name="Normal 2 4 2 3 2 2 5" xfId="12490" xr:uid="{00000000-0005-0000-0000-0000DE300000}"/>
    <cellStyle name="Normal 2 4 2 3 2 2 5 3" xfId="27586" xr:uid="{00000000-0005-0000-0000-0000D86B0000}"/>
    <cellStyle name="Normal 2 4 2 3 2 2 6" xfId="7469" xr:uid="{00000000-0005-0000-0000-0000411D0000}"/>
    <cellStyle name="Normal 2 4 2 3 2 2 6 3" xfId="22569" xr:uid="{00000000-0005-0000-0000-00003F580000}"/>
    <cellStyle name="Normal 2 4 2 3 2 2 8" xfId="17556" xr:uid="{00000000-0005-0000-0000-0000AA440000}"/>
    <cellStyle name="Normal 2 4 2 3 2 3" xfId="2818" xr:uid="{00000000-0005-0000-0000-0000140B0000}"/>
    <cellStyle name="Normal 2 4 2 3 2 3 2" xfId="4507" xr:uid="{00000000-0005-0000-0000-0000AE110000}"/>
    <cellStyle name="Normal 2 4 2 3 2 3 2 2" xfId="14579" xr:uid="{00000000-0005-0000-0000-000007390000}"/>
    <cellStyle name="Normal 2 4 2 3 2 3 2 2 3" xfId="29675" xr:uid="{00000000-0005-0000-0000-000001740000}"/>
    <cellStyle name="Normal 2 4 2 3 2 3 2 3" xfId="9559" xr:uid="{00000000-0005-0000-0000-00006B250000}"/>
    <cellStyle name="Normal 2 4 2 3 2 3 2 3 3" xfId="24658" xr:uid="{00000000-0005-0000-0000-000068600000}"/>
    <cellStyle name="Normal 2 4 2 3 2 3 2 5" xfId="19645" xr:uid="{00000000-0005-0000-0000-0000D34C0000}"/>
    <cellStyle name="Normal 2 4 2 3 2 3 3" xfId="6198" xr:uid="{00000000-0005-0000-0000-00004A180000}"/>
    <cellStyle name="Normal 2 4 2 3 2 3 3 2" xfId="16250" xr:uid="{00000000-0005-0000-0000-00008E3F0000}"/>
    <cellStyle name="Normal 2 4 2 3 2 3 3 3" xfId="11230" xr:uid="{00000000-0005-0000-0000-0000F22B0000}"/>
    <cellStyle name="Normal 2 4 2 3 2 3 3 3 3" xfId="26329" xr:uid="{00000000-0005-0000-0000-0000EF660000}"/>
    <cellStyle name="Normal 2 4 2 3 2 3 3 5" xfId="21316" xr:uid="{00000000-0005-0000-0000-00005A530000}"/>
    <cellStyle name="Normal 2 4 2 3 2 3 4" xfId="12908" xr:uid="{00000000-0005-0000-0000-000080320000}"/>
    <cellStyle name="Normal 2 4 2 3 2 3 4 3" xfId="28004" xr:uid="{00000000-0005-0000-0000-00007A6D0000}"/>
    <cellStyle name="Normal 2 4 2 3 2 3 5" xfId="7887" xr:uid="{00000000-0005-0000-0000-0000E31E0000}"/>
    <cellStyle name="Normal 2 4 2 3 2 3 5 3" xfId="22987" xr:uid="{00000000-0005-0000-0000-0000E1590000}"/>
    <cellStyle name="Normal 2 4 2 3 2 3 7" xfId="17974" xr:uid="{00000000-0005-0000-0000-00004C460000}"/>
    <cellStyle name="Normal 2 4 2 3 2 4" xfId="3670" xr:uid="{00000000-0005-0000-0000-0000690E0000}"/>
    <cellStyle name="Normal 2 4 2 3 2 4 2" xfId="13743" xr:uid="{00000000-0005-0000-0000-0000C3350000}"/>
    <cellStyle name="Normal 2 4 2 3 2 4 2 3" xfId="28839" xr:uid="{00000000-0005-0000-0000-0000BD700000}"/>
    <cellStyle name="Normal 2 4 2 3 2 4 3" xfId="8723" xr:uid="{00000000-0005-0000-0000-000027220000}"/>
    <cellStyle name="Normal 2 4 2 3 2 4 3 3" xfId="23822" xr:uid="{00000000-0005-0000-0000-0000245D0000}"/>
    <cellStyle name="Normal 2 4 2 3 2 4 5" xfId="18809" xr:uid="{00000000-0005-0000-0000-00008F490000}"/>
    <cellStyle name="Normal 2 4 2 3 2 5" xfId="5362" xr:uid="{00000000-0005-0000-0000-000006150000}"/>
    <cellStyle name="Normal 2 4 2 3 2 5 2" xfId="15414" xr:uid="{00000000-0005-0000-0000-00004A3C0000}"/>
    <cellStyle name="Normal 2 4 2 3 2 5 2 3" xfId="30510" xr:uid="{00000000-0005-0000-0000-000044770000}"/>
    <cellStyle name="Normal 2 4 2 3 2 5 3" xfId="10394" xr:uid="{00000000-0005-0000-0000-0000AE280000}"/>
    <cellStyle name="Normal 2 4 2 3 2 5 3 3" xfId="25493" xr:uid="{00000000-0005-0000-0000-0000AB630000}"/>
    <cellStyle name="Normal 2 4 2 3 2 5 5" xfId="20480" xr:uid="{00000000-0005-0000-0000-000016500000}"/>
    <cellStyle name="Normal 2 4 2 3 2 6" xfId="12072" xr:uid="{00000000-0005-0000-0000-00003C2F0000}"/>
    <cellStyle name="Normal 2 4 2 3 2 6 3" xfId="27168" xr:uid="{00000000-0005-0000-0000-0000366A0000}"/>
    <cellStyle name="Normal 2 4 2 3 2 7" xfId="7051" xr:uid="{00000000-0005-0000-0000-00009F1B0000}"/>
    <cellStyle name="Normal 2 4 2 3 2 7 3" xfId="22151" xr:uid="{00000000-0005-0000-0000-00009D560000}"/>
    <cellStyle name="Normal 2 4 2 3 2 9" xfId="17138" xr:uid="{00000000-0005-0000-0000-000008430000}"/>
    <cellStyle name="Normal 2 4 2 3 3" xfId="2189" xr:uid="{00000000-0005-0000-0000-00009F080000}"/>
    <cellStyle name="Normal 2 4 2 3 3 2" xfId="3028" xr:uid="{00000000-0005-0000-0000-0000E60B0000}"/>
    <cellStyle name="Normal 2 4 2 3 3 2 2" xfId="4717" xr:uid="{00000000-0005-0000-0000-000080120000}"/>
    <cellStyle name="Normal 2 4 2 3 3 2 2 2" xfId="14789" xr:uid="{00000000-0005-0000-0000-0000D9390000}"/>
    <cellStyle name="Normal 2 4 2 3 3 2 2 2 3" xfId="29885" xr:uid="{00000000-0005-0000-0000-0000D3740000}"/>
    <cellStyle name="Normal 2 4 2 3 3 2 2 3" xfId="9769" xr:uid="{00000000-0005-0000-0000-00003D260000}"/>
    <cellStyle name="Normal 2 4 2 3 3 2 2 3 3" xfId="24868" xr:uid="{00000000-0005-0000-0000-00003A610000}"/>
    <cellStyle name="Normal 2 4 2 3 3 2 2 5" xfId="19855" xr:uid="{00000000-0005-0000-0000-0000A54D0000}"/>
    <cellStyle name="Normal 2 4 2 3 3 2 3" xfId="6408" xr:uid="{00000000-0005-0000-0000-00001C190000}"/>
    <cellStyle name="Normal 2 4 2 3 3 2 3 2" xfId="16460" xr:uid="{00000000-0005-0000-0000-000060400000}"/>
    <cellStyle name="Normal 2 4 2 3 3 2 3 3" xfId="11440" xr:uid="{00000000-0005-0000-0000-0000C42C0000}"/>
    <cellStyle name="Normal 2 4 2 3 3 2 3 3 3" xfId="26539" xr:uid="{00000000-0005-0000-0000-0000C1670000}"/>
    <cellStyle name="Normal 2 4 2 3 3 2 3 5" xfId="21526" xr:uid="{00000000-0005-0000-0000-00002C540000}"/>
    <cellStyle name="Normal 2 4 2 3 3 2 4" xfId="13118" xr:uid="{00000000-0005-0000-0000-000052330000}"/>
    <cellStyle name="Normal 2 4 2 3 3 2 4 3" xfId="28214" xr:uid="{00000000-0005-0000-0000-00004C6E0000}"/>
    <cellStyle name="Normal 2 4 2 3 3 2 5" xfId="8097" xr:uid="{00000000-0005-0000-0000-0000B51F0000}"/>
    <cellStyle name="Normal 2 4 2 3 3 2 5 3" xfId="23197" xr:uid="{00000000-0005-0000-0000-0000B35A0000}"/>
    <cellStyle name="Normal 2 4 2 3 3 2 7" xfId="18184" xr:uid="{00000000-0005-0000-0000-00001E470000}"/>
    <cellStyle name="Normal 2 4 2 3 3 3" xfId="3880" xr:uid="{00000000-0005-0000-0000-00003B0F0000}"/>
    <cellStyle name="Normal 2 4 2 3 3 3 2" xfId="13953" xr:uid="{00000000-0005-0000-0000-000095360000}"/>
    <cellStyle name="Normal 2 4 2 3 3 3 2 3" xfId="29049" xr:uid="{00000000-0005-0000-0000-00008F710000}"/>
    <cellStyle name="Normal 2 4 2 3 3 3 3" xfId="8933" xr:uid="{00000000-0005-0000-0000-0000F9220000}"/>
    <cellStyle name="Normal 2 4 2 3 3 3 3 3" xfId="24032" xr:uid="{00000000-0005-0000-0000-0000F65D0000}"/>
    <cellStyle name="Normal 2 4 2 3 3 3 5" xfId="19019" xr:uid="{00000000-0005-0000-0000-0000614A0000}"/>
    <cellStyle name="Normal 2 4 2 3 3 4" xfId="5572" xr:uid="{00000000-0005-0000-0000-0000D8150000}"/>
    <cellStyle name="Normal 2 4 2 3 3 4 2" xfId="15624" xr:uid="{00000000-0005-0000-0000-00001C3D0000}"/>
    <cellStyle name="Normal 2 4 2 3 3 4 2 3" xfId="30720" xr:uid="{00000000-0005-0000-0000-000016780000}"/>
    <cellStyle name="Normal 2 4 2 3 3 4 3" xfId="10604" xr:uid="{00000000-0005-0000-0000-000080290000}"/>
    <cellStyle name="Normal 2 4 2 3 3 4 3 3" xfId="25703" xr:uid="{00000000-0005-0000-0000-00007D640000}"/>
    <cellStyle name="Normal 2 4 2 3 3 4 5" xfId="20690" xr:uid="{00000000-0005-0000-0000-0000E8500000}"/>
    <cellStyle name="Normal 2 4 2 3 3 5" xfId="12282" xr:uid="{00000000-0005-0000-0000-00000E300000}"/>
    <cellStyle name="Normal 2 4 2 3 3 5 3" xfId="27378" xr:uid="{00000000-0005-0000-0000-0000086B0000}"/>
    <cellStyle name="Normal 2 4 2 3 3 6" xfId="7261" xr:uid="{00000000-0005-0000-0000-0000711C0000}"/>
    <cellStyle name="Normal 2 4 2 3 3 6 3" xfId="22361" xr:uid="{00000000-0005-0000-0000-00006F570000}"/>
    <cellStyle name="Normal 2 4 2 3 3 8" xfId="17348" xr:uid="{00000000-0005-0000-0000-0000DA430000}"/>
    <cellStyle name="Normal 2 4 2 3 4" xfId="2610" xr:uid="{00000000-0005-0000-0000-0000440A0000}"/>
    <cellStyle name="Normal 2 4 2 3 4 2" xfId="4299" xr:uid="{00000000-0005-0000-0000-0000DE100000}"/>
    <cellStyle name="Normal 2 4 2 3 4 2 2" xfId="14371" xr:uid="{00000000-0005-0000-0000-000037380000}"/>
    <cellStyle name="Normal 2 4 2 3 4 2 2 3" xfId="29467" xr:uid="{00000000-0005-0000-0000-000031730000}"/>
    <cellStyle name="Normal 2 4 2 3 4 2 3" xfId="9351" xr:uid="{00000000-0005-0000-0000-00009B240000}"/>
    <cellStyle name="Normal 2 4 2 3 4 2 3 3" xfId="24450" xr:uid="{00000000-0005-0000-0000-0000985F0000}"/>
    <cellStyle name="Normal 2 4 2 3 4 2 5" xfId="19437" xr:uid="{00000000-0005-0000-0000-0000034C0000}"/>
    <cellStyle name="Normal 2 4 2 3 4 3" xfId="5990" xr:uid="{00000000-0005-0000-0000-00007A170000}"/>
    <cellStyle name="Normal 2 4 2 3 4 3 2" xfId="16042" xr:uid="{00000000-0005-0000-0000-0000BE3E0000}"/>
    <cellStyle name="Normal 2 4 2 3 4 3 3" xfId="11022" xr:uid="{00000000-0005-0000-0000-0000222B0000}"/>
    <cellStyle name="Normal 2 4 2 3 4 3 3 3" xfId="26121" xr:uid="{00000000-0005-0000-0000-00001F660000}"/>
    <cellStyle name="Normal 2 4 2 3 4 3 5" xfId="21108" xr:uid="{00000000-0005-0000-0000-00008A520000}"/>
    <cellStyle name="Normal 2 4 2 3 4 4" xfId="12700" xr:uid="{00000000-0005-0000-0000-0000B0310000}"/>
    <cellStyle name="Normal 2 4 2 3 4 4 3" xfId="27796" xr:uid="{00000000-0005-0000-0000-0000AA6C0000}"/>
    <cellStyle name="Normal 2 4 2 3 4 5" xfId="7679" xr:uid="{00000000-0005-0000-0000-0000131E0000}"/>
    <cellStyle name="Normal 2 4 2 3 4 5 3" xfId="22779" xr:uid="{00000000-0005-0000-0000-000011590000}"/>
    <cellStyle name="Normal 2 4 2 3 4 7" xfId="17766" xr:uid="{00000000-0005-0000-0000-00007C450000}"/>
    <cellStyle name="Normal 2 4 2 3 5" xfId="3462" xr:uid="{00000000-0005-0000-0000-0000990D0000}"/>
    <cellStyle name="Normal 2 4 2 3 5 2" xfId="13535" xr:uid="{00000000-0005-0000-0000-0000F3340000}"/>
    <cellStyle name="Normal 2 4 2 3 5 2 3" xfId="28631" xr:uid="{00000000-0005-0000-0000-0000ED6F0000}"/>
    <cellStyle name="Normal 2 4 2 3 5 3" xfId="8515" xr:uid="{00000000-0005-0000-0000-000057210000}"/>
    <cellStyle name="Normal 2 4 2 3 5 3 3" xfId="23614" xr:uid="{00000000-0005-0000-0000-0000545C0000}"/>
    <cellStyle name="Normal 2 4 2 3 5 5" xfId="18601" xr:uid="{00000000-0005-0000-0000-0000BF480000}"/>
    <cellStyle name="Normal 2 4 2 3 6" xfId="5154" xr:uid="{00000000-0005-0000-0000-000036140000}"/>
    <cellStyle name="Normal 2 4 2 3 6 2" xfId="15206" xr:uid="{00000000-0005-0000-0000-00007A3B0000}"/>
    <cellStyle name="Normal 2 4 2 3 6 2 3" xfId="30302" xr:uid="{00000000-0005-0000-0000-000074760000}"/>
    <cellStyle name="Normal 2 4 2 3 6 3" xfId="10186" xr:uid="{00000000-0005-0000-0000-0000DE270000}"/>
    <cellStyle name="Normal 2 4 2 3 6 3 3" xfId="25285" xr:uid="{00000000-0005-0000-0000-0000DB620000}"/>
    <cellStyle name="Normal 2 4 2 3 6 5" xfId="20272" xr:uid="{00000000-0005-0000-0000-0000464F0000}"/>
    <cellStyle name="Normal 2 4 2 3 7" xfId="11864" xr:uid="{00000000-0005-0000-0000-00006C2E0000}"/>
    <cellStyle name="Normal 2 4 2 3 7 3" xfId="26960" xr:uid="{00000000-0005-0000-0000-000066690000}"/>
    <cellStyle name="Normal 2 4 2 3 8" xfId="6843" xr:uid="{00000000-0005-0000-0000-0000CF1A0000}"/>
    <cellStyle name="Normal 2 4 2 3 8 3" xfId="21943" xr:uid="{00000000-0005-0000-0000-0000CD550000}"/>
    <cellStyle name="Normal 2 4 2 4" xfId="1870" xr:uid="{00000000-0005-0000-0000-000060070000}"/>
    <cellStyle name="Normal 2 4 2 4 2" xfId="2293" xr:uid="{00000000-0005-0000-0000-000007090000}"/>
    <cellStyle name="Normal 2 4 2 4 2 2" xfId="3132" xr:uid="{00000000-0005-0000-0000-00004E0C0000}"/>
    <cellStyle name="Normal 2 4 2 4 2 2 2" xfId="4821" xr:uid="{00000000-0005-0000-0000-0000E8120000}"/>
    <cellStyle name="Normal 2 4 2 4 2 2 2 2" xfId="14893" xr:uid="{00000000-0005-0000-0000-0000413A0000}"/>
    <cellStyle name="Normal 2 4 2 4 2 2 2 2 3" xfId="29989" xr:uid="{00000000-0005-0000-0000-00003B750000}"/>
    <cellStyle name="Normal 2 4 2 4 2 2 2 3" xfId="9873" xr:uid="{00000000-0005-0000-0000-0000A5260000}"/>
    <cellStyle name="Normal 2 4 2 4 2 2 2 3 3" xfId="24972" xr:uid="{00000000-0005-0000-0000-0000A2610000}"/>
    <cellStyle name="Normal 2 4 2 4 2 2 2 5" xfId="19959" xr:uid="{00000000-0005-0000-0000-00000D4E0000}"/>
    <cellStyle name="Normal 2 4 2 4 2 2 3" xfId="6512" xr:uid="{00000000-0005-0000-0000-000084190000}"/>
    <cellStyle name="Normal 2 4 2 4 2 2 3 2" xfId="16564" xr:uid="{00000000-0005-0000-0000-0000C8400000}"/>
    <cellStyle name="Normal 2 4 2 4 2 2 3 3" xfId="11544" xr:uid="{00000000-0005-0000-0000-00002C2D0000}"/>
    <cellStyle name="Normal 2 4 2 4 2 2 3 3 3" xfId="26643" xr:uid="{00000000-0005-0000-0000-000029680000}"/>
    <cellStyle name="Normal 2 4 2 4 2 2 3 5" xfId="21630" xr:uid="{00000000-0005-0000-0000-000094540000}"/>
    <cellStyle name="Normal 2 4 2 4 2 2 4" xfId="13222" xr:uid="{00000000-0005-0000-0000-0000BA330000}"/>
    <cellStyle name="Normal 2 4 2 4 2 2 4 3" xfId="28318" xr:uid="{00000000-0005-0000-0000-0000B46E0000}"/>
    <cellStyle name="Normal 2 4 2 4 2 2 5" xfId="8201" xr:uid="{00000000-0005-0000-0000-00001D200000}"/>
    <cellStyle name="Normal 2 4 2 4 2 2 5 3" xfId="23301" xr:uid="{00000000-0005-0000-0000-00001B5B0000}"/>
    <cellStyle name="Normal 2 4 2 4 2 2 7" xfId="18288" xr:uid="{00000000-0005-0000-0000-000086470000}"/>
    <cellStyle name="Normal 2 4 2 4 2 3" xfId="3984" xr:uid="{00000000-0005-0000-0000-0000A30F0000}"/>
    <cellStyle name="Normal 2 4 2 4 2 3 2" xfId="14057" xr:uid="{00000000-0005-0000-0000-0000FD360000}"/>
    <cellStyle name="Normal 2 4 2 4 2 3 2 3" xfId="29153" xr:uid="{00000000-0005-0000-0000-0000F7710000}"/>
    <cellStyle name="Normal 2 4 2 4 2 3 3" xfId="9037" xr:uid="{00000000-0005-0000-0000-000061230000}"/>
    <cellStyle name="Normal 2 4 2 4 2 3 3 3" xfId="24136" xr:uid="{00000000-0005-0000-0000-00005E5E0000}"/>
    <cellStyle name="Normal 2 4 2 4 2 3 5" xfId="19123" xr:uid="{00000000-0005-0000-0000-0000C94A0000}"/>
    <cellStyle name="Normal 2 4 2 4 2 4" xfId="5676" xr:uid="{00000000-0005-0000-0000-000040160000}"/>
    <cellStyle name="Normal 2 4 2 4 2 4 2" xfId="15728" xr:uid="{00000000-0005-0000-0000-0000843D0000}"/>
    <cellStyle name="Normal 2 4 2 4 2 4 2 3" xfId="30824" xr:uid="{00000000-0005-0000-0000-00007E780000}"/>
    <cellStyle name="Normal 2 4 2 4 2 4 3" xfId="10708" xr:uid="{00000000-0005-0000-0000-0000E8290000}"/>
    <cellStyle name="Normal 2 4 2 4 2 4 3 3" xfId="25807" xr:uid="{00000000-0005-0000-0000-0000E5640000}"/>
    <cellStyle name="Normal 2 4 2 4 2 4 5" xfId="20794" xr:uid="{00000000-0005-0000-0000-000050510000}"/>
    <cellStyle name="Normal 2 4 2 4 2 5" xfId="12386" xr:uid="{00000000-0005-0000-0000-000076300000}"/>
    <cellStyle name="Normal 2 4 2 4 2 5 3" xfId="27482" xr:uid="{00000000-0005-0000-0000-0000706B0000}"/>
    <cellStyle name="Normal 2 4 2 4 2 6" xfId="7365" xr:uid="{00000000-0005-0000-0000-0000D91C0000}"/>
    <cellStyle name="Normal 2 4 2 4 2 6 3" xfId="22465" xr:uid="{00000000-0005-0000-0000-0000D7570000}"/>
    <cellStyle name="Normal 2 4 2 4 2 8" xfId="17452" xr:uid="{00000000-0005-0000-0000-000042440000}"/>
    <cellStyle name="Normal 2 4 2 4 3" xfId="2714" xr:uid="{00000000-0005-0000-0000-0000AC0A0000}"/>
    <cellStyle name="Normal 2 4 2 4 3 2" xfId="4403" xr:uid="{00000000-0005-0000-0000-000046110000}"/>
    <cellStyle name="Normal 2 4 2 4 3 2 2" xfId="14475" xr:uid="{00000000-0005-0000-0000-00009F380000}"/>
    <cellStyle name="Normal 2 4 2 4 3 2 2 3" xfId="29571" xr:uid="{00000000-0005-0000-0000-000099730000}"/>
    <cellStyle name="Normal 2 4 2 4 3 2 3" xfId="9455" xr:uid="{00000000-0005-0000-0000-000003250000}"/>
    <cellStyle name="Normal 2 4 2 4 3 2 3 3" xfId="24554" xr:uid="{00000000-0005-0000-0000-000000600000}"/>
    <cellStyle name="Normal 2 4 2 4 3 2 5" xfId="19541" xr:uid="{00000000-0005-0000-0000-00006B4C0000}"/>
    <cellStyle name="Normal 2 4 2 4 3 3" xfId="6094" xr:uid="{00000000-0005-0000-0000-0000E2170000}"/>
    <cellStyle name="Normal 2 4 2 4 3 3 2" xfId="16146" xr:uid="{00000000-0005-0000-0000-0000263F0000}"/>
    <cellStyle name="Normal 2 4 2 4 3 3 3" xfId="11126" xr:uid="{00000000-0005-0000-0000-00008A2B0000}"/>
    <cellStyle name="Normal 2 4 2 4 3 3 3 3" xfId="26225" xr:uid="{00000000-0005-0000-0000-000087660000}"/>
    <cellStyle name="Normal 2 4 2 4 3 3 5" xfId="21212" xr:uid="{00000000-0005-0000-0000-0000F2520000}"/>
    <cellStyle name="Normal 2 4 2 4 3 4" xfId="12804" xr:uid="{00000000-0005-0000-0000-000018320000}"/>
    <cellStyle name="Normal 2 4 2 4 3 4 3" xfId="27900" xr:uid="{00000000-0005-0000-0000-0000126D0000}"/>
    <cellStyle name="Normal 2 4 2 4 3 5" xfId="7783" xr:uid="{00000000-0005-0000-0000-00007B1E0000}"/>
    <cellStyle name="Normal 2 4 2 4 3 5 3" xfId="22883" xr:uid="{00000000-0005-0000-0000-000079590000}"/>
    <cellStyle name="Normal 2 4 2 4 3 7" xfId="17870" xr:uid="{00000000-0005-0000-0000-0000E4450000}"/>
    <cellStyle name="Normal 2 4 2 4 4" xfId="3566" xr:uid="{00000000-0005-0000-0000-0000010E0000}"/>
    <cellStyle name="Normal 2 4 2 4 4 2" xfId="13639" xr:uid="{00000000-0005-0000-0000-00005B350000}"/>
    <cellStyle name="Normal 2 4 2 4 4 2 3" xfId="28735" xr:uid="{00000000-0005-0000-0000-000055700000}"/>
    <cellStyle name="Normal 2 4 2 4 4 3" xfId="8619" xr:uid="{00000000-0005-0000-0000-0000BF210000}"/>
    <cellStyle name="Normal 2 4 2 4 4 3 3" xfId="23718" xr:uid="{00000000-0005-0000-0000-0000BC5C0000}"/>
    <cellStyle name="Normal 2 4 2 4 4 5" xfId="18705" xr:uid="{00000000-0005-0000-0000-000027490000}"/>
    <cellStyle name="Normal 2 4 2 4 5" xfId="5258" xr:uid="{00000000-0005-0000-0000-00009E140000}"/>
    <cellStyle name="Normal 2 4 2 4 5 2" xfId="15310" xr:uid="{00000000-0005-0000-0000-0000E23B0000}"/>
    <cellStyle name="Normal 2 4 2 4 5 2 3" xfId="30406" xr:uid="{00000000-0005-0000-0000-0000DC760000}"/>
    <cellStyle name="Normal 2 4 2 4 5 3" xfId="10290" xr:uid="{00000000-0005-0000-0000-000046280000}"/>
    <cellStyle name="Normal 2 4 2 4 5 3 3" xfId="25389" xr:uid="{00000000-0005-0000-0000-000043630000}"/>
    <cellStyle name="Normal 2 4 2 4 5 5" xfId="20376" xr:uid="{00000000-0005-0000-0000-0000AE4F0000}"/>
    <cellStyle name="Normal 2 4 2 4 6" xfId="11968" xr:uid="{00000000-0005-0000-0000-0000D42E0000}"/>
    <cellStyle name="Normal 2 4 2 4 6 3" xfId="27064" xr:uid="{00000000-0005-0000-0000-0000CE690000}"/>
    <cellStyle name="Normal 2 4 2 4 7" xfId="6947" xr:uid="{00000000-0005-0000-0000-0000371B0000}"/>
    <cellStyle name="Normal 2 4 2 4 7 3" xfId="22047" xr:uid="{00000000-0005-0000-0000-000035560000}"/>
    <cellStyle name="Normal 2 4 2 4 9" xfId="17034" xr:uid="{00000000-0005-0000-0000-0000A0420000}"/>
    <cellStyle name="Normal 2 4 2 5" xfId="2083" xr:uid="{00000000-0005-0000-0000-000035080000}"/>
    <cellStyle name="Normal 2 4 2 5 2" xfId="2924" xr:uid="{00000000-0005-0000-0000-00007E0B0000}"/>
    <cellStyle name="Normal 2 4 2 5 2 2" xfId="4613" xr:uid="{00000000-0005-0000-0000-000018120000}"/>
    <cellStyle name="Normal 2 4 2 5 2 2 2" xfId="14685" xr:uid="{00000000-0005-0000-0000-000071390000}"/>
    <cellStyle name="Normal 2 4 2 5 2 2 2 3" xfId="29781" xr:uid="{00000000-0005-0000-0000-00006B740000}"/>
    <cellStyle name="Normal 2 4 2 5 2 2 3" xfId="9665" xr:uid="{00000000-0005-0000-0000-0000D5250000}"/>
    <cellStyle name="Normal 2 4 2 5 2 2 3 3" xfId="24764" xr:uid="{00000000-0005-0000-0000-0000D2600000}"/>
    <cellStyle name="Normal 2 4 2 5 2 2 5" xfId="19751" xr:uid="{00000000-0005-0000-0000-00003D4D0000}"/>
    <cellStyle name="Normal 2 4 2 5 2 3" xfId="6304" xr:uid="{00000000-0005-0000-0000-0000B4180000}"/>
    <cellStyle name="Normal 2 4 2 5 2 3 2" xfId="16356" xr:uid="{00000000-0005-0000-0000-0000F83F0000}"/>
    <cellStyle name="Normal 2 4 2 5 2 3 3" xfId="11336" xr:uid="{00000000-0005-0000-0000-00005C2C0000}"/>
    <cellStyle name="Normal 2 4 2 5 2 3 3 3" xfId="26435" xr:uid="{00000000-0005-0000-0000-000059670000}"/>
    <cellStyle name="Normal 2 4 2 5 2 3 5" xfId="21422" xr:uid="{00000000-0005-0000-0000-0000C4530000}"/>
    <cellStyle name="Normal 2 4 2 5 2 4" xfId="13014" xr:uid="{00000000-0005-0000-0000-0000EA320000}"/>
    <cellStyle name="Normal 2 4 2 5 2 4 3" xfId="28110" xr:uid="{00000000-0005-0000-0000-0000E46D0000}"/>
    <cellStyle name="Normal 2 4 2 5 2 5" xfId="7993" xr:uid="{00000000-0005-0000-0000-00004D1F0000}"/>
    <cellStyle name="Normal 2 4 2 5 2 5 3" xfId="23093" xr:uid="{00000000-0005-0000-0000-00004B5A0000}"/>
    <cellStyle name="Normal 2 4 2 5 2 7" xfId="18080" xr:uid="{00000000-0005-0000-0000-0000B6460000}"/>
    <cellStyle name="Normal 2 4 2 5 3" xfId="3776" xr:uid="{00000000-0005-0000-0000-0000D30E0000}"/>
    <cellStyle name="Normal 2 4 2 5 3 2" xfId="13849" xr:uid="{00000000-0005-0000-0000-00002D360000}"/>
    <cellStyle name="Normal 2 4 2 5 3 2 3" xfId="28945" xr:uid="{00000000-0005-0000-0000-000027710000}"/>
    <cellStyle name="Normal 2 4 2 5 3 3" xfId="8829" xr:uid="{00000000-0005-0000-0000-000091220000}"/>
    <cellStyle name="Normal 2 4 2 5 3 3 3" xfId="23928" xr:uid="{00000000-0005-0000-0000-00008E5D0000}"/>
    <cellStyle name="Normal 2 4 2 5 3 5" xfId="18915" xr:uid="{00000000-0005-0000-0000-0000F9490000}"/>
    <cellStyle name="Normal 2 4 2 5 4" xfId="5468" xr:uid="{00000000-0005-0000-0000-000070150000}"/>
    <cellStyle name="Normal 2 4 2 5 4 2" xfId="15520" xr:uid="{00000000-0005-0000-0000-0000B43C0000}"/>
    <cellStyle name="Normal 2 4 2 5 4 2 3" xfId="30616" xr:uid="{00000000-0005-0000-0000-0000AE770000}"/>
    <cellStyle name="Normal 2 4 2 5 4 3" xfId="10500" xr:uid="{00000000-0005-0000-0000-000018290000}"/>
    <cellStyle name="Normal 2 4 2 5 4 3 3" xfId="25599" xr:uid="{00000000-0005-0000-0000-000015640000}"/>
    <cellStyle name="Normal 2 4 2 5 4 5" xfId="20586" xr:uid="{00000000-0005-0000-0000-000080500000}"/>
    <cellStyle name="Normal 2 4 2 5 5" xfId="12178" xr:uid="{00000000-0005-0000-0000-0000A62F0000}"/>
    <cellStyle name="Normal 2 4 2 5 5 3" xfId="27274" xr:uid="{00000000-0005-0000-0000-0000A06A0000}"/>
    <cellStyle name="Normal 2 4 2 5 6" xfId="7157" xr:uid="{00000000-0005-0000-0000-0000091C0000}"/>
    <cellStyle name="Normal 2 4 2 5 6 3" xfId="22257" xr:uid="{00000000-0005-0000-0000-000007570000}"/>
    <cellStyle name="Normal 2 4 2 5 8" xfId="17244" xr:uid="{00000000-0005-0000-0000-000072430000}"/>
    <cellStyle name="Normal 2 4 2 6" xfId="2504" xr:uid="{00000000-0005-0000-0000-0000DA090000}"/>
    <cellStyle name="Normal 2 4 2 6 2" xfId="4195" xr:uid="{00000000-0005-0000-0000-000076100000}"/>
    <cellStyle name="Normal 2 4 2 6 2 2" xfId="14267" xr:uid="{00000000-0005-0000-0000-0000CF370000}"/>
    <cellStyle name="Normal 2 4 2 6 2 2 3" xfId="29363" xr:uid="{00000000-0005-0000-0000-0000C9720000}"/>
    <cellStyle name="Normal 2 4 2 6 2 3" xfId="9247" xr:uid="{00000000-0005-0000-0000-000033240000}"/>
    <cellStyle name="Normal 2 4 2 6 2 3 3" xfId="24346" xr:uid="{00000000-0005-0000-0000-0000305F0000}"/>
    <cellStyle name="Normal 2 4 2 6 2 5" xfId="19333" xr:uid="{00000000-0005-0000-0000-00009B4B0000}"/>
    <cellStyle name="Normal 2 4 2 6 3" xfId="5886" xr:uid="{00000000-0005-0000-0000-000012170000}"/>
    <cellStyle name="Normal 2 4 2 6 3 2" xfId="15938" xr:uid="{00000000-0005-0000-0000-0000563E0000}"/>
    <cellStyle name="Normal 2 4 2 6 3 3" xfId="10918" xr:uid="{00000000-0005-0000-0000-0000BA2A0000}"/>
    <cellStyle name="Normal 2 4 2 6 3 3 3" xfId="26017" xr:uid="{00000000-0005-0000-0000-0000B7650000}"/>
    <cellStyle name="Normal 2 4 2 6 3 5" xfId="21004" xr:uid="{00000000-0005-0000-0000-000022520000}"/>
    <cellStyle name="Normal 2 4 2 6 4" xfId="12596" xr:uid="{00000000-0005-0000-0000-000048310000}"/>
    <cellStyle name="Normal 2 4 2 6 4 3" xfId="27692" xr:uid="{00000000-0005-0000-0000-0000426C0000}"/>
    <cellStyle name="Normal 2 4 2 6 5" xfId="7575" xr:uid="{00000000-0005-0000-0000-0000AB1D0000}"/>
    <cellStyle name="Normal 2 4 2 6 5 3" xfId="22675" xr:uid="{00000000-0005-0000-0000-0000A9580000}"/>
    <cellStyle name="Normal 2 4 2 6 7" xfId="17662" xr:uid="{00000000-0005-0000-0000-000014450000}"/>
    <cellStyle name="Normal 2 4 2 7" xfId="3354" xr:uid="{00000000-0005-0000-0000-00002D0D0000}"/>
    <cellStyle name="Normal 2 4 2 7 2" xfId="13431" xr:uid="{00000000-0005-0000-0000-00008B340000}"/>
    <cellStyle name="Normal 2 4 2 7 2 3" xfId="28527" xr:uid="{00000000-0005-0000-0000-0000856F0000}"/>
    <cellStyle name="Normal 2 4 2 7 3" xfId="8411" xr:uid="{00000000-0005-0000-0000-0000EF200000}"/>
    <cellStyle name="Normal 2 4 2 7 3 3" xfId="23510" xr:uid="{00000000-0005-0000-0000-0000EC5B0000}"/>
    <cellStyle name="Normal 2 4 2 7 5" xfId="18497" xr:uid="{00000000-0005-0000-0000-000057480000}"/>
    <cellStyle name="Normal 2 4 2 8" xfId="5047" xr:uid="{00000000-0005-0000-0000-0000CB130000}"/>
    <cellStyle name="Normal 2 4 2 8 2" xfId="15102" xr:uid="{00000000-0005-0000-0000-0000123B0000}"/>
    <cellStyle name="Normal 2 4 2 8 2 3" xfId="30198" xr:uid="{00000000-0005-0000-0000-00000C760000}"/>
    <cellStyle name="Normal 2 4 2 8 3" xfId="10082" xr:uid="{00000000-0005-0000-0000-000076270000}"/>
    <cellStyle name="Normal 2 4 2 8 3 3" xfId="25181" xr:uid="{00000000-0005-0000-0000-000073620000}"/>
    <cellStyle name="Normal 2 4 2 8 5" xfId="20168" xr:uid="{00000000-0005-0000-0000-0000DE4E0000}"/>
    <cellStyle name="Normal 2 4 2 9" xfId="11758" xr:uid="{00000000-0005-0000-0000-0000022E0000}"/>
    <cellStyle name="Normal 2 4 2 9 3" xfId="26856" xr:uid="{00000000-0005-0000-0000-0000FE680000}"/>
    <cellStyle name="Normal 2 4 3" xfId="923" xr:uid="{00000000-0005-0000-0000-0000A9030000}"/>
    <cellStyle name="Normal 2 5" xfId="1412" xr:uid="{00000000-0005-0000-0000-000095050000}"/>
    <cellStyle name="Normal 2 5 10" xfId="6738" xr:uid="{00000000-0005-0000-0000-0000661A0000}"/>
    <cellStyle name="Normal 2 5 10 3" xfId="21840" xr:uid="{00000000-0005-0000-0000-000066550000}"/>
    <cellStyle name="Normal 2 5 12" xfId="16825" xr:uid="{00000000-0005-0000-0000-0000CF410000}"/>
    <cellStyle name="Normal 2 5 2" xfId="1704" xr:uid="{00000000-0005-0000-0000-0000BA060000}"/>
    <cellStyle name="Normal 2 5 2 11" xfId="16879" xr:uid="{00000000-0005-0000-0000-000005420000}"/>
    <cellStyle name="Normal 2 5 2 2" xfId="1812" xr:uid="{00000000-0005-0000-0000-000026070000}"/>
    <cellStyle name="Normal 2 5 2 2 10" xfId="16983" xr:uid="{00000000-0005-0000-0000-00006D420000}"/>
    <cellStyle name="Normal 2 5 2 2 2" xfId="2029" xr:uid="{00000000-0005-0000-0000-0000FF070000}"/>
    <cellStyle name="Normal 2 5 2 2 2 2" xfId="2450" xr:uid="{00000000-0005-0000-0000-0000A4090000}"/>
    <cellStyle name="Normal 2 5 2 2 2 2 2" xfId="3289" xr:uid="{00000000-0005-0000-0000-0000EB0C0000}"/>
    <cellStyle name="Normal 2 5 2 2 2 2 2 2" xfId="4978" xr:uid="{00000000-0005-0000-0000-000085130000}"/>
    <cellStyle name="Normal 2 5 2 2 2 2 2 2 2" xfId="15050" xr:uid="{00000000-0005-0000-0000-0000DE3A0000}"/>
    <cellStyle name="Normal 2 5 2 2 2 2 2 2 2 3" xfId="30146" xr:uid="{00000000-0005-0000-0000-0000D8750000}"/>
    <cellStyle name="Normal 2 5 2 2 2 2 2 2 3" xfId="10030" xr:uid="{00000000-0005-0000-0000-000042270000}"/>
    <cellStyle name="Normal 2 5 2 2 2 2 2 2 3 3" xfId="25129" xr:uid="{00000000-0005-0000-0000-00003F620000}"/>
    <cellStyle name="Normal 2 5 2 2 2 2 2 2 5" xfId="20116" xr:uid="{00000000-0005-0000-0000-0000AA4E0000}"/>
    <cellStyle name="Normal 2 5 2 2 2 2 2 3" xfId="6669" xr:uid="{00000000-0005-0000-0000-0000211A0000}"/>
    <cellStyle name="Normal 2 5 2 2 2 2 2 3 2" xfId="16721" xr:uid="{00000000-0005-0000-0000-000065410000}"/>
    <cellStyle name="Normal 2 5 2 2 2 2 2 3 3" xfId="11701" xr:uid="{00000000-0005-0000-0000-0000C92D0000}"/>
    <cellStyle name="Normal 2 5 2 2 2 2 2 3 3 3" xfId="26800" xr:uid="{00000000-0005-0000-0000-0000C6680000}"/>
    <cellStyle name="Normal 2 5 2 2 2 2 2 3 5" xfId="21787" xr:uid="{00000000-0005-0000-0000-000031550000}"/>
    <cellStyle name="Normal 2 5 2 2 2 2 2 4" xfId="13379" xr:uid="{00000000-0005-0000-0000-000057340000}"/>
    <cellStyle name="Normal 2 5 2 2 2 2 2 4 3" xfId="28475" xr:uid="{00000000-0005-0000-0000-0000516F0000}"/>
    <cellStyle name="Normal 2 5 2 2 2 2 2 5" xfId="8358" xr:uid="{00000000-0005-0000-0000-0000BA200000}"/>
    <cellStyle name="Normal 2 5 2 2 2 2 2 5 3" xfId="23458" xr:uid="{00000000-0005-0000-0000-0000B85B0000}"/>
    <cellStyle name="Normal 2 5 2 2 2 2 2 7" xfId="18445" xr:uid="{00000000-0005-0000-0000-000023480000}"/>
    <cellStyle name="Normal 2 5 2 2 2 2 3" xfId="4141" xr:uid="{00000000-0005-0000-0000-000040100000}"/>
    <cellStyle name="Normal 2 5 2 2 2 2 3 2" xfId="14214" xr:uid="{00000000-0005-0000-0000-00009A370000}"/>
    <cellStyle name="Normal 2 5 2 2 2 2 3 2 3" xfId="29310" xr:uid="{00000000-0005-0000-0000-000094720000}"/>
    <cellStyle name="Normal 2 5 2 2 2 2 3 3" xfId="9194" xr:uid="{00000000-0005-0000-0000-0000FE230000}"/>
    <cellStyle name="Normal 2 5 2 2 2 2 3 3 3" xfId="24293" xr:uid="{00000000-0005-0000-0000-0000FB5E0000}"/>
    <cellStyle name="Normal 2 5 2 2 2 2 3 5" xfId="19280" xr:uid="{00000000-0005-0000-0000-0000664B0000}"/>
    <cellStyle name="Normal 2 5 2 2 2 2 4" xfId="5833" xr:uid="{00000000-0005-0000-0000-0000DD160000}"/>
    <cellStyle name="Normal 2 5 2 2 2 2 4 2" xfId="15885" xr:uid="{00000000-0005-0000-0000-0000213E0000}"/>
    <cellStyle name="Normal 2 5 2 2 2 2 4 3" xfId="10865" xr:uid="{00000000-0005-0000-0000-0000852A0000}"/>
    <cellStyle name="Normal 2 5 2 2 2 2 4 3 3" xfId="25964" xr:uid="{00000000-0005-0000-0000-000082650000}"/>
    <cellStyle name="Normal 2 5 2 2 2 2 4 5" xfId="20951" xr:uid="{00000000-0005-0000-0000-0000ED510000}"/>
    <cellStyle name="Normal 2 5 2 2 2 2 5" xfId="12543" xr:uid="{00000000-0005-0000-0000-000013310000}"/>
    <cellStyle name="Normal 2 5 2 2 2 2 5 3" xfId="27639" xr:uid="{00000000-0005-0000-0000-00000D6C0000}"/>
    <cellStyle name="Normal 2 5 2 2 2 2 6" xfId="7522" xr:uid="{00000000-0005-0000-0000-0000761D0000}"/>
    <cellStyle name="Normal 2 5 2 2 2 2 6 3" xfId="22622" xr:uid="{00000000-0005-0000-0000-000074580000}"/>
    <cellStyle name="Normal 2 5 2 2 2 2 8" xfId="17609" xr:uid="{00000000-0005-0000-0000-0000DF440000}"/>
    <cellStyle name="Normal 2 5 2 2 2 3" xfId="2871" xr:uid="{00000000-0005-0000-0000-0000490B0000}"/>
    <cellStyle name="Normal 2 5 2 2 2 3 2" xfId="4560" xr:uid="{00000000-0005-0000-0000-0000E3110000}"/>
    <cellStyle name="Normal 2 5 2 2 2 3 2 2" xfId="14632" xr:uid="{00000000-0005-0000-0000-00003C390000}"/>
    <cellStyle name="Normal 2 5 2 2 2 3 2 2 3" xfId="29728" xr:uid="{00000000-0005-0000-0000-000036740000}"/>
    <cellStyle name="Normal 2 5 2 2 2 3 2 3" xfId="9612" xr:uid="{00000000-0005-0000-0000-0000A0250000}"/>
    <cellStyle name="Normal 2 5 2 2 2 3 2 3 3" xfId="24711" xr:uid="{00000000-0005-0000-0000-00009D600000}"/>
    <cellStyle name="Normal 2 5 2 2 2 3 2 5" xfId="19698" xr:uid="{00000000-0005-0000-0000-0000084D0000}"/>
    <cellStyle name="Normal 2 5 2 2 2 3 3" xfId="6251" xr:uid="{00000000-0005-0000-0000-00007F180000}"/>
    <cellStyle name="Normal 2 5 2 2 2 3 3 2" xfId="16303" xr:uid="{00000000-0005-0000-0000-0000C33F0000}"/>
    <cellStyle name="Normal 2 5 2 2 2 3 3 3" xfId="11283" xr:uid="{00000000-0005-0000-0000-0000272C0000}"/>
    <cellStyle name="Normal 2 5 2 2 2 3 3 3 3" xfId="26382" xr:uid="{00000000-0005-0000-0000-000024670000}"/>
    <cellStyle name="Normal 2 5 2 2 2 3 3 5" xfId="21369" xr:uid="{00000000-0005-0000-0000-00008F530000}"/>
    <cellStyle name="Normal 2 5 2 2 2 3 4" xfId="12961" xr:uid="{00000000-0005-0000-0000-0000B5320000}"/>
    <cellStyle name="Normal 2 5 2 2 2 3 4 3" xfId="28057" xr:uid="{00000000-0005-0000-0000-0000AF6D0000}"/>
    <cellStyle name="Normal 2 5 2 2 2 3 5" xfId="7940" xr:uid="{00000000-0005-0000-0000-0000181F0000}"/>
    <cellStyle name="Normal 2 5 2 2 2 3 5 3" xfId="23040" xr:uid="{00000000-0005-0000-0000-0000165A0000}"/>
    <cellStyle name="Normal 2 5 2 2 2 3 7" xfId="18027" xr:uid="{00000000-0005-0000-0000-000081460000}"/>
    <cellStyle name="Normal 2 5 2 2 2 4" xfId="3723" xr:uid="{00000000-0005-0000-0000-00009E0E0000}"/>
    <cellStyle name="Normal 2 5 2 2 2 4 2" xfId="13796" xr:uid="{00000000-0005-0000-0000-0000F8350000}"/>
    <cellStyle name="Normal 2 5 2 2 2 4 2 3" xfId="28892" xr:uid="{00000000-0005-0000-0000-0000F2700000}"/>
    <cellStyle name="Normal 2 5 2 2 2 4 3" xfId="8776" xr:uid="{00000000-0005-0000-0000-00005C220000}"/>
    <cellStyle name="Normal 2 5 2 2 2 4 3 3" xfId="23875" xr:uid="{00000000-0005-0000-0000-0000595D0000}"/>
    <cellStyle name="Normal 2 5 2 2 2 4 5" xfId="18862" xr:uid="{00000000-0005-0000-0000-0000C4490000}"/>
    <cellStyle name="Normal 2 5 2 2 2 5" xfId="5415" xr:uid="{00000000-0005-0000-0000-00003B150000}"/>
    <cellStyle name="Normal 2 5 2 2 2 5 2" xfId="15467" xr:uid="{00000000-0005-0000-0000-00007F3C0000}"/>
    <cellStyle name="Normal 2 5 2 2 2 5 2 3" xfId="30563" xr:uid="{00000000-0005-0000-0000-000079770000}"/>
    <cellStyle name="Normal 2 5 2 2 2 5 3" xfId="10447" xr:uid="{00000000-0005-0000-0000-0000E3280000}"/>
    <cellStyle name="Normal 2 5 2 2 2 5 3 3" xfId="25546" xr:uid="{00000000-0005-0000-0000-0000E0630000}"/>
    <cellStyle name="Normal 2 5 2 2 2 5 5" xfId="20533" xr:uid="{00000000-0005-0000-0000-00004B500000}"/>
    <cellStyle name="Normal 2 5 2 2 2 6" xfId="12125" xr:uid="{00000000-0005-0000-0000-0000712F0000}"/>
    <cellStyle name="Normal 2 5 2 2 2 6 3" xfId="27221" xr:uid="{00000000-0005-0000-0000-00006B6A0000}"/>
    <cellStyle name="Normal 2 5 2 2 2 7" xfId="7104" xr:uid="{00000000-0005-0000-0000-0000D41B0000}"/>
    <cellStyle name="Normal 2 5 2 2 2 7 3" xfId="22204" xr:uid="{00000000-0005-0000-0000-0000D2560000}"/>
    <cellStyle name="Normal 2 5 2 2 2 9" xfId="17191" xr:uid="{00000000-0005-0000-0000-00003D430000}"/>
    <cellStyle name="Normal 2 5 2 2 3" xfId="2242" xr:uid="{00000000-0005-0000-0000-0000D4080000}"/>
    <cellStyle name="Normal 2 5 2 2 3 2" xfId="3081" xr:uid="{00000000-0005-0000-0000-00001B0C0000}"/>
    <cellStyle name="Normal 2 5 2 2 3 2 2" xfId="4770" xr:uid="{00000000-0005-0000-0000-0000B5120000}"/>
    <cellStyle name="Normal 2 5 2 2 3 2 2 2" xfId="14842" xr:uid="{00000000-0005-0000-0000-00000E3A0000}"/>
    <cellStyle name="Normal 2 5 2 2 3 2 2 2 3" xfId="29938" xr:uid="{00000000-0005-0000-0000-000008750000}"/>
    <cellStyle name="Normal 2 5 2 2 3 2 2 3" xfId="9822" xr:uid="{00000000-0005-0000-0000-000072260000}"/>
    <cellStyle name="Normal 2 5 2 2 3 2 2 3 3" xfId="24921" xr:uid="{00000000-0005-0000-0000-00006F610000}"/>
    <cellStyle name="Normal 2 5 2 2 3 2 2 5" xfId="19908" xr:uid="{00000000-0005-0000-0000-0000DA4D0000}"/>
    <cellStyle name="Normal 2 5 2 2 3 2 3" xfId="6461" xr:uid="{00000000-0005-0000-0000-000051190000}"/>
    <cellStyle name="Normal 2 5 2 2 3 2 3 2" xfId="16513" xr:uid="{00000000-0005-0000-0000-000095400000}"/>
    <cellStyle name="Normal 2 5 2 2 3 2 3 3" xfId="11493" xr:uid="{00000000-0005-0000-0000-0000F92C0000}"/>
    <cellStyle name="Normal 2 5 2 2 3 2 3 3 3" xfId="26592" xr:uid="{00000000-0005-0000-0000-0000F6670000}"/>
    <cellStyle name="Normal 2 5 2 2 3 2 3 5" xfId="21579" xr:uid="{00000000-0005-0000-0000-000061540000}"/>
    <cellStyle name="Normal 2 5 2 2 3 2 4" xfId="13171" xr:uid="{00000000-0005-0000-0000-000087330000}"/>
    <cellStyle name="Normal 2 5 2 2 3 2 4 3" xfId="28267" xr:uid="{00000000-0005-0000-0000-0000816E0000}"/>
    <cellStyle name="Normal 2 5 2 2 3 2 5" xfId="8150" xr:uid="{00000000-0005-0000-0000-0000EA1F0000}"/>
    <cellStyle name="Normal 2 5 2 2 3 2 5 3" xfId="23250" xr:uid="{00000000-0005-0000-0000-0000E85A0000}"/>
    <cellStyle name="Normal 2 5 2 2 3 2 7" xfId="18237" xr:uid="{00000000-0005-0000-0000-000053470000}"/>
    <cellStyle name="Normal 2 5 2 2 3 3" xfId="3933" xr:uid="{00000000-0005-0000-0000-0000700F0000}"/>
    <cellStyle name="Normal 2 5 2 2 3 3 2" xfId="14006" xr:uid="{00000000-0005-0000-0000-0000CA360000}"/>
    <cellStyle name="Normal 2 5 2 2 3 3 2 3" xfId="29102" xr:uid="{00000000-0005-0000-0000-0000C4710000}"/>
    <cellStyle name="Normal 2 5 2 2 3 3 3" xfId="8986" xr:uid="{00000000-0005-0000-0000-00002E230000}"/>
    <cellStyle name="Normal 2 5 2 2 3 3 3 3" xfId="24085" xr:uid="{00000000-0005-0000-0000-00002B5E0000}"/>
    <cellStyle name="Normal 2 5 2 2 3 3 5" xfId="19072" xr:uid="{00000000-0005-0000-0000-0000964A0000}"/>
    <cellStyle name="Normal 2 5 2 2 3 4" xfId="5625" xr:uid="{00000000-0005-0000-0000-00000D160000}"/>
    <cellStyle name="Normal 2 5 2 2 3 4 2" xfId="15677" xr:uid="{00000000-0005-0000-0000-0000513D0000}"/>
    <cellStyle name="Normal 2 5 2 2 3 4 2 3" xfId="30773" xr:uid="{00000000-0005-0000-0000-00004B780000}"/>
    <cellStyle name="Normal 2 5 2 2 3 4 3" xfId="10657" xr:uid="{00000000-0005-0000-0000-0000B5290000}"/>
    <cellStyle name="Normal 2 5 2 2 3 4 3 3" xfId="25756" xr:uid="{00000000-0005-0000-0000-0000B2640000}"/>
    <cellStyle name="Normal 2 5 2 2 3 4 5" xfId="20743" xr:uid="{00000000-0005-0000-0000-00001D510000}"/>
    <cellStyle name="Normal 2 5 2 2 3 5" xfId="12335" xr:uid="{00000000-0005-0000-0000-000043300000}"/>
    <cellStyle name="Normal 2 5 2 2 3 5 3" xfId="27431" xr:uid="{00000000-0005-0000-0000-00003D6B0000}"/>
    <cellStyle name="Normal 2 5 2 2 3 6" xfId="7314" xr:uid="{00000000-0005-0000-0000-0000A61C0000}"/>
    <cellStyle name="Normal 2 5 2 2 3 6 3" xfId="22414" xr:uid="{00000000-0005-0000-0000-0000A4570000}"/>
    <cellStyle name="Normal 2 5 2 2 3 8" xfId="17401" xr:uid="{00000000-0005-0000-0000-00000F440000}"/>
    <cellStyle name="Normal 2 5 2 2 4" xfId="2663" xr:uid="{00000000-0005-0000-0000-0000790A0000}"/>
    <cellStyle name="Normal 2 5 2 2 4 2" xfId="4352" xr:uid="{00000000-0005-0000-0000-000013110000}"/>
    <cellStyle name="Normal 2 5 2 2 4 2 2" xfId="14424" xr:uid="{00000000-0005-0000-0000-00006C380000}"/>
    <cellStyle name="Normal 2 5 2 2 4 2 2 3" xfId="29520" xr:uid="{00000000-0005-0000-0000-000066730000}"/>
    <cellStyle name="Normal 2 5 2 2 4 2 3" xfId="9404" xr:uid="{00000000-0005-0000-0000-0000D0240000}"/>
    <cellStyle name="Normal 2 5 2 2 4 2 3 3" xfId="24503" xr:uid="{00000000-0005-0000-0000-0000CD5F0000}"/>
    <cellStyle name="Normal 2 5 2 2 4 2 5" xfId="19490" xr:uid="{00000000-0005-0000-0000-0000384C0000}"/>
    <cellStyle name="Normal 2 5 2 2 4 3" xfId="6043" xr:uid="{00000000-0005-0000-0000-0000AF170000}"/>
    <cellStyle name="Normal 2 5 2 2 4 3 2" xfId="16095" xr:uid="{00000000-0005-0000-0000-0000F33E0000}"/>
    <cellStyle name="Normal 2 5 2 2 4 3 3" xfId="11075" xr:uid="{00000000-0005-0000-0000-0000572B0000}"/>
    <cellStyle name="Normal 2 5 2 2 4 3 3 3" xfId="26174" xr:uid="{00000000-0005-0000-0000-000054660000}"/>
    <cellStyle name="Normal 2 5 2 2 4 3 5" xfId="21161" xr:uid="{00000000-0005-0000-0000-0000BF520000}"/>
    <cellStyle name="Normal 2 5 2 2 4 4" xfId="12753" xr:uid="{00000000-0005-0000-0000-0000E5310000}"/>
    <cellStyle name="Normal 2 5 2 2 4 4 3" xfId="27849" xr:uid="{00000000-0005-0000-0000-0000DF6C0000}"/>
    <cellStyle name="Normal 2 5 2 2 4 5" xfId="7732" xr:uid="{00000000-0005-0000-0000-0000481E0000}"/>
    <cellStyle name="Normal 2 5 2 2 4 5 3" xfId="22832" xr:uid="{00000000-0005-0000-0000-000046590000}"/>
    <cellStyle name="Normal 2 5 2 2 4 7" xfId="17819" xr:uid="{00000000-0005-0000-0000-0000B1450000}"/>
    <cellStyle name="Normal 2 5 2 2 5" xfId="3515" xr:uid="{00000000-0005-0000-0000-0000CE0D0000}"/>
    <cellStyle name="Normal 2 5 2 2 5 2" xfId="13588" xr:uid="{00000000-0005-0000-0000-000028350000}"/>
    <cellStyle name="Normal 2 5 2 2 5 2 3" xfId="28684" xr:uid="{00000000-0005-0000-0000-000022700000}"/>
    <cellStyle name="Normal 2 5 2 2 5 3" xfId="8568" xr:uid="{00000000-0005-0000-0000-00008C210000}"/>
    <cellStyle name="Normal 2 5 2 2 5 3 3" xfId="23667" xr:uid="{00000000-0005-0000-0000-0000895C0000}"/>
    <cellStyle name="Normal 2 5 2 2 5 5" xfId="18654" xr:uid="{00000000-0005-0000-0000-0000F4480000}"/>
    <cellStyle name="Normal 2 5 2 2 6" xfId="5207" xr:uid="{00000000-0005-0000-0000-00006B140000}"/>
    <cellStyle name="Normal 2 5 2 2 6 2" xfId="15259" xr:uid="{00000000-0005-0000-0000-0000AF3B0000}"/>
    <cellStyle name="Normal 2 5 2 2 6 2 3" xfId="30355" xr:uid="{00000000-0005-0000-0000-0000A9760000}"/>
    <cellStyle name="Normal 2 5 2 2 6 3" xfId="10239" xr:uid="{00000000-0005-0000-0000-000013280000}"/>
    <cellStyle name="Normal 2 5 2 2 6 3 3" xfId="25338" xr:uid="{00000000-0005-0000-0000-000010630000}"/>
    <cellStyle name="Normal 2 5 2 2 6 5" xfId="20325" xr:uid="{00000000-0005-0000-0000-00007B4F0000}"/>
    <cellStyle name="Normal 2 5 2 2 7" xfId="11917" xr:uid="{00000000-0005-0000-0000-0000A12E0000}"/>
    <cellStyle name="Normal 2 5 2 2 7 3" xfId="27013" xr:uid="{00000000-0005-0000-0000-00009B690000}"/>
    <cellStyle name="Normal 2 5 2 2 8" xfId="6896" xr:uid="{00000000-0005-0000-0000-0000041B0000}"/>
    <cellStyle name="Normal 2 5 2 2 8 3" xfId="21996" xr:uid="{00000000-0005-0000-0000-000002560000}"/>
    <cellStyle name="Normal 2 5 2 3" xfId="1925" xr:uid="{00000000-0005-0000-0000-000097070000}"/>
    <cellStyle name="Normal 2 5 2 3 2" xfId="2346" xr:uid="{00000000-0005-0000-0000-00003C090000}"/>
    <cellStyle name="Normal 2 5 2 3 2 2" xfId="3185" xr:uid="{00000000-0005-0000-0000-0000830C0000}"/>
    <cellStyle name="Normal 2 5 2 3 2 2 2" xfId="4874" xr:uid="{00000000-0005-0000-0000-00001D130000}"/>
    <cellStyle name="Normal 2 5 2 3 2 2 2 2" xfId="14946" xr:uid="{00000000-0005-0000-0000-0000763A0000}"/>
    <cellStyle name="Normal 2 5 2 3 2 2 2 2 3" xfId="30042" xr:uid="{00000000-0005-0000-0000-000070750000}"/>
    <cellStyle name="Normal 2 5 2 3 2 2 2 3" xfId="9926" xr:uid="{00000000-0005-0000-0000-0000DA260000}"/>
    <cellStyle name="Normal 2 5 2 3 2 2 2 3 3" xfId="25025" xr:uid="{00000000-0005-0000-0000-0000D7610000}"/>
    <cellStyle name="Normal 2 5 2 3 2 2 2 5" xfId="20012" xr:uid="{00000000-0005-0000-0000-0000424E0000}"/>
    <cellStyle name="Normal 2 5 2 3 2 2 3" xfId="6565" xr:uid="{00000000-0005-0000-0000-0000B9190000}"/>
    <cellStyle name="Normal 2 5 2 3 2 2 3 2" xfId="16617" xr:uid="{00000000-0005-0000-0000-0000FD400000}"/>
    <cellStyle name="Normal 2 5 2 3 2 2 3 3" xfId="11597" xr:uid="{00000000-0005-0000-0000-0000612D0000}"/>
    <cellStyle name="Normal 2 5 2 3 2 2 3 3 3" xfId="26696" xr:uid="{00000000-0005-0000-0000-00005E680000}"/>
    <cellStyle name="Normal 2 5 2 3 2 2 3 5" xfId="21683" xr:uid="{00000000-0005-0000-0000-0000C9540000}"/>
    <cellStyle name="Normal 2 5 2 3 2 2 4" xfId="13275" xr:uid="{00000000-0005-0000-0000-0000EF330000}"/>
    <cellStyle name="Normal 2 5 2 3 2 2 4 3" xfId="28371" xr:uid="{00000000-0005-0000-0000-0000E96E0000}"/>
    <cellStyle name="Normal 2 5 2 3 2 2 5" xfId="8254" xr:uid="{00000000-0005-0000-0000-000052200000}"/>
    <cellStyle name="Normal 2 5 2 3 2 2 5 3" xfId="23354" xr:uid="{00000000-0005-0000-0000-0000505B0000}"/>
    <cellStyle name="Normal 2 5 2 3 2 2 7" xfId="18341" xr:uid="{00000000-0005-0000-0000-0000BB470000}"/>
    <cellStyle name="Normal 2 5 2 3 2 3" xfId="4037" xr:uid="{00000000-0005-0000-0000-0000D80F0000}"/>
    <cellStyle name="Normal 2 5 2 3 2 3 2" xfId="14110" xr:uid="{00000000-0005-0000-0000-000032370000}"/>
    <cellStyle name="Normal 2 5 2 3 2 3 2 3" xfId="29206" xr:uid="{00000000-0005-0000-0000-00002C720000}"/>
    <cellStyle name="Normal 2 5 2 3 2 3 3" xfId="9090" xr:uid="{00000000-0005-0000-0000-000096230000}"/>
    <cellStyle name="Normal 2 5 2 3 2 3 3 3" xfId="24189" xr:uid="{00000000-0005-0000-0000-0000935E0000}"/>
    <cellStyle name="Normal 2 5 2 3 2 3 5" xfId="19176" xr:uid="{00000000-0005-0000-0000-0000FE4A0000}"/>
    <cellStyle name="Normal 2 5 2 3 2 4" xfId="5729" xr:uid="{00000000-0005-0000-0000-000075160000}"/>
    <cellStyle name="Normal 2 5 2 3 2 4 2" xfId="15781" xr:uid="{00000000-0005-0000-0000-0000B93D0000}"/>
    <cellStyle name="Normal 2 5 2 3 2 4 2 3" xfId="30877" xr:uid="{00000000-0005-0000-0000-0000B3780000}"/>
    <cellStyle name="Normal 2 5 2 3 2 4 3" xfId="10761" xr:uid="{00000000-0005-0000-0000-00001D2A0000}"/>
    <cellStyle name="Normal 2 5 2 3 2 4 3 3" xfId="25860" xr:uid="{00000000-0005-0000-0000-00001A650000}"/>
    <cellStyle name="Normal 2 5 2 3 2 4 5" xfId="20847" xr:uid="{00000000-0005-0000-0000-000085510000}"/>
    <cellStyle name="Normal 2 5 2 3 2 5" xfId="12439" xr:uid="{00000000-0005-0000-0000-0000AB300000}"/>
    <cellStyle name="Normal 2 5 2 3 2 5 3" xfId="27535" xr:uid="{00000000-0005-0000-0000-0000A56B0000}"/>
    <cellStyle name="Normal 2 5 2 3 2 6" xfId="7418" xr:uid="{00000000-0005-0000-0000-00000E1D0000}"/>
    <cellStyle name="Normal 2 5 2 3 2 6 3" xfId="22518" xr:uid="{00000000-0005-0000-0000-00000C580000}"/>
    <cellStyle name="Normal 2 5 2 3 2 8" xfId="17505" xr:uid="{00000000-0005-0000-0000-000077440000}"/>
    <cellStyle name="Normal 2 5 2 3 3" xfId="2767" xr:uid="{00000000-0005-0000-0000-0000E10A0000}"/>
    <cellStyle name="Normal 2 5 2 3 3 2" xfId="4456" xr:uid="{00000000-0005-0000-0000-00007B110000}"/>
    <cellStyle name="Normal 2 5 2 3 3 2 2" xfId="14528" xr:uid="{00000000-0005-0000-0000-0000D4380000}"/>
    <cellStyle name="Normal 2 5 2 3 3 2 2 3" xfId="29624" xr:uid="{00000000-0005-0000-0000-0000CE730000}"/>
    <cellStyle name="Normal 2 5 2 3 3 2 3" xfId="9508" xr:uid="{00000000-0005-0000-0000-000038250000}"/>
    <cellStyle name="Normal 2 5 2 3 3 2 3 3" xfId="24607" xr:uid="{00000000-0005-0000-0000-000035600000}"/>
    <cellStyle name="Normal 2 5 2 3 3 2 5" xfId="19594" xr:uid="{00000000-0005-0000-0000-0000A04C0000}"/>
    <cellStyle name="Normal 2 5 2 3 3 3" xfId="6147" xr:uid="{00000000-0005-0000-0000-000017180000}"/>
    <cellStyle name="Normal 2 5 2 3 3 3 2" xfId="16199" xr:uid="{00000000-0005-0000-0000-00005B3F0000}"/>
    <cellStyle name="Normal 2 5 2 3 3 3 3" xfId="11179" xr:uid="{00000000-0005-0000-0000-0000BF2B0000}"/>
    <cellStyle name="Normal 2 5 2 3 3 3 3 3" xfId="26278" xr:uid="{00000000-0005-0000-0000-0000BC660000}"/>
    <cellStyle name="Normal 2 5 2 3 3 3 5" xfId="21265" xr:uid="{00000000-0005-0000-0000-000027530000}"/>
    <cellStyle name="Normal 2 5 2 3 3 4" xfId="12857" xr:uid="{00000000-0005-0000-0000-00004D320000}"/>
    <cellStyle name="Normal 2 5 2 3 3 4 3" xfId="27953" xr:uid="{00000000-0005-0000-0000-0000476D0000}"/>
    <cellStyle name="Normal 2 5 2 3 3 5" xfId="7836" xr:uid="{00000000-0005-0000-0000-0000B01E0000}"/>
    <cellStyle name="Normal 2 5 2 3 3 5 3" xfId="22936" xr:uid="{00000000-0005-0000-0000-0000AE590000}"/>
    <cellStyle name="Normal 2 5 2 3 3 7" xfId="17923" xr:uid="{00000000-0005-0000-0000-000019460000}"/>
    <cellStyle name="Normal 2 5 2 3 4" xfId="3619" xr:uid="{00000000-0005-0000-0000-0000360E0000}"/>
    <cellStyle name="Normal 2 5 2 3 4 2" xfId="13692" xr:uid="{00000000-0005-0000-0000-000090350000}"/>
    <cellStyle name="Normal 2 5 2 3 4 2 3" xfId="28788" xr:uid="{00000000-0005-0000-0000-00008A700000}"/>
    <cellStyle name="Normal 2 5 2 3 4 3" xfId="8672" xr:uid="{00000000-0005-0000-0000-0000F4210000}"/>
    <cellStyle name="Normal 2 5 2 3 4 3 3" xfId="23771" xr:uid="{00000000-0005-0000-0000-0000F15C0000}"/>
    <cellStyle name="Normal 2 5 2 3 4 5" xfId="18758" xr:uid="{00000000-0005-0000-0000-00005C490000}"/>
    <cellStyle name="Normal 2 5 2 3 5" xfId="5311" xr:uid="{00000000-0005-0000-0000-0000D3140000}"/>
    <cellStyle name="Normal 2 5 2 3 5 2" xfId="15363" xr:uid="{00000000-0005-0000-0000-0000173C0000}"/>
    <cellStyle name="Normal 2 5 2 3 5 2 3" xfId="30459" xr:uid="{00000000-0005-0000-0000-000011770000}"/>
    <cellStyle name="Normal 2 5 2 3 5 3" xfId="10343" xr:uid="{00000000-0005-0000-0000-00007B280000}"/>
    <cellStyle name="Normal 2 5 2 3 5 3 3" xfId="25442" xr:uid="{00000000-0005-0000-0000-000078630000}"/>
    <cellStyle name="Normal 2 5 2 3 5 5" xfId="20429" xr:uid="{00000000-0005-0000-0000-0000E34F0000}"/>
    <cellStyle name="Normal 2 5 2 3 6" xfId="12021" xr:uid="{00000000-0005-0000-0000-0000092F0000}"/>
    <cellStyle name="Normal 2 5 2 3 6 3" xfId="27117" xr:uid="{00000000-0005-0000-0000-0000036A0000}"/>
    <cellStyle name="Normal 2 5 2 3 7" xfId="7000" xr:uid="{00000000-0005-0000-0000-00006C1B0000}"/>
    <cellStyle name="Normal 2 5 2 3 7 3" xfId="22100" xr:uid="{00000000-0005-0000-0000-00006A560000}"/>
    <cellStyle name="Normal 2 5 2 3 9" xfId="17087" xr:uid="{00000000-0005-0000-0000-0000D5420000}"/>
    <cellStyle name="Normal 2 5 2 4" xfId="2138" xr:uid="{00000000-0005-0000-0000-00006C080000}"/>
    <cellStyle name="Normal 2 5 2 4 2" xfId="2977" xr:uid="{00000000-0005-0000-0000-0000B30B0000}"/>
    <cellStyle name="Normal 2 5 2 4 2 2" xfId="4666" xr:uid="{00000000-0005-0000-0000-00004D120000}"/>
    <cellStyle name="Normal 2 5 2 4 2 2 2" xfId="14738" xr:uid="{00000000-0005-0000-0000-0000A6390000}"/>
    <cellStyle name="Normal 2 5 2 4 2 2 2 3" xfId="29834" xr:uid="{00000000-0005-0000-0000-0000A0740000}"/>
    <cellStyle name="Normal 2 5 2 4 2 2 3" xfId="9718" xr:uid="{00000000-0005-0000-0000-00000A260000}"/>
    <cellStyle name="Normal 2 5 2 4 2 2 3 3" xfId="24817" xr:uid="{00000000-0005-0000-0000-000007610000}"/>
    <cellStyle name="Normal 2 5 2 4 2 2 5" xfId="19804" xr:uid="{00000000-0005-0000-0000-0000724D0000}"/>
    <cellStyle name="Normal 2 5 2 4 2 3" xfId="6357" xr:uid="{00000000-0005-0000-0000-0000E9180000}"/>
    <cellStyle name="Normal 2 5 2 4 2 3 2" xfId="16409" xr:uid="{00000000-0005-0000-0000-00002D400000}"/>
    <cellStyle name="Normal 2 5 2 4 2 3 3" xfId="11389" xr:uid="{00000000-0005-0000-0000-0000912C0000}"/>
    <cellStyle name="Normal 2 5 2 4 2 3 3 3" xfId="26488" xr:uid="{00000000-0005-0000-0000-00008E670000}"/>
    <cellStyle name="Normal 2 5 2 4 2 3 5" xfId="21475" xr:uid="{00000000-0005-0000-0000-0000F9530000}"/>
    <cellStyle name="Normal 2 5 2 4 2 4" xfId="13067" xr:uid="{00000000-0005-0000-0000-00001F330000}"/>
    <cellStyle name="Normal 2 5 2 4 2 4 3" xfId="28163" xr:uid="{00000000-0005-0000-0000-0000196E0000}"/>
    <cellStyle name="Normal 2 5 2 4 2 5" xfId="8046" xr:uid="{00000000-0005-0000-0000-0000821F0000}"/>
    <cellStyle name="Normal 2 5 2 4 2 5 3" xfId="23146" xr:uid="{00000000-0005-0000-0000-0000805A0000}"/>
    <cellStyle name="Normal 2 5 2 4 2 7" xfId="18133" xr:uid="{00000000-0005-0000-0000-0000EB460000}"/>
    <cellStyle name="Normal 2 5 2 4 3" xfId="3829" xr:uid="{00000000-0005-0000-0000-0000080F0000}"/>
    <cellStyle name="Normal 2 5 2 4 3 2" xfId="13902" xr:uid="{00000000-0005-0000-0000-000062360000}"/>
    <cellStyle name="Normal 2 5 2 4 3 2 3" xfId="28998" xr:uid="{00000000-0005-0000-0000-00005C710000}"/>
    <cellStyle name="Normal 2 5 2 4 3 3" xfId="8882" xr:uid="{00000000-0005-0000-0000-0000C6220000}"/>
    <cellStyle name="Normal 2 5 2 4 3 3 3" xfId="23981" xr:uid="{00000000-0005-0000-0000-0000C35D0000}"/>
    <cellStyle name="Normal 2 5 2 4 3 5" xfId="18968" xr:uid="{00000000-0005-0000-0000-00002E4A0000}"/>
    <cellStyle name="Normal 2 5 2 4 4" xfId="5521" xr:uid="{00000000-0005-0000-0000-0000A5150000}"/>
    <cellStyle name="Normal 2 5 2 4 4 2" xfId="15573" xr:uid="{00000000-0005-0000-0000-0000E93C0000}"/>
    <cellStyle name="Normal 2 5 2 4 4 2 3" xfId="30669" xr:uid="{00000000-0005-0000-0000-0000E3770000}"/>
    <cellStyle name="Normal 2 5 2 4 4 3" xfId="10553" xr:uid="{00000000-0005-0000-0000-00004D290000}"/>
    <cellStyle name="Normal 2 5 2 4 4 3 3" xfId="25652" xr:uid="{00000000-0005-0000-0000-00004A640000}"/>
    <cellStyle name="Normal 2 5 2 4 4 5" xfId="20639" xr:uid="{00000000-0005-0000-0000-0000B5500000}"/>
    <cellStyle name="Normal 2 5 2 4 5" xfId="12231" xr:uid="{00000000-0005-0000-0000-0000DB2F0000}"/>
    <cellStyle name="Normal 2 5 2 4 5 3" xfId="27327" xr:uid="{00000000-0005-0000-0000-0000D56A0000}"/>
    <cellStyle name="Normal 2 5 2 4 6" xfId="7210" xr:uid="{00000000-0005-0000-0000-00003E1C0000}"/>
    <cellStyle name="Normal 2 5 2 4 6 3" xfId="22310" xr:uid="{00000000-0005-0000-0000-00003C570000}"/>
    <cellStyle name="Normal 2 5 2 4 8" xfId="17297" xr:uid="{00000000-0005-0000-0000-0000A7430000}"/>
    <cellStyle name="Normal 2 5 2 5" xfId="2559" xr:uid="{00000000-0005-0000-0000-0000110A0000}"/>
    <cellStyle name="Normal 2 5 2 5 2" xfId="4248" xr:uid="{00000000-0005-0000-0000-0000AB100000}"/>
    <cellStyle name="Normal 2 5 2 5 2 2" xfId="14320" xr:uid="{00000000-0005-0000-0000-000004380000}"/>
    <cellStyle name="Normal 2 5 2 5 2 2 3" xfId="29416" xr:uid="{00000000-0005-0000-0000-0000FE720000}"/>
    <cellStyle name="Normal 2 5 2 5 2 3" xfId="9300" xr:uid="{00000000-0005-0000-0000-000068240000}"/>
    <cellStyle name="Normal 2 5 2 5 2 3 3" xfId="24399" xr:uid="{00000000-0005-0000-0000-0000655F0000}"/>
    <cellStyle name="Normal 2 5 2 5 2 5" xfId="19386" xr:uid="{00000000-0005-0000-0000-0000D04B0000}"/>
    <cellStyle name="Normal 2 5 2 5 3" xfId="5939" xr:uid="{00000000-0005-0000-0000-000047170000}"/>
    <cellStyle name="Normal 2 5 2 5 3 2" xfId="15991" xr:uid="{00000000-0005-0000-0000-00008B3E0000}"/>
    <cellStyle name="Normal 2 5 2 5 3 3" xfId="10971" xr:uid="{00000000-0005-0000-0000-0000EF2A0000}"/>
    <cellStyle name="Normal 2 5 2 5 3 3 3" xfId="26070" xr:uid="{00000000-0005-0000-0000-0000EC650000}"/>
    <cellStyle name="Normal 2 5 2 5 3 5" xfId="21057" xr:uid="{00000000-0005-0000-0000-000057520000}"/>
    <cellStyle name="Normal 2 5 2 5 4" xfId="12649" xr:uid="{00000000-0005-0000-0000-00007D310000}"/>
    <cellStyle name="Normal 2 5 2 5 4 3" xfId="27745" xr:uid="{00000000-0005-0000-0000-0000776C0000}"/>
    <cellStyle name="Normal 2 5 2 5 5" xfId="7628" xr:uid="{00000000-0005-0000-0000-0000E01D0000}"/>
    <cellStyle name="Normal 2 5 2 5 5 3" xfId="22728" xr:uid="{00000000-0005-0000-0000-0000DE580000}"/>
    <cellStyle name="Normal 2 5 2 5 7" xfId="17715" xr:uid="{00000000-0005-0000-0000-000049450000}"/>
    <cellStyle name="Normal 2 5 2 6" xfId="3411" xr:uid="{00000000-0005-0000-0000-0000660D0000}"/>
    <cellStyle name="Normal 2 5 2 6 2" xfId="13484" xr:uid="{00000000-0005-0000-0000-0000C0340000}"/>
    <cellStyle name="Normal 2 5 2 6 2 3" xfId="28580" xr:uid="{00000000-0005-0000-0000-0000BA6F0000}"/>
    <cellStyle name="Normal 2 5 2 6 3" xfId="8464" xr:uid="{00000000-0005-0000-0000-000024210000}"/>
    <cellStyle name="Normal 2 5 2 6 3 3" xfId="23563" xr:uid="{00000000-0005-0000-0000-0000215C0000}"/>
    <cellStyle name="Normal 2 5 2 6 5" xfId="18550" xr:uid="{00000000-0005-0000-0000-00008C480000}"/>
    <cellStyle name="Normal 2 5 2 7" xfId="5103" xr:uid="{00000000-0005-0000-0000-000003140000}"/>
    <cellStyle name="Normal 2 5 2 7 2" xfId="15155" xr:uid="{00000000-0005-0000-0000-0000473B0000}"/>
    <cellStyle name="Normal 2 5 2 7 2 3" xfId="30251" xr:uid="{00000000-0005-0000-0000-000041760000}"/>
    <cellStyle name="Normal 2 5 2 7 3" xfId="10135" xr:uid="{00000000-0005-0000-0000-0000AB270000}"/>
    <cellStyle name="Normal 2 5 2 7 3 3" xfId="25234" xr:uid="{00000000-0005-0000-0000-0000A8620000}"/>
    <cellStyle name="Normal 2 5 2 7 5" xfId="20221" xr:uid="{00000000-0005-0000-0000-0000134F0000}"/>
    <cellStyle name="Normal 2 5 2 8" xfId="11813" xr:uid="{00000000-0005-0000-0000-0000392E0000}"/>
    <cellStyle name="Normal 2 5 2 8 3" xfId="26909" xr:uid="{00000000-0005-0000-0000-000033690000}"/>
    <cellStyle name="Normal 2 5 2 9" xfId="6792" xr:uid="{00000000-0005-0000-0000-00009C1A0000}"/>
    <cellStyle name="Normal 2 5 2 9 3" xfId="21892" xr:uid="{00000000-0005-0000-0000-00009A550000}"/>
    <cellStyle name="Normal 2 5 3" xfId="1758" xr:uid="{00000000-0005-0000-0000-0000F0060000}"/>
    <cellStyle name="Normal 2 5 3 10" xfId="16931" xr:uid="{00000000-0005-0000-0000-000039420000}"/>
    <cellStyle name="Normal 2 5 3 2" xfId="1977" xr:uid="{00000000-0005-0000-0000-0000CB070000}"/>
    <cellStyle name="Normal 2 5 3 2 2" xfId="2398" xr:uid="{00000000-0005-0000-0000-000070090000}"/>
    <cellStyle name="Normal 2 5 3 2 2 2" xfId="3237" xr:uid="{00000000-0005-0000-0000-0000B70C0000}"/>
    <cellStyle name="Normal 2 5 3 2 2 2 2" xfId="4926" xr:uid="{00000000-0005-0000-0000-000051130000}"/>
    <cellStyle name="Normal 2 5 3 2 2 2 2 2" xfId="14998" xr:uid="{00000000-0005-0000-0000-0000AA3A0000}"/>
    <cellStyle name="Normal 2 5 3 2 2 2 2 2 3" xfId="30094" xr:uid="{00000000-0005-0000-0000-0000A4750000}"/>
    <cellStyle name="Normal 2 5 3 2 2 2 2 3" xfId="9978" xr:uid="{00000000-0005-0000-0000-00000E270000}"/>
    <cellStyle name="Normal 2 5 3 2 2 2 2 3 3" xfId="25077" xr:uid="{00000000-0005-0000-0000-00000B620000}"/>
    <cellStyle name="Normal 2 5 3 2 2 2 2 5" xfId="20064" xr:uid="{00000000-0005-0000-0000-0000764E0000}"/>
    <cellStyle name="Normal 2 5 3 2 2 2 3" xfId="6617" xr:uid="{00000000-0005-0000-0000-0000ED190000}"/>
    <cellStyle name="Normal 2 5 3 2 2 2 3 2" xfId="16669" xr:uid="{00000000-0005-0000-0000-000031410000}"/>
    <cellStyle name="Normal 2 5 3 2 2 2 3 3" xfId="11649" xr:uid="{00000000-0005-0000-0000-0000952D0000}"/>
    <cellStyle name="Normal 2 5 3 2 2 2 3 3 3" xfId="26748" xr:uid="{00000000-0005-0000-0000-000092680000}"/>
    <cellStyle name="Normal 2 5 3 2 2 2 3 5" xfId="21735" xr:uid="{00000000-0005-0000-0000-0000FD540000}"/>
    <cellStyle name="Normal 2 5 3 2 2 2 4" xfId="13327" xr:uid="{00000000-0005-0000-0000-000023340000}"/>
    <cellStyle name="Normal 2 5 3 2 2 2 4 3" xfId="28423" xr:uid="{00000000-0005-0000-0000-00001D6F0000}"/>
    <cellStyle name="Normal 2 5 3 2 2 2 5" xfId="8306" xr:uid="{00000000-0005-0000-0000-000086200000}"/>
    <cellStyle name="Normal 2 5 3 2 2 2 5 3" xfId="23406" xr:uid="{00000000-0005-0000-0000-0000845B0000}"/>
    <cellStyle name="Normal 2 5 3 2 2 2 7" xfId="18393" xr:uid="{00000000-0005-0000-0000-0000EF470000}"/>
    <cellStyle name="Normal 2 5 3 2 2 3" xfId="4089" xr:uid="{00000000-0005-0000-0000-00000C100000}"/>
    <cellStyle name="Normal 2 5 3 2 2 3 2" xfId="14162" xr:uid="{00000000-0005-0000-0000-000066370000}"/>
    <cellStyle name="Normal 2 5 3 2 2 3 2 3" xfId="29258" xr:uid="{00000000-0005-0000-0000-000060720000}"/>
    <cellStyle name="Normal 2 5 3 2 2 3 3" xfId="9142" xr:uid="{00000000-0005-0000-0000-0000CA230000}"/>
    <cellStyle name="Normal 2 5 3 2 2 3 3 3" xfId="24241" xr:uid="{00000000-0005-0000-0000-0000C75E0000}"/>
    <cellStyle name="Normal 2 5 3 2 2 3 5" xfId="19228" xr:uid="{00000000-0005-0000-0000-0000324B0000}"/>
    <cellStyle name="Normal 2 5 3 2 2 4" xfId="5781" xr:uid="{00000000-0005-0000-0000-0000A9160000}"/>
    <cellStyle name="Normal 2 5 3 2 2 4 2" xfId="15833" xr:uid="{00000000-0005-0000-0000-0000ED3D0000}"/>
    <cellStyle name="Normal 2 5 3 2 2 4 3" xfId="10813" xr:uid="{00000000-0005-0000-0000-0000512A0000}"/>
    <cellStyle name="Normal 2 5 3 2 2 4 3 3" xfId="25912" xr:uid="{00000000-0005-0000-0000-00004E650000}"/>
    <cellStyle name="Normal 2 5 3 2 2 4 5" xfId="20899" xr:uid="{00000000-0005-0000-0000-0000B9510000}"/>
    <cellStyle name="Normal 2 5 3 2 2 5" xfId="12491" xr:uid="{00000000-0005-0000-0000-0000DF300000}"/>
    <cellStyle name="Normal 2 5 3 2 2 5 3" xfId="27587" xr:uid="{00000000-0005-0000-0000-0000D96B0000}"/>
    <cellStyle name="Normal 2 5 3 2 2 6" xfId="7470" xr:uid="{00000000-0005-0000-0000-0000421D0000}"/>
    <cellStyle name="Normal 2 5 3 2 2 6 3" xfId="22570" xr:uid="{00000000-0005-0000-0000-000040580000}"/>
    <cellStyle name="Normal 2 5 3 2 2 8" xfId="17557" xr:uid="{00000000-0005-0000-0000-0000AB440000}"/>
    <cellStyle name="Normal 2 5 3 2 3" xfId="2819" xr:uid="{00000000-0005-0000-0000-0000150B0000}"/>
    <cellStyle name="Normal 2 5 3 2 3 2" xfId="4508" xr:uid="{00000000-0005-0000-0000-0000AF110000}"/>
    <cellStyle name="Normal 2 5 3 2 3 2 2" xfId="14580" xr:uid="{00000000-0005-0000-0000-000008390000}"/>
    <cellStyle name="Normal 2 5 3 2 3 2 2 3" xfId="29676" xr:uid="{00000000-0005-0000-0000-000002740000}"/>
    <cellStyle name="Normal 2 5 3 2 3 2 3" xfId="9560" xr:uid="{00000000-0005-0000-0000-00006C250000}"/>
    <cellStyle name="Normal 2 5 3 2 3 2 3 3" xfId="24659" xr:uid="{00000000-0005-0000-0000-000069600000}"/>
    <cellStyle name="Normal 2 5 3 2 3 2 5" xfId="19646" xr:uid="{00000000-0005-0000-0000-0000D44C0000}"/>
    <cellStyle name="Normal 2 5 3 2 3 3" xfId="6199" xr:uid="{00000000-0005-0000-0000-00004B180000}"/>
    <cellStyle name="Normal 2 5 3 2 3 3 2" xfId="16251" xr:uid="{00000000-0005-0000-0000-00008F3F0000}"/>
    <cellStyle name="Normal 2 5 3 2 3 3 3" xfId="11231" xr:uid="{00000000-0005-0000-0000-0000F32B0000}"/>
    <cellStyle name="Normal 2 5 3 2 3 3 3 3" xfId="26330" xr:uid="{00000000-0005-0000-0000-0000F0660000}"/>
    <cellStyle name="Normal 2 5 3 2 3 3 5" xfId="21317" xr:uid="{00000000-0005-0000-0000-00005B530000}"/>
    <cellStyle name="Normal 2 5 3 2 3 4" xfId="12909" xr:uid="{00000000-0005-0000-0000-000081320000}"/>
    <cellStyle name="Normal 2 5 3 2 3 4 3" xfId="28005" xr:uid="{00000000-0005-0000-0000-00007B6D0000}"/>
    <cellStyle name="Normal 2 5 3 2 3 5" xfId="7888" xr:uid="{00000000-0005-0000-0000-0000E41E0000}"/>
    <cellStyle name="Normal 2 5 3 2 3 5 3" xfId="22988" xr:uid="{00000000-0005-0000-0000-0000E2590000}"/>
    <cellStyle name="Normal 2 5 3 2 3 7" xfId="17975" xr:uid="{00000000-0005-0000-0000-00004D460000}"/>
    <cellStyle name="Normal 2 5 3 2 4" xfId="3671" xr:uid="{00000000-0005-0000-0000-00006A0E0000}"/>
    <cellStyle name="Normal 2 5 3 2 4 2" xfId="13744" xr:uid="{00000000-0005-0000-0000-0000C4350000}"/>
    <cellStyle name="Normal 2 5 3 2 4 2 3" xfId="28840" xr:uid="{00000000-0005-0000-0000-0000BE700000}"/>
    <cellStyle name="Normal 2 5 3 2 4 3" xfId="8724" xr:uid="{00000000-0005-0000-0000-000028220000}"/>
    <cellStyle name="Normal 2 5 3 2 4 3 3" xfId="23823" xr:uid="{00000000-0005-0000-0000-0000255D0000}"/>
    <cellStyle name="Normal 2 5 3 2 4 5" xfId="18810" xr:uid="{00000000-0005-0000-0000-000090490000}"/>
    <cellStyle name="Normal 2 5 3 2 5" xfId="5363" xr:uid="{00000000-0005-0000-0000-000007150000}"/>
    <cellStyle name="Normal 2 5 3 2 5 2" xfId="15415" xr:uid="{00000000-0005-0000-0000-00004B3C0000}"/>
    <cellStyle name="Normal 2 5 3 2 5 2 3" xfId="30511" xr:uid="{00000000-0005-0000-0000-000045770000}"/>
    <cellStyle name="Normal 2 5 3 2 5 3" xfId="10395" xr:uid="{00000000-0005-0000-0000-0000AF280000}"/>
    <cellStyle name="Normal 2 5 3 2 5 3 3" xfId="25494" xr:uid="{00000000-0005-0000-0000-0000AC630000}"/>
    <cellStyle name="Normal 2 5 3 2 5 5" xfId="20481" xr:uid="{00000000-0005-0000-0000-000017500000}"/>
    <cellStyle name="Normal 2 5 3 2 6" xfId="12073" xr:uid="{00000000-0005-0000-0000-00003D2F0000}"/>
    <cellStyle name="Normal 2 5 3 2 6 3" xfId="27169" xr:uid="{00000000-0005-0000-0000-0000376A0000}"/>
    <cellStyle name="Normal 2 5 3 2 7" xfId="7052" xr:uid="{00000000-0005-0000-0000-0000A01B0000}"/>
    <cellStyle name="Normal 2 5 3 2 7 3" xfId="22152" xr:uid="{00000000-0005-0000-0000-00009E560000}"/>
    <cellStyle name="Normal 2 5 3 2 9" xfId="17139" xr:uid="{00000000-0005-0000-0000-000009430000}"/>
    <cellStyle name="Normal 2 5 3 3" xfId="2190" xr:uid="{00000000-0005-0000-0000-0000A0080000}"/>
    <cellStyle name="Normal 2 5 3 3 2" xfId="3029" xr:uid="{00000000-0005-0000-0000-0000E70B0000}"/>
    <cellStyle name="Normal 2 5 3 3 2 2" xfId="4718" xr:uid="{00000000-0005-0000-0000-000081120000}"/>
    <cellStyle name="Normal 2 5 3 3 2 2 2" xfId="14790" xr:uid="{00000000-0005-0000-0000-0000DA390000}"/>
    <cellStyle name="Normal 2 5 3 3 2 2 2 3" xfId="29886" xr:uid="{00000000-0005-0000-0000-0000D4740000}"/>
    <cellStyle name="Normal 2 5 3 3 2 2 3" xfId="9770" xr:uid="{00000000-0005-0000-0000-00003E260000}"/>
    <cellStyle name="Normal 2 5 3 3 2 2 3 3" xfId="24869" xr:uid="{00000000-0005-0000-0000-00003B610000}"/>
    <cellStyle name="Normal 2 5 3 3 2 2 5" xfId="19856" xr:uid="{00000000-0005-0000-0000-0000A64D0000}"/>
    <cellStyle name="Normal 2 5 3 3 2 3" xfId="6409" xr:uid="{00000000-0005-0000-0000-00001D190000}"/>
    <cellStyle name="Normal 2 5 3 3 2 3 2" xfId="16461" xr:uid="{00000000-0005-0000-0000-000061400000}"/>
    <cellStyle name="Normal 2 5 3 3 2 3 3" xfId="11441" xr:uid="{00000000-0005-0000-0000-0000C52C0000}"/>
    <cellStyle name="Normal 2 5 3 3 2 3 3 3" xfId="26540" xr:uid="{00000000-0005-0000-0000-0000C2670000}"/>
    <cellStyle name="Normal 2 5 3 3 2 3 5" xfId="21527" xr:uid="{00000000-0005-0000-0000-00002D540000}"/>
    <cellStyle name="Normal 2 5 3 3 2 4" xfId="13119" xr:uid="{00000000-0005-0000-0000-000053330000}"/>
    <cellStyle name="Normal 2 5 3 3 2 4 3" xfId="28215" xr:uid="{00000000-0005-0000-0000-00004D6E0000}"/>
    <cellStyle name="Normal 2 5 3 3 2 5" xfId="8098" xr:uid="{00000000-0005-0000-0000-0000B61F0000}"/>
    <cellStyle name="Normal 2 5 3 3 2 5 3" xfId="23198" xr:uid="{00000000-0005-0000-0000-0000B45A0000}"/>
    <cellStyle name="Normal 2 5 3 3 2 7" xfId="18185" xr:uid="{00000000-0005-0000-0000-00001F470000}"/>
    <cellStyle name="Normal 2 5 3 3 3" xfId="3881" xr:uid="{00000000-0005-0000-0000-00003C0F0000}"/>
    <cellStyle name="Normal 2 5 3 3 3 2" xfId="13954" xr:uid="{00000000-0005-0000-0000-000096360000}"/>
    <cellStyle name="Normal 2 5 3 3 3 2 3" xfId="29050" xr:uid="{00000000-0005-0000-0000-000090710000}"/>
    <cellStyle name="Normal 2 5 3 3 3 3" xfId="8934" xr:uid="{00000000-0005-0000-0000-0000FA220000}"/>
    <cellStyle name="Normal 2 5 3 3 3 3 3" xfId="24033" xr:uid="{00000000-0005-0000-0000-0000F75D0000}"/>
    <cellStyle name="Normal 2 5 3 3 3 5" xfId="19020" xr:uid="{00000000-0005-0000-0000-0000624A0000}"/>
    <cellStyle name="Normal 2 5 3 3 4" xfId="5573" xr:uid="{00000000-0005-0000-0000-0000D9150000}"/>
    <cellStyle name="Normal 2 5 3 3 4 2" xfId="15625" xr:uid="{00000000-0005-0000-0000-00001D3D0000}"/>
    <cellStyle name="Normal 2 5 3 3 4 2 3" xfId="30721" xr:uid="{00000000-0005-0000-0000-000017780000}"/>
    <cellStyle name="Normal 2 5 3 3 4 3" xfId="10605" xr:uid="{00000000-0005-0000-0000-000081290000}"/>
    <cellStyle name="Normal 2 5 3 3 4 3 3" xfId="25704" xr:uid="{00000000-0005-0000-0000-00007E640000}"/>
    <cellStyle name="Normal 2 5 3 3 4 5" xfId="20691" xr:uid="{00000000-0005-0000-0000-0000E9500000}"/>
    <cellStyle name="Normal 2 5 3 3 5" xfId="12283" xr:uid="{00000000-0005-0000-0000-00000F300000}"/>
    <cellStyle name="Normal 2 5 3 3 5 3" xfId="27379" xr:uid="{00000000-0005-0000-0000-0000096B0000}"/>
    <cellStyle name="Normal 2 5 3 3 6" xfId="7262" xr:uid="{00000000-0005-0000-0000-0000721C0000}"/>
    <cellStyle name="Normal 2 5 3 3 6 3" xfId="22362" xr:uid="{00000000-0005-0000-0000-000070570000}"/>
    <cellStyle name="Normal 2 5 3 3 8" xfId="17349" xr:uid="{00000000-0005-0000-0000-0000DB430000}"/>
    <cellStyle name="Normal 2 5 3 4" xfId="2611" xr:uid="{00000000-0005-0000-0000-0000450A0000}"/>
    <cellStyle name="Normal 2 5 3 4 2" xfId="4300" xr:uid="{00000000-0005-0000-0000-0000DF100000}"/>
    <cellStyle name="Normal 2 5 3 4 2 2" xfId="14372" xr:uid="{00000000-0005-0000-0000-000038380000}"/>
    <cellStyle name="Normal 2 5 3 4 2 2 3" xfId="29468" xr:uid="{00000000-0005-0000-0000-000032730000}"/>
    <cellStyle name="Normal 2 5 3 4 2 3" xfId="9352" xr:uid="{00000000-0005-0000-0000-00009C240000}"/>
    <cellStyle name="Normal 2 5 3 4 2 3 3" xfId="24451" xr:uid="{00000000-0005-0000-0000-0000995F0000}"/>
    <cellStyle name="Normal 2 5 3 4 2 5" xfId="19438" xr:uid="{00000000-0005-0000-0000-0000044C0000}"/>
    <cellStyle name="Normal 2 5 3 4 3" xfId="5991" xr:uid="{00000000-0005-0000-0000-00007B170000}"/>
    <cellStyle name="Normal 2 5 3 4 3 2" xfId="16043" xr:uid="{00000000-0005-0000-0000-0000BF3E0000}"/>
    <cellStyle name="Normal 2 5 3 4 3 3" xfId="11023" xr:uid="{00000000-0005-0000-0000-0000232B0000}"/>
    <cellStyle name="Normal 2 5 3 4 3 3 3" xfId="26122" xr:uid="{00000000-0005-0000-0000-000020660000}"/>
    <cellStyle name="Normal 2 5 3 4 3 5" xfId="21109" xr:uid="{00000000-0005-0000-0000-00008B520000}"/>
    <cellStyle name="Normal 2 5 3 4 4" xfId="12701" xr:uid="{00000000-0005-0000-0000-0000B1310000}"/>
    <cellStyle name="Normal 2 5 3 4 4 3" xfId="27797" xr:uid="{00000000-0005-0000-0000-0000AB6C0000}"/>
    <cellStyle name="Normal 2 5 3 4 5" xfId="7680" xr:uid="{00000000-0005-0000-0000-0000141E0000}"/>
    <cellStyle name="Normal 2 5 3 4 5 3" xfId="22780" xr:uid="{00000000-0005-0000-0000-000012590000}"/>
    <cellStyle name="Normal 2 5 3 4 7" xfId="17767" xr:uid="{00000000-0005-0000-0000-00007D450000}"/>
    <cellStyle name="Normal 2 5 3 5" xfId="3463" xr:uid="{00000000-0005-0000-0000-00009A0D0000}"/>
    <cellStyle name="Normal 2 5 3 5 2" xfId="13536" xr:uid="{00000000-0005-0000-0000-0000F4340000}"/>
    <cellStyle name="Normal 2 5 3 5 2 3" xfId="28632" xr:uid="{00000000-0005-0000-0000-0000EE6F0000}"/>
    <cellStyle name="Normal 2 5 3 5 3" xfId="8516" xr:uid="{00000000-0005-0000-0000-000058210000}"/>
    <cellStyle name="Normal 2 5 3 5 3 3" xfId="23615" xr:uid="{00000000-0005-0000-0000-0000555C0000}"/>
    <cellStyle name="Normal 2 5 3 5 5" xfId="18602" xr:uid="{00000000-0005-0000-0000-0000C0480000}"/>
    <cellStyle name="Normal 2 5 3 6" xfId="5155" xr:uid="{00000000-0005-0000-0000-000037140000}"/>
    <cellStyle name="Normal 2 5 3 6 2" xfId="15207" xr:uid="{00000000-0005-0000-0000-00007B3B0000}"/>
    <cellStyle name="Normal 2 5 3 6 2 3" xfId="30303" xr:uid="{00000000-0005-0000-0000-000075760000}"/>
    <cellStyle name="Normal 2 5 3 6 3" xfId="10187" xr:uid="{00000000-0005-0000-0000-0000DF270000}"/>
    <cellStyle name="Normal 2 5 3 6 3 3" xfId="25286" xr:uid="{00000000-0005-0000-0000-0000DC620000}"/>
    <cellStyle name="Normal 2 5 3 6 5" xfId="20273" xr:uid="{00000000-0005-0000-0000-0000474F0000}"/>
    <cellStyle name="Normal 2 5 3 7" xfId="11865" xr:uid="{00000000-0005-0000-0000-00006D2E0000}"/>
    <cellStyle name="Normal 2 5 3 7 3" xfId="26961" xr:uid="{00000000-0005-0000-0000-000067690000}"/>
    <cellStyle name="Normal 2 5 3 8" xfId="6844" xr:uid="{00000000-0005-0000-0000-0000D01A0000}"/>
    <cellStyle name="Normal 2 5 3 8 3" xfId="21944" xr:uid="{00000000-0005-0000-0000-0000CE550000}"/>
    <cellStyle name="Normal 2 5 4" xfId="1871" xr:uid="{00000000-0005-0000-0000-000061070000}"/>
    <cellStyle name="Normal 2 5 4 2" xfId="2294" xr:uid="{00000000-0005-0000-0000-000008090000}"/>
    <cellStyle name="Normal 2 5 4 2 2" xfId="3133" xr:uid="{00000000-0005-0000-0000-00004F0C0000}"/>
    <cellStyle name="Normal 2 5 4 2 2 2" xfId="4822" xr:uid="{00000000-0005-0000-0000-0000E9120000}"/>
    <cellStyle name="Normal 2 5 4 2 2 2 2" xfId="14894" xr:uid="{00000000-0005-0000-0000-0000423A0000}"/>
    <cellStyle name="Normal 2 5 4 2 2 2 2 3" xfId="29990" xr:uid="{00000000-0005-0000-0000-00003C750000}"/>
    <cellStyle name="Normal 2 5 4 2 2 2 3" xfId="9874" xr:uid="{00000000-0005-0000-0000-0000A6260000}"/>
    <cellStyle name="Normal 2 5 4 2 2 2 3 3" xfId="24973" xr:uid="{00000000-0005-0000-0000-0000A3610000}"/>
    <cellStyle name="Normal 2 5 4 2 2 2 5" xfId="19960" xr:uid="{00000000-0005-0000-0000-00000E4E0000}"/>
    <cellStyle name="Normal 2 5 4 2 2 3" xfId="6513" xr:uid="{00000000-0005-0000-0000-000085190000}"/>
    <cellStyle name="Normal 2 5 4 2 2 3 2" xfId="16565" xr:uid="{00000000-0005-0000-0000-0000C9400000}"/>
    <cellStyle name="Normal 2 5 4 2 2 3 3" xfId="11545" xr:uid="{00000000-0005-0000-0000-00002D2D0000}"/>
    <cellStyle name="Normal 2 5 4 2 2 3 3 3" xfId="26644" xr:uid="{00000000-0005-0000-0000-00002A680000}"/>
    <cellStyle name="Normal 2 5 4 2 2 3 5" xfId="21631" xr:uid="{00000000-0005-0000-0000-000095540000}"/>
    <cellStyle name="Normal 2 5 4 2 2 4" xfId="13223" xr:uid="{00000000-0005-0000-0000-0000BB330000}"/>
    <cellStyle name="Normal 2 5 4 2 2 4 3" xfId="28319" xr:uid="{00000000-0005-0000-0000-0000B56E0000}"/>
    <cellStyle name="Normal 2 5 4 2 2 5" xfId="8202" xr:uid="{00000000-0005-0000-0000-00001E200000}"/>
    <cellStyle name="Normal 2 5 4 2 2 5 3" xfId="23302" xr:uid="{00000000-0005-0000-0000-00001C5B0000}"/>
    <cellStyle name="Normal 2 5 4 2 2 7" xfId="18289" xr:uid="{00000000-0005-0000-0000-000087470000}"/>
    <cellStyle name="Normal 2 5 4 2 3" xfId="3985" xr:uid="{00000000-0005-0000-0000-0000A40F0000}"/>
    <cellStyle name="Normal 2 5 4 2 3 2" xfId="14058" xr:uid="{00000000-0005-0000-0000-0000FE360000}"/>
    <cellStyle name="Normal 2 5 4 2 3 2 3" xfId="29154" xr:uid="{00000000-0005-0000-0000-0000F8710000}"/>
    <cellStyle name="Normal 2 5 4 2 3 3" xfId="9038" xr:uid="{00000000-0005-0000-0000-000062230000}"/>
    <cellStyle name="Normal 2 5 4 2 3 3 3" xfId="24137" xr:uid="{00000000-0005-0000-0000-00005F5E0000}"/>
    <cellStyle name="Normal 2 5 4 2 3 5" xfId="19124" xr:uid="{00000000-0005-0000-0000-0000CA4A0000}"/>
    <cellStyle name="Normal 2 5 4 2 4" xfId="5677" xr:uid="{00000000-0005-0000-0000-000041160000}"/>
    <cellStyle name="Normal 2 5 4 2 4 2" xfId="15729" xr:uid="{00000000-0005-0000-0000-0000853D0000}"/>
    <cellStyle name="Normal 2 5 4 2 4 2 3" xfId="30825" xr:uid="{00000000-0005-0000-0000-00007F780000}"/>
    <cellStyle name="Normal 2 5 4 2 4 3" xfId="10709" xr:uid="{00000000-0005-0000-0000-0000E9290000}"/>
    <cellStyle name="Normal 2 5 4 2 4 3 3" xfId="25808" xr:uid="{00000000-0005-0000-0000-0000E6640000}"/>
    <cellStyle name="Normal 2 5 4 2 4 5" xfId="20795" xr:uid="{00000000-0005-0000-0000-000051510000}"/>
    <cellStyle name="Normal 2 5 4 2 5" xfId="12387" xr:uid="{00000000-0005-0000-0000-000077300000}"/>
    <cellStyle name="Normal 2 5 4 2 5 3" xfId="27483" xr:uid="{00000000-0005-0000-0000-0000716B0000}"/>
    <cellStyle name="Normal 2 5 4 2 6" xfId="7366" xr:uid="{00000000-0005-0000-0000-0000DA1C0000}"/>
    <cellStyle name="Normal 2 5 4 2 6 3" xfId="22466" xr:uid="{00000000-0005-0000-0000-0000D8570000}"/>
    <cellStyle name="Normal 2 5 4 2 8" xfId="17453" xr:uid="{00000000-0005-0000-0000-000043440000}"/>
    <cellStyle name="Normal 2 5 4 3" xfId="2715" xr:uid="{00000000-0005-0000-0000-0000AD0A0000}"/>
    <cellStyle name="Normal 2 5 4 3 2" xfId="4404" xr:uid="{00000000-0005-0000-0000-000047110000}"/>
    <cellStyle name="Normal 2 5 4 3 2 2" xfId="14476" xr:uid="{00000000-0005-0000-0000-0000A0380000}"/>
    <cellStyle name="Normal 2 5 4 3 2 2 3" xfId="29572" xr:uid="{00000000-0005-0000-0000-00009A730000}"/>
    <cellStyle name="Normal 2 5 4 3 2 3" xfId="9456" xr:uid="{00000000-0005-0000-0000-000004250000}"/>
    <cellStyle name="Normal 2 5 4 3 2 3 3" xfId="24555" xr:uid="{00000000-0005-0000-0000-000001600000}"/>
    <cellStyle name="Normal 2 5 4 3 2 5" xfId="19542" xr:uid="{00000000-0005-0000-0000-00006C4C0000}"/>
    <cellStyle name="Normal 2 5 4 3 3" xfId="6095" xr:uid="{00000000-0005-0000-0000-0000E3170000}"/>
    <cellStyle name="Normal 2 5 4 3 3 2" xfId="16147" xr:uid="{00000000-0005-0000-0000-0000273F0000}"/>
    <cellStyle name="Normal 2 5 4 3 3 3" xfId="11127" xr:uid="{00000000-0005-0000-0000-00008B2B0000}"/>
    <cellStyle name="Normal 2 5 4 3 3 3 3" xfId="26226" xr:uid="{00000000-0005-0000-0000-000088660000}"/>
    <cellStyle name="Normal 2 5 4 3 3 5" xfId="21213" xr:uid="{00000000-0005-0000-0000-0000F3520000}"/>
    <cellStyle name="Normal 2 5 4 3 4" xfId="12805" xr:uid="{00000000-0005-0000-0000-000019320000}"/>
    <cellStyle name="Normal 2 5 4 3 4 3" xfId="27901" xr:uid="{00000000-0005-0000-0000-0000136D0000}"/>
    <cellStyle name="Normal 2 5 4 3 5" xfId="7784" xr:uid="{00000000-0005-0000-0000-00007C1E0000}"/>
    <cellStyle name="Normal 2 5 4 3 5 3" xfId="22884" xr:uid="{00000000-0005-0000-0000-00007A590000}"/>
    <cellStyle name="Normal 2 5 4 3 7" xfId="17871" xr:uid="{00000000-0005-0000-0000-0000E5450000}"/>
    <cellStyle name="Normal 2 5 4 4" xfId="3567" xr:uid="{00000000-0005-0000-0000-0000020E0000}"/>
    <cellStyle name="Normal 2 5 4 4 2" xfId="13640" xr:uid="{00000000-0005-0000-0000-00005C350000}"/>
    <cellStyle name="Normal 2 5 4 4 2 3" xfId="28736" xr:uid="{00000000-0005-0000-0000-000056700000}"/>
    <cellStyle name="Normal 2 5 4 4 3" xfId="8620" xr:uid="{00000000-0005-0000-0000-0000C0210000}"/>
    <cellStyle name="Normal 2 5 4 4 3 3" xfId="23719" xr:uid="{00000000-0005-0000-0000-0000BD5C0000}"/>
    <cellStyle name="Normal 2 5 4 4 5" xfId="18706" xr:uid="{00000000-0005-0000-0000-000028490000}"/>
    <cellStyle name="Normal 2 5 4 5" xfId="5259" xr:uid="{00000000-0005-0000-0000-00009F140000}"/>
    <cellStyle name="Normal 2 5 4 5 2" xfId="15311" xr:uid="{00000000-0005-0000-0000-0000E33B0000}"/>
    <cellStyle name="Normal 2 5 4 5 2 3" xfId="30407" xr:uid="{00000000-0005-0000-0000-0000DD760000}"/>
    <cellStyle name="Normal 2 5 4 5 3" xfId="10291" xr:uid="{00000000-0005-0000-0000-000047280000}"/>
    <cellStyle name="Normal 2 5 4 5 3 3" xfId="25390" xr:uid="{00000000-0005-0000-0000-000044630000}"/>
    <cellStyle name="Normal 2 5 4 5 5" xfId="20377" xr:uid="{00000000-0005-0000-0000-0000AF4F0000}"/>
    <cellStyle name="Normal 2 5 4 6" xfId="11969" xr:uid="{00000000-0005-0000-0000-0000D52E0000}"/>
    <cellStyle name="Normal 2 5 4 6 3" xfId="27065" xr:uid="{00000000-0005-0000-0000-0000CF690000}"/>
    <cellStyle name="Normal 2 5 4 7" xfId="6948" xr:uid="{00000000-0005-0000-0000-0000381B0000}"/>
    <cellStyle name="Normal 2 5 4 7 3" xfId="22048" xr:uid="{00000000-0005-0000-0000-000036560000}"/>
    <cellStyle name="Normal 2 5 4 9" xfId="17035" xr:uid="{00000000-0005-0000-0000-0000A1420000}"/>
    <cellStyle name="Normal 2 5 5" xfId="2084" xr:uid="{00000000-0005-0000-0000-000036080000}"/>
    <cellStyle name="Normal 2 5 5 2" xfId="2925" xr:uid="{00000000-0005-0000-0000-00007F0B0000}"/>
    <cellStyle name="Normal 2 5 5 2 2" xfId="4614" xr:uid="{00000000-0005-0000-0000-000019120000}"/>
    <cellStyle name="Normal 2 5 5 2 2 2" xfId="14686" xr:uid="{00000000-0005-0000-0000-000072390000}"/>
    <cellStyle name="Normal 2 5 5 2 2 2 3" xfId="29782" xr:uid="{00000000-0005-0000-0000-00006C740000}"/>
    <cellStyle name="Normal 2 5 5 2 2 3" xfId="9666" xr:uid="{00000000-0005-0000-0000-0000D6250000}"/>
    <cellStyle name="Normal 2 5 5 2 2 3 3" xfId="24765" xr:uid="{00000000-0005-0000-0000-0000D3600000}"/>
    <cellStyle name="Normal 2 5 5 2 2 5" xfId="19752" xr:uid="{00000000-0005-0000-0000-00003E4D0000}"/>
    <cellStyle name="Normal 2 5 5 2 3" xfId="6305" xr:uid="{00000000-0005-0000-0000-0000B5180000}"/>
    <cellStyle name="Normal 2 5 5 2 3 2" xfId="16357" xr:uid="{00000000-0005-0000-0000-0000F93F0000}"/>
    <cellStyle name="Normal 2 5 5 2 3 3" xfId="11337" xr:uid="{00000000-0005-0000-0000-00005D2C0000}"/>
    <cellStyle name="Normal 2 5 5 2 3 3 3" xfId="26436" xr:uid="{00000000-0005-0000-0000-00005A670000}"/>
    <cellStyle name="Normal 2 5 5 2 3 5" xfId="21423" xr:uid="{00000000-0005-0000-0000-0000C5530000}"/>
    <cellStyle name="Normal 2 5 5 2 4" xfId="13015" xr:uid="{00000000-0005-0000-0000-0000EB320000}"/>
    <cellStyle name="Normal 2 5 5 2 4 3" xfId="28111" xr:uid="{00000000-0005-0000-0000-0000E56D0000}"/>
    <cellStyle name="Normal 2 5 5 2 5" xfId="7994" xr:uid="{00000000-0005-0000-0000-00004E1F0000}"/>
    <cellStyle name="Normal 2 5 5 2 5 3" xfId="23094" xr:uid="{00000000-0005-0000-0000-00004C5A0000}"/>
    <cellStyle name="Normal 2 5 5 2 7" xfId="18081" xr:uid="{00000000-0005-0000-0000-0000B7460000}"/>
    <cellStyle name="Normal 2 5 5 3" xfId="3777" xr:uid="{00000000-0005-0000-0000-0000D40E0000}"/>
    <cellStyle name="Normal 2 5 5 3 2" xfId="13850" xr:uid="{00000000-0005-0000-0000-00002E360000}"/>
    <cellStyle name="Normal 2 5 5 3 2 3" xfId="28946" xr:uid="{00000000-0005-0000-0000-000028710000}"/>
    <cellStyle name="Normal 2 5 5 3 3" xfId="8830" xr:uid="{00000000-0005-0000-0000-000092220000}"/>
    <cellStyle name="Normal 2 5 5 3 3 3" xfId="23929" xr:uid="{00000000-0005-0000-0000-00008F5D0000}"/>
    <cellStyle name="Normal 2 5 5 3 5" xfId="18916" xr:uid="{00000000-0005-0000-0000-0000FA490000}"/>
    <cellStyle name="Normal 2 5 5 4" xfId="5469" xr:uid="{00000000-0005-0000-0000-000071150000}"/>
    <cellStyle name="Normal 2 5 5 4 2" xfId="15521" xr:uid="{00000000-0005-0000-0000-0000B53C0000}"/>
    <cellStyle name="Normal 2 5 5 4 2 3" xfId="30617" xr:uid="{00000000-0005-0000-0000-0000AF770000}"/>
    <cellStyle name="Normal 2 5 5 4 3" xfId="10501" xr:uid="{00000000-0005-0000-0000-000019290000}"/>
    <cellStyle name="Normal 2 5 5 4 3 3" xfId="25600" xr:uid="{00000000-0005-0000-0000-000016640000}"/>
    <cellStyle name="Normal 2 5 5 4 5" xfId="20587" xr:uid="{00000000-0005-0000-0000-000081500000}"/>
    <cellStyle name="Normal 2 5 5 5" xfId="12179" xr:uid="{00000000-0005-0000-0000-0000A72F0000}"/>
    <cellStyle name="Normal 2 5 5 5 3" xfId="27275" xr:uid="{00000000-0005-0000-0000-0000A16A0000}"/>
    <cellStyle name="Normal 2 5 5 6" xfId="7158" xr:uid="{00000000-0005-0000-0000-00000A1C0000}"/>
    <cellStyle name="Normal 2 5 5 6 3" xfId="22258" xr:uid="{00000000-0005-0000-0000-000008570000}"/>
    <cellStyle name="Normal 2 5 5 8" xfId="17245" xr:uid="{00000000-0005-0000-0000-000073430000}"/>
    <cellStyle name="Normal 2 5 6" xfId="2505" xr:uid="{00000000-0005-0000-0000-0000DB090000}"/>
    <cellStyle name="Normal 2 5 6 2" xfId="4196" xr:uid="{00000000-0005-0000-0000-000077100000}"/>
    <cellStyle name="Normal 2 5 6 2 2" xfId="14268" xr:uid="{00000000-0005-0000-0000-0000D0370000}"/>
    <cellStyle name="Normal 2 5 6 2 2 3" xfId="29364" xr:uid="{00000000-0005-0000-0000-0000CA720000}"/>
    <cellStyle name="Normal 2 5 6 2 3" xfId="9248" xr:uid="{00000000-0005-0000-0000-000034240000}"/>
    <cellStyle name="Normal 2 5 6 2 3 3" xfId="24347" xr:uid="{00000000-0005-0000-0000-0000315F0000}"/>
    <cellStyle name="Normal 2 5 6 2 5" xfId="19334" xr:uid="{00000000-0005-0000-0000-00009C4B0000}"/>
    <cellStyle name="Normal 2 5 6 3" xfId="5887" xr:uid="{00000000-0005-0000-0000-000013170000}"/>
    <cellStyle name="Normal 2 5 6 3 2" xfId="15939" xr:uid="{00000000-0005-0000-0000-0000573E0000}"/>
    <cellStyle name="Normal 2 5 6 3 3" xfId="10919" xr:uid="{00000000-0005-0000-0000-0000BB2A0000}"/>
    <cellStyle name="Normal 2 5 6 3 3 3" xfId="26018" xr:uid="{00000000-0005-0000-0000-0000B8650000}"/>
    <cellStyle name="Normal 2 5 6 3 5" xfId="21005" xr:uid="{00000000-0005-0000-0000-000023520000}"/>
    <cellStyle name="Normal 2 5 6 4" xfId="12597" xr:uid="{00000000-0005-0000-0000-000049310000}"/>
    <cellStyle name="Normal 2 5 6 4 3" xfId="27693" xr:uid="{00000000-0005-0000-0000-0000436C0000}"/>
    <cellStyle name="Normal 2 5 6 5" xfId="7576" xr:uid="{00000000-0005-0000-0000-0000AC1D0000}"/>
    <cellStyle name="Normal 2 5 6 5 3" xfId="22676" xr:uid="{00000000-0005-0000-0000-0000AA580000}"/>
    <cellStyle name="Normal 2 5 6 7" xfId="17663" xr:uid="{00000000-0005-0000-0000-000015450000}"/>
    <cellStyle name="Normal 2 5 7" xfId="3355" xr:uid="{00000000-0005-0000-0000-00002E0D0000}"/>
    <cellStyle name="Normal 2 5 7 2" xfId="13432" xr:uid="{00000000-0005-0000-0000-00008C340000}"/>
    <cellStyle name="Normal 2 5 7 2 3" xfId="28528" xr:uid="{00000000-0005-0000-0000-0000866F0000}"/>
    <cellStyle name="Normal 2 5 7 3" xfId="8412" xr:uid="{00000000-0005-0000-0000-0000F0200000}"/>
    <cellStyle name="Normal 2 5 7 3 3" xfId="23511" xr:uid="{00000000-0005-0000-0000-0000ED5B0000}"/>
    <cellStyle name="Normal 2 5 7 5" xfId="18498" xr:uid="{00000000-0005-0000-0000-000058480000}"/>
    <cellStyle name="Normal 2 5 8" xfId="5048" xr:uid="{00000000-0005-0000-0000-0000CC130000}"/>
    <cellStyle name="Normal 2 5 8 2" xfId="15103" xr:uid="{00000000-0005-0000-0000-0000133B0000}"/>
    <cellStyle name="Normal 2 5 8 2 3" xfId="30199" xr:uid="{00000000-0005-0000-0000-00000D760000}"/>
    <cellStyle name="Normal 2 5 8 3" xfId="10083" xr:uid="{00000000-0005-0000-0000-000077270000}"/>
    <cellStyle name="Normal 2 5 8 3 3" xfId="25182" xr:uid="{00000000-0005-0000-0000-000074620000}"/>
    <cellStyle name="Normal 2 5 8 5" xfId="20169" xr:uid="{00000000-0005-0000-0000-0000DF4E0000}"/>
    <cellStyle name="Normal 2 5 9" xfId="11759" xr:uid="{00000000-0005-0000-0000-0000032E0000}"/>
    <cellStyle name="Normal 2 5 9 3" xfId="26857" xr:uid="{00000000-0005-0000-0000-0000FF680000}"/>
    <cellStyle name="Normal 2 7" xfId="920" xr:uid="{00000000-0005-0000-0000-0000A6030000}"/>
    <cellStyle name="Normal 2 8" xfId="401" xr:uid="{00000000-0005-0000-0000-000099010000}"/>
    <cellStyle name="Normal 20" xfId="924" xr:uid="{00000000-0005-0000-0000-0000AA030000}"/>
    <cellStyle name="Normal 21" xfId="925" xr:uid="{00000000-0005-0000-0000-0000AB030000}"/>
    <cellStyle name="Normal 22" xfId="926" xr:uid="{00000000-0005-0000-0000-0000AC030000}"/>
    <cellStyle name="Normal 23" xfId="927" xr:uid="{00000000-0005-0000-0000-0000AD030000}"/>
    <cellStyle name="Normal 25" xfId="928" xr:uid="{00000000-0005-0000-0000-0000AF030000}"/>
    <cellStyle name="Normal 26" xfId="929" xr:uid="{00000000-0005-0000-0000-0000B0030000}"/>
    <cellStyle name="Normal 26 2" xfId="930" xr:uid="{00000000-0005-0000-0000-0000B1030000}"/>
    <cellStyle name="Normal 26_Sheet2" xfId="1035" xr:uid="{00000000-0005-0000-0000-00001A040000}"/>
    <cellStyle name="Normal 27" xfId="931" xr:uid="{00000000-0005-0000-0000-0000B2030000}"/>
    <cellStyle name="Normal 27 2" xfId="932" xr:uid="{00000000-0005-0000-0000-0000B3030000}"/>
    <cellStyle name="Normal 27_Sheet2" xfId="1034" xr:uid="{00000000-0005-0000-0000-000019040000}"/>
    <cellStyle name="Normal 28" xfId="933" xr:uid="{00000000-0005-0000-0000-0000B4030000}"/>
    <cellStyle name="Normal 28 2" xfId="934" xr:uid="{00000000-0005-0000-0000-0000B5030000}"/>
    <cellStyle name="Normal 28 3" xfId="1413" xr:uid="{00000000-0005-0000-0000-000096050000}"/>
    <cellStyle name="Normal 28 3 10" xfId="6739" xr:uid="{00000000-0005-0000-0000-0000671A0000}"/>
    <cellStyle name="Normal 28 3 10 3" xfId="21841" xr:uid="{00000000-0005-0000-0000-000067550000}"/>
    <cellStyle name="Normal 28 3 12" xfId="16826" xr:uid="{00000000-0005-0000-0000-0000D0410000}"/>
    <cellStyle name="Normal 28 3 2" xfId="1705" xr:uid="{00000000-0005-0000-0000-0000BB060000}"/>
    <cellStyle name="Normal 28 3 2 11" xfId="16880" xr:uid="{00000000-0005-0000-0000-000006420000}"/>
    <cellStyle name="Normal 28 3 2 2" xfId="1813" xr:uid="{00000000-0005-0000-0000-000027070000}"/>
    <cellStyle name="Normal 28 3 2 2 10" xfId="16984" xr:uid="{00000000-0005-0000-0000-00006E420000}"/>
    <cellStyle name="Normal 28 3 2 2 2" xfId="2030" xr:uid="{00000000-0005-0000-0000-000000080000}"/>
    <cellStyle name="Normal 28 3 2 2 2 2" xfId="2451" xr:uid="{00000000-0005-0000-0000-0000A5090000}"/>
    <cellStyle name="Normal 28 3 2 2 2 2 2" xfId="3290" xr:uid="{00000000-0005-0000-0000-0000EC0C0000}"/>
    <cellStyle name="Normal 28 3 2 2 2 2 2 2" xfId="4979" xr:uid="{00000000-0005-0000-0000-000086130000}"/>
    <cellStyle name="Normal 28 3 2 2 2 2 2 2 2" xfId="15051" xr:uid="{00000000-0005-0000-0000-0000DF3A0000}"/>
    <cellStyle name="Normal 28 3 2 2 2 2 2 2 2 3" xfId="30147" xr:uid="{00000000-0005-0000-0000-0000D9750000}"/>
    <cellStyle name="Normal 28 3 2 2 2 2 2 2 3" xfId="10031" xr:uid="{00000000-0005-0000-0000-000043270000}"/>
    <cellStyle name="Normal 28 3 2 2 2 2 2 2 3 3" xfId="25130" xr:uid="{00000000-0005-0000-0000-000040620000}"/>
    <cellStyle name="Normal 28 3 2 2 2 2 2 2 5" xfId="20117" xr:uid="{00000000-0005-0000-0000-0000AB4E0000}"/>
    <cellStyle name="Normal 28 3 2 2 2 2 2 3" xfId="6670" xr:uid="{00000000-0005-0000-0000-0000221A0000}"/>
    <cellStyle name="Normal 28 3 2 2 2 2 2 3 2" xfId="16722" xr:uid="{00000000-0005-0000-0000-000066410000}"/>
    <cellStyle name="Normal 28 3 2 2 2 2 2 3 3" xfId="11702" xr:uid="{00000000-0005-0000-0000-0000CA2D0000}"/>
    <cellStyle name="Normal 28 3 2 2 2 2 2 3 3 3" xfId="26801" xr:uid="{00000000-0005-0000-0000-0000C7680000}"/>
    <cellStyle name="Normal 28 3 2 2 2 2 2 3 5" xfId="21788" xr:uid="{00000000-0005-0000-0000-000032550000}"/>
    <cellStyle name="Normal 28 3 2 2 2 2 2 4" xfId="13380" xr:uid="{00000000-0005-0000-0000-000058340000}"/>
    <cellStyle name="Normal 28 3 2 2 2 2 2 4 3" xfId="28476" xr:uid="{00000000-0005-0000-0000-0000526F0000}"/>
    <cellStyle name="Normal 28 3 2 2 2 2 2 5" xfId="8359" xr:uid="{00000000-0005-0000-0000-0000BB200000}"/>
    <cellStyle name="Normal 28 3 2 2 2 2 2 5 3" xfId="23459" xr:uid="{00000000-0005-0000-0000-0000B95B0000}"/>
    <cellStyle name="Normal 28 3 2 2 2 2 2 7" xfId="18446" xr:uid="{00000000-0005-0000-0000-000024480000}"/>
    <cellStyle name="Normal 28 3 2 2 2 2 3" xfId="4142" xr:uid="{00000000-0005-0000-0000-000041100000}"/>
    <cellStyle name="Normal 28 3 2 2 2 2 3 2" xfId="14215" xr:uid="{00000000-0005-0000-0000-00009B370000}"/>
    <cellStyle name="Normal 28 3 2 2 2 2 3 2 3" xfId="29311" xr:uid="{00000000-0005-0000-0000-000095720000}"/>
    <cellStyle name="Normal 28 3 2 2 2 2 3 3" xfId="9195" xr:uid="{00000000-0005-0000-0000-0000FF230000}"/>
    <cellStyle name="Normal 28 3 2 2 2 2 3 3 3" xfId="24294" xr:uid="{00000000-0005-0000-0000-0000FC5E0000}"/>
    <cellStyle name="Normal 28 3 2 2 2 2 3 5" xfId="19281" xr:uid="{00000000-0005-0000-0000-0000674B0000}"/>
    <cellStyle name="Normal 28 3 2 2 2 2 4" xfId="5834" xr:uid="{00000000-0005-0000-0000-0000DE160000}"/>
    <cellStyle name="Normal 28 3 2 2 2 2 4 2" xfId="15886" xr:uid="{00000000-0005-0000-0000-0000223E0000}"/>
    <cellStyle name="Normal 28 3 2 2 2 2 4 3" xfId="10866" xr:uid="{00000000-0005-0000-0000-0000862A0000}"/>
    <cellStyle name="Normal 28 3 2 2 2 2 4 3 3" xfId="25965" xr:uid="{00000000-0005-0000-0000-000083650000}"/>
    <cellStyle name="Normal 28 3 2 2 2 2 4 5" xfId="20952" xr:uid="{00000000-0005-0000-0000-0000EE510000}"/>
    <cellStyle name="Normal 28 3 2 2 2 2 5" xfId="12544" xr:uid="{00000000-0005-0000-0000-000014310000}"/>
    <cellStyle name="Normal 28 3 2 2 2 2 5 3" xfId="27640" xr:uid="{00000000-0005-0000-0000-00000E6C0000}"/>
    <cellStyle name="Normal 28 3 2 2 2 2 6" xfId="7523" xr:uid="{00000000-0005-0000-0000-0000771D0000}"/>
    <cellStyle name="Normal 28 3 2 2 2 2 6 3" xfId="22623" xr:uid="{00000000-0005-0000-0000-000075580000}"/>
    <cellStyle name="Normal 28 3 2 2 2 2 8" xfId="17610" xr:uid="{00000000-0005-0000-0000-0000E0440000}"/>
    <cellStyle name="Normal 28 3 2 2 2 3" xfId="2872" xr:uid="{00000000-0005-0000-0000-00004A0B0000}"/>
    <cellStyle name="Normal 28 3 2 2 2 3 2" xfId="4561" xr:uid="{00000000-0005-0000-0000-0000E4110000}"/>
    <cellStyle name="Normal 28 3 2 2 2 3 2 2" xfId="14633" xr:uid="{00000000-0005-0000-0000-00003D390000}"/>
    <cellStyle name="Normal 28 3 2 2 2 3 2 2 3" xfId="29729" xr:uid="{00000000-0005-0000-0000-000037740000}"/>
    <cellStyle name="Normal 28 3 2 2 2 3 2 3" xfId="9613" xr:uid="{00000000-0005-0000-0000-0000A1250000}"/>
    <cellStyle name="Normal 28 3 2 2 2 3 2 3 3" xfId="24712" xr:uid="{00000000-0005-0000-0000-00009E600000}"/>
    <cellStyle name="Normal 28 3 2 2 2 3 2 5" xfId="19699" xr:uid="{00000000-0005-0000-0000-0000094D0000}"/>
    <cellStyle name="Normal 28 3 2 2 2 3 3" xfId="6252" xr:uid="{00000000-0005-0000-0000-000080180000}"/>
    <cellStyle name="Normal 28 3 2 2 2 3 3 2" xfId="16304" xr:uid="{00000000-0005-0000-0000-0000C43F0000}"/>
    <cellStyle name="Normal 28 3 2 2 2 3 3 3" xfId="11284" xr:uid="{00000000-0005-0000-0000-0000282C0000}"/>
    <cellStyle name="Normal 28 3 2 2 2 3 3 3 3" xfId="26383" xr:uid="{00000000-0005-0000-0000-000025670000}"/>
    <cellStyle name="Normal 28 3 2 2 2 3 3 5" xfId="21370" xr:uid="{00000000-0005-0000-0000-000090530000}"/>
    <cellStyle name="Normal 28 3 2 2 2 3 4" xfId="12962" xr:uid="{00000000-0005-0000-0000-0000B6320000}"/>
    <cellStyle name="Normal 28 3 2 2 2 3 4 3" xfId="28058" xr:uid="{00000000-0005-0000-0000-0000B06D0000}"/>
    <cellStyle name="Normal 28 3 2 2 2 3 5" xfId="7941" xr:uid="{00000000-0005-0000-0000-0000191F0000}"/>
    <cellStyle name="Normal 28 3 2 2 2 3 5 3" xfId="23041" xr:uid="{00000000-0005-0000-0000-0000175A0000}"/>
    <cellStyle name="Normal 28 3 2 2 2 3 7" xfId="18028" xr:uid="{00000000-0005-0000-0000-000082460000}"/>
    <cellStyle name="Normal 28 3 2 2 2 4" xfId="3724" xr:uid="{00000000-0005-0000-0000-00009F0E0000}"/>
    <cellStyle name="Normal 28 3 2 2 2 4 2" xfId="13797" xr:uid="{00000000-0005-0000-0000-0000F9350000}"/>
    <cellStyle name="Normal 28 3 2 2 2 4 2 3" xfId="28893" xr:uid="{00000000-0005-0000-0000-0000F3700000}"/>
    <cellStyle name="Normal 28 3 2 2 2 4 3" xfId="8777" xr:uid="{00000000-0005-0000-0000-00005D220000}"/>
    <cellStyle name="Normal 28 3 2 2 2 4 3 3" xfId="23876" xr:uid="{00000000-0005-0000-0000-00005A5D0000}"/>
    <cellStyle name="Normal 28 3 2 2 2 4 5" xfId="18863" xr:uid="{00000000-0005-0000-0000-0000C5490000}"/>
    <cellStyle name="Normal 28 3 2 2 2 5" xfId="5416" xr:uid="{00000000-0005-0000-0000-00003C150000}"/>
    <cellStyle name="Normal 28 3 2 2 2 5 2" xfId="15468" xr:uid="{00000000-0005-0000-0000-0000803C0000}"/>
    <cellStyle name="Normal 28 3 2 2 2 5 2 3" xfId="30564" xr:uid="{00000000-0005-0000-0000-00007A770000}"/>
    <cellStyle name="Normal 28 3 2 2 2 5 3" xfId="10448" xr:uid="{00000000-0005-0000-0000-0000E4280000}"/>
    <cellStyle name="Normal 28 3 2 2 2 5 3 3" xfId="25547" xr:uid="{00000000-0005-0000-0000-0000E1630000}"/>
    <cellStyle name="Normal 28 3 2 2 2 5 5" xfId="20534" xr:uid="{00000000-0005-0000-0000-00004C500000}"/>
    <cellStyle name="Normal 28 3 2 2 2 6" xfId="12126" xr:uid="{00000000-0005-0000-0000-0000722F0000}"/>
    <cellStyle name="Normal 28 3 2 2 2 6 3" xfId="27222" xr:uid="{00000000-0005-0000-0000-00006C6A0000}"/>
    <cellStyle name="Normal 28 3 2 2 2 7" xfId="7105" xr:uid="{00000000-0005-0000-0000-0000D51B0000}"/>
    <cellStyle name="Normal 28 3 2 2 2 7 3" xfId="22205" xr:uid="{00000000-0005-0000-0000-0000D3560000}"/>
    <cellStyle name="Normal 28 3 2 2 2 9" xfId="17192" xr:uid="{00000000-0005-0000-0000-00003E430000}"/>
    <cellStyle name="Normal 28 3 2 2 3" xfId="2243" xr:uid="{00000000-0005-0000-0000-0000D5080000}"/>
    <cellStyle name="Normal 28 3 2 2 3 2" xfId="3082" xr:uid="{00000000-0005-0000-0000-00001C0C0000}"/>
    <cellStyle name="Normal 28 3 2 2 3 2 2" xfId="4771" xr:uid="{00000000-0005-0000-0000-0000B6120000}"/>
    <cellStyle name="Normal 28 3 2 2 3 2 2 2" xfId="14843" xr:uid="{00000000-0005-0000-0000-00000F3A0000}"/>
    <cellStyle name="Normal 28 3 2 2 3 2 2 2 3" xfId="29939" xr:uid="{00000000-0005-0000-0000-000009750000}"/>
    <cellStyle name="Normal 28 3 2 2 3 2 2 3" xfId="9823" xr:uid="{00000000-0005-0000-0000-000073260000}"/>
    <cellStyle name="Normal 28 3 2 2 3 2 2 3 3" xfId="24922" xr:uid="{00000000-0005-0000-0000-000070610000}"/>
    <cellStyle name="Normal 28 3 2 2 3 2 2 5" xfId="19909" xr:uid="{00000000-0005-0000-0000-0000DB4D0000}"/>
    <cellStyle name="Normal 28 3 2 2 3 2 3" xfId="6462" xr:uid="{00000000-0005-0000-0000-000052190000}"/>
    <cellStyle name="Normal 28 3 2 2 3 2 3 2" xfId="16514" xr:uid="{00000000-0005-0000-0000-000096400000}"/>
    <cellStyle name="Normal 28 3 2 2 3 2 3 3" xfId="11494" xr:uid="{00000000-0005-0000-0000-0000FA2C0000}"/>
    <cellStyle name="Normal 28 3 2 2 3 2 3 3 3" xfId="26593" xr:uid="{00000000-0005-0000-0000-0000F7670000}"/>
    <cellStyle name="Normal 28 3 2 2 3 2 3 5" xfId="21580" xr:uid="{00000000-0005-0000-0000-000062540000}"/>
    <cellStyle name="Normal 28 3 2 2 3 2 4" xfId="13172" xr:uid="{00000000-0005-0000-0000-000088330000}"/>
    <cellStyle name="Normal 28 3 2 2 3 2 4 3" xfId="28268" xr:uid="{00000000-0005-0000-0000-0000826E0000}"/>
    <cellStyle name="Normal 28 3 2 2 3 2 5" xfId="8151" xr:uid="{00000000-0005-0000-0000-0000EB1F0000}"/>
    <cellStyle name="Normal 28 3 2 2 3 2 5 3" xfId="23251" xr:uid="{00000000-0005-0000-0000-0000E95A0000}"/>
    <cellStyle name="Normal 28 3 2 2 3 2 7" xfId="18238" xr:uid="{00000000-0005-0000-0000-000054470000}"/>
    <cellStyle name="Normal 28 3 2 2 3 3" xfId="3934" xr:uid="{00000000-0005-0000-0000-0000710F0000}"/>
    <cellStyle name="Normal 28 3 2 2 3 3 2" xfId="14007" xr:uid="{00000000-0005-0000-0000-0000CB360000}"/>
    <cellStyle name="Normal 28 3 2 2 3 3 2 3" xfId="29103" xr:uid="{00000000-0005-0000-0000-0000C5710000}"/>
    <cellStyle name="Normal 28 3 2 2 3 3 3" xfId="8987" xr:uid="{00000000-0005-0000-0000-00002F230000}"/>
    <cellStyle name="Normal 28 3 2 2 3 3 3 3" xfId="24086" xr:uid="{00000000-0005-0000-0000-00002C5E0000}"/>
    <cellStyle name="Normal 28 3 2 2 3 3 5" xfId="19073" xr:uid="{00000000-0005-0000-0000-0000974A0000}"/>
    <cellStyle name="Normal 28 3 2 2 3 4" xfId="5626" xr:uid="{00000000-0005-0000-0000-00000E160000}"/>
    <cellStyle name="Normal 28 3 2 2 3 4 2" xfId="15678" xr:uid="{00000000-0005-0000-0000-0000523D0000}"/>
    <cellStyle name="Normal 28 3 2 2 3 4 2 3" xfId="30774" xr:uid="{00000000-0005-0000-0000-00004C780000}"/>
    <cellStyle name="Normal 28 3 2 2 3 4 3" xfId="10658" xr:uid="{00000000-0005-0000-0000-0000B6290000}"/>
    <cellStyle name="Normal 28 3 2 2 3 4 3 3" xfId="25757" xr:uid="{00000000-0005-0000-0000-0000B3640000}"/>
    <cellStyle name="Normal 28 3 2 2 3 4 5" xfId="20744" xr:uid="{00000000-0005-0000-0000-00001E510000}"/>
    <cellStyle name="Normal 28 3 2 2 3 5" xfId="12336" xr:uid="{00000000-0005-0000-0000-000044300000}"/>
    <cellStyle name="Normal 28 3 2 2 3 5 3" xfId="27432" xr:uid="{00000000-0005-0000-0000-00003E6B0000}"/>
    <cellStyle name="Normal 28 3 2 2 3 6" xfId="7315" xr:uid="{00000000-0005-0000-0000-0000A71C0000}"/>
    <cellStyle name="Normal 28 3 2 2 3 6 3" xfId="22415" xr:uid="{00000000-0005-0000-0000-0000A5570000}"/>
    <cellStyle name="Normal 28 3 2 2 3 8" xfId="17402" xr:uid="{00000000-0005-0000-0000-000010440000}"/>
    <cellStyle name="Normal 28 3 2 2 4" xfId="2664" xr:uid="{00000000-0005-0000-0000-00007A0A0000}"/>
    <cellStyle name="Normal 28 3 2 2 4 2" xfId="4353" xr:uid="{00000000-0005-0000-0000-000014110000}"/>
    <cellStyle name="Normal 28 3 2 2 4 2 2" xfId="14425" xr:uid="{00000000-0005-0000-0000-00006D380000}"/>
    <cellStyle name="Normal 28 3 2 2 4 2 2 3" xfId="29521" xr:uid="{00000000-0005-0000-0000-000067730000}"/>
    <cellStyle name="Normal 28 3 2 2 4 2 3" xfId="9405" xr:uid="{00000000-0005-0000-0000-0000D1240000}"/>
    <cellStyle name="Normal 28 3 2 2 4 2 3 3" xfId="24504" xr:uid="{00000000-0005-0000-0000-0000CE5F0000}"/>
    <cellStyle name="Normal 28 3 2 2 4 2 5" xfId="19491" xr:uid="{00000000-0005-0000-0000-0000394C0000}"/>
    <cellStyle name="Normal 28 3 2 2 4 3" xfId="6044" xr:uid="{00000000-0005-0000-0000-0000B0170000}"/>
    <cellStyle name="Normal 28 3 2 2 4 3 2" xfId="16096" xr:uid="{00000000-0005-0000-0000-0000F43E0000}"/>
    <cellStyle name="Normal 28 3 2 2 4 3 3" xfId="11076" xr:uid="{00000000-0005-0000-0000-0000582B0000}"/>
    <cellStyle name="Normal 28 3 2 2 4 3 3 3" xfId="26175" xr:uid="{00000000-0005-0000-0000-000055660000}"/>
    <cellStyle name="Normal 28 3 2 2 4 3 5" xfId="21162" xr:uid="{00000000-0005-0000-0000-0000C0520000}"/>
    <cellStyle name="Normal 28 3 2 2 4 4" xfId="12754" xr:uid="{00000000-0005-0000-0000-0000E6310000}"/>
    <cellStyle name="Normal 28 3 2 2 4 4 3" xfId="27850" xr:uid="{00000000-0005-0000-0000-0000E06C0000}"/>
    <cellStyle name="Normal 28 3 2 2 4 5" xfId="7733" xr:uid="{00000000-0005-0000-0000-0000491E0000}"/>
    <cellStyle name="Normal 28 3 2 2 4 5 3" xfId="22833" xr:uid="{00000000-0005-0000-0000-000047590000}"/>
    <cellStyle name="Normal 28 3 2 2 4 7" xfId="17820" xr:uid="{00000000-0005-0000-0000-0000B2450000}"/>
    <cellStyle name="Normal 28 3 2 2 5" xfId="3516" xr:uid="{00000000-0005-0000-0000-0000CF0D0000}"/>
    <cellStyle name="Normal 28 3 2 2 5 2" xfId="13589" xr:uid="{00000000-0005-0000-0000-000029350000}"/>
    <cellStyle name="Normal 28 3 2 2 5 2 3" xfId="28685" xr:uid="{00000000-0005-0000-0000-000023700000}"/>
    <cellStyle name="Normal 28 3 2 2 5 3" xfId="8569" xr:uid="{00000000-0005-0000-0000-00008D210000}"/>
    <cellStyle name="Normal 28 3 2 2 5 3 3" xfId="23668" xr:uid="{00000000-0005-0000-0000-00008A5C0000}"/>
    <cellStyle name="Normal 28 3 2 2 5 5" xfId="18655" xr:uid="{00000000-0005-0000-0000-0000F5480000}"/>
    <cellStyle name="Normal 28 3 2 2 6" xfId="5208" xr:uid="{00000000-0005-0000-0000-00006C140000}"/>
    <cellStyle name="Normal 28 3 2 2 6 2" xfId="15260" xr:uid="{00000000-0005-0000-0000-0000B03B0000}"/>
    <cellStyle name="Normal 28 3 2 2 6 2 3" xfId="30356" xr:uid="{00000000-0005-0000-0000-0000AA760000}"/>
    <cellStyle name="Normal 28 3 2 2 6 3" xfId="10240" xr:uid="{00000000-0005-0000-0000-000014280000}"/>
    <cellStyle name="Normal 28 3 2 2 6 3 3" xfId="25339" xr:uid="{00000000-0005-0000-0000-000011630000}"/>
    <cellStyle name="Normal 28 3 2 2 6 5" xfId="20326" xr:uid="{00000000-0005-0000-0000-00007C4F0000}"/>
    <cellStyle name="Normal 28 3 2 2 7" xfId="11918" xr:uid="{00000000-0005-0000-0000-0000A22E0000}"/>
    <cellStyle name="Normal 28 3 2 2 7 3" xfId="27014" xr:uid="{00000000-0005-0000-0000-00009C690000}"/>
    <cellStyle name="Normal 28 3 2 2 8" xfId="6897" xr:uid="{00000000-0005-0000-0000-0000051B0000}"/>
    <cellStyle name="Normal 28 3 2 2 8 3" xfId="21997" xr:uid="{00000000-0005-0000-0000-000003560000}"/>
    <cellStyle name="Normal 28 3 2 3" xfId="1926" xr:uid="{00000000-0005-0000-0000-000098070000}"/>
    <cellStyle name="Normal 28 3 2 3 2" xfId="2347" xr:uid="{00000000-0005-0000-0000-00003D090000}"/>
    <cellStyle name="Normal 28 3 2 3 2 2" xfId="3186" xr:uid="{00000000-0005-0000-0000-0000840C0000}"/>
    <cellStyle name="Normal 28 3 2 3 2 2 2" xfId="4875" xr:uid="{00000000-0005-0000-0000-00001E130000}"/>
    <cellStyle name="Normal 28 3 2 3 2 2 2 2" xfId="14947" xr:uid="{00000000-0005-0000-0000-0000773A0000}"/>
    <cellStyle name="Normal 28 3 2 3 2 2 2 2 3" xfId="30043" xr:uid="{00000000-0005-0000-0000-000071750000}"/>
    <cellStyle name="Normal 28 3 2 3 2 2 2 3" xfId="9927" xr:uid="{00000000-0005-0000-0000-0000DB260000}"/>
    <cellStyle name="Normal 28 3 2 3 2 2 2 3 3" xfId="25026" xr:uid="{00000000-0005-0000-0000-0000D8610000}"/>
    <cellStyle name="Normal 28 3 2 3 2 2 2 5" xfId="20013" xr:uid="{00000000-0005-0000-0000-0000434E0000}"/>
    <cellStyle name="Normal 28 3 2 3 2 2 3" xfId="6566" xr:uid="{00000000-0005-0000-0000-0000BA190000}"/>
    <cellStyle name="Normal 28 3 2 3 2 2 3 2" xfId="16618" xr:uid="{00000000-0005-0000-0000-0000FE400000}"/>
    <cellStyle name="Normal 28 3 2 3 2 2 3 3" xfId="11598" xr:uid="{00000000-0005-0000-0000-0000622D0000}"/>
    <cellStyle name="Normal 28 3 2 3 2 2 3 3 3" xfId="26697" xr:uid="{00000000-0005-0000-0000-00005F680000}"/>
    <cellStyle name="Normal 28 3 2 3 2 2 3 5" xfId="21684" xr:uid="{00000000-0005-0000-0000-0000CA540000}"/>
    <cellStyle name="Normal 28 3 2 3 2 2 4" xfId="13276" xr:uid="{00000000-0005-0000-0000-0000F0330000}"/>
    <cellStyle name="Normal 28 3 2 3 2 2 4 3" xfId="28372" xr:uid="{00000000-0005-0000-0000-0000EA6E0000}"/>
    <cellStyle name="Normal 28 3 2 3 2 2 5" xfId="8255" xr:uid="{00000000-0005-0000-0000-000053200000}"/>
    <cellStyle name="Normal 28 3 2 3 2 2 5 3" xfId="23355" xr:uid="{00000000-0005-0000-0000-0000515B0000}"/>
    <cellStyle name="Normal 28 3 2 3 2 2 7" xfId="18342" xr:uid="{00000000-0005-0000-0000-0000BC470000}"/>
    <cellStyle name="Normal 28 3 2 3 2 3" xfId="4038" xr:uid="{00000000-0005-0000-0000-0000D90F0000}"/>
    <cellStyle name="Normal 28 3 2 3 2 3 2" xfId="14111" xr:uid="{00000000-0005-0000-0000-000033370000}"/>
    <cellStyle name="Normal 28 3 2 3 2 3 2 3" xfId="29207" xr:uid="{00000000-0005-0000-0000-00002D720000}"/>
    <cellStyle name="Normal 28 3 2 3 2 3 3" xfId="9091" xr:uid="{00000000-0005-0000-0000-000097230000}"/>
    <cellStyle name="Normal 28 3 2 3 2 3 3 3" xfId="24190" xr:uid="{00000000-0005-0000-0000-0000945E0000}"/>
    <cellStyle name="Normal 28 3 2 3 2 3 5" xfId="19177" xr:uid="{00000000-0005-0000-0000-0000FF4A0000}"/>
    <cellStyle name="Normal 28 3 2 3 2 4" xfId="5730" xr:uid="{00000000-0005-0000-0000-000076160000}"/>
    <cellStyle name="Normal 28 3 2 3 2 4 2" xfId="15782" xr:uid="{00000000-0005-0000-0000-0000BA3D0000}"/>
    <cellStyle name="Normal 28 3 2 3 2 4 2 3" xfId="30878" xr:uid="{00000000-0005-0000-0000-0000B4780000}"/>
    <cellStyle name="Normal 28 3 2 3 2 4 3" xfId="10762" xr:uid="{00000000-0005-0000-0000-00001E2A0000}"/>
    <cellStyle name="Normal 28 3 2 3 2 4 3 3" xfId="25861" xr:uid="{00000000-0005-0000-0000-00001B650000}"/>
    <cellStyle name="Normal 28 3 2 3 2 4 5" xfId="20848" xr:uid="{00000000-0005-0000-0000-000086510000}"/>
    <cellStyle name="Normal 28 3 2 3 2 5" xfId="12440" xr:uid="{00000000-0005-0000-0000-0000AC300000}"/>
    <cellStyle name="Normal 28 3 2 3 2 5 3" xfId="27536" xr:uid="{00000000-0005-0000-0000-0000A66B0000}"/>
    <cellStyle name="Normal 28 3 2 3 2 6" xfId="7419" xr:uid="{00000000-0005-0000-0000-00000F1D0000}"/>
    <cellStyle name="Normal 28 3 2 3 2 6 3" xfId="22519" xr:uid="{00000000-0005-0000-0000-00000D580000}"/>
    <cellStyle name="Normal 28 3 2 3 2 8" xfId="17506" xr:uid="{00000000-0005-0000-0000-000078440000}"/>
    <cellStyle name="Normal 28 3 2 3 3" xfId="2768" xr:uid="{00000000-0005-0000-0000-0000E20A0000}"/>
    <cellStyle name="Normal 28 3 2 3 3 2" xfId="4457" xr:uid="{00000000-0005-0000-0000-00007C110000}"/>
    <cellStyle name="Normal 28 3 2 3 3 2 2" xfId="14529" xr:uid="{00000000-0005-0000-0000-0000D5380000}"/>
    <cellStyle name="Normal 28 3 2 3 3 2 2 3" xfId="29625" xr:uid="{00000000-0005-0000-0000-0000CF730000}"/>
    <cellStyle name="Normal 28 3 2 3 3 2 3" xfId="9509" xr:uid="{00000000-0005-0000-0000-000039250000}"/>
    <cellStyle name="Normal 28 3 2 3 3 2 3 3" xfId="24608" xr:uid="{00000000-0005-0000-0000-000036600000}"/>
    <cellStyle name="Normal 28 3 2 3 3 2 5" xfId="19595" xr:uid="{00000000-0005-0000-0000-0000A14C0000}"/>
    <cellStyle name="Normal 28 3 2 3 3 3" xfId="6148" xr:uid="{00000000-0005-0000-0000-000018180000}"/>
    <cellStyle name="Normal 28 3 2 3 3 3 2" xfId="16200" xr:uid="{00000000-0005-0000-0000-00005C3F0000}"/>
    <cellStyle name="Normal 28 3 2 3 3 3 3" xfId="11180" xr:uid="{00000000-0005-0000-0000-0000C02B0000}"/>
    <cellStyle name="Normal 28 3 2 3 3 3 3 3" xfId="26279" xr:uid="{00000000-0005-0000-0000-0000BD660000}"/>
    <cellStyle name="Normal 28 3 2 3 3 3 5" xfId="21266" xr:uid="{00000000-0005-0000-0000-000028530000}"/>
    <cellStyle name="Normal 28 3 2 3 3 4" xfId="12858" xr:uid="{00000000-0005-0000-0000-00004E320000}"/>
    <cellStyle name="Normal 28 3 2 3 3 4 3" xfId="27954" xr:uid="{00000000-0005-0000-0000-0000486D0000}"/>
    <cellStyle name="Normal 28 3 2 3 3 5" xfId="7837" xr:uid="{00000000-0005-0000-0000-0000B11E0000}"/>
    <cellStyle name="Normal 28 3 2 3 3 5 3" xfId="22937" xr:uid="{00000000-0005-0000-0000-0000AF590000}"/>
    <cellStyle name="Normal 28 3 2 3 3 7" xfId="17924" xr:uid="{00000000-0005-0000-0000-00001A460000}"/>
    <cellStyle name="Normal 28 3 2 3 4" xfId="3620" xr:uid="{00000000-0005-0000-0000-0000370E0000}"/>
    <cellStyle name="Normal 28 3 2 3 4 2" xfId="13693" xr:uid="{00000000-0005-0000-0000-000091350000}"/>
    <cellStyle name="Normal 28 3 2 3 4 2 3" xfId="28789" xr:uid="{00000000-0005-0000-0000-00008B700000}"/>
    <cellStyle name="Normal 28 3 2 3 4 3" xfId="8673" xr:uid="{00000000-0005-0000-0000-0000F5210000}"/>
    <cellStyle name="Normal 28 3 2 3 4 3 3" xfId="23772" xr:uid="{00000000-0005-0000-0000-0000F25C0000}"/>
    <cellStyle name="Normal 28 3 2 3 4 5" xfId="18759" xr:uid="{00000000-0005-0000-0000-00005D490000}"/>
    <cellStyle name="Normal 28 3 2 3 5" xfId="5312" xr:uid="{00000000-0005-0000-0000-0000D4140000}"/>
    <cellStyle name="Normal 28 3 2 3 5 2" xfId="15364" xr:uid="{00000000-0005-0000-0000-0000183C0000}"/>
    <cellStyle name="Normal 28 3 2 3 5 2 3" xfId="30460" xr:uid="{00000000-0005-0000-0000-000012770000}"/>
    <cellStyle name="Normal 28 3 2 3 5 3" xfId="10344" xr:uid="{00000000-0005-0000-0000-00007C280000}"/>
    <cellStyle name="Normal 28 3 2 3 5 3 3" xfId="25443" xr:uid="{00000000-0005-0000-0000-000079630000}"/>
    <cellStyle name="Normal 28 3 2 3 5 5" xfId="20430" xr:uid="{00000000-0005-0000-0000-0000E44F0000}"/>
    <cellStyle name="Normal 28 3 2 3 6" xfId="12022" xr:uid="{00000000-0005-0000-0000-00000A2F0000}"/>
    <cellStyle name="Normal 28 3 2 3 6 3" xfId="27118" xr:uid="{00000000-0005-0000-0000-0000046A0000}"/>
    <cellStyle name="Normal 28 3 2 3 7" xfId="7001" xr:uid="{00000000-0005-0000-0000-00006D1B0000}"/>
    <cellStyle name="Normal 28 3 2 3 7 3" xfId="22101" xr:uid="{00000000-0005-0000-0000-00006B560000}"/>
    <cellStyle name="Normal 28 3 2 3 9" xfId="17088" xr:uid="{00000000-0005-0000-0000-0000D6420000}"/>
    <cellStyle name="Normal 28 3 2 4" xfId="2139" xr:uid="{00000000-0005-0000-0000-00006D080000}"/>
    <cellStyle name="Normal 28 3 2 4 2" xfId="2978" xr:uid="{00000000-0005-0000-0000-0000B40B0000}"/>
    <cellStyle name="Normal 28 3 2 4 2 2" xfId="4667" xr:uid="{00000000-0005-0000-0000-00004E120000}"/>
    <cellStyle name="Normal 28 3 2 4 2 2 2" xfId="14739" xr:uid="{00000000-0005-0000-0000-0000A7390000}"/>
    <cellStyle name="Normal 28 3 2 4 2 2 2 3" xfId="29835" xr:uid="{00000000-0005-0000-0000-0000A1740000}"/>
    <cellStyle name="Normal 28 3 2 4 2 2 3" xfId="9719" xr:uid="{00000000-0005-0000-0000-00000B260000}"/>
    <cellStyle name="Normal 28 3 2 4 2 2 3 3" xfId="24818" xr:uid="{00000000-0005-0000-0000-000008610000}"/>
    <cellStyle name="Normal 28 3 2 4 2 2 5" xfId="19805" xr:uid="{00000000-0005-0000-0000-0000734D0000}"/>
    <cellStyle name="Normal 28 3 2 4 2 3" xfId="6358" xr:uid="{00000000-0005-0000-0000-0000EA180000}"/>
    <cellStyle name="Normal 28 3 2 4 2 3 2" xfId="16410" xr:uid="{00000000-0005-0000-0000-00002E400000}"/>
    <cellStyle name="Normal 28 3 2 4 2 3 3" xfId="11390" xr:uid="{00000000-0005-0000-0000-0000922C0000}"/>
    <cellStyle name="Normal 28 3 2 4 2 3 3 3" xfId="26489" xr:uid="{00000000-0005-0000-0000-00008F670000}"/>
    <cellStyle name="Normal 28 3 2 4 2 3 5" xfId="21476" xr:uid="{00000000-0005-0000-0000-0000FA530000}"/>
    <cellStyle name="Normal 28 3 2 4 2 4" xfId="13068" xr:uid="{00000000-0005-0000-0000-000020330000}"/>
    <cellStyle name="Normal 28 3 2 4 2 4 3" xfId="28164" xr:uid="{00000000-0005-0000-0000-00001A6E0000}"/>
    <cellStyle name="Normal 28 3 2 4 2 5" xfId="8047" xr:uid="{00000000-0005-0000-0000-0000831F0000}"/>
    <cellStyle name="Normal 28 3 2 4 2 5 3" xfId="23147" xr:uid="{00000000-0005-0000-0000-0000815A0000}"/>
    <cellStyle name="Normal 28 3 2 4 2 7" xfId="18134" xr:uid="{00000000-0005-0000-0000-0000EC460000}"/>
    <cellStyle name="Normal 28 3 2 4 3" xfId="3830" xr:uid="{00000000-0005-0000-0000-0000090F0000}"/>
    <cellStyle name="Normal 28 3 2 4 3 2" xfId="13903" xr:uid="{00000000-0005-0000-0000-000063360000}"/>
    <cellStyle name="Normal 28 3 2 4 3 2 3" xfId="28999" xr:uid="{00000000-0005-0000-0000-00005D710000}"/>
    <cellStyle name="Normal 28 3 2 4 3 3" xfId="8883" xr:uid="{00000000-0005-0000-0000-0000C7220000}"/>
    <cellStyle name="Normal 28 3 2 4 3 3 3" xfId="23982" xr:uid="{00000000-0005-0000-0000-0000C45D0000}"/>
    <cellStyle name="Normal 28 3 2 4 3 5" xfId="18969" xr:uid="{00000000-0005-0000-0000-00002F4A0000}"/>
    <cellStyle name="Normal 28 3 2 4 4" xfId="5522" xr:uid="{00000000-0005-0000-0000-0000A6150000}"/>
    <cellStyle name="Normal 28 3 2 4 4 2" xfId="15574" xr:uid="{00000000-0005-0000-0000-0000EA3C0000}"/>
    <cellStyle name="Normal 28 3 2 4 4 2 3" xfId="30670" xr:uid="{00000000-0005-0000-0000-0000E4770000}"/>
    <cellStyle name="Normal 28 3 2 4 4 3" xfId="10554" xr:uid="{00000000-0005-0000-0000-00004E290000}"/>
    <cellStyle name="Normal 28 3 2 4 4 3 3" xfId="25653" xr:uid="{00000000-0005-0000-0000-00004B640000}"/>
    <cellStyle name="Normal 28 3 2 4 4 5" xfId="20640" xr:uid="{00000000-0005-0000-0000-0000B6500000}"/>
    <cellStyle name="Normal 28 3 2 4 5" xfId="12232" xr:uid="{00000000-0005-0000-0000-0000DC2F0000}"/>
    <cellStyle name="Normal 28 3 2 4 5 3" xfId="27328" xr:uid="{00000000-0005-0000-0000-0000D66A0000}"/>
    <cellStyle name="Normal 28 3 2 4 6" xfId="7211" xr:uid="{00000000-0005-0000-0000-00003F1C0000}"/>
    <cellStyle name="Normal 28 3 2 4 6 3" xfId="22311" xr:uid="{00000000-0005-0000-0000-00003D570000}"/>
    <cellStyle name="Normal 28 3 2 4 8" xfId="17298" xr:uid="{00000000-0005-0000-0000-0000A8430000}"/>
    <cellStyle name="Normal 28 3 2 5" xfId="2560" xr:uid="{00000000-0005-0000-0000-0000120A0000}"/>
    <cellStyle name="Normal 28 3 2 5 2" xfId="4249" xr:uid="{00000000-0005-0000-0000-0000AC100000}"/>
    <cellStyle name="Normal 28 3 2 5 2 2" xfId="14321" xr:uid="{00000000-0005-0000-0000-000005380000}"/>
    <cellStyle name="Normal 28 3 2 5 2 2 3" xfId="29417" xr:uid="{00000000-0005-0000-0000-0000FF720000}"/>
    <cellStyle name="Normal 28 3 2 5 2 3" xfId="9301" xr:uid="{00000000-0005-0000-0000-000069240000}"/>
    <cellStyle name="Normal 28 3 2 5 2 3 3" xfId="24400" xr:uid="{00000000-0005-0000-0000-0000665F0000}"/>
    <cellStyle name="Normal 28 3 2 5 2 5" xfId="19387" xr:uid="{00000000-0005-0000-0000-0000D14B0000}"/>
    <cellStyle name="Normal 28 3 2 5 3" xfId="5940" xr:uid="{00000000-0005-0000-0000-000048170000}"/>
    <cellStyle name="Normal 28 3 2 5 3 2" xfId="15992" xr:uid="{00000000-0005-0000-0000-00008C3E0000}"/>
    <cellStyle name="Normal 28 3 2 5 3 3" xfId="10972" xr:uid="{00000000-0005-0000-0000-0000F02A0000}"/>
    <cellStyle name="Normal 28 3 2 5 3 3 3" xfId="26071" xr:uid="{00000000-0005-0000-0000-0000ED650000}"/>
    <cellStyle name="Normal 28 3 2 5 3 5" xfId="21058" xr:uid="{00000000-0005-0000-0000-000058520000}"/>
    <cellStyle name="Normal 28 3 2 5 4" xfId="12650" xr:uid="{00000000-0005-0000-0000-00007E310000}"/>
    <cellStyle name="Normal 28 3 2 5 4 3" xfId="27746" xr:uid="{00000000-0005-0000-0000-0000786C0000}"/>
    <cellStyle name="Normal 28 3 2 5 5" xfId="7629" xr:uid="{00000000-0005-0000-0000-0000E11D0000}"/>
    <cellStyle name="Normal 28 3 2 5 5 3" xfId="22729" xr:uid="{00000000-0005-0000-0000-0000DF580000}"/>
    <cellStyle name="Normal 28 3 2 5 7" xfId="17716" xr:uid="{00000000-0005-0000-0000-00004A450000}"/>
    <cellStyle name="Normal 28 3 2 6" xfId="3412" xr:uid="{00000000-0005-0000-0000-0000670D0000}"/>
    <cellStyle name="Normal 28 3 2 6 2" xfId="13485" xr:uid="{00000000-0005-0000-0000-0000C1340000}"/>
    <cellStyle name="Normal 28 3 2 6 2 3" xfId="28581" xr:uid="{00000000-0005-0000-0000-0000BB6F0000}"/>
    <cellStyle name="Normal 28 3 2 6 3" xfId="8465" xr:uid="{00000000-0005-0000-0000-000025210000}"/>
    <cellStyle name="Normal 28 3 2 6 3 3" xfId="23564" xr:uid="{00000000-0005-0000-0000-0000225C0000}"/>
    <cellStyle name="Normal 28 3 2 6 5" xfId="18551" xr:uid="{00000000-0005-0000-0000-00008D480000}"/>
    <cellStyle name="Normal 28 3 2 7" xfId="5104" xr:uid="{00000000-0005-0000-0000-000004140000}"/>
    <cellStyle name="Normal 28 3 2 7 2" xfId="15156" xr:uid="{00000000-0005-0000-0000-0000483B0000}"/>
    <cellStyle name="Normal 28 3 2 7 2 3" xfId="30252" xr:uid="{00000000-0005-0000-0000-000042760000}"/>
    <cellStyle name="Normal 28 3 2 7 3" xfId="10136" xr:uid="{00000000-0005-0000-0000-0000AC270000}"/>
    <cellStyle name="Normal 28 3 2 7 3 3" xfId="25235" xr:uid="{00000000-0005-0000-0000-0000A9620000}"/>
    <cellStyle name="Normal 28 3 2 7 5" xfId="20222" xr:uid="{00000000-0005-0000-0000-0000144F0000}"/>
    <cellStyle name="Normal 28 3 2 8" xfId="11814" xr:uid="{00000000-0005-0000-0000-00003A2E0000}"/>
    <cellStyle name="Normal 28 3 2 8 3" xfId="26910" xr:uid="{00000000-0005-0000-0000-000034690000}"/>
    <cellStyle name="Normal 28 3 2 9" xfId="6793" xr:uid="{00000000-0005-0000-0000-00009D1A0000}"/>
    <cellStyle name="Normal 28 3 2 9 3" xfId="21893" xr:uid="{00000000-0005-0000-0000-00009B550000}"/>
    <cellStyle name="Normal 28 3 3" xfId="1759" xr:uid="{00000000-0005-0000-0000-0000F1060000}"/>
    <cellStyle name="Normal 28 3 3 10" xfId="16932" xr:uid="{00000000-0005-0000-0000-00003A420000}"/>
    <cellStyle name="Normal 28 3 3 2" xfId="1978" xr:uid="{00000000-0005-0000-0000-0000CC070000}"/>
    <cellStyle name="Normal 28 3 3 2 2" xfId="2399" xr:uid="{00000000-0005-0000-0000-000071090000}"/>
    <cellStyle name="Normal 28 3 3 2 2 2" xfId="3238" xr:uid="{00000000-0005-0000-0000-0000B80C0000}"/>
    <cellStyle name="Normal 28 3 3 2 2 2 2" xfId="4927" xr:uid="{00000000-0005-0000-0000-000052130000}"/>
    <cellStyle name="Normal 28 3 3 2 2 2 2 2" xfId="14999" xr:uid="{00000000-0005-0000-0000-0000AB3A0000}"/>
    <cellStyle name="Normal 28 3 3 2 2 2 2 2 3" xfId="30095" xr:uid="{00000000-0005-0000-0000-0000A5750000}"/>
    <cellStyle name="Normal 28 3 3 2 2 2 2 3" xfId="9979" xr:uid="{00000000-0005-0000-0000-00000F270000}"/>
    <cellStyle name="Normal 28 3 3 2 2 2 2 3 3" xfId="25078" xr:uid="{00000000-0005-0000-0000-00000C620000}"/>
    <cellStyle name="Normal 28 3 3 2 2 2 2 5" xfId="20065" xr:uid="{00000000-0005-0000-0000-0000774E0000}"/>
    <cellStyle name="Normal 28 3 3 2 2 2 3" xfId="6618" xr:uid="{00000000-0005-0000-0000-0000EE190000}"/>
    <cellStyle name="Normal 28 3 3 2 2 2 3 2" xfId="16670" xr:uid="{00000000-0005-0000-0000-000032410000}"/>
    <cellStyle name="Normal 28 3 3 2 2 2 3 3" xfId="11650" xr:uid="{00000000-0005-0000-0000-0000962D0000}"/>
    <cellStyle name="Normal 28 3 3 2 2 2 3 3 3" xfId="26749" xr:uid="{00000000-0005-0000-0000-000093680000}"/>
    <cellStyle name="Normal 28 3 3 2 2 2 3 5" xfId="21736" xr:uid="{00000000-0005-0000-0000-0000FE540000}"/>
    <cellStyle name="Normal 28 3 3 2 2 2 4" xfId="13328" xr:uid="{00000000-0005-0000-0000-000024340000}"/>
    <cellStyle name="Normal 28 3 3 2 2 2 4 3" xfId="28424" xr:uid="{00000000-0005-0000-0000-00001E6F0000}"/>
    <cellStyle name="Normal 28 3 3 2 2 2 5" xfId="8307" xr:uid="{00000000-0005-0000-0000-000087200000}"/>
    <cellStyle name="Normal 28 3 3 2 2 2 5 3" xfId="23407" xr:uid="{00000000-0005-0000-0000-0000855B0000}"/>
    <cellStyle name="Normal 28 3 3 2 2 2 7" xfId="18394" xr:uid="{00000000-0005-0000-0000-0000F0470000}"/>
    <cellStyle name="Normal 28 3 3 2 2 3" xfId="4090" xr:uid="{00000000-0005-0000-0000-00000D100000}"/>
    <cellStyle name="Normal 28 3 3 2 2 3 2" xfId="14163" xr:uid="{00000000-0005-0000-0000-000067370000}"/>
    <cellStyle name="Normal 28 3 3 2 2 3 2 3" xfId="29259" xr:uid="{00000000-0005-0000-0000-000061720000}"/>
    <cellStyle name="Normal 28 3 3 2 2 3 3" xfId="9143" xr:uid="{00000000-0005-0000-0000-0000CB230000}"/>
    <cellStyle name="Normal 28 3 3 2 2 3 3 3" xfId="24242" xr:uid="{00000000-0005-0000-0000-0000C85E0000}"/>
    <cellStyle name="Normal 28 3 3 2 2 3 5" xfId="19229" xr:uid="{00000000-0005-0000-0000-0000334B0000}"/>
    <cellStyle name="Normal 28 3 3 2 2 4" xfId="5782" xr:uid="{00000000-0005-0000-0000-0000AA160000}"/>
    <cellStyle name="Normal 28 3 3 2 2 4 2" xfId="15834" xr:uid="{00000000-0005-0000-0000-0000EE3D0000}"/>
    <cellStyle name="Normal 28 3 3 2 2 4 3" xfId="10814" xr:uid="{00000000-0005-0000-0000-0000522A0000}"/>
    <cellStyle name="Normal 28 3 3 2 2 4 3 3" xfId="25913" xr:uid="{00000000-0005-0000-0000-00004F650000}"/>
    <cellStyle name="Normal 28 3 3 2 2 4 5" xfId="20900" xr:uid="{00000000-0005-0000-0000-0000BA510000}"/>
    <cellStyle name="Normal 28 3 3 2 2 5" xfId="12492" xr:uid="{00000000-0005-0000-0000-0000E0300000}"/>
    <cellStyle name="Normal 28 3 3 2 2 5 3" xfId="27588" xr:uid="{00000000-0005-0000-0000-0000DA6B0000}"/>
    <cellStyle name="Normal 28 3 3 2 2 6" xfId="7471" xr:uid="{00000000-0005-0000-0000-0000431D0000}"/>
    <cellStyle name="Normal 28 3 3 2 2 6 3" xfId="22571" xr:uid="{00000000-0005-0000-0000-000041580000}"/>
    <cellStyle name="Normal 28 3 3 2 2 8" xfId="17558" xr:uid="{00000000-0005-0000-0000-0000AC440000}"/>
    <cellStyle name="Normal 28 3 3 2 3" xfId="2820" xr:uid="{00000000-0005-0000-0000-0000160B0000}"/>
    <cellStyle name="Normal 28 3 3 2 3 2" xfId="4509" xr:uid="{00000000-0005-0000-0000-0000B0110000}"/>
    <cellStyle name="Normal 28 3 3 2 3 2 2" xfId="14581" xr:uid="{00000000-0005-0000-0000-000009390000}"/>
    <cellStyle name="Normal 28 3 3 2 3 2 2 3" xfId="29677" xr:uid="{00000000-0005-0000-0000-000003740000}"/>
    <cellStyle name="Normal 28 3 3 2 3 2 3" xfId="9561" xr:uid="{00000000-0005-0000-0000-00006D250000}"/>
    <cellStyle name="Normal 28 3 3 2 3 2 3 3" xfId="24660" xr:uid="{00000000-0005-0000-0000-00006A600000}"/>
    <cellStyle name="Normal 28 3 3 2 3 2 5" xfId="19647" xr:uid="{00000000-0005-0000-0000-0000D54C0000}"/>
    <cellStyle name="Normal 28 3 3 2 3 3" xfId="6200" xr:uid="{00000000-0005-0000-0000-00004C180000}"/>
    <cellStyle name="Normal 28 3 3 2 3 3 2" xfId="16252" xr:uid="{00000000-0005-0000-0000-0000903F0000}"/>
    <cellStyle name="Normal 28 3 3 2 3 3 3" xfId="11232" xr:uid="{00000000-0005-0000-0000-0000F42B0000}"/>
    <cellStyle name="Normal 28 3 3 2 3 3 3 3" xfId="26331" xr:uid="{00000000-0005-0000-0000-0000F1660000}"/>
    <cellStyle name="Normal 28 3 3 2 3 3 5" xfId="21318" xr:uid="{00000000-0005-0000-0000-00005C530000}"/>
    <cellStyle name="Normal 28 3 3 2 3 4" xfId="12910" xr:uid="{00000000-0005-0000-0000-000082320000}"/>
    <cellStyle name="Normal 28 3 3 2 3 4 3" xfId="28006" xr:uid="{00000000-0005-0000-0000-00007C6D0000}"/>
    <cellStyle name="Normal 28 3 3 2 3 5" xfId="7889" xr:uid="{00000000-0005-0000-0000-0000E51E0000}"/>
    <cellStyle name="Normal 28 3 3 2 3 5 3" xfId="22989" xr:uid="{00000000-0005-0000-0000-0000E3590000}"/>
    <cellStyle name="Normal 28 3 3 2 3 7" xfId="17976" xr:uid="{00000000-0005-0000-0000-00004E460000}"/>
    <cellStyle name="Normal 28 3 3 2 4" xfId="3672" xr:uid="{00000000-0005-0000-0000-00006B0E0000}"/>
    <cellStyle name="Normal 28 3 3 2 4 2" xfId="13745" xr:uid="{00000000-0005-0000-0000-0000C5350000}"/>
    <cellStyle name="Normal 28 3 3 2 4 2 3" xfId="28841" xr:uid="{00000000-0005-0000-0000-0000BF700000}"/>
    <cellStyle name="Normal 28 3 3 2 4 3" xfId="8725" xr:uid="{00000000-0005-0000-0000-000029220000}"/>
    <cellStyle name="Normal 28 3 3 2 4 3 3" xfId="23824" xr:uid="{00000000-0005-0000-0000-0000265D0000}"/>
    <cellStyle name="Normal 28 3 3 2 4 5" xfId="18811" xr:uid="{00000000-0005-0000-0000-000091490000}"/>
    <cellStyle name="Normal 28 3 3 2 5" xfId="5364" xr:uid="{00000000-0005-0000-0000-000008150000}"/>
    <cellStyle name="Normal 28 3 3 2 5 2" xfId="15416" xr:uid="{00000000-0005-0000-0000-00004C3C0000}"/>
    <cellStyle name="Normal 28 3 3 2 5 2 3" xfId="30512" xr:uid="{00000000-0005-0000-0000-000046770000}"/>
    <cellStyle name="Normal 28 3 3 2 5 3" xfId="10396" xr:uid="{00000000-0005-0000-0000-0000B0280000}"/>
    <cellStyle name="Normal 28 3 3 2 5 3 3" xfId="25495" xr:uid="{00000000-0005-0000-0000-0000AD630000}"/>
    <cellStyle name="Normal 28 3 3 2 5 5" xfId="20482" xr:uid="{00000000-0005-0000-0000-000018500000}"/>
    <cellStyle name="Normal 28 3 3 2 6" xfId="12074" xr:uid="{00000000-0005-0000-0000-00003E2F0000}"/>
    <cellStyle name="Normal 28 3 3 2 6 3" xfId="27170" xr:uid="{00000000-0005-0000-0000-0000386A0000}"/>
    <cellStyle name="Normal 28 3 3 2 7" xfId="7053" xr:uid="{00000000-0005-0000-0000-0000A11B0000}"/>
    <cellStyle name="Normal 28 3 3 2 7 3" xfId="22153" xr:uid="{00000000-0005-0000-0000-00009F560000}"/>
    <cellStyle name="Normal 28 3 3 2 9" xfId="17140" xr:uid="{00000000-0005-0000-0000-00000A430000}"/>
    <cellStyle name="Normal 28 3 3 3" xfId="2191" xr:uid="{00000000-0005-0000-0000-0000A1080000}"/>
    <cellStyle name="Normal 28 3 3 3 2" xfId="3030" xr:uid="{00000000-0005-0000-0000-0000E80B0000}"/>
    <cellStyle name="Normal 28 3 3 3 2 2" xfId="4719" xr:uid="{00000000-0005-0000-0000-000082120000}"/>
    <cellStyle name="Normal 28 3 3 3 2 2 2" xfId="14791" xr:uid="{00000000-0005-0000-0000-0000DB390000}"/>
    <cellStyle name="Normal 28 3 3 3 2 2 2 3" xfId="29887" xr:uid="{00000000-0005-0000-0000-0000D5740000}"/>
    <cellStyle name="Normal 28 3 3 3 2 2 3" xfId="9771" xr:uid="{00000000-0005-0000-0000-00003F260000}"/>
    <cellStyle name="Normal 28 3 3 3 2 2 3 3" xfId="24870" xr:uid="{00000000-0005-0000-0000-00003C610000}"/>
    <cellStyle name="Normal 28 3 3 3 2 2 5" xfId="19857" xr:uid="{00000000-0005-0000-0000-0000A74D0000}"/>
    <cellStyle name="Normal 28 3 3 3 2 3" xfId="6410" xr:uid="{00000000-0005-0000-0000-00001E190000}"/>
    <cellStyle name="Normal 28 3 3 3 2 3 2" xfId="16462" xr:uid="{00000000-0005-0000-0000-000062400000}"/>
    <cellStyle name="Normal 28 3 3 3 2 3 3" xfId="11442" xr:uid="{00000000-0005-0000-0000-0000C62C0000}"/>
    <cellStyle name="Normal 28 3 3 3 2 3 3 3" xfId="26541" xr:uid="{00000000-0005-0000-0000-0000C3670000}"/>
    <cellStyle name="Normal 28 3 3 3 2 3 5" xfId="21528" xr:uid="{00000000-0005-0000-0000-00002E540000}"/>
    <cellStyle name="Normal 28 3 3 3 2 4" xfId="13120" xr:uid="{00000000-0005-0000-0000-000054330000}"/>
    <cellStyle name="Normal 28 3 3 3 2 4 3" xfId="28216" xr:uid="{00000000-0005-0000-0000-00004E6E0000}"/>
    <cellStyle name="Normal 28 3 3 3 2 5" xfId="8099" xr:uid="{00000000-0005-0000-0000-0000B71F0000}"/>
    <cellStyle name="Normal 28 3 3 3 2 5 3" xfId="23199" xr:uid="{00000000-0005-0000-0000-0000B55A0000}"/>
    <cellStyle name="Normal 28 3 3 3 2 7" xfId="18186" xr:uid="{00000000-0005-0000-0000-000020470000}"/>
    <cellStyle name="Normal 28 3 3 3 3" xfId="3882" xr:uid="{00000000-0005-0000-0000-00003D0F0000}"/>
    <cellStyle name="Normal 28 3 3 3 3 2" xfId="13955" xr:uid="{00000000-0005-0000-0000-000097360000}"/>
    <cellStyle name="Normal 28 3 3 3 3 2 3" xfId="29051" xr:uid="{00000000-0005-0000-0000-000091710000}"/>
    <cellStyle name="Normal 28 3 3 3 3 3" xfId="8935" xr:uid="{00000000-0005-0000-0000-0000FB220000}"/>
    <cellStyle name="Normal 28 3 3 3 3 3 3" xfId="24034" xr:uid="{00000000-0005-0000-0000-0000F85D0000}"/>
    <cellStyle name="Normal 28 3 3 3 3 5" xfId="19021" xr:uid="{00000000-0005-0000-0000-0000634A0000}"/>
    <cellStyle name="Normal 28 3 3 3 4" xfId="5574" xr:uid="{00000000-0005-0000-0000-0000DA150000}"/>
    <cellStyle name="Normal 28 3 3 3 4 2" xfId="15626" xr:uid="{00000000-0005-0000-0000-00001E3D0000}"/>
    <cellStyle name="Normal 28 3 3 3 4 2 3" xfId="30722" xr:uid="{00000000-0005-0000-0000-000018780000}"/>
    <cellStyle name="Normal 28 3 3 3 4 3" xfId="10606" xr:uid="{00000000-0005-0000-0000-000082290000}"/>
    <cellStyle name="Normal 28 3 3 3 4 3 3" xfId="25705" xr:uid="{00000000-0005-0000-0000-00007F640000}"/>
    <cellStyle name="Normal 28 3 3 3 4 5" xfId="20692" xr:uid="{00000000-0005-0000-0000-0000EA500000}"/>
    <cellStyle name="Normal 28 3 3 3 5" xfId="12284" xr:uid="{00000000-0005-0000-0000-000010300000}"/>
    <cellStyle name="Normal 28 3 3 3 5 3" xfId="27380" xr:uid="{00000000-0005-0000-0000-00000A6B0000}"/>
    <cellStyle name="Normal 28 3 3 3 6" xfId="7263" xr:uid="{00000000-0005-0000-0000-0000731C0000}"/>
    <cellStyle name="Normal 28 3 3 3 6 3" xfId="22363" xr:uid="{00000000-0005-0000-0000-000071570000}"/>
    <cellStyle name="Normal 28 3 3 3 8" xfId="17350" xr:uid="{00000000-0005-0000-0000-0000DC430000}"/>
    <cellStyle name="Normal 28 3 3 4" xfId="2612" xr:uid="{00000000-0005-0000-0000-0000460A0000}"/>
    <cellStyle name="Normal 28 3 3 4 2" xfId="4301" xr:uid="{00000000-0005-0000-0000-0000E0100000}"/>
    <cellStyle name="Normal 28 3 3 4 2 2" xfId="14373" xr:uid="{00000000-0005-0000-0000-000039380000}"/>
    <cellStyle name="Normal 28 3 3 4 2 2 3" xfId="29469" xr:uid="{00000000-0005-0000-0000-000033730000}"/>
    <cellStyle name="Normal 28 3 3 4 2 3" xfId="9353" xr:uid="{00000000-0005-0000-0000-00009D240000}"/>
    <cellStyle name="Normal 28 3 3 4 2 3 3" xfId="24452" xr:uid="{00000000-0005-0000-0000-00009A5F0000}"/>
    <cellStyle name="Normal 28 3 3 4 2 5" xfId="19439" xr:uid="{00000000-0005-0000-0000-0000054C0000}"/>
    <cellStyle name="Normal 28 3 3 4 3" xfId="5992" xr:uid="{00000000-0005-0000-0000-00007C170000}"/>
    <cellStyle name="Normal 28 3 3 4 3 2" xfId="16044" xr:uid="{00000000-0005-0000-0000-0000C03E0000}"/>
    <cellStyle name="Normal 28 3 3 4 3 3" xfId="11024" xr:uid="{00000000-0005-0000-0000-0000242B0000}"/>
    <cellStyle name="Normal 28 3 3 4 3 3 3" xfId="26123" xr:uid="{00000000-0005-0000-0000-000021660000}"/>
    <cellStyle name="Normal 28 3 3 4 3 5" xfId="21110" xr:uid="{00000000-0005-0000-0000-00008C520000}"/>
    <cellStyle name="Normal 28 3 3 4 4" xfId="12702" xr:uid="{00000000-0005-0000-0000-0000B2310000}"/>
    <cellStyle name="Normal 28 3 3 4 4 3" xfId="27798" xr:uid="{00000000-0005-0000-0000-0000AC6C0000}"/>
    <cellStyle name="Normal 28 3 3 4 5" xfId="7681" xr:uid="{00000000-0005-0000-0000-0000151E0000}"/>
    <cellStyle name="Normal 28 3 3 4 5 3" xfId="22781" xr:uid="{00000000-0005-0000-0000-000013590000}"/>
    <cellStyle name="Normal 28 3 3 4 7" xfId="17768" xr:uid="{00000000-0005-0000-0000-00007E450000}"/>
    <cellStyle name="Normal 28 3 3 5" xfId="3464" xr:uid="{00000000-0005-0000-0000-00009B0D0000}"/>
    <cellStyle name="Normal 28 3 3 5 2" xfId="13537" xr:uid="{00000000-0005-0000-0000-0000F5340000}"/>
    <cellStyle name="Normal 28 3 3 5 2 3" xfId="28633" xr:uid="{00000000-0005-0000-0000-0000EF6F0000}"/>
    <cellStyle name="Normal 28 3 3 5 3" xfId="8517" xr:uid="{00000000-0005-0000-0000-000059210000}"/>
    <cellStyle name="Normal 28 3 3 5 3 3" xfId="23616" xr:uid="{00000000-0005-0000-0000-0000565C0000}"/>
    <cellStyle name="Normal 28 3 3 5 5" xfId="18603" xr:uid="{00000000-0005-0000-0000-0000C1480000}"/>
    <cellStyle name="Normal 28 3 3 6" xfId="5156" xr:uid="{00000000-0005-0000-0000-000038140000}"/>
    <cellStyle name="Normal 28 3 3 6 2" xfId="15208" xr:uid="{00000000-0005-0000-0000-00007C3B0000}"/>
    <cellStyle name="Normal 28 3 3 6 2 3" xfId="30304" xr:uid="{00000000-0005-0000-0000-000076760000}"/>
    <cellStyle name="Normal 28 3 3 6 3" xfId="10188" xr:uid="{00000000-0005-0000-0000-0000E0270000}"/>
    <cellStyle name="Normal 28 3 3 6 3 3" xfId="25287" xr:uid="{00000000-0005-0000-0000-0000DD620000}"/>
    <cellStyle name="Normal 28 3 3 6 5" xfId="20274" xr:uid="{00000000-0005-0000-0000-0000484F0000}"/>
    <cellStyle name="Normal 28 3 3 7" xfId="11866" xr:uid="{00000000-0005-0000-0000-00006E2E0000}"/>
    <cellStyle name="Normal 28 3 3 7 3" xfId="26962" xr:uid="{00000000-0005-0000-0000-000068690000}"/>
    <cellStyle name="Normal 28 3 3 8" xfId="6845" xr:uid="{00000000-0005-0000-0000-0000D11A0000}"/>
    <cellStyle name="Normal 28 3 3 8 3" xfId="21945" xr:uid="{00000000-0005-0000-0000-0000CF550000}"/>
    <cellStyle name="Normal 28 3 4" xfId="1872" xr:uid="{00000000-0005-0000-0000-000062070000}"/>
    <cellStyle name="Normal 28 3 4 2" xfId="2295" xr:uid="{00000000-0005-0000-0000-000009090000}"/>
    <cellStyle name="Normal 28 3 4 2 2" xfId="3134" xr:uid="{00000000-0005-0000-0000-0000500C0000}"/>
    <cellStyle name="Normal 28 3 4 2 2 2" xfId="4823" xr:uid="{00000000-0005-0000-0000-0000EA120000}"/>
    <cellStyle name="Normal 28 3 4 2 2 2 2" xfId="14895" xr:uid="{00000000-0005-0000-0000-0000433A0000}"/>
    <cellStyle name="Normal 28 3 4 2 2 2 2 3" xfId="29991" xr:uid="{00000000-0005-0000-0000-00003D750000}"/>
    <cellStyle name="Normal 28 3 4 2 2 2 3" xfId="9875" xr:uid="{00000000-0005-0000-0000-0000A7260000}"/>
    <cellStyle name="Normal 28 3 4 2 2 2 3 3" xfId="24974" xr:uid="{00000000-0005-0000-0000-0000A4610000}"/>
    <cellStyle name="Normal 28 3 4 2 2 2 5" xfId="19961" xr:uid="{00000000-0005-0000-0000-00000F4E0000}"/>
    <cellStyle name="Normal 28 3 4 2 2 3" xfId="6514" xr:uid="{00000000-0005-0000-0000-000086190000}"/>
    <cellStyle name="Normal 28 3 4 2 2 3 2" xfId="16566" xr:uid="{00000000-0005-0000-0000-0000CA400000}"/>
    <cellStyle name="Normal 28 3 4 2 2 3 3" xfId="11546" xr:uid="{00000000-0005-0000-0000-00002E2D0000}"/>
    <cellStyle name="Normal 28 3 4 2 2 3 3 3" xfId="26645" xr:uid="{00000000-0005-0000-0000-00002B680000}"/>
    <cellStyle name="Normal 28 3 4 2 2 3 5" xfId="21632" xr:uid="{00000000-0005-0000-0000-000096540000}"/>
    <cellStyle name="Normal 28 3 4 2 2 4" xfId="13224" xr:uid="{00000000-0005-0000-0000-0000BC330000}"/>
    <cellStyle name="Normal 28 3 4 2 2 4 3" xfId="28320" xr:uid="{00000000-0005-0000-0000-0000B66E0000}"/>
    <cellStyle name="Normal 28 3 4 2 2 5" xfId="8203" xr:uid="{00000000-0005-0000-0000-00001F200000}"/>
    <cellStyle name="Normal 28 3 4 2 2 5 3" xfId="23303" xr:uid="{00000000-0005-0000-0000-00001D5B0000}"/>
    <cellStyle name="Normal 28 3 4 2 2 7" xfId="18290" xr:uid="{00000000-0005-0000-0000-000088470000}"/>
    <cellStyle name="Normal 28 3 4 2 3" xfId="3986" xr:uid="{00000000-0005-0000-0000-0000A50F0000}"/>
    <cellStyle name="Normal 28 3 4 2 3 2" xfId="14059" xr:uid="{00000000-0005-0000-0000-0000FF360000}"/>
    <cellStyle name="Normal 28 3 4 2 3 2 3" xfId="29155" xr:uid="{00000000-0005-0000-0000-0000F9710000}"/>
    <cellStyle name="Normal 28 3 4 2 3 3" xfId="9039" xr:uid="{00000000-0005-0000-0000-000063230000}"/>
    <cellStyle name="Normal 28 3 4 2 3 3 3" xfId="24138" xr:uid="{00000000-0005-0000-0000-0000605E0000}"/>
    <cellStyle name="Normal 28 3 4 2 3 5" xfId="19125" xr:uid="{00000000-0005-0000-0000-0000CB4A0000}"/>
    <cellStyle name="Normal 28 3 4 2 4" xfId="5678" xr:uid="{00000000-0005-0000-0000-000042160000}"/>
    <cellStyle name="Normal 28 3 4 2 4 2" xfId="15730" xr:uid="{00000000-0005-0000-0000-0000863D0000}"/>
    <cellStyle name="Normal 28 3 4 2 4 2 3" xfId="30826" xr:uid="{00000000-0005-0000-0000-000080780000}"/>
    <cellStyle name="Normal 28 3 4 2 4 3" xfId="10710" xr:uid="{00000000-0005-0000-0000-0000EA290000}"/>
    <cellStyle name="Normal 28 3 4 2 4 3 3" xfId="25809" xr:uid="{00000000-0005-0000-0000-0000E7640000}"/>
    <cellStyle name="Normal 28 3 4 2 4 5" xfId="20796" xr:uid="{00000000-0005-0000-0000-000052510000}"/>
    <cellStyle name="Normal 28 3 4 2 5" xfId="12388" xr:uid="{00000000-0005-0000-0000-000078300000}"/>
    <cellStyle name="Normal 28 3 4 2 5 3" xfId="27484" xr:uid="{00000000-0005-0000-0000-0000726B0000}"/>
    <cellStyle name="Normal 28 3 4 2 6" xfId="7367" xr:uid="{00000000-0005-0000-0000-0000DB1C0000}"/>
    <cellStyle name="Normal 28 3 4 2 6 3" xfId="22467" xr:uid="{00000000-0005-0000-0000-0000D9570000}"/>
    <cellStyle name="Normal 28 3 4 2 8" xfId="17454" xr:uid="{00000000-0005-0000-0000-000044440000}"/>
    <cellStyle name="Normal 28 3 4 3" xfId="2716" xr:uid="{00000000-0005-0000-0000-0000AE0A0000}"/>
    <cellStyle name="Normal 28 3 4 3 2" xfId="4405" xr:uid="{00000000-0005-0000-0000-000048110000}"/>
    <cellStyle name="Normal 28 3 4 3 2 2" xfId="14477" xr:uid="{00000000-0005-0000-0000-0000A1380000}"/>
    <cellStyle name="Normal 28 3 4 3 2 2 3" xfId="29573" xr:uid="{00000000-0005-0000-0000-00009B730000}"/>
    <cellStyle name="Normal 28 3 4 3 2 3" xfId="9457" xr:uid="{00000000-0005-0000-0000-000005250000}"/>
    <cellStyle name="Normal 28 3 4 3 2 3 3" xfId="24556" xr:uid="{00000000-0005-0000-0000-000002600000}"/>
    <cellStyle name="Normal 28 3 4 3 2 5" xfId="19543" xr:uid="{00000000-0005-0000-0000-00006D4C0000}"/>
    <cellStyle name="Normal 28 3 4 3 3" xfId="6096" xr:uid="{00000000-0005-0000-0000-0000E4170000}"/>
    <cellStyle name="Normal 28 3 4 3 3 2" xfId="16148" xr:uid="{00000000-0005-0000-0000-0000283F0000}"/>
    <cellStyle name="Normal 28 3 4 3 3 3" xfId="11128" xr:uid="{00000000-0005-0000-0000-00008C2B0000}"/>
    <cellStyle name="Normal 28 3 4 3 3 3 3" xfId="26227" xr:uid="{00000000-0005-0000-0000-000089660000}"/>
    <cellStyle name="Normal 28 3 4 3 3 5" xfId="21214" xr:uid="{00000000-0005-0000-0000-0000F4520000}"/>
    <cellStyle name="Normal 28 3 4 3 4" xfId="12806" xr:uid="{00000000-0005-0000-0000-00001A320000}"/>
    <cellStyle name="Normal 28 3 4 3 4 3" xfId="27902" xr:uid="{00000000-0005-0000-0000-0000146D0000}"/>
    <cellStyle name="Normal 28 3 4 3 5" xfId="7785" xr:uid="{00000000-0005-0000-0000-00007D1E0000}"/>
    <cellStyle name="Normal 28 3 4 3 5 3" xfId="22885" xr:uid="{00000000-0005-0000-0000-00007B590000}"/>
    <cellStyle name="Normal 28 3 4 3 7" xfId="17872" xr:uid="{00000000-0005-0000-0000-0000E6450000}"/>
    <cellStyle name="Normal 28 3 4 4" xfId="3568" xr:uid="{00000000-0005-0000-0000-0000030E0000}"/>
    <cellStyle name="Normal 28 3 4 4 2" xfId="13641" xr:uid="{00000000-0005-0000-0000-00005D350000}"/>
    <cellStyle name="Normal 28 3 4 4 2 3" xfId="28737" xr:uid="{00000000-0005-0000-0000-000057700000}"/>
    <cellStyle name="Normal 28 3 4 4 3" xfId="8621" xr:uid="{00000000-0005-0000-0000-0000C1210000}"/>
    <cellStyle name="Normal 28 3 4 4 3 3" xfId="23720" xr:uid="{00000000-0005-0000-0000-0000BE5C0000}"/>
    <cellStyle name="Normal 28 3 4 4 5" xfId="18707" xr:uid="{00000000-0005-0000-0000-000029490000}"/>
    <cellStyle name="Normal 28 3 4 5" xfId="5260" xr:uid="{00000000-0005-0000-0000-0000A0140000}"/>
    <cellStyle name="Normal 28 3 4 5 2" xfId="15312" xr:uid="{00000000-0005-0000-0000-0000E43B0000}"/>
    <cellStyle name="Normal 28 3 4 5 2 3" xfId="30408" xr:uid="{00000000-0005-0000-0000-0000DE760000}"/>
    <cellStyle name="Normal 28 3 4 5 3" xfId="10292" xr:uid="{00000000-0005-0000-0000-000048280000}"/>
    <cellStyle name="Normal 28 3 4 5 3 3" xfId="25391" xr:uid="{00000000-0005-0000-0000-000045630000}"/>
    <cellStyle name="Normal 28 3 4 5 5" xfId="20378" xr:uid="{00000000-0005-0000-0000-0000B04F0000}"/>
    <cellStyle name="Normal 28 3 4 6" xfId="11970" xr:uid="{00000000-0005-0000-0000-0000D62E0000}"/>
    <cellStyle name="Normal 28 3 4 6 3" xfId="27066" xr:uid="{00000000-0005-0000-0000-0000D0690000}"/>
    <cellStyle name="Normal 28 3 4 7" xfId="6949" xr:uid="{00000000-0005-0000-0000-0000391B0000}"/>
    <cellStyle name="Normal 28 3 4 7 3" xfId="22049" xr:uid="{00000000-0005-0000-0000-000037560000}"/>
    <cellStyle name="Normal 28 3 4 9" xfId="17036" xr:uid="{00000000-0005-0000-0000-0000A2420000}"/>
    <cellStyle name="Normal 28 3 5" xfId="2085" xr:uid="{00000000-0005-0000-0000-000037080000}"/>
    <cellStyle name="Normal 28 3 5 2" xfId="2926" xr:uid="{00000000-0005-0000-0000-0000800B0000}"/>
    <cellStyle name="Normal 28 3 5 2 2" xfId="4615" xr:uid="{00000000-0005-0000-0000-00001A120000}"/>
    <cellStyle name="Normal 28 3 5 2 2 2" xfId="14687" xr:uid="{00000000-0005-0000-0000-000073390000}"/>
    <cellStyle name="Normal 28 3 5 2 2 2 3" xfId="29783" xr:uid="{00000000-0005-0000-0000-00006D740000}"/>
    <cellStyle name="Normal 28 3 5 2 2 3" xfId="9667" xr:uid="{00000000-0005-0000-0000-0000D7250000}"/>
    <cellStyle name="Normal 28 3 5 2 2 3 3" xfId="24766" xr:uid="{00000000-0005-0000-0000-0000D4600000}"/>
    <cellStyle name="Normal 28 3 5 2 2 5" xfId="19753" xr:uid="{00000000-0005-0000-0000-00003F4D0000}"/>
    <cellStyle name="Normal 28 3 5 2 3" xfId="6306" xr:uid="{00000000-0005-0000-0000-0000B6180000}"/>
    <cellStyle name="Normal 28 3 5 2 3 2" xfId="16358" xr:uid="{00000000-0005-0000-0000-0000FA3F0000}"/>
    <cellStyle name="Normal 28 3 5 2 3 3" xfId="11338" xr:uid="{00000000-0005-0000-0000-00005E2C0000}"/>
    <cellStyle name="Normal 28 3 5 2 3 3 3" xfId="26437" xr:uid="{00000000-0005-0000-0000-00005B670000}"/>
    <cellStyle name="Normal 28 3 5 2 3 5" xfId="21424" xr:uid="{00000000-0005-0000-0000-0000C6530000}"/>
    <cellStyle name="Normal 28 3 5 2 4" xfId="13016" xr:uid="{00000000-0005-0000-0000-0000EC320000}"/>
    <cellStyle name="Normal 28 3 5 2 4 3" xfId="28112" xr:uid="{00000000-0005-0000-0000-0000E66D0000}"/>
    <cellStyle name="Normal 28 3 5 2 5" xfId="7995" xr:uid="{00000000-0005-0000-0000-00004F1F0000}"/>
    <cellStyle name="Normal 28 3 5 2 5 3" xfId="23095" xr:uid="{00000000-0005-0000-0000-00004D5A0000}"/>
    <cellStyle name="Normal 28 3 5 2 7" xfId="18082" xr:uid="{00000000-0005-0000-0000-0000B8460000}"/>
    <cellStyle name="Normal 28 3 5 3" xfId="3778" xr:uid="{00000000-0005-0000-0000-0000D50E0000}"/>
    <cellStyle name="Normal 28 3 5 3 2" xfId="13851" xr:uid="{00000000-0005-0000-0000-00002F360000}"/>
    <cellStyle name="Normal 28 3 5 3 2 3" xfId="28947" xr:uid="{00000000-0005-0000-0000-000029710000}"/>
    <cellStyle name="Normal 28 3 5 3 3" xfId="8831" xr:uid="{00000000-0005-0000-0000-000093220000}"/>
    <cellStyle name="Normal 28 3 5 3 3 3" xfId="23930" xr:uid="{00000000-0005-0000-0000-0000905D0000}"/>
    <cellStyle name="Normal 28 3 5 3 5" xfId="18917" xr:uid="{00000000-0005-0000-0000-0000FB490000}"/>
    <cellStyle name="Normal 28 3 5 4" xfId="5470" xr:uid="{00000000-0005-0000-0000-000072150000}"/>
    <cellStyle name="Normal 28 3 5 4 2" xfId="15522" xr:uid="{00000000-0005-0000-0000-0000B63C0000}"/>
    <cellStyle name="Normal 28 3 5 4 2 3" xfId="30618" xr:uid="{00000000-0005-0000-0000-0000B0770000}"/>
    <cellStyle name="Normal 28 3 5 4 3" xfId="10502" xr:uid="{00000000-0005-0000-0000-00001A290000}"/>
    <cellStyle name="Normal 28 3 5 4 3 3" xfId="25601" xr:uid="{00000000-0005-0000-0000-000017640000}"/>
    <cellStyle name="Normal 28 3 5 4 5" xfId="20588" xr:uid="{00000000-0005-0000-0000-000082500000}"/>
    <cellStyle name="Normal 28 3 5 5" xfId="12180" xr:uid="{00000000-0005-0000-0000-0000A82F0000}"/>
    <cellStyle name="Normal 28 3 5 5 3" xfId="27276" xr:uid="{00000000-0005-0000-0000-0000A26A0000}"/>
    <cellStyle name="Normal 28 3 5 6" xfId="7159" xr:uid="{00000000-0005-0000-0000-00000B1C0000}"/>
    <cellStyle name="Normal 28 3 5 6 3" xfId="22259" xr:uid="{00000000-0005-0000-0000-000009570000}"/>
    <cellStyle name="Normal 28 3 5 8" xfId="17246" xr:uid="{00000000-0005-0000-0000-000074430000}"/>
    <cellStyle name="Normal 28 3 6" xfId="2506" xr:uid="{00000000-0005-0000-0000-0000DC090000}"/>
    <cellStyle name="Normal 28 3 6 2" xfId="4197" xr:uid="{00000000-0005-0000-0000-000078100000}"/>
    <cellStyle name="Normal 28 3 6 2 2" xfId="14269" xr:uid="{00000000-0005-0000-0000-0000D1370000}"/>
    <cellStyle name="Normal 28 3 6 2 2 3" xfId="29365" xr:uid="{00000000-0005-0000-0000-0000CB720000}"/>
    <cellStyle name="Normal 28 3 6 2 3" xfId="9249" xr:uid="{00000000-0005-0000-0000-000035240000}"/>
    <cellStyle name="Normal 28 3 6 2 3 3" xfId="24348" xr:uid="{00000000-0005-0000-0000-0000325F0000}"/>
    <cellStyle name="Normal 28 3 6 2 5" xfId="19335" xr:uid="{00000000-0005-0000-0000-00009D4B0000}"/>
    <cellStyle name="Normal 28 3 6 3" xfId="5888" xr:uid="{00000000-0005-0000-0000-000014170000}"/>
    <cellStyle name="Normal 28 3 6 3 2" xfId="15940" xr:uid="{00000000-0005-0000-0000-0000583E0000}"/>
    <cellStyle name="Normal 28 3 6 3 3" xfId="10920" xr:uid="{00000000-0005-0000-0000-0000BC2A0000}"/>
    <cellStyle name="Normal 28 3 6 3 3 3" xfId="26019" xr:uid="{00000000-0005-0000-0000-0000B9650000}"/>
    <cellStyle name="Normal 28 3 6 3 5" xfId="21006" xr:uid="{00000000-0005-0000-0000-000024520000}"/>
    <cellStyle name="Normal 28 3 6 4" xfId="12598" xr:uid="{00000000-0005-0000-0000-00004A310000}"/>
    <cellStyle name="Normal 28 3 6 4 3" xfId="27694" xr:uid="{00000000-0005-0000-0000-0000446C0000}"/>
    <cellStyle name="Normal 28 3 6 5" xfId="7577" xr:uid="{00000000-0005-0000-0000-0000AD1D0000}"/>
    <cellStyle name="Normal 28 3 6 5 3" xfId="22677" xr:uid="{00000000-0005-0000-0000-0000AB580000}"/>
    <cellStyle name="Normal 28 3 6 7" xfId="17664" xr:uid="{00000000-0005-0000-0000-000016450000}"/>
    <cellStyle name="Normal 28 3 7" xfId="3356" xr:uid="{00000000-0005-0000-0000-00002F0D0000}"/>
    <cellStyle name="Normal 28 3 7 2" xfId="13433" xr:uid="{00000000-0005-0000-0000-00008D340000}"/>
    <cellStyle name="Normal 28 3 7 2 3" xfId="28529" xr:uid="{00000000-0005-0000-0000-0000876F0000}"/>
    <cellStyle name="Normal 28 3 7 3" xfId="8413" xr:uid="{00000000-0005-0000-0000-0000F1200000}"/>
    <cellStyle name="Normal 28 3 7 3 3" xfId="23512" xr:uid="{00000000-0005-0000-0000-0000EE5B0000}"/>
    <cellStyle name="Normal 28 3 7 5" xfId="18499" xr:uid="{00000000-0005-0000-0000-000059480000}"/>
    <cellStyle name="Normal 28 3 8" xfId="5049" xr:uid="{00000000-0005-0000-0000-0000CD130000}"/>
    <cellStyle name="Normal 28 3 8 2" xfId="15104" xr:uid="{00000000-0005-0000-0000-0000143B0000}"/>
    <cellStyle name="Normal 28 3 8 2 3" xfId="30200" xr:uid="{00000000-0005-0000-0000-00000E760000}"/>
    <cellStyle name="Normal 28 3 8 3" xfId="10084" xr:uid="{00000000-0005-0000-0000-000078270000}"/>
    <cellStyle name="Normal 28 3 8 3 3" xfId="25183" xr:uid="{00000000-0005-0000-0000-000075620000}"/>
    <cellStyle name="Normal 28 3 8 5" xfId="20170" xr:uid="{00000000-0005-0000-0000-0000E04E0000}"/>
    <cellStyle name="Normal 28 3 9" xfId="11760" xr:uid="{00000000-0005-0000-0000-0000042E0000}"/>
    <cellStyle name="Normal 28 3 9 3" xfId="26858" xr:uid="{00000000-0005-0000-0000-000000690000}"/>
    <cellStyle name="Normal 28_Sheet2" xfId="1033" xr:uid="{00000000-0005-0000-0000-000018040000}"/>
    <cellStyle name="Normal 29" xfId="935" xr:uid="{00000000-0005-0000-0000-0000B6030000}"/>
    <cellStyle name="Normal 29 2" xfId="936" xr:uid="{00000000-0005-0000-0000-0000B7030000}"/>
    <cellStyle name="Normal 29_Sheet2" xfId="1032" xr:uid="{00000000-0005-0000-0000-000017040000}"/>
    <cellStyle name="Normal 3" xfId="128" xr:uid="{00000000-0005-0000-0000-000080000000}"/>
    <cellStyle name="Normal 3 2" xfId="129" xr:uid="{00000000-0005-0000-0000-000081000000}"/>
    <cellStyle name="Normal 3 2 2" xfId="766" xr:uid="{00000000-0005-0000-0000-00000B030000}"/>
    <cellStyle name="Normal 3 2 2 10" xfId="6740" xr:uid="{00000000-0005-0000-0000-0000681A0000}"/>
    <cellStyle name="Normal 3 2 2 10 3" xfId="21842" xr:uid="{00000000-0005-0000-0000-000068550000}"/>
    <cellStyle name="Normal 3 2 2 12" xfId="16827" xr:uid="{00000000-0005-0000-0000-0000D1410000}"/>
    <cellStyle name="Normal 3 2 2 13" xfId="1414" xr:uid="{00000000-0005-0000-0000-000097050000}"/>
    <cellStyle name="Normal 3 2 2 2" xfId="1706" xr:uid="{00000000-0005-0000-0000-0000BC060000}"/>
    <cellStyle name="Normal 3 2 2 2 11" xfId="16881" xr:uid="{00000000-0005-0000-0000-000007420000}"/>
    <cellStyle name="Normal 3 2 2 2 2" xfId="1814" xr:uid="{00000000-0005-0000-0000-000028070000}"/>
    <cellStyle name="Normal 3 2 2 2 2 10" xfId="16985" xr:uid="{00000000-0005-0000-0000-00006F420000}"/>
    <cellStyle name="Normal 3 2 2 2 2 2" xfId="2031" xr:uid="{00000000-0005-0000-0000-000001080000}"/>
    <cellStyle name="Normal 3 2 2 2 2 2 2" xfId="2452" xr:uid="{00000000-0005-0000-0000-0000A6090000}"/>
    <cellStyle name="Normal 3 2 2 2 2 2 2 2" xfId="3291" xr:uid="{00000000-0005-0000-0000-0000ED0C0000}"/>
    <cellStyle name="Normal 3 2 2 2 2 2 2 2 2" xfId="4980" xr:uid="{00000000-0005-0000-0000-000087130000}"/>
    <cellStyle name="Normal 3 2 2 2 2 2 2 2 2 2" xfId="15052" xr:uid="{00000000-0005-0000-0000-0000E03A0000}"/>
    <cellStyle name="Normal 3 2 2 2 2 2 2 2 2 2 3" xfId="30148" xr:uid="{00000000-0005-0000-0000-0000DA750000}"/>
    <cellStyle name="Normal 3 2 2 2 2 2 2 2 2 3" xfId="10032" xr:uid="{00000000-0005-0000-0000-000044270000}"/>
    <cellStyle name="Normal 3 2 2 2 2 2 2 2 2 3 3" xfId="25131" xr:uid="{00000000-0005-0000-0000-000041620000}"/>
    <cellStyle name="Normal 3 2 2 2 2 2 2 2 2 5" xfId="20118" xr:uid="{00000000-0005-0000-0000-0000AC4E0000}"/>
    <cellStyle name="Normal 3 2 2 2 2 2 2 2 3" xfId="6671" xr:uid="{00000000-0005-0000-0000-0000231A0000}"/>
    <cellStyle name="Normal 3 2 2 2 2 2 2 2 3 2" xfId="16723" xr:uid="{00000000-0005-0000-0000-000067410000}"/>
    <cellStyle name="Normal 3 2 2 2 2 2 2 2 3 3" xfId="11703" xr:uid="{00000000-0005-0000-0000-0000CB2D0000}"/>
    <cellStyle name="Normal 3 2 2 2 2 2 2 2 3 3 3" xfId="26802" xr:uid="{00000000-0005-0000-0000-0000C8680000}"/>
    <cellStyle name="Normal 3 2 2 2 2 2 2 2 3 5" xfId="21789" xr:uid="{00000000-0005-0000-0000-000033550000}"/>
    <cellStyle name="Normal 3 2 2 2 2 2 2 2 4" xfId="13381" xr:uid="{00000000-0005-0000-0000-000059340000}"/>
    <cellStyle name="Normal 3 2 2 2 2 2 2 2 4 3" xfId="28477" xr:uid="{00000000-0005-0000-0000-0000536F0000}"/>
    <cellStyle name="Normal 3 2 2 2 2 2 2 2 5" xfId="8360" xr:uid="{00000000-0005-0000-0000-0000BC200000}"/>
    <cellStyle name="Normal 3 2 2 2 2 2 2 2 5 3" xfId="23460" xr:uid="{00000000-0005-0000-0000-0000BA5B0000}"/>
    <cellStyle name="Normal 3 2 2 2 2 2 2 2 7" xfId="18447" xr:uid="{00000000-0005-0000-0000-000025480000}"/>
    <cellStyle name="Normal 3 2 2 2 2 2 2 3" xfId="4143" xr:uid="{00000000-0005-0000-0000-000042100000}"/>
    <cellStyle name="Normal 3 2 2 2 2 2 2 3 2" xfId="14216" xr:uid="{00000000-0005-0000-0000-00009C370000}"/>
    <cellStyle name="Normal 3 2 2 2 2 2 2 3 2 3" xfId="29312" xr:uid="{00000000-0005-0000-0000-000096720000}"/>
    <cellStyle name="Normal 3 2 2 2 2 2 2 3 3" xfId="9196" xr:uid="{00000000-0005-0000-0000-000000240000}"/>
    <cellStyle name="Normal 3 2 2 2 2 2 2 3 3 3" xfId="24295" xr:uid="{00000000-0005-0000-0000-0000FD5E0000}"/>
    <cellStyle name="Normal 3 2 2 2 2 2 2 3 5" xfId="19282" xr:uid="{00000000-0005-0000-0000-0000684B0000}"/>
    <cellStyle name="Normal 3 2 2 2 2 2 2 4" xfId="5835" xr:uid="{00000000-0005-0000-0000-0000DF160000}"/>
    <cellStyle name="Normal 3 2 2 2 2 2 2 4 2" xfId="15887" xr:uid="{00000000-0005-0000-0000-0000233E0000}"/>
    <cellStyle name="Normal 3 2 2 2 2 2 2 4 3" xfId="10867" xr:uid="{00000000-0005-0000-0000-0000872A0000}"/>
    <cellStyle name="Normal 3 2 2 2 2 2 2 4 3 3" xfId="25966" xr:uid="{00000000-0005-0000-0000-000084650000}"/>
    <cellStyle name="Normal 3 2 2 2 2 2 2 4 5" xfId="20953" xr:uid="{00000000-0005-0000-0000-0000EF510000}"/>
    <cellStyle name="Normal 3 2 2 2 2 2 2 5" xfId="12545" xr:uid="{00000000-0005-0000-0000-000015310000}"/>
    <cellStyle name="Normal 3 2 2 2 2 2 2 5 3" xfId="27641" xr:uid="{00000000-0005-0000-0000-00000F6C0000}"/>
    <cellStyle name="Normal 3 2 2 2 2 2 2 6" xfId="7524" xr:uid="{00000000-0005-0000-0000-0000781D0000}"/>
    <cellStyle name="Normal 3 2 2 2 2 2 2 6 3" xfId="22624" xr:uid="{00000000-0005-0000-0000-000076580000}"/>
    <cellStyle name="Normal 3 2 2 2 2 2 2 8" xfId="17611" xr:uid="{00000000-0005-0000-0000-0000E1440000}"/>
    <cellStyle name="Normal 3 2 2 2 2 2 3" xfId="2873" xr:uid="{00000000-0005-0000-0000-00004B0B0000}"/>
    <cellStyle name="Normal 3 2 2 2 2 2 3 2" xfId="4562" xr:uid="{00000000-0005-0000-0000-0000E5110000}"/>
    <cellStyle name="Normal 3 2 2 2 2 2 3 2 2" xfId="14634" xr:uid="{00000000-0005-0000-0000-00003E390000}"/>
    <cellStyle name="Normal 3 2 2 2 2 2 3 2 2 3" xfId="29730" xr:uid="{00000000-0005-0000-0000-000038740000}"/>
    <cellStyle name="Normal 3 2 2 2 2 2 3 2 3" xfId="9614" xr:uid="{00000000-0005-0000-0000-0000A2250000}"/>
    <cellStyle name="Normal 3 2 2 2 2 2 3 2 3 3" xfId="24713" xr:uid="{00000000-0005-0000-0000-00009F600000}"/>
    <cellStyle name="Normal 3 2 2 2 2 2 3 2 5" xfId="19700" xr:uid="{00000000-0005-0000-0000-00000A4D0000}"/>
    <cellStyle name="Normal 3 2 2 2 2 2 3 3" xfId="6253" xr:uid="{00000000-0005-0000-0000-000081180000}"/>
    <cellStyle name="Normal 3 2 2 2 2 2 3 3 2" xfId="16305" xr:uid="{00000000-0005-0000-0000-0000C53F0000}"/>
    <cellStyle name="Normal 3 2 2 2 2 2 3 3 3" xfId="11285" xr:uid="{00000000-0005-0000-0000-0000292C0000}"/>
    <cellStyle name="Normal 3 2 2 2 2 2 3 3 3 3" xfId="26384" xr:uid="{00000000-0005-0000-0000-000026670000}"/>
    <cellStyle name="Normal 3 2 2 2 2 2 3 3 5" xfId="21371" xr:uid="{00000000-0005-0000-0000-000091530000}"/>
    <cellStyle name="Normal 3 2 2 2 2 2 3 4" xfId="12963" xr:uid="{00000000-0005-0000-0000-0000B7320000}"/>
    <cellStyle name="Normal 3 2 2 2 2 2 3 4 3" xfId="28059" xr:uid="{00000000-0005-0000-0000-0000B16D0000}"/>
    <cellStyle name="Normal 3 2 2 2 2 2 3 5" xfId="7942" xr:uid="{00000000-0005-0000-0000-00001A1F0000}"/>
    <cellStyle name="Normal 3 2 2 2 2 2 3 5 3" xfId="23042" xr:uid="{00000000-0005-0000-0000-0000185A0000}"/>
    <cellStyle name="Normal 3 2 2 2 2 2 3 7" xfId="18029" xr:uid="{00000000-0005-0000-0000-000083460000}"/>
    <cellStyle name="Normal 3 2 2 2 2 2 4" xfId="3725" xr:uid="{00000000-0005-0000-0000-0000A00E0000}"/>
    <cellStyle name="Normal 3 2 2 2 2 2 4 2" xfId="13798" xr:uid="{00000000-0005-0000-0000-0000FA350000}"/>
    <cellStyle name="Normal 3 2 2 2 2 2 4 2 3" xfId="28894" xr:uid="{00000000-0005-0000-0000-0000F4700000}"/>
    <cellStyle name="Normal 3 2 2 2 2 2 4 3" xfId="8778" xr:uid="{00000000-0005-0000-0000-00005E220000}"/>
    <cellStyle name="Normal 3 2 2 2 2 2 4 3 3" xfId="23877" xr:uid="{00000000-0005-0000-0000-00005B5D0000}"/>
    <cellStyle name="Normal 3 2 2 2 2 2 4 5" xfId="18864" xr:uid="{00000000-0005-0000-0000-0000C6490000}"/>
    <cellStyle name="Normal 3 2 2 2 2 2 5" xfId="5417" xr:uid="{00000000-0005-0000-0000-00003D150000}"/>
    <cellStyle name="Normal 3 2 2 2 2 2 5 2" xfId="15469" xr:uid="{00000000-0005-0000-0000-0000813C0000}"/>
    <cellStyle name="Normal 3 2 2 2 2 2 5 2 3" xfId="30565" xr:uid="{00000000-0005-0000-0000-00007B770000}"/>
    <cellStyle name="Normal 3 2 2 2 2 2 5 3" xfId="10449" xr:uid="{00000000-0005-0000-0000-0000E5280000}"/>
    <cellStyle name="Normal 3 2 2 2 2 2 5 3 3" xfId="25548" xr:uid="{00000000-0005-0000-0000-0000E2630000}"/>
    <cellStyle name="Normal 3 2 2 2 2 2 5 5" xfId="20535" xr:uid="{00000000-0005-0000-0000-00004D500000}"/>
    <cellStyle name="Normal 3 2 2 2 2 2 6" xfId="12127" xr:uid="{00000000-0005-0000-0000-0000732F0000}"/>
    <cellStyle name="Normal 3 2 2 2 2 2 6 3" xfId="27223" xr:uid="{00000000-0005-0000-0000-00006D6A0000}"/>
    <cellStyle name="Normal 3 2 2 2 2 2 7" xfId="7106" xr:uid="{00000000-0005-0000-0000-0000D61B0000}"/>
    <cellStyle name="Normal 3 2 2 2 2 2 7 3" xfId="22206" xr:uid="{00000000-0005-0000-0000-0000D4560000}"/>
    <cellStyle name="Normal 3 2 2 2 2 2 9" xfId="17193" xr:uid="{00000000-0005-0000-0000-00003F430000}"/>
    <cellStyle name="Normal 3 2 2 2 2 3" xfId="2244" xr:uid="{00000000-0005-0000-0000-0000D6080000}"/>
    <cellStyle name="Normal 3 2 2 2 2 3 2" xfId="3083" xr:uid="{00000000-0005-0000-0000-00001D0C0000}"/>
    <cellStyle name="Normal 3 2 2 2 2 3 2 2" xfId="4772" xr:uid="{00000000-0005-0000-0000-0000B7120000}"/>
    <cellStyle name="Normal 3 2 2 2 2 3 2 2 2" xfId="14844" xr:uid="{00000000-0005-0000-0000-0000103A0000}"/>
    <cellStyle name="Normal 3 2 2 2 2 3 2 2 2 3" xfId="29940" xr:uid="{00000000-0005-0000-0000-00000A750000}"/>
    <cellStyle name="Normal 3 2 2 2 2 3 2 2 3" xfId="9824" xr:uid="{00000000-0005-0000-0000-000074260000}"/>
    <cellStyle name="Normal 3 2 2 2 2 3 2 2 3 3" xfId="24923" xr:uid="{00000000-0005-0000-0000-000071610000}"/>
    <cellStyle name="Normal 3 2 2 2 2 3 2 2 5" xfId="19910" xr:uid="{00000000-0005-0000-0000-0000DC4D0000}"/>
    <cellStyle name="Normal 3 2 2 2 2 3 2 3" xfId="6463" xr:uid="{00000000-0005-0000-0000-000053190000}"/>
    <cellStyle name="Normal 3 2 2 2 2 3 2 3 2" xfId="16515" xr:uid="{00000000-0005-0000-0000-000097400000}"/>
    <cellStyle name="Normal 3 2 2 2 2 3 2 3 3" xfId="11495" xr:uid="{00000000-0005-0000-0000-0000FB2C0000}"/>
    <cellStyle name="Normal 3 2 2 2 2 3 2 3 3 3" xfId="26594" xr:uid="{00000000-0005-0000-0000-0000F8670000}"/>
    <cellStyle name="Normal 3 2 2 2 2 3 2 3 5" xfId="21581" xr:uid="{00000000-0005-0000-0000-000063540000}"/>
    <cellStyle name="Normal 3 2 2 2 2 3 2 4" xfId="13173" xr:uid="{00000000-0005-0000-0000-000089330000}"/>
    <cellStyle name="Normal 3 2 2 2 2 3 2 4 3" xfId="28269" xr:uid="{00000000-0005-0000-0000-0000836E0000}"/>
    <cellStyle name="Normal 3 2 2 2 2 3 2 5" xfId="8152" xr:uid="{00000000-0005-0000-0000-0000EC1F0000}"/>
    <cellStyle name="Normal 3 2 2 2 2 3 2 5 3" xfId="23252" xr:uid="{00000000-0005-0000-0000-0000EA5A0000}"/>
    <cellStyle name="Normal 3 2 2 2 2 3 2 7" xfId="18239" xr:uid="{00000000-0005-0000-0000-000055470000}"/>
    <cellStyle name="Normal 3 2 2 2 2 3 3" xfId="3935" xr:uid="{00000000-0005-0000-0000-0000720F0000}"/>
    <cellStyle name="Normal 3 2 2 2 2 3 3 2" xfId="14008" xr:uid="{00000000-0005-0000-0000-0000CC360000}"/>
    <cellStyle name="Normal 3 2 2 2 2 3 3 2 3" xfId="29104" xr:uid="{00000000-0005-0000-0000-0000C6710000}"/>
    <cellStyle name="Normal 3 2 2 2 2 3 3 3" xfId="8988" xr:uid="{00000000-0005-0000-0000-000030230000}"/>
    <cellStyle name="Normal 3 2 2 2 2 3 3 3 3" xfId="24087" xr:uid="{00000000-0005-0000-0000-00002D5E0000}"/>
    <cellStyle name="Normal 3 2 2 2 2 3 3 5" xfId="19074" xr:uid="{00000000-0005-0000-0000-0000984A0000}"/>
    <cellStyle name="Normal 3 2 2 2 2 3 4" xfId="5627" xr:uid="{00000000-0005-0000-0000-00000F160000}"/>
    <cellStyle name="Normal 3 2 2 2 2 3 4 2" xfId="15679" xr:uid="{00000000-0005-0000-0000-0000533D0000}"/>
    <cellStyle name="Normal 3 2 2 2 2 3 4 2 3" xfId="30775" xr:uid="{00000000-0005-0000-0000-00004D780000}"/>
    <cellStyle name="Normal 3 2 2 2 2 3 4 3" xfId="10659" xr:uid="{00000000-0005-0000-0000-0000B7290000}"/>
    <cellStyle name="Normal 3 2 2 2 2 3 4 3 3" xfId="25758" xr:uid="{00000000-0005-0000-0000-0000B4640000}"/>
    <cellStyle name="Normal 3 2 2 2 2 3 4 5" xfId="20745" xr:uid="{00000000-0005-0000-0000-00001F510000}"/>
    <cellStyle name="Normal 3 2 2 2 2 3 5" xfId="12337" xr:uid="{00000000-0005-0000-0000-000045300000}"/>
    <cellStyle name="Normal 3 2 2 2 2 3 5 3" xfId="27433" xr:uid="{00000000-0005-0000-0000-00003F6B0000}"/>
    <cellStyle name="Normal 3 2 2 2 2 3 6" xfId="7316" xr:uid="{00000000-0005-0000-0000-0000A81C0000}"/>
    <cellStyle name="Normal 3 2 2 2 2 3 6 3" xfId="22416" xr:uid="{00000000-0005-0000-0000-0000A6570000}"/>
    <cellStyle name="Normal 3 2 2 2 2 3 8" xfId="17403" xr:uid="{00000000-0005-0000-0000-000011440000}"/>
    <cellStyle name="Normal 3 2 2 2 2 4" xfId="2665" xr:uid="{00000000-0005-0000-0000-00007B0A0000}"/>
    <cellStyle name="Normal 3 2 2 2 2 4 2" xfId="4354" xr:uid="{00000000-0005-0000-0000-000015110000}"/>
    <cellStyle name="Normal 3 2 2 2 2 4 2 2" xfId="14426" xr:uid="{00000000-0005-0000-0000-00006E380000}"/>
    <cellStyle name="Normal 3 2 2 2 2 4 2 2 3" xfId="29522" xr:uid="{00000000-0005-0000-0000-000068730000}"/>
    <cellStyle name="Normal 3 2 2 2 2 4 2 3" xfId="9406" xr:uid="{00000000-0005-0000-0000-0000D2240000}"/>
    <cellStyle name="Normal 3 2 2 2 2 4 2 3 3" xfId="24505" xr:uid="{00000000-0005-0000-0000-0000CF5F0000}"/>
    <cellStyle name="Normal 3 2 2 2 2 4 2 5" xfId="19492" xr:uid="{00000000-0005-0000-0000-00003A4C0000}"/>
    <cellStyle name="Normal 3 2 2 2 2 4 3" xfId="6045" xr:uid="{00000000-0005-0000-0000-0000B1170000}"/>
    <cellStyle name="Normal 3 2 2 2 2 4 3 2" xfId="16097" xr:uid="{00000000-0005-0000-0000-0000F53E0000}"/>
    <cellStyle name="Normal 3 2 2 2 2 4 3 3" xfId="11077" xr:uid="{00000000-0005-0000-0000-0000592B0000}"/>
    <cellStyle name="Normal 3 2 2 2 2 4 3 3 3" xfId="26176" xr:uid="{00000000-0005-0000-0000-000056660000}"/>
    <cellStyle name="Normal 3 2 2 2 2 4 3 5" xfId="21163" xr:uid="{00000000-0005-0000-0000-0000C1520000}"/>
    <cellStyle name="Normal 3 2 2 2 2 4 4" xfId="12755" xr:uid="{00000000-0005-0000-0000-0000E7310000}"/>
    <cellStyle name="Normal 3 2 2 2 2 4 4 3" xfId="27851" xr:uid="{00000000-0005-0000-0000-0000E16C0000}"/>
    <cellStyle name="Normal 3 2 2 2 2 4 5" xfId="7734" xr:uid="{00000000-0005-0000-0000-00004A1E0000}"/>
    <cellStyle name="Normal 3 2 2 2 2 4 5 3" xfId="22834" xr:uid="{00000000-0005-0000-0000-000048590000}"/>
    <cellStyle name="Normal 3 2 2 2 2 4 7" xfId="17821" xr:uid="{00000000-0005-0000-0000-0000B3450000}"/>
    <cellStyle name="Normal 3 2 2 2 2 5" xfId="3517" xr:uid="{00000000-0005-0000-0000-0000D00D0000}"/>
    <cellStyle name="Normal 3 2 2 2 2 5 2" xfId="13590" xr:uid="{00000000-0005-0000-0000-00002A350000}"/>
    <cellStyle name="Normal 3 2 2 2 2 5 2 3" xfId="28686" xr:uid="{00000000-0005-0000-0000-000024700000}"/>
    <cellStyle name="Normal 3 2 2 2 2 5 3" xfId="8570" xr:uid="{00000000-0005-0000-0000-00008E210000}"/>
    <cellStyle name="Normal 3 2 2 2 2 5 3 3" xfId="23669" xr:uid="{00000000-0005-0000-0000-00008B5C0000}"/>
    <cellStyle name="Normal 3 2 2 2 2 5 5" xfId="18656" xr:uid="{00000000-0005-0000-0000-0000F6480000}"/>
    <cellStyle name="Normal 3 2 2 2 2 6" xfId="5209" xr:uid="{00000000-0005-0000-0000-00006D140000}"/>
    <cellStyle name="Normal 3 2 2 2 2 6 2" xfId="15261" xr:uid="{00000000-0005-0000-0000-0000B13B0000}"/>
    <cellStyle name="Normal 3 2 2 2 2 6 2 3" xfId="30357" xr:uid="{00000000-0005-0000-0000-0000AB760000}"/>
    <cellStyle name="Normal 3 2 2 2 2 6 3" xfId="10241" xr:uid="{00000000-0005-0000-0000-000015280000}"/>
    <cellStyle name="Normal 3 2 2 2 2 6 3 3" xfId="25340" xr:uid="{00000000-0005-0000-0000-000012630000}"/>
    <cellStyle name="Normal 3 2 2 2 2 6 5" xfId="20327" xr:uid="{00000000-0005-0000-0000-00007D4F0000}"/>
    <cellStyle name="Normal 3 2 2 2 2 7" xfId="11919" xr:uid="{00000000-0005-0000-0000-0000A32E0000}"/>
    <cellStyle name="Normal 3 2 2 2 2 7 3" xfId="27015" xr:uid="{00000000-0005-0000-0000-00009D690000}"/>
    <cellStyle name="Normal 3 2 2 2 2 8" xfId="6898" xr:uid="{00000000-0005-0000-0000-0000061B0000}"/>
    <cellStyle name="Normal 3 2 2 2 2 8 3" xfId="21998" xr:uid="{00000000-0005-0000-0000-000004560000}"/>
    <cellStyle name="Normal 3 2 2 2 3" xfId="1927" xr:uid="{00000000-0005-0000-0000-000099070000}"/>
    <cellStyle name="Normal 3 2 2 2 3 2" xfId="2348" xr:uid="{00000000-0005-0000-0000-00003E090000}"/>
    <cellStyle name="Normal 3 2 2 2 3 2 2" xfId="3187" xr:uid="{00000000-0005-0000-0000-0000850C0000}"/>
    <cellStyle name="Normal 3 2 2 2 3 2 2 2" xfId="4876" xr:uid="{00000000-0005-0000-0000-00001F130000}"/>
    <cellStyle name="Normal 3 2 2 2 3 2 2 2 2" xfId="14948" xr:uid="{00000000-0005-0000-0000-0000783A0000}"/>
    <cellStyle name="Normal 3 2 2 2 3 2 2 2 2 3" xfId="30044" xr:uid="{00000000-0005-0000-0000-000072750000}"/>
    <cellStyle name="Normal 3 2 2 2 3 2 2 2 3" xfId="9928" xr:uid="{00000000-0005-0000-0000-0000DC260000}"/>
    <cellStyle name="Normal 3 2 2 2 3 2 2 2 3 3" xfId="25027" xr:uid="{00000000-0005-0000-0000-0000D9610000}"/>
    <cellStyle name="Normal 3 2 2 2 3 2 2 2 5" xfId="20014" xr:uid="{00000000-0005-0000-0000-0000444E0000}"/>
    <cellStyle name="Normal 3 2 2 2 3 2 2 3" xfId="6567" xr:uid="{00000000-0005-0000-0000-0000BB190000}"/>
    <cellStyle name="Normal 3 2 2 2 3 2 2 3 2" xfId="16619" xr:uid="{00000000-0005-0000-0000-0000FF400000}"/>
    <cellStyle name="Normal 3 2 2 2 3 2 2 3 3" xfId="11599" xr:uid="{00000000-0005-0000-0000-0000632D0000}"/>
    <cellStyle name="Normal 3 2 2 2 3 2 2 3 3 3" xfId="26698" xr:uid="{00000000-0005-0000-0000-000060680000}"/>
    <cellStyle name="Normal 3 2 2 2 3 2 2 3 5" xfId="21685" xr:uid="{00000000-0005-0000-0000-0000CB540000}"/>
    <cellStyle name="Normal 3 2 2 2 3 2 2 4" xfId="13277" xr:uid="{00000000-0005-0000-0000-0000F1330000}"/>
    <cellStyle name="Normal 3 2 2 2 3 2 2 4 3" xfId="28373" xr:uid="{00000000-0005-0000-0000-0000EB6E0000}"/>
    <cellStyle name="Normal 3 2 2 2 3 2 2 5" xfId="8256" xr:uid="{00000000-0005-0000-0000-000054200000}"/>
    <cellStyle name="Normal 3 2 2 2 3 2 2 5 3" xfId="23356" xr:uid="{00000000-0005-0000-0000-0000525B0000}"/>
    <cellStyle name="Normal 3 2 2 2 3 2 2 7" xfId="18343" xr:uid="{00000000-0005-0000-0000-0000BD470000}"/>
    <cellStyle name="Normal 3 2 2 2 3 2 3" xfId="4039" xr:uid="{00000000-0005-0000-0000-0000DA0F0000}"/>
    <cellStyle name="Normal 3 2 2 2 3 2 3 2" xfId="14112" xr:uid="{00000000-0005-0000-0000-000034370000}"/>
    <cellStyle name="Normal 3 2 2 2 3 2 3 2 3" xfId="29208" xr:uid="{00000000-0005-0000-0000-00002E720000}"/>
    <cellStyle name="Normal 3 2 2 2 3 2 3 3" xfId="9092" xr:uid="{00000000-0005-0000-0000-000098230000}"/>
    <cellStyle name="Normal 3 2 2 2 3 2 3 3 3" xfId="24191" xr:uid="{00000000-0005-0000-0000-0000955E0000}"/>
    <cellStyle name="Normal 3 2 2 2 3 2 3 5" xfId="19178" xr:uid="{00000000-0005-0000-0000-0000004B0000}"/>
    <cellStyle name="Normal 3 2 2 2 3 2 4" xfId="5731" xr:uid="{00000000-0005-0000-0000-000077160000}"/>
    <cellStyle name="Normal 3 2 2 2 3 2 4 2" xfId="15783" xr:uid="{00000000-0005-0000-0000-0000BB3D0000}"/>
    <cellStyle name="Normal 3 2 2 2 3 2 4 2 3" xfId="30879" xr:uid="{00000000-0005-0000-0000-0000B5780000}"/>
    <cellStyle name="Normal 3 2 2 2 3 2 4 3" xfId="10763" xr:uid="{00000000-0005-0000-0000-00001F2A0000}"/>
    <cellStyle name="Normal 3 2 2 2 3 2 4 3 3" xfId="25862" xr:uid="{00000000-0005-0000-0000-00001C650000}"/>
    <cellStyle name="Normal 3 2 2 2 3 2 4 5" xfId="20849" xr:uid="{00000000-0005-0000-0000-000087510000}"/>
    <cellStyle name="Normal 3 2 2 2 3 2 5" xfId="12441" xr:uid="{00000000-0005-0000-0000-0000AD300000}"/>
    <cellStyle name="Normal 3 2 2 2 3 2 5 3" xfId="27537" xr:uid="{00000000-0005-0000-0000-0000A76B0000}"/>
    <cellStyle name="Normal 3 2 2 2 3 2 6" xfId="7420" xr:uid="{00000000-0005-0000-0000-0000101D0000}"/>
    <cellStyle name="Normal 3 2 2 2 3 2 6 3" xfId="22520" xr:uid="{00000000-0005-0000-0000-00000E580000}"/>
    <cellStyle name="Normal 3 2 2 2 3 2 8" xfId="17507" xr:uid="{00000000-0005-0000-0000-000079440000}"/>
    <cellStyle name="Normal 3 2 2 2 3 3" xfId="2769" xr:uid="{00000000-0005-0000-0000-0000E30A0000}"/>
    <cellStyle name="Normal 3 2 2 2 3 3 2" xfId="4458" xr:uid="{00000000-0005-0000-0000-00007D110000}"/>
    <cellStyle name="Normal 3 2 2 2 3 3 2 2" xfId="14530" xr:uid="{00000000-0005-0000-0000-0000D6380000}"/>
    <cellStyle name="Normal 3 2 2 2 3 3 2 2 3" xfId="29626" xr:uid="{00000000-0005-0000-0000-0000D0730000}"/>
    <cellStyle name="Normal 3 2 2 2 3 3 2 3" xfId="9510" xr:uid="{00000000-0005-0000-0000-00003A250000}"/>
    <cellStyle name="Normal 3 2 2 2 3 3 2 3 3" xfId="24609" xr:uid="{00000000-0005-0000-0000-000037600000}"/>
    <cellStyle name="Normal 3 2 2 2 3 3 2 5" xfId="19596" xr:uid="{00000000-0005-0000-0000-0000A24C0000}"/>
    <cellStyle name="Normal 3 2 2 2 3 3 3" xfId="6149" xr:uid="{00000000-0005-0000-0000-000019180000}"/>
    <cellStyle name="Normal 3 2 2 2 3 3 3 2" xfId="16201" xr:uid="{00000000-0005-0000-0000-00005D3F0000}"/>
    <cellStyle name="Normal 3 2 2 2 3 3 3 3" xfId="11181" xr:uid="{00000000-0005-0000-0000-0000C12B0000}"/>
    <cellStyle name="Normal 3 2 2 2 3 3 3 3 3" xfId="26280" xr:uid="{00000000-0005-0000-0000-0000BE660000}"/>
    <cellStyle name="Normal 3 2 2 2 3 3 3 5" xfId="21267" xr:uid="{00000000-0005-0000-0000-000029530000}"/>
    <cellStyle name="Normal 3 2 2 2 3 3 4" xfId="12859" xr:uid="{00000000-0005-0000-0000-00004F320000}"/>
    <cellStyle name="Normal 3 2 2 2 3 3 4 3" xfId="27955" xr:uid="{00000000-0005-0000-0000-0000496D0000}"/>
    <cellStyle name="Normal 3 2 2 2 3 3 5" xfId="7838" xr:uid="{00000000-0005-0000-0000-0000B21E0000}"/>
    <cellStyle name="Normal 3 2 2 2 3 3 5 3" xfId="22938" xr:uid="{00000000-0005-0000-0000-0000B0590000}"/>
    <cellStyle name="Normal 3 2 2 2 3 3 7" xfId="17925" xr:uid="{00000000-0005-0000-0000-00001B460000}"/>
    <cellStyle name="Normal 3 2 2 2 3 4" xfId="3621" xr:uid="{00000000-0005-0000-0000-0000380E0000}"/>
    <cellStyle name="Normal 3 2 2 2 3 4 2" xfId="13694" xr:uid="{00000000-0005-0000-0000-000092350000}"/>
    <cellStyle name="Normal 3 2 2 2 3 4 2 3" xfId="28790" xr:uid="{00000000-0005-0000-0000-00008C700000}"/>
    <cellStyle name="Normal 3 2 2 2 3 4 3" xfId="8674" xr:uid="{00000000-0005-0000-0000-0000F6210000}"/>
    <cellStyle name="Normal 3 2 2 2 3 4 3 3" xfId="23773" xr:uid="{00000000-0005-0000-0000-0000F35C0000}"/>
    <cellStyle name="Normal 3 2 2 2 3 4 5" xfId="18760" xr:uid="{00000000-0005-0000-0000-00005E490000}"/>
    <cellStyle name="Normal 3 2 2 2 3 5" xfId="5313" xr:uid="{00000000-0005-0000-0000-0000D5140000}"/>
    <cellStyle name="Normal 3 2 2 2 3 5 2" xfId="15365" xr:uid="{00000000-0005-0000-0000-0000193C0000}"/>
    <cellStyle name="Normal 3 2 2 2 3 5 2 3" xfId="30461" xr:uid="{00000000-0005-0000-0000-000013770000}"/>
    <cellStyle name="Normal 3 2 2 2 3 5 3" xfId="10345" xr:uid="{00000000-0005-0000-0000-00007D280000}"/>
    <cellStyle name="Normal 3 2 2 2 3 5 3 3" xfId="25444" xr:uid="{00000000-0005-0000-0000-00007A630000}"/>
    <cellStyle name="Normal 3 2 2 2 3 5 5" xfId="20431" xr:uid="{00000000-0005-0000-0000-0000E54F0000}"/>
    <cellStyle name="Normal 3 2 2 2 3 6" xfId="12023" xr:uid="{00000000-0005-0000-0000-00000B2F0000}"/>
    <cellStyle name="Normal 3 2 2 2 3 6 3" xfId="27119" xr:uid="{00000000-0005-0000-0000-0000056A0000}"/>
    <cellStyle name="Normal 3 2 2 2 3 7" xfId="7002" xr:uid="{00000000-0005-0000-0000-00006E1B0000}"/>
    <cellStyle name="Normal 3 2 2 2 3 7 3" xfId="22102" xr:uid="{00000000-0005-0000-0000-00006C560000}"/>
    <cellStyle name="Normal 3 2 2 2 3 9" xfId="17089" xr:uid="{00000000-0005-0000-0000-0000D7420000}"/>
    <cellStyle name="Normal 3 2 2 2 4" xfId="2140" xr:uid="{00000000-0005-0000-0000-00006E080000}"/>
    <cellStyle name="Normal 3 2 2 2 4 2" xfId="2979" xr:uid="{00000000-0005-0000-0000-0000B50B0000}"/>
    <cellStyle name="Normal 3 2 2 2 4 2 2" xfId="4668" xr:uid="{00000000-0005-0000-0000-00004F120000}"/>
    <cellStyle name="Normal 3 2 2 2 4 2 2 2" xfId="14740" xr:uid="{00000000-0005-0000-0000-0000A8390000}"/>
    <cellStyle name="Normal 3 2 2 2 4 2 2 2 3" xfId="29836" xr:uid="{00000000-0005-0000-0000-0000A2740000}"/>
    <cellStyle name="Normal 3 2 2 2 4 2 2 3" xfId="9720" xr:uid="{00000000-0005-0000-0000-00000C260000}"/>
    <cellStyle name="Normal 3 2 2 2 4 2 2 3 3" xfId="24819" xr:uid="{00000000-0005-0000-0000-000009610000}"/>
    <cellStyle name="Normal 3 2 2 2 4 2 2 5" xfId="19806" xr:uid="{00000000-0005-0000-0000-0000744D0000}"/>
    <cellStyle name="Normal 3 2 2 2 4 2 3" xfId="6359" xr:uid="{00000000-0005-0000-0000-0000EB180000}"/>
    <cellStyle name="Normal 3 2 2 2 4 2 3 2" xfId="16411" xr:uid="{00000000-0005-0000-0000-00002F400000}"/>
    <cellStyle name="Normal 3 2 2 2 4 2 3 3" xfId="11391" xr:uid="{00000000-0005-0000-0000-0000932C0000}"/>
    <cellStyle name="Normal 3 2 2 2 4 2 3 3 3" xfId="26490" xr:uid="{00000000-0005-0000-0000-000090670000}"/>
    <cellStyle name="Normal 3 2 2 2 4 2 3 5" xfId="21477" xr:uid="{00000000-0005-0000-0000-0000FB530000}"/>
    <cellStyle name="Normal 3 2 2 2 4 2 4" xfId="13069" xr:uid="{00000000-0005-0000-0000-000021330000}"/>
    <cellStyle name="Normal 3 2 2 2 4 2 4 3" xfId="28165" xr:uid="{00000000-0005-0000-0000-00001B6E0000}"/>
    <cellStyle name="Normal 3 2 2 2 4 2 5" xfId="8048" xr:uid="{00000000-0005-0000-0000-0000841F0000}"/>
    <cellStyle name="Normal 3 2 2 2 4 2 5 3" xfId="23148" xr:uid="{00000000-0005-0000-0000-0000825A0000}"/>
    <cellStyle name="Normal 3 2 2 2 4 2 7" xfId="18135" xr:uid="{00000000-0005-0000-0000-0000ED460000}"/>
    <cellStyle name="Normal 3 2 2 2 4 3" xfId="3831" xr:uid="{00000000-0005-0000-0000-00000A0F0000}"/>
    <cellStyle name="Normal 3 2 2 2 4 3 2" xfId="13904" xr:uid="{00000000-0005-0000-0000-000064360000}"/>
    <cellStyle name="Normal 3 2 2 2 4 3 2 3" xfId="29000" xr:uid="{00000000-0005-0000-0000-00005E710000}"/>
    <cellStyle name="Normal 3 2 2 2 4 3 3" xfId="8884" xr:uid="{00000000-0005-0000-0000-0000C8220000}"/>
    <cellStyle name="Normal 3 2 2 2 4 3 3 3" xfId="23983" xr:uid="{00000000-0005-0000-0000-0000C55D0000}"/>
    <cellStyle name="Normal 3 2 2 2 4 3 5" xfId="18970" xr:uid="{00000000-0005-0000-0000-0000304A0000}"/>
    <cellStyle name="Normal 3 2 2 2 4 4" xfId="5523" xr:uid="{00000000-0005-0000-0000-0000A7150000}"/>
    <cellStyle name="Normal 3 2 2 2 4 4 2" xfId="15575" xr:uid="{00000000-0005-0000-0000-0000EB3C0000}"/>
    <cellStyle name="Normal 3 2 2 2 4 4 2 3" xfId="30671" xr:uid="{00000000-0005-0000-0000-0000E5770000}"/>
    <cellStyle name="Normal 3 2 2 2 4 4 3" xfId="10555" xr:uid="{00000000-0005-0000-0000-00004F290000}"/>
    <cellStyle name="Normal 3 2 2 2 4 4 3 3" xfId="25654" xr:uid="{00000000-0005-0000-0000-00004C640000}"/>
    <cellStyle name="Normal 3 2 2 2 4 4 5" xfId="20641" xr:uid="{00000000-0005-0000-0000-0000B7500000}"/>
    <cellStyle name="Normal 3 2 2 2 4 5" xfId="12233" xr:uid="{00000000-0005-0000-0000-0000DD2F0000}"/>
    <cellStyle name="Normal 3 2 2 2 4 5 3" xfId="27329" xr:uid="{00000000-0005-0000-0000-0000D76A0000}"/>
    <cellStyle name="Normal 3 2 2 2 4 6" xfId="7212" xr:uid="{00000000-0005-0000-0000-0000401C0000}"/>
    <cellStyle name="Normal 3 2 2 2 4 6 3" xfId="22312" xr:uid="{00000000-0005-0000-0000-00003E570000}"/>
    <cellStyle name="Normal 3 2 2 2 4 8" xfId="17299" xr:uid="{00000000-0005-0000-0000-0000A9430000}"/>
    <cellStyle name="Normal 3 2 2 2 5" xfId="2561" xr:uid="{00000000-0005-0000-0000-0000130A0000}"/>
    <cellStyle name="Normal 3 2 2 2 5 2" xfId="4250" xr:uid="{00000000-0005-0000-0000-0000AD100000}"/>
    <cellStyle name="Normal 3 2 2 2 5 2 2" xfId="14322" xr:uid="{00000000-0005-0000-0000-000006380000}"/>
    <cellStyle name="Normal 3 2 2 2 5 2 2 3" xfId="29418" xr:uid="{00000000-0005-0000-0000-000000730000}"/>
    <cellStyle name="Normal 3 2 2 2 5 2 3" xfId="9302" xr:uid="{00000000-0005-0000-0000-00006A240000}"/>
    <cellStyle name="Normal 3 2 2 2 5 2 3 3" xfId="24401" xr:uid="{00000000-0005-0000-0000-0000675F0000}"/>
    <cellStyle name="Normal 3 2 2 2 5 2 5" xfId="19388" xr:uid="{00000000-0005-0000-0000-0000D24B0000}"/>
    <cellStyle name="Normal 3 2 2 2 5 3" xfId="5941" xr:uid="{00000000-0005-0000-0000-000049170000}"/>
    <cellStyle name="Normal 3 2 2 2 5 3 2" xfId="15993" xr:uid="{00000000-0005-0000-0000-00008D3E0000}"/>
    <cellStyle name="Normal 3 2 2 2 5 3 3" xfId="10973" xr:uid="{00000000-0005-0000-0000-0000F12A0000}"/>
    <cellStyle name="Normal 3 2 2 2 5 3 3 3" xfId="26072" xr:uid="{00000000-0005-0000-0000-0000EE650000}"/>
    <cellStyle name="Normal 3 2 2 2 5 3 5" xfId="21059" xr:uid="{00000000-0005-0000-0000-000059520000}"/>
    <cellStyle name="Normal 3 2 2 2 5 4" xfId="12651" xr:uid="{00000000-0005-0000-0000-00007F310000}"/>
    <cellStyle name="Normal 3 2 2 2 5 4 3" xfId="27747" xr:uid="{00000000-0005-0000-0000-0000796C0000}"/>
    <cellStyle name="Normal 3 2 2 2 5 5" xfId="7630" xr:uid="{00000000-0005-0000-0000-0000E21D0000}"/>
    <cellStyle name="Normal 3 2 2 2 5 5 3" xfId="22730" xr:uid="{00000000-0005-0000-0000-0000E0580000}"/>
    <cellStyle name="Normal 3 2 2 2 5 7" xfId="17717" xr:uid="{00000000-0005-0000-0000-00004B450000}"/>
    <cellStyle name="Normal 3 2 2 2 6" xfId="3413" xr:uid="{00000000-0005-0000-0000-0000680D0000}"/>
    <cellStyle name="Normal 3 2 2 2 6 2" xfId="13486" xr:uid="{00000000-0005-0000-0000-0000C2340000}"/>
    <cellStyle name="Normal 3 2 2 2 6 2 3" xfId="28582" xr:uid="{00000000-0005-0000-0000-0000BC6F0000}"/>
    <cellStyle name="Normal 3 2 2 2 6 3" xfId="8466" xr:uid="{00000000-0005-0000-0000-000026210000}"/>
    <cellStyle name="Normal 3 2 2 2 6 3 3" xfId="23565" xr:uid="{00000000-0005-0000-0000-0000235C0000}"/>
    <cellStyle name="Normal 3 2 2 2 6 5" xfId="18552" xr:uid="{00000000-0005-0000-0000-00008E480000}"/>
    <cellStyle name="Normal 3 2 2 2 7" xfId="5105" xr:uid="{00000000-0005-0000-0000-000005140000}"/>
    <cellStyle name="Normal 3 2 2 2 7 2" xfId="15157" xr:uid="{00000000-0005-0000-0000-0000493B0000}"/>
    <cellStyle name="Normal 3 2 2 2 7 2 3" xfId="30253" xr:uid="{00000000-0005-0000-0000-000043760000}"/>
    <cellStyle name="Normal 3 2 2 2 7 3" xfId="10137" xr:uid="{00000000-0005-0000-0000-0000AD270000}"/>
    <cellStyle name="Normal 3 2 2 2 7 3 3" xfId="25236" xr:uid="{00000000-0005-0000-0000-0000AA620000}"/>
    <cellStyle name="Normal 3 2 2 2 7 5" xfId="20223" xr:uid="{00000000-0005-0000-0000-0000154F0000}"/>
    <cellStyle name="Normal 3 2 2 2 8" xfId="11815" xr:uid="{00000000-0005-0000-0000-00003B2E0000}"/>
    <cellStyle name="Normal 3 2 2 2 8 3" xfId="26911" xr:uid="{00000000-0005-0000-0000-000035690000}"/>
    <cellStyle name="Normal 3 2 2 2 9" xfId="6794" xr:uid="{00000000-0005-0000-0000-00009E1A0000}"/>
    <cellStyle name="Normal 3 2 2 2 9 3" xfId="21894" xr:uid="{00000000-0005-0000-0000-00009C550000}"/>
    <cellStyle name="Normal 3 2 2 3" xfId="1760" xr:uid="{00000000-0005-0000-0000-0000F2060000}"/>
    <cellStyle name="Normal 3 2 2 3 10" xfId="16933" xr:uid="{00000000-0005-0000-0000-00003B420000}"/>
    <cellStyle name="Normal 3 2 2 3 2" xfId="1979" xr:uid="{00000000-0005-0000-0000-0000CD070000}"/>
    <cellStyle name="Normal 3 2 2 3 2 2" xfId="2400" xr:uid="{00000000-0005-0000-0000-000072090000}"/>
    <cellStyle name="Normal 3 2 2 3 2 2 2" xfId="3239" xr:uid="{00000000-0005-0000-0000-0000B90C0000}"/>
    <cellStyle name="Normal 3 2 2 3 2 2 2 2" xfId="4928" xr:uid="{00000000-0005-0000-0000-000053130000}"/>
    <cellStyle name="Normal 3 2 2 3 2 2 2 2 2" xfId="15000" xr:uid="{00000000-0005-0000-0000-0000AC3A0000}"/>
    <cellStyle name="Normal 3 2 2 3 2 2 2 2 2 3" xfId="30096" xr:uid="{00000000-0005-0000-0000-0000A6750000}"/>
    <cellStyle name="Normal 3 2 2 3 2 2 2 2 3" xfId="9980" xr:uid="{00000000-0005-0000-0000-000010270000}"/>
    <cellStyle name="Normal 3 2 2 3 2 2 2 2 3 3" xfId="25079" xr:uid="{00000000-0005-0000-0000-00000D620000}"/>
    <cellStyle name="Normal 3 2 2 3 2 2 2 2 5" xfId="20066" xr:uid="{00000000-0005-0000-0000-0000784E0000}"/>
    <cellStyle name="Normal 3 2 2 3 2 2 2 3" xfId="6619" xr:uid="{00000000-0005-0000-0000-0000EF190000}"/>
    <cellStyle name="Normal 3 2 2 3 2 2 2 3 2" xfId="16671" xr:uid="{00000000-0005-0000-0000-000033410000}"/>
    <cellStyle name="Normal 3 2 2 3 2 2 2 3 3" xfId="11651" xr:uid="{00000000-0005-0000-0000-0000972D0000}"/>
    <cellStyle name="Normal 3 2 2 3 2 2 2 3 3 3" xfId="26750" xr:uid="{00000000-0005-0000-0000-000094680000}"/>
    <cellStyle name="Normal 3 2 2 3 2 2 2 3 5" xfId="21737" xr:uid="{00000000-0005-0000-0000-0000FF540000}"/>
    <cellStyle name="Normal 3 2 2 3 2 2 2 4" xfId="13329" xr:uid="{00000000-0005-0000-0000-000025340000}"/>
    <cellStyle name="Normal 3 2 2 3 2 2 2 4 3" xfId="28425" xr:uid="{00000000-0005-0000-0000-00001F6F0000}"/>
    <cellStyle name="Normal 3 2 2 3 2 2 2 5" xfId="8308" xr:uid="{00000000-0005-0000-0000-000088200000}"/>
    <cellStyle name="Normal 3 2 2 3 2 2 2 5 3" xfId="23408" xr:uid="{00000000-0005-0000-0000-0000865B0000}"/>
    <cellStyle name="Normal 3 2 2 3 2 2 2 7" xfId="18395" xr:uid="{00000000-0005-0000-0000-0000F1470000}"/>
    <cellStyle name="Normal 3 2 2 3 2 2 3" xfId="4091" xr:uid="{00000000-0005-0000-0000-00000E100000}"/>
    <cellStyle name="Normal 3 2 2 3 2 2 3 2" xfId="14164" xr:uid="{00000000-0005-0000-0000-000068370000}"/>
    <cellStyle name="Normal 3 2 2 3 2 2 3 2 3" xfId="29260" xr:uid="{00000000-0005-0000-0000-000062720000}"/>
    <cellStyle name="Normal 3 2 2 3 2 2 3 3" xfId="9144" xr:uid="{00000000-0005-0000-0000-0000CC230000}"/>
    <cellStyle name="Normal 3 2 2 3 2 2 3 3 3" xfId="24243" xr:uid="{00000000-0005-0000-0000-0000C95E0000}"/>
    <cellStyle name="Normal 3 2 2 3 2 2 3 5" xfId="19230" xr:uid="{00000000-0005-0000-0000-0000344B0000}"/>
    <cellStyle name="Normal 3 2 2 3 2 2 4" xfId="5783" xr:uid="{00000000-0005-0000-0000-0000AB160000}"/>
    <cellStyle name="Normal 3 2 2 3 2 2 4 2" xfId="15835" xr:uid="{00000000-0005-0000-0000-0000EF3D0000}"/>
    <cellStyle name="Normal 3 2 2 3 2 2 4 3" xfId="10815" xr:uid="{00000000-0005-0000-0000-0000532A0000}"/>
    <cellStyle name="Normal 3 2 2 3 2 2 4 3 3" xfId="25914" xr:uid="{00000000-0005-0000-0000-000050650000}"/>
    <cellStyle name="Normal 3 2 2 3 2 2 4 5" xfId="20901" xr:uid="{00000000-0005-0000-0000-0000BB510000}"/>
    <cellStyle name="Normal 3 2 2 3 2 2 5" xfId="12493" xr:uid="{00000000-0005-0000-0000-0000E1300000}"/>
    <cellStyle name="Normal 3 2 2 3 2 2 5 3" xfId="27589" xr:uid="{00000000-0005-0000-0000-0000DB6B0000}"/>
    <cellStyle name="Normal 3 2 2 3 2 2 6" xfId="7472" xr:uid="{00000000-0005-0000-0000-0000441D0000}"/>
    <cellStyle name="Normal 3 2 2 3 2 2 6 3" xfId="22572" xr:uid="{00000000-0005-0000-0000-000042580000}"/>
    <cellStyle name="Normal 3 2 2 3 2 2 8" xfId="17559" xr:uid="{00000000-0005-0000-0000-0000AD440000}"/>
    <cellStyle name="Normal 3 2 2 3 2 3" xfId="2821" xr:uid="{00000000-0005-0000-0000-0000170B0000}"/>
    <cellStyle name="Normal 3 2 2 3 2 3 2" xfId="4510" xr:uid="{00000000-0005-0000-0000-0000B1110000}"/>
    <cellStyle name="Normal 3 2 2 3 2 3 2 2" xfId="14582" xr:uid="{00000000-0005-0000-0000-00000A390000}"/>
    <cellStyle name="Normal 3 2 2 3 2 3 2 2 3" xfId="29678" xr:uid="{00000000-0005-0000-0000-000004740000}"/>
    <cellStyle name="Normal 3 2 2 3 2 3 2 3" xfId="9562" xr:uid="{00000000-0005-0000-0000-00006E250000}"/>
    <cellStyle name="Normal 3 2 2 3 2 3 2 3 3" xfId="24661" xr:uid="{00000000-0005-0000-0000-00006B600000}"/>
    <cellStyle name="Normal 3 2 2 3 2 3 2 5" xfId="19648" xr:uid="{00000000-0005-0000-0000-0000D64C0000}"/>
    <cellStyle name="Normal 3 2 2 3 2 3 3" xfId="6201" xr:uid="{00000000-0005-0000-0000-00004D180000}"/>
    <cellStyle name="Normal 3 2 2 3 2 3 3 2" xfId="16253" xr:uid="{00000000-0005-0000-0000-0000913F0000}"/>
    <cellStyle name="Normal 3 2 2 3 2 3 3 3" xfId="11233" xr:uid="{00000000-0005-0000-0000-0000F52B0000}"/>
    <cellStyle name="Normal 3 2 2 3 2 3 3 3 3" xfId="26332" xr:uid="{00000000-0005-0000-0000-0000F2660000}"/>
    <cellStyle name="Normal 3 2 2 3 2 3 3 5" xfId="21319" xr:uid="{00000000-0005-0000-0000-00005D530000}"/>
    <cellStyle name="Normal 3 2 2 3 2 3 4" xfId="12911" xr:uid="{00000000-0005-0000-0000-000083320000}"/>
    <cellStyle name="Normal 3 2 2 3 2 3 4 3" xfId="28007" xr:uid="{00000000-0005-0000-0000-00007D6D0000}"/>
    <cellStyle name="Normal 3 2 2 3 2 3 5" xfId="7890" xr:uid="{00000000-0005-0000-0000-0000E61E0000}"/>
    <cellStyle name="Normal 3 2 2 3 2 3 5 3" xfId="22990" xr:uid="{00000000-0005-0000-0000-0000E4590000}"/>
    <cellStyle name="Normal 3 2 2 3 2 3 7" xfId="17977" xr:uid="{00000000-0005-0000-0000-00004F460000}"/>
    <cellStyle name="Normal 3 2 2 3 2 4" xfId="3673" xr:uid="{00000000-0005-0000-0000-00006C0E0000}"/>
    <cellStyle name="Normal 3 2 2 3 2 4 2" xfId="13746" xr:uid="{00000000-0005-0000-0000-0000C6350000}"/>
    <cellStyle name="Normal 3 2 2 3 2 4 2 3" xfId="28842" xr:uid="{00000000-0005-0000-0000-0000C0700000}"/>
    <cellStyle name="Normal 3 2 2 3 2 4 3" xfId="8726" xr:uid="{00000000-0005-0000-0000-00002A220000}"/>
    <cellStyle name="Normal 3 2 2 3 2 4 3 3" xfId="23825" xr:uid="{00000000-0005-0000-0000-0000275D0000}"/>
    <cellStyle name="Normal 3 2 2 3 2 4 5" xfId="18812" xr:uid="{00000000-0005-0000-0000-000092490000}"/>
    <cellStyle name="Normal 3 2 2 3 2 5" xfId="5365" xr:uid="{00000000-0005-0000-0000-000009150000}"/>
    <cellStyle name="Normal 3 2 2 3 2 5 2" xfId="15417" xr:uid="{00000000-0005-0000-0000-00004D3C0000}"/>
    <cellStyle name="Normal 3 2 2 3 2 5 2 3" xfId="30513" xr:uid="{00000000-0005-0000-0000-000047770000}"/>
    <cellStyle name="Normal 3 2 2 3 2 5 3" xfId="10397" xr:uid="{00000000-0005-0000-0000-0000B1280000}"/>
    <cellStyle name="Normal 3 2 2 3 2 5 3 3" xfId="25496" xr:uid="{00000000-0005-0000-0000-0000AE630000}"/>
    <cellStyle name="Normal 3 2 2 3 2 5 5" xfId="20483" xr:uid="{00000000-0005-0000-0000-000019500000}"/>
    <cellStyle name="Normal 3 2 2 3 2 6" xfId="12075" xr:uid="{00000000-0005-0000-0000-00003F2F0000}"/>
    <cellStyle name="Normal 3 2 2 3 2 6 3" xfId="27171" xr:uid="{00000000-0005-0000-0000-0000396A0000}"/>
    <cellStyle name="Normal 3 2 2 3 2 7" xfId="7054" xr:uid="{00000000-0005-0000-0000-0000A21B0000}"/>
    <cellStyle name="Normal 3 2 2 3 2 7 3" xfId="22154" xr:uid="{00000000-0005-0000-0000-0000A0560000}"/>
    <cellStyle name="Normal 3 2 2 3 2 9" xfId="17141" xr:uid="{00000000-0005-0000-0000-00000B430000}"/>
    <cellStyle name="Normal 3 2 2 3 3" xfId="2192" xr:uid="{00000000-0005-0000-0000-0000A2080000}"/>
    <cellStyle name="Normal 3 2 2 3 3 2" xfId="3031" xr:uid="{00000000-0005-0000-0000-0000E90B0000}"/>
    <cellStyle name="Normal 3 2 2 3 3 2 2" xfId="4720" xr:uid="{00000000-0005-0000-0000-000083120000}"/>
    <cellStyle name="Normal 3 2 2 3 3 2 2 2" xfId="14792" xr:uid="{00000000-0005-0000-0000-0000DC390000}"/>
    <cellStyle name="Normal 3 2 2 3 3 2 2 2 3" xfId="29888" xr:uid="{00000000-0005-0000-0000-0000D6740000}"/>
    <cellStyle name="Normal 3 2 2 3 3 2 2 3" xfId="9772" xr:uid="{00000000-0005-0000-0000-000040260000}"/>
    <cellStyle name="Normal 3 2 2 3 3 2 2 3 3" xfId="24871" xr:uid="{00000000-0005-0000-0000-00003D610000}"/>
    <cellStyle name="Normal 3 2 2 3 3 2 2 5" xfId="19858" xr:uid="{00000000-0005-0000-0000-0000A84D0000}"/>
    <cellStyle name="Normal 3 2 2 3 3 2 3" xfId="6411" xr:uid="{00000000-0005-0000-0000-00001F190000}"/>
    <cellStyle name="Normal 3 2 2 3 3 2 3 2" xfId="16463" xr:uid="{00000000-0005-0000-0000-000063400000}"/>
    <cellStyle name="Normal 3 2 2 3 3 2 3 3" xfId="11443" xr:uid="{00000000-0005-0000-0000-0000C72C0000}"/>
    <cellStyle name="Normal 3 2 2 3 3 2 3 3 3" xfId="26542" xr:uid="{00000000-0005-0000-0000-0000C4670000}"/>
    <cellStyle name="Normal 3 2 2 3 3 2 3 5" xfId="21529" xr:uid="{00000000-0005-0000-0000-00002F540000}"/>
    <cellStyle name="Normal 3 2 2 3 3 2 4" xfId="13121" xr:uid="{00000000-0005-0000-0000-000055330000}"/>
    <cellStyle name="Normal 3 2 2 3 3 2 4 3" xfId="28217" xr:uid="{00000000-0005-0000-0000-00004F6E0000}"/>
    <cellStyle name="Normal 3 2 2 3 3 2 5" xfId="8100" xr:uid="{00000000-0005-0000-0000-0000B81F0000}"/>
    <cellStyle name="Normal 3 2 2 3 3 2 5 3" xfId="23200" xr:uid="{00000000-0005-0000-0000-0000B65A0000}"/>
    <cellStyle name="Normal 3 2 2 3 3 2 7" xfId="18187" xr:uid="{00000000-0005-0000-0000-000021470000}"/>
    <cellStyle name="Normal 3 2 2 3 3 3" xfId="3883" xr:uid="{00000000-0005-0000-0000-00003E0F0000}"/>
    <cellStyle name="Normal 3 2 2 3 3 3 2" xfId="13956" xr:uid="{00000000-0005-0000-0000-000098360000}"/>
    <cellStyle name="Normal 3 2 2 3 3 3 2 3" xfId="29052" xr:uid="{00000000-0005-0000-0000-000092710000}"/>
    <cellStyle name="Normal 3 2 2 3 3 3 3" xfId="8936" xr:uid="{00000000-0005-0000-0000-0000FC220000}"/>
    <cellStyle name="Normal 3 2 2 3 3 3 3 3" xfId="24035" xr:uid="{00000000-0005-0000-0000-0000F95D0000}"/>
    <cellStyle name="Normal 3 2 2 3 3 3 5" xfId="19022" xr:uid="{00000000-0005-0000-0000-0000644A0000}"/>
    <cellStyle name="Normal 3 2 2 3 3 4" xfId="5575" xr:uid="{00000000-0005-0000-0000-0000DB150000}"/>
    <cellStyle name="Normal 3 2 2 3 3 4 2" xfId="15627" xr:uid="{00000000-0005-0000-0000-00001F3D0000}"/>
    <cellStyle name="Normal 3 2 2 3 3 4 2 3" xfId="30723" xr:uid="{00000000-0005-0000-0000-000019780000}"/>
    <cellStyle name="Normal 3 2 2 3 3 4 3" xfId="10607" xr:uid="{00000000-0005-0000-0000-000083290000}"/>
    <cellStyle name="Normal 3 2 2 3 3 4 3 3" xfId="25706" xr:uid="{00000000-0005-0000-0000-000080640000}"/>
    <cellStyle name="Normal 3 2 2 3 3 4 5" xfId="20693" xr:uid="{00000000-0005-0000-0000-0000EB500000}"/>
    <cellStyle name="Normal 3 2 2 3 3 5" xfId="12285" xr:uid="{00000000-0005-0000-0000-000011300000}"/>
    <cellStyle name="Normal 3 2 2 3 3 5 3" xfId="27381" xr:uid="{00000000-0005-0000-0000-00000B6B0000}"/>
    <cellStyle name="Normal 3 2 2 3 3 6" xfId="7264" xr:uid="{00000000-0005-0000-0000-0000741C0000}"/>
    <cellStyle name="Normal 3 2 2 3 3 6 3" xfId="22364" xr:uid="{00000000-0005-0000-0000-000072570000}"/>
    <cellStyle name="Normal 3 2 2 3 3 8" xfId="17351" xr:uid="{00000000-0005-0000-0000-0000DD430000}"/>
    <cellStyle name="Normal 3 2 2 3 4" xfId="2613" xr:uid="{00000000-0005-0000-0000-0000470A0000}"/>
    <cellStyle name="Normal 3 2 2 3 4 2" xfId="4302" xr:uid="{00000000-0005-0000-0000-0000E1100000}"/>
    <cellStyle name="Normal 3 2 2 3 4 2 2" xfId="14374" xr:uid="{00000000-0005-0000-0000-00003A380000}"/>
    <cellStyle name="Normal 3 2 2 3 4 2 2 3" xfId="29470" xr:uid="{00000000-0005-0000-0000-000034730000}"/>
    <cellStyle name="Normal 3 2 2 3 4 2 3" xfId="9354" xr:uid="{00000000-0005-0000-0000-00009E240000}"/>
    <cellStyle name="Normal 3 2 2 3 4 2 3 3" xfId="24453" xr:uid="{00000000-0005-0000-0000-00009B5F0000}"/>
    <cellStyle name="Normal 3 2 2 3 4 2 5" xfId="19440" xr:uid="{00000000-0005-0000-0000-0000064C0000}"/>
    <cellStyle name="Normal 3 2 2 3 4 3" xfId="5993" xr:uid="{00000000-0005-0000-0000-00007D170000}"/>
    <cellStyle name="Normal 3 2 2 3 4 3 2" xfId="16045" xr:uid="{00000000-0005-0000-0000-0000C13E0000}"/>
    <cellStyle name="Normal 3 2 2 3 4 3 3" xfId="11025" xr:uid="{00000000-0005-0000-0000-0000252B0000}"/>
    <cellStyle name="Normal 3 2 2 3 4 3 3 3" xfId="26124" xr:uid="{00000000-0005-0000-0000-000022660000}"/>
    <cellStyle name="Normal 3 2 2 3 4 3 5" xfId="21111" xr:uid="{00000000-0005-0000-0000-00008D520000}"/>
    <cellStyle name="Normal 3 2 2 3 4 4" xfId="12703" xr:uid="{00000000-0005-0000-0000-0000B3310000}"/>
    <cellStyle name="Normal 3 2 2 3 4 4 3" xfId="27799" xr:uid="{00000000-0005-0000-0000-0000AD6C0000}"/>
    <cellStyle name="Normal 3 2 2 3 4 5" xfId="7682" xr:uid="{00000000-0005-0000-0000-0000161E0000}"/>
    <cellStyle name="Normal 3 2 2 3 4 5 3" xfId="22782" xr:uid="{00000000-0005-0000-0000-000014590000}"/>
    <cellStyle name="Normal 3 2 2 3 4 7" xfId="17769" xr:uid="{00000000-0005-0000-0000-00007F450000}"/>
    <cellStyle name="Normal 3 2 2 3 5" xfId="3465" xr:uid="{00000000-0005-0000-0000-00009C0D0000}"/>
    <cellStyle name="Normal 3 2 2 3 5 2" xfId="13538" xr:uid="{00000000-0005-0000-0000-0000F6340000}"/>
    <cellStyle name="Normal 3 2 2 3 5 2 3" xfId="28634" xr:uid="{00000000-0005-0000-0000-0000F06F0000}"/>
    <cellStyle name="Normal 3 2 2 3 5 3" xfId="8518" xr:uid="{00000000-0005-0000-0000-00005A210000}"/>
    <cellStyle name="Normal 3 2 2 3 5 3 3" xfId="23617" xr:uid="{00000000-0005-0000-0000-0000575C0000}"/>
    <cellStyle name="Normal 3 2 2 3 5 5" xfId="18604" xr:uid="{00000000-0005-0000-0000-0000C2480000}"/>
    <cellStyle name="Normal 3 2 2 3 6" xfId="5157" xr:uid="{00000000-0005-0000-0000-000039140000}"/>
    <cellStyle name="Normal 3 2 2 3 6 2" xfId="15209" xr:uid="{00000000-0005-0000-0000-00007D3B0000}"/>
    <cellStyle name="Normal 3 2 2 3 6 2 3" xfId="30305" xr:uid="{00000000-0005-0000-0000-000077760000}"/>
    <cellStyle name="Normal 3 2 2 3 6 3" xfId="10189" xr:uid="{00000000-0005-0000-0000-0000E1270000}"/>
    <cellStyle name="Normal 3 2 2 3 6 3 3" xfId="25288" xr:uid="{00000000-0005-0000-0000-0000DE620000}"/>
    <cellStyle name="Normal 3 2 2 3 6 5" xfId="20275" xr:uid="{00000000-0005-0000-0000-0000494F0000}"/>
    <cellStyle name="Normal 3 2 2 3 7" xfId="11867" xr:uid="{00000000-0005-0000-0000-00006F2E0000}"/>
    <cellStyle name="Normal 3 2 2 3 7 3" xfId="26963" xr:uid="{00000000-0005-0000-0000-000069690000}"/>
    <cellStyle name="Normal 3 2 2 3 8" xfId="6846" xr:uid="{00000000-0005-0000-0000-0000D21A0000}"/>
    <cellStyle name="Normal 3 2 2 3 8 3" xfId="21946" xr:uid="{00000000-0005-0000-0000-0000D0550000}"/>
    <cellStyle name="Normal 3 2 2 4" xfId="1873" xr:uid="{00000000-0005-0000-0000-000063070000}"/>
    <cellStyle name="Normal 3 2 2 4 2" xfId="2296" xr:uid="{00000000-0005-0000-0000-00000A090000}"/>
    <cellStyle name="Normal 3 2 2 4 2 2" xfId="3135" xr:uid="{00000000-0005-0000-0000-0000510C0000}"/>
    <cellStyle name="Normal 3 2 2 4 2 2 2" xfId="4824" xr:uid="{00000000-0005-0000-0000-0000EB120000}"/>
    <cellStyle name="Normal 3 2 2 4 2 2 2 2" xfId="14896" xr:uid="{00000000-0005-0000-0000-0000443A0000}"/>
    <cellStyle name="Normal 3 2 2 4 2 2 2 2 3" xfId="29992" xr:uid="{00000000-0005-0000-0000-00003E750000}"/>
    <cellStyle name="Normal 3 2 2 4 2 2 2 3" xfId="9876" xr:uid="{00000000-0005-0000-0000-0000A8260000}"/>
    <cellStyle name="Normal 3 2 2 4 2 2 2 3 3" xfId="24975" xr:uid="{00000000-0005-0000-0000-0000A5610000}"/>
    <cellStyle name="Normal 3 2 2 4 2 2 2 5" xfId="19962" xr:uid="{00000000-0005-0000-0000-0000104E0000}"/>
    <cellStyle name="Normal 3 2 2 4 2 2 3" xfId="6515" xr:uid="{00000000-0005-0000-0000-000087190000}"/>
    <cellStyle name="Normal 3 2 2 4 2 2 3 2" xfId="16567" xr:uid="{00000000-0005-0000-0000-0000CB400000}"/>
    <cellStyle name="Normal 3 2 2 4 2 2 3 3" xfId="11547" xr:uid="{00000000-0005-0000-0000-00002F2D0000}"/>
    <cellStyle name="Normal 3 2 2 4 2 2 3 3 3" xfId="26646" xr:uid="{00000000-0005-0000-0000-00002C680000}"/>
    <cellStyle name="Normal 3 2 2 4 2 2 3 5" xfId="21633" xr:uid="{00000000-0005-0000-0000-000097540000}"/>
    <cellStyle name="Normal 3 2 2 4 2 2 4" xfId="13225" xr:uid="{00000000-0005-0000-0000-0000BD330000}"/>
    <cellStyle name="Normal 3 2 2 4 2 2 4 3" xfId="28321" xr:uid="{00000000-0005-0000-0000-0000B76E0000}"/>
    <cellStyle name="Normal 3 2 2 4 2 2 5" xfId="8204" xr:uid="{00000000-0005-0000-0000-000020200000}"/>
    <cellStyle name="Normal 3 2 2 4 2 2 5 3" xfId="23304" xr:uid="{00000000-0005-0000-0000-00001E5B0000}"/>
    <cellStyle name="Normal 3 2 2 4 2 2 7" xfId="18291" xr:uid="{00000000-0005-0000-0000-000089470000}"/>
    <cellStyle name="Normal 3 2 2 4 2 3" xfId="3987" xr:uid="{00000000-0005-0000-0000-0000A60F0000}"/>
    <cellStyle name="Normal 3 2 2 4 2 3 2" xfId="14060" xr:uid="{00000000-0005-0000-0000-000000370000}"/>
    <cellStyle name="Normal 3 2 2 4 2 3 2 3" xfId="29156" xr:uid="{00000000-0005-0000-0000-0000FA710000}"/>
    <cellStyle name="Normal 3 2 2 4 2 3 3" xfId="9040" xr:uid="{00000000-0005-0000-0000-000064230000}"/>
    <cellStyle name="Normal 3 2 2 4 2 3 3 3" xfId="24139" xr:uid="{00000000-0005-0000-0000-0000615E0000}"/>
    <cellStyle name="Normal 3 2 2 4 2 3 5" xfId="19126" xr:uid="{00000000-0005-0000-0000-0000CC4A0000}"/>
    <cellStyle name="Normal 3 2 2 4 2 4" xfId="5679" xr:uid="{00000000-0005-0000-0000-000043160000}"/>
    <cellStyle name="Normal 3 2 2 4 2 4 2" xfId="15731" xr:uid="{00000000-0005-0000-0000-0000873D0000}"/>
    <cellStyle name="Normal 3 2 2 4 2 4 2 3" xfId="30827" xr:uid="{00000000-0005-0000-0000-000081780000}"/>
    <cellStyle name="Normal 3 2 2 4 2 4 3" xfId="10711" xr:uid="{00000000-0005-0000-0000-0000EB290000}"/>
    <cellStyle name="Normal 3 2 2 4 2 4 3 3" xfId="25810" xr:uid="{00000000-0005-0000-0000-0000E8640000}"/>
    <cellStyle name="Normal 3 2 2 4 2 4 5" xfId="20797" xr:uid="{00000000-0005-0000-0000-000053510000}"/>
    <cellStyle name="Normal 3 2 2 4 2 5" xfId="12389" xr:uid="{00000000-0005-0000-0000-000079300000}"/>
    <cellStyle name="Normal 3 2 2 4 2 5 3" xfId="27485" xr:uid="{00000000-0005-0000-0000-0000736B0000}"/>
    <cellStyle name="Normal 3 2 2 4 2 6" xfId="7368" xr:uid="{00000000-0005-0000-0000-0000DC1C0000}"/>
    <cellStyle name="Normal 3 2 2 4 2 6 3" xfId="22468" xr:uid="{00000000-0005-0000-0000-0000DA570000}"/>
    <cellStyle name="Normal 3 2 2 4 2 8" xfId="17455" xr:uid="{00000000-0005-0000-0000-000045440000}"/>
    <cellStyle name="Normal 3 2 2 4 3" xfId="2717" xr:uid="{00000000-0005-0000-0000-0000AF0A0000}"/>
    <cellStyle name="Normal 3 2 2 4 3 2" xfId="4406" xr:uid="{00000000-0005-0000-0000-000049110000}"/>
    <cellStyle name="Normal 3 2 2 4 3 2 2" xfId="14478" xr:uid="{00000000-0005-0000-0000-0000A2380000}"/>
    <cellStyle name="Normal 3 2 2 4 3 2 2 3" xfId="29574" xr:uid="{00000000-0005-0000-0000-00009C730000}"/>
    <cellStyle name="Normal 3 2 2 4 3 2 3" xfId="9458" xr:uid="{00000000-0005-0000-0000-000006250000}"/>
    <cellStyle name="Normal 3 2 2 4 3 2 3 3" xfId="24557" xr:uid="{00000000-0005-0000-0000-000003600000}"/>
    <cellStyle name="Normal 3 2 2 4 3 2 5" xfId="19544" xr:uid="{00000000-0005-0000-0000-00006E4C0000}"/>
    <cellStyle name="Normal 3 2 2 4 3 3" xfId="6097" xr:uid="{00000000-0005-0000-0000-0000E5170000}"/>
    <cellStyle name="Normal 3 2 2 4 3 3 2" xfId="16149" xr:uid="{00000000-0005-0000-0000-0000293F0000}"/>
    <cellStyle name="Normal 3 2 2 4 3 3 3" xfId="11129" xr:uid="{00000000-0005-0000-0000-00008D2B0000}"/>
    <cellStyle name="Normal 3 2 2 4 3 3 3 3" xfId="26228" xr:uid="{00000000-0005-0000-0000-00008A660000}"/>
    <cellStyle name="Normal 3 2 2 4 3 3 5" xfId="21215" xr:uid="{00000000-0005-0000-0000-0000F5520000}"/>
    <cellStyle name="Normal 3 2 2 4 3 4" xfId="12807" xr:uid="{00000000-0005-0000-0000-00001B320000}"/>
    <cellStyle name="Normal 3 2 2 4 3 4 3" xfId="27903" xr:uid="{00000000-0005-0000-0000-0000156D0000}"/>
    <cellStyle name="Normal 3 2 2 4 3 5" xfId="7786" xr:uid="{00000000-0005-0000-0000-00007E1E0000}"/>
    <cellStyle name="Normal 3 2 2 4 3 5 3" xfId="22886" xr:uid="{00000000-0005-0000-0000-00007C590000}"/>
    <cellStyle name="Normal 3 2 2 4 3 7" xfId="17873" xr:uid="{00000000-0005-0000-0000-0000E7450000}"/>
    <cellStyle name="Normal 3 2 2 4 4" xfId="3569" xr:uid="{00000000-0005-0000-0000-0000040E0000}"/>
    <cellStyle name="Normal 3 2 2 4 4 2" xfId="13642" xr:uid="{00000000-0005-0000-0000-00005E350000}"/>
    <cellStyle name="Normal 3 2 2 4 4 2 3" xfId="28738" xr:uid="{00000000-0005-0000-0000-000058700000}"/>
    <cellStyle name="Normal 3 2 2 4 4 3" xfId="8622" xr:uid="{00000000-0005-0000-0000-0000C2210000}"/>
    <cellStyle name="Normal 3 2 2 4 4 3 3" xfId="23721" xr:uid="{00000000-0005-0000-0000-0000BF5C0000}"/>
    <cellStyle name="Normal 3 2 2 4 4 5" xfId="18708" xr:uid="{00000000-0005-0000-0000-00002A490000}"/>
    <cellStyle name="Normal 3 2 2 4 5" xfId="5261" xr:uid="{00000000-0005-0000-0000-0000A1140000}"/>
    <cellStyle name="Normal 3 2 2 4 5 2" xfId="15313" xr:uid="{00000000-0005-0000-0000-0000E53B0000}"/>
    <cellStyle name="Normal 3 2 2 4 5 2 3" xfId="30409" xr:uid="{00000000-0005-0000-0000-0000DF760000}"/>
    <cellStyle name="Normal 3 2 2 4 5 3" xfId="10293" xr:uid="{00000000-0005-0000-0000-000049280000}"/>
    <cellStyle name="Normal 3 2 2 4 5 3 3" xfId="25392" xr:uid="{00000000-0005-0000-0000-000046630000}"/>
    <cellStyle name="Normal 3 2 2 4 5 5" xfId="20379" xr:uid="{00000000-0005-0000-0000-0000B14F0000}"/>
    <cellStyle name="Normal 3 2 2 4 6" xfId="11971" xr:uid="{00000000-0005-0000-0000-0000D72E0000}"/>
    <cellStyle name="Normal 3 2 2 4 6 3" xfId="27067" xr:uid="{00000000-0005-0000-0000-0000D1690000}"/>
    <cellStyle name="Normal 3 2 2 4 7" xfId="6950" xr:uid="{00000000-0005-0000-0000-00003A1B0000}"/>
    <cellStyle name="Normal 3 2 2 4 7 3" xfId="22050" xr:uid="{00000000-0005-0000-0000-000038560000}"/>
    <cellStyle name="Normal 3 2 2 4 9" xfId="17037" xr:uid="{00000000-0005-0000-0000-0000A3420000}"/>
    <cellStyle name="Normal 3 2 2 5" xfId="2086" xr:uid="{00000000-0005-0000-0000-000038080000}"/>
    <cellStyle name="Normal 3 2 2 5 2" xfId="2927" xr:uid="{00000000-0005-0000-0000-0000810B0000}"/>
    <cellStyle name="Normal 3 2 2 5 2 2" xfId="4616" xr:uid="{00000000-0005-0000-0000-00001B120000}"/>
    <cellStyle name="Normal 3 2 2 5 2 2 2" xfId="14688" xr:uid="{00000000-0005-0000-0000-000074390000}"/>
    <cellStyle name="Normal 3 2 2 5 2 2 2 3" xfId="29784" xr:uid="{00000000-0005-0000-0000-00006E740000}"/>
    <cellStyle name="Normal 3 2 2 5 2 2 3" xfId="9668" xr:uid="{00000000-0005-0000-0000-0000D8250000}"/>
    <cellStyle name="Normal 3 2 2 5 2 2 3 3" xfId="24767" xr:uid="{00000000-0005-0000-0000-0000D5600000}"/>
    <cellStyle name="Normal 3 2 2 5 2 2 5" xfId="19754" xr:uid="{00000000-0005-0000-0000-0000404D0000}"/>
    <cellStyle name="Normal 3 2 2 5 2 3" xfId="6307" xr:uid="{00000000-0005-0000-0000-0000B7180000}"/>
    <cellStyle name="Normal 3 2 2 5 2 3 2" xfId="16359" xr:uid="{00000000-0005-0000-0000-0000FB3F0000}"/>
    <cellStyle name="Normal 3 2 2 5 2 3 3" xfId="11339" xr:uid="{00000000-0005-0000-0000-00005F2C0000}"/>
    <cellStyle name="Normal 3 2 2 5 2 3 3 3" xfId="26438" xr:uid="{00000000-0005-0000-0000-00005C670000}"/>
    <cellStyle name="Normal 3 2 2 5 2 3 5" xfId="21425" xr:uid="{00000000-0005-0000-0000-0000C7530000}"/>
    <cellStyle name="Normal 3 2 2 5 2 4" xfId="13017" xr:uid="{00000000-0005-0000-0000-0000ED320000}"/>
    <cellStyle name="Normal 3 2 2 5 2 4 3" xfId="28113" xr:uid="{00000000-0005-0000-0000-0000E76D0000}"/>
    <cellStyle name="Normal 3 2 2 5 2 5" xfId="7996" xr:uid="{00000000-0005-0000-0000-0000501F0000}"/>
    <cellStyle name="Normal 3 2 2 5 2 5 3" xfId="23096" xr:uid="{00000000-0005-0000-0000-00004E5A0000}"/>
    <cellStyle name="Normal 3 2 2 5 2 7" xfId="18083" xr:uid="{00000000-0005-0000-0000-0000B9460000}"/>
    <cellStyle name="Normal 3 2 2 5 3" xfId="3779" xr:uid="{00000000-0005-0000-0000-0000D60E0000}"/>
    <cellStyle name="Normal 3 2 2 5 3 2" xfId="13852" xr:uid="{00000000-0005-0000-0000-000030360000}"/>
    <cellStyle name="Normal 3 2 2 5 3 2 3" xfId="28948" xr:uid="{00000000-0005-0000-0000-00002A710000}"/>
    <cellStyle name="Normal 3 2 2 5 3 3" xfId="8832" xr:uid="{00000000-0005-0000-0000-000094220000}"/>
    <cellStyle name="Normal 3 2 2 5 3 3 3" xfId="23931" xr:uid="{00000000-0005-0000-0000-0000915D0000}"/>
    <cellStyle name="Normal 3 2 2 5 3 5" xfId="18918" xr:uid="{00000000-0005-0000-0000-0000FC490000}"/>
    <cellStyle name="Normal 3 2 2 5 4" xfId="5471" xr:uid="{00000000-0005-0000-0000-000073150000}"/>
    <cellStyle name="Normal 3 2 2 5 4 2" xfId="15523" xr:uid="{00000000-0005-0000-0000-0000B73C0000}"/>
    <cellStyle name="Normal 3 2 2 5 4 2 3" xfId="30619" xr:uid="{00000000-0005-0000-0000-0000B1770000}"/>
    <cellStyle name="Normal 3 2 2 5 4 3" xfId="10503" xr:uid="{00000000-0005-0000-0000-00001B290000}"/>
    <cellStyle name="Normal 3 2 2 5 4 3 3" xfId="25602" xr:uid="{00000000-0005-0000-0000-000018640000}"/>
    <cellStyle name="Normal 3 2 2 5 4 5" xfId="20589" xr:uid="{00000000-0005-0000-0000-000083500000}"/>
    <cellStyle name="Normal 3 2 2 5 5" xfId="12181" xr:uid="{00000000-0005-0000-0000-0000A92F0000}"/>
    <cellStyle name="Normal 3 2 2 5 5 3" xfId="27277" xr:uid="{00000000-0005-0000-0000-0000A36A0000}"/>
    <cellStyle name="Normal 3 2 2 5 6" xfId="7160" xr:uid="{00000000-0005-0000-0000-00000C1C0000}"/>
    <cellStyle name="Normal 3 2 2 5 6 3" xfId="22260" xr:uid="{00000000-0005-0000-0000-00000A570000}"/>
    <cellStyle name="Normal 3 2 2 5 8" xfId="17247" xr:uid="{00000000-0005-0000-0000-000075430000}"/>
    <cellStyle name="Normal 3 2 2 6" xfId="2507" xr:uid="{00000000-0005-0000-0000-0000DD090000}"/>
    <cellStyle name="Normal 3 2 2 6 2" xfId="4198" xr:uid="{00000000-0005-0000-0000-000079100000}"/>
    <cellStyle name="Normal 3 2 2 6 2 2" xfId="14270" xr:uid="{00000000-0005-0000-0000-0000D2370000}"/>
    <cellStyle name="Normal 3 2 2 6 2 2 3" xfId="29366" xr:uid="{00000000-0005-0000-0000-0000CC720000}"/>
    <cellStyle name="Normal 3 2 2 6 2 3" xfId="9250" xr:uid="{00000000-0005-0000-0000-000036240000}"/>
    <cellStyle name="Normal 3 2 2 6 2 3 3" xfId="24349" xr:uid="{00000000-0005-0000-0000-0000335F0000}"/>
    <cellStyle name="Normal 3 2 2 6 2 5" xfId="19336" xr:uid="{00000000-0005-0000-0000-00009E4B0000}"/>
    <cellStyle name="Normal 3 2 2 6 3" xfId="5889" xr:uid="{00000000-0005-0000-0000-000015170000}"/>
    <cellStyle name="Normal 3 2 2 6 3 2" xfId="15941" xr:uid="{00000000-0005-0000-0000-0000593E0000}"/>
    <cellStyle name="Normal 3 2 2 6 3 3" xfId="10921" xr:uid="{00000000-0005-0000-0000-0000BD2A0000}"/>
    <cellStyle name="Normal 3 2 2 6 3 3 3" xfId="26020" xr:uid="{00000000-0005-0000-0000-0000BA650000}"/>
    <cellStyle name="Normal 3 2 2 6 3 5" xfId="21007" xr:uid="{00000000-0005-0000-0000-000025520000}"/>
    <cellStyle name="Normal 3 2 2 6 4" xfId="12599" xr:uid="{00000000-0005-0000-0000-00004B310000}"/>
    <cellStyle name="Normal 3 2 2 6 4 3" xfId="27695" xr:uid="{00000000-0005-0000-0000-0000456C0000}"/>
    <cellStyle name="Normal 3 2 2 6 5" xfId="7578" xr:uid="{00000000-0005-0000-0000-0000AE1D0000}"/>
    <cellStyle name="Normal 3 2 2 6 5 3" xfId="22678" xr:uid="{00000000-0005-0000-0000-0000AC580000}"/>
    <cellStyle name="Normal 3 2 2 6 7" xfId="17665" xr:uid="{00000000-0005-0000-0000-000017450000}"/>
    <cellStyle name="Normal 3 2 2 7" xfId="3357" xr:uid="{00000000-0005-0000-0000-0000300D0000}"/>
    <cellStyle name="Normal 3 2 2 7 2" xfId="13434" xr:uid="{00000000-0005-0000-0000-00008E340000}"/>
    <cellStyle name="Normal 3 2 2 7 2 3" xfId="28530" xr:uid="{00000000-0005-0000-0000-0000886F0000}"/>
    <cellStyle name="Normal 3 2 2 7 3" xfId="8414" xr:uid="{00000000-0005-0000-0000-0000F2200000}"/>
    <cellStyle name="Normal 3 2 2 7 3 3" xfId="23513" xr:uid="{00000000-0005-0000-0000-0000EF5B0000}"/>
    <cellStyle name="Normal 3 2 2 7 5" xfId="18500" xr:uid="{00000000-0005-0000-0000-00005A480000}"/>
    <cellStyle name="Normal 3 2 2 8" xfId="5050" xr:uid="{00000000-0005-0000-0000-0000CE130000}"/>
    <cellStyle name="Normal 3 2 2 8 2" xfId="15105" xr:uid="{00000000-0005-0000-0000-0000153B0000}"/>
    <cellStyle name="Normal 3 2 2 8 2 3" xfId="30201" xr:uid="{00000000-0005-0000-0000-00000F760000}"/>
    <cellStyle name="Normal 3 2 2 8 3" xfId="10085" xr:uid="{00000000-0005-0000-0000-000079270000}"/>
    <cellStyle name="Normal 3 2 2 8 3 3" xfId="25184" xr:uid="{00000000-0005-0000-0000-000076620000}"/>
    <cellStyle name="Normal 3 2 2 8 5" xfId="20171" xr:uid="{00000000-0005-0000-0000-0000E14E0000}"/>
    <cellStyle name="Normal 3 2 2 9" xfId="11761" xr:uid="{00000000-0005-0000-0000-0000052E0000}"/>
    <cellStyle name="Normal 3 2 2 9 3" xfId="26859" xr:uid="{00000000-0005-0000-0000-000001690000}"/>
    <cellStyle name="Normal 3 2 3" xfId="608" xr:uid="{00000000-0005-0000-0000-00006A020000}"/>
    <cellStyle name="Normal 3 2 5" xfId="938" xr:uid="{00000000-0005-0000-0000-0000B9030000}"/>
    <cellStyle name="Normal 3 3" xfId="505" xr:uid="{00000000-0005-0000-0000-000002020000}"/>
    <cellStyle name="Normal 3 3 10" xfId="6741" xr:uid="{00000000-0005-0000-0000-0000691A0000}"/>
    <cellStyle name="Normal 3 3 10 3" xfId="21843" xr:uid="{00000000-0005-0000-0000-000069550000}"/>
    <cellStyle name="Normal 3 3 12" xfId="16828" xr:uid="{00000000-0005-0000-0000-0000D2410000}"/>
    <cellStyle name="Normal 3 3 14" xfId="1415" xr:uid="{00000000-0005-0000-0000-000098050000}"/>
    <cellStyle name="Normal 3 3 2" xfId="1707" xr:uid="{00000000-0005-0000-0000-0000BD060000}"/>
    <cellStyle name="Normal 3 3 2 11" xfId="16882" xr:uid="{00000000-0005-0000-0000-000008420000}"/>
    <cellStyle name="Normal 3 3 2 2" xfId="1815" xr:uid="{00000000-0005-0000-0000-000029070000}"/>
    <cellStyle name="Normal 3 3 2 2 10" xfId="16986" xr:uid="{00000000-0005-0000-0000-000070420000}"/>
    <cellStyle name="Normal 3 3 2 2 2" xfId="2032" xr:uid="{00000000-0005-0000-0000-000002080000}"/>
    <cellStyle name="Normal 3 3 2 2 2 2" xfId="2453" xr:uid="{00000000-0005-0000-0000-0000A7090000}"/>
    <cellStyle name="Normal 3 3 2 2 2 2 2" xfId="3292" xr:uid="{00000000-0005-0000-0000-0000EE0C0000}"/>
    <cellStyle name="Normal 3 3 2 2 2 2 2 2" xfId="4981" xr:uid="{00000000-0005-0000-0000-000088130000}"/>
    <cellStyle name="Normal 3 3 2 2 2 2 2 2 2" xfId="15053" xr:uid="{00000000-0005-0000-0000-0000E13A0000}"/>
    <cellStyle name="Normal 3 3 2 2 2 2 2 2 2 3" xfId="30149" xr:uid="{00000000-0005-0000-0000-0000DB750000}"/>
    <cellStyle name="Normal 3 3 2 2 2 2 2 2 3" xfId="10033" xr:uid="{00000000-0005-0000-0000-000045270000}"/>
    <cellStyle name="Normal 3 3 2 2 2 2 2 2 3 3" xfId="25132" xr:uid="{00000000-0005-0000-0000-000042620000}"/>
    <cellStyle name="Normal 3 3 2 2 2 2 2 2 5" xfId="20119" xr:uid="{00000000-0005-0000-0000-0000AD4E0000}"/>
    <cellStyle name="Normal 3 3 2 2 2 2 2 3" xfId="6672" xr:uid="{00000000-0005-0000-0000-0000241A0000}"/>
    <cellStyle name="Normal 3 3 2 2 2 2 2 3 2" xfId="16724" xr:uid="{00000000-0005-0000-0000-000068410000}"/>
    <cellStyle name="Normal 3 3 2 2 2 2 2 3 3" xfId="11704" xr:uid="{00000000-0005-0000-0000-0000CC2D0000}"/>
    <cellStyle name="Normal 3 3 2 2 2 2 2 3 3 3" xfId="26803" xr:uid="{00000000-0005-0000-0000-0000C9680000}"/>
    <cellStyle name="Normal 3 3 2 2 2 2 2 3 5" xfId="21790" xr:uid="{00000000-0005-0000-0000-000034550000}"/>
    <cellStyle name="Normal 3 3 2 2 2 2 2 4" xfId="13382" xr:uid="{00000000-0005-0000-0000-00005A340000}"/>
    <cellStyle name="Normal 3 3 2 2 2 2 2 4 3" xfId="28478" xr:uid="{00000000-0005-0000-0000-0000546F0000}"/>
    <cellStyle name="Normal 3 3 2 2 2 2 2 5" xfId="8361" xr:uid="{00000000-0005-0000-0000-0000BD200000}"/>
    <cellStyle name="Normal 3 3 2 2 2 2 2 5 3" xfId="23461" xr:uid="{00000000-0005-0000-0000-0000BB5B0000}"/>
    <cellStyle name="Normal 3 3 2 2 2 2 2 7" xfId="18448" xr:uid="{00000000-0005-0000-0000-000026480000}"/>
    <cellStyle name="Normal 3 3 2 2 2 2 3" xfId="4144" xr:uid="{00000000-0005-0000-0000-000043100000}"/>
    <cellStyle name="Normal 3 3 2 2 2 2 3 2" xfId="14217" xr:uid="{00000000-0005-0000-0000-00009D370000}"/>
    <cellStyle name="Normal 3 3 2 2 2 2 3 2 3" xfId="29313" xr:uid="{00000000-0005-0000-0000-000097720000}"/>
    <cellStyle name="Normal 3 3 2 2 2 2 3 3" xfId="9197" xr:uid="{00000000-0005-0000-0000-000001240000}"/>
    <cellStyle name="Normal 3 3 2 2 2 2 3 3 3" xfId="24296" xr:uid="{00000000-0005-0000-0000-0000FE5E0000}"/>
    <cellStyle name="Normal 3 3 2 2 2 2 3 5" xfId="19283" xr:uid="{00000000-0005-0000-0000-0000694B0000}"/>
    <cellStyle name="Normal 3 3 2 2 2 2 4" xfId="5836" xr:uid="{00000000-0005-0000-0000-0000E0160000}"/>
    <cellStyle name="Normal 3 3 2 2 2 2 4 2" xfId="15888" xr:uid="{00000000-0005-0000-0000-0000243E0000}"/>
    <cellStyle name="Normal 3 3 2 2 2 2 4 3" xfId="10868" xr:uid="{00000000-0005-0000-0000-0000882A0000}"/>
    <cellStyle name="Normal 3 3 2 2 2 2 4 3 3" xfId="25967" xr:uid="{00000000-0005-0000-0000-000085650000}"/>
    <cellStyle name="Normal 3 3 2 2 2 2 4 5" xfId="20954" xr:uid="{00000000-0005-0000-0000-0000F0510000}"/>
    <cellStyle name="Normal 3 3 2 2 2 2 5" xfId="12546" xr:uid="{00000000-0005-0000-0000-000016310000}"/>
    <cellStyle name="Normal 3 3 2 2 2 2 5 3" xfId="27642" xr:uid="{00000000-0005-0000-0000-0000106C0000}"/>
    <cellStyle name="Normal 3 3 2 2 2 2 6" xfId="7525" xr:uid="{00000000-0005-0000-0000-0000791D0000}"/>
    <cellStyle name="Normal 3 3 2 2 2 2 6 3" xfId="22625" xr:uid="{00000000-0005-0000-0000-000077580000}"/>
    <cellStyle name="Normal 3 3 2 2 2 2 8" xfId="17612" xr:uid="{00000000-0005-0000-0000-0000E2440000}"/>
    <cellStyle name="Normal 3 3 2 2 2 3" xfId="2874" xr:uid="{00000000-0005-0000-0000-00004C0B0000}"/>
    <cellStyle name="Normal 3 3 2 2 2 3 2" xfId="4563" xr:uid="{00000000-0005-0000-0000-0000E6110000}"/>
    <cellStyle name="Normal 3 3 2 2 2 3 2 2" xfId="14635" xr:uid="{00000000-0005-0000-0000-00003F390000}"/>
    <cellStyle name="Normal 3 3 2 2 2 3 2 2 3" xfId="29731" xr:uid="{00000000-0005-0000-0000-000039740000}"/>
    <cellStyle name="Normal 3 3 2 2 2 3 2 3" xfId="9615" xr:uid="{00000000-0005-0000-0000-0000A3250000}"/>
    <cellStyle name="Normal 3 3 2 2 2 3 2 3 3" xfId="24714" xr:uid="{00000000-0005-0000-0000-0000A0600000}"/>
    <cellStyle name="Normal 3 3 2 2 2 3 2 5" xfId="19701" xr:uid="{00000000-0005-0000-0000-00000B4D0000}"/>
    <cellStyle name="Normal 3 3 2 2 2 3 3" xfId="6254" xr:uid="{00000000-0005-0000-0000-000082180000}"/>
    <cellStyle name="Normal 3 3 2 2 2 3 3 2" xfId="16306" xr:uid="{00000000-0005-0000-0000-0000C63F0000}"/>
    <cellStyle name="Normal 3 3 2 2 2 3 3 3" xfId="11286" xr:uid="{00000000-0005-0000-0000-00002A2C0000}"/>
    <cellStyle name="Normal 3 3 2 2 2 3 3 3 3" xfId="26385" xr:uid="{00000000-0005-0000-0000-000027670000}"/>
    <cellStyle name="Normal 3 3 2 2 2 3 3 5" xfId="21372" xr:uid="{00000000-0005-0000-0000-000092530000}"/>
    <cellStyle name="Normal 3 3 2 2 2 3 4" xfId="12964" xr:uid="{00000000-0005-0000-0000-0000B8320000}"/>
    <cellStyle name="Normal 3 3 2 2 2 3 4 3" xfId="28060" xr:uid="{00000000-0005-0000-0000-0000B26D0000}"/>
    <cellStyle name="Normal 3 3 2 2 2 3 5" xfId="7943" xr:uid="{00000000-0005-0000-0000-00001B1F0000}"/>
    <cellStyle name="Normal 3 3 2 2 2 3 5 3" xfId="23043" xr:uid="{00000000-0005-0000-0000-0000195A0000}"/>
    <cellStyle name="Normal 3 3 2 2 2 3 7" xfId="18030" xr:uid="{00000000-0005-0000-0000-000084460000}"/>
    <cellStyle name="Normal 3 3 2 2 2 4" xfId="3726" xr:uid="{00000000-0005-0000-0000-0000A10E0000}"/>
    <cellStyle name="Normal 3 3 2 2 2 4 2" xfId="13799" xr:uid="{00000000-0005-0000-0000-0000FB350000}"/>
    <cellStyle name="Normal 3 3 2 2 2 4 2 3" xfId="28895" xr:uid="{00000000-0005-0000-0000-0000F5700000}"/>
    <cellStyle name="Normal 3 3 2 2 2 4 3" xfId="8779" xr:uid="{00000000-0005-0000-0000-00005F220000}"/>
    <cellStyle name="Normal 3 3 2 2 2 4 3 3" xfId="23878" xr:uid="{00000000-0005-0000-0000-00005C5D0000}"/>
    <cellStyle name="Normal 3 3 2 2 2 4 5" xfId="18865" xr:uid="{00000000-0005-0000-0000-0000C7490000}"/>
    <cellStyle name="Normal 3 3 2 2 2 5" xfId="5418" xr:uid="{00000000-0005-0000-0000-00003E150000}"/>
    <cellStyle name="Normal 3 3 2 2 2 5 2" xfId="15470" xr:uid="{00000000-0005-0000-0000-0000823C0000}"/>
    <cellStyle name="Normal 3 3 2 2 2 5 2 3" xfId="30566" xr:uid="{00000000-0005-0000-0000-00007C770000}"/>
    <cellStyle name="Normal 3 3 2 2 2 5 3" xfId="10450" xr:uid="{00000000-0005-0000-0000-0000E6280000}"/>
    <cellStyle name="Normal 3 3 2 2 2 5 3 3" xfId="25549" xr:uid="{00000000-0005-0000-0000-0000E3630000}"/>
    <cellStyle name="Normal 3 3 2 2 2 5 5" xfId="20536" xr:uid="{00000000-0005-0000-0000-00004E500000}"/>
    <cellStyle name="Normal 3 3 2 2 2 6" xfId="12128" xr:uid="{00000000-0005-0000-0000-0000742F0000}"/>
    <cellStyle name="Normal 3 3 2 2 2 6 3" xfId="27224" xr:uid="{00000000-0005-0000-0000-00006E6A0000}"/>
    <cellStyle name="Normal 3 3 2 2 2 7" xfId="7107" xr:uid="{00000000-0005-0000-0000-0000D71B0000}"/>
    <cellStyle name="Normal 3 3 2 2 2 7 3" xfId="22207" xr:uid="{00000000-0005-0000-0000-0000D5560000}"/>
    <cellStyle name="Normal 3 3 2 2 2 9" xfId="17194" xr:uid="{00000000-0005-0000-0000-000040430000}"/>
    <cellStyle name="Normal 3 3 2 2 3" xfId="2245" xr:uid="{00000000-0005-0000-0000-0000D7080000}"/>
    <cellStyle name="Normal 3 3 2 2 3 2" xfId="3084" xr:uid="{00000000-0005-0000-0000-00001E0C0000}"/>
    <cellStyle name="Normal 3 3 2 2 3 2 2" xfId="4773" xr:uid="{00000000-0005-0000-0000-0000B8120000}"/>
    <cellStyle name="Normal 3 3 2 2 3 2 2 2" xfId="14845" xr:uid="{00000000-0005-0000-0000-0000113A0000}"/>
    <cellStyle name="Normal 3 3 2 2 3 2 2 2 3" xfId="29941" xr:uid="{00000000-0005-0000-0000-00000B750000}"/>
    <cellStyle name="Normal 3 3 2 2 3 2 2 3" xfId="9825" xr:uid="{00000000-0005-0000-0000-000075260000}"/>
    <cellStyle name="Normal 3 3 2 2 3 2 2 3 3" xfId="24924" xr:uid="{00000000-0005-0000-0000-000072610000}"/>
    <cellStyle name="Normal 3 3 2 2 3 2 2 5" xfId="19911" xr:uid="{00000000-0005-0000-0000-0000DD4D0000}"/>
    <cellStyle name="Normal 3 3 2 2 3 2 3" xfId="6464" xr:uid="{00000000-0005-0000-0000-000054190000}"/>
    <cellStyle name="Normal 3 3 2 2 3 2 3 2" xfId="16516" xr:uid="{00000000-0005-0000-0000-000098400000}"/>
    <cellStyle name="Normal 3 3 2 2 3 2 3 3" xfId="11496" xr:uid="{00000000-0005-0000-0000-0000FC2C0000}"/>
    <cellStyle name="Normal 3 3 2 2 3 2 3 3 3" xfId="26595" xr:uid="{00000000-0005-0000-0000-0000F9670000}"/>
    <cellStyle name="Normal 3 3 2 2 3 2 3 5" xfId="21582" xr:uid="{00000000-0005-0000-0000-000064540000}"/>
    <cellStyle name="Normal 3 3 2 2 3 2 4" xfId="13174" xr:uid="{00000000-0005-0000-0000-00008A330000}"/>
    <cellStyle name="Normal 3 3 2 2 3 2 4 3" xfId="28270" xr:uid="{00000000-0005-0000-0000-0000846E0000}"/>
    <cellStyle name="Normal 3 3 2 2 3 2 5" xfId="8153" xr:uid="{00000000-0005-0000-0000-0000ED1F0000}"/>
    <cellStyle name="Normal 3 3 2 2 3 2 5 3" xfId="23253" xr:uid="{00000000-0005-0000-0000-0000EB5A0000}"/>
    <cellStyle name="Normal 3 3 2 2 3 2 7" xfId="18240" xr:uid="{00000000-0005-0000-0000-000056470000}"/>
    <cellStyle name="Normal 3 3 2 2 3 3" xfId="3936" xr:uid="{00000000-0005-0000-0000-0000730F0000}"/>
    <cellStyle name="Normal 3 3 2 2 3 3 2" xfId="14009" xr:uid="{00000000-0005-0000-0000-0000CD360000}"/>
    <cellStyle name="Normal 3 3 2 2 3 3 2 3" xfId="29105" xr:uid="{00000000-0005-0000-0000-0000C7710000}"/>
    <cellStyle name="Normal 3 3 2 2 3 3 3" xfId="8989" xr:uid="{00000000-0005-0000-0000-000031230000}"/>
    <cellStyle name="Normal 3 3 2 2 3 3 3 3" xfId="24088" xr:uid="{00000000-0005-0000-0000-00002E5E0000}"/>
    <cellStyle name="Normal 3 3 2 2 3 3 5" xfId="19075" xr:uid="{00000000-0005-0000-0000-0000994A0000}"/>
    <cellStyle name="Normal 3 3 2 2 3 4" xfId="5628" xr:uid="{00000000-0005-0000-0000-000010160000}"/>
    <cellStyle name="Normal 3 3 2 2 3 4 2" xfId="15680" xr:uid="{00000000-0005-0000-0000-0000543D0000}"/>
    <cellStyle name="Normal 3 3 2 2 3 4 2 3" xfId="30776" xr:uid="{00000000-0005-0000-0000-00004E780000}"/>
    <cellStyle name="Normal 3 3 2 2 3 4 3" xfId="10660" xr:uid="{00000000-0005-0000-0000-0000B8290000}"/>
    <cellStyle name="Normal 3 3 2 2 3 4 3 3" xfId="25759" xr:uid="{00000000-0005-0000-0000-0000B5640000}"/>
    <cellStyle name="Normal 3 3 2 2 3 4 5" xfId="20746" xr:uid="{00000000-0005-0000-0000-000020510000}"/>
    <cellStyle name="Normal 3 3 2 2 3 5" xfId="12338" xr:uid="{00000000-0005-0000-0000-000046300000}"/>
    <cellStyle name="Normal 3 3 2 2 3 5 3" xfId="27434" xr:uid="{00000000-0005-0000-0000-0000406B0000}"/>
    <cellStyle name="Normal 3 3 2 2 3 6" xfId="7317" xr:uid="{00000000-0005-0000-0000-0000A91C0000}"/>
    <cellStyle name="Normal 3 3 2 2 3 6 3" xfId="22417" xr:uid="{00000000-0005-0000-0000-0000A7570000}"/>
    <cellStyle name="Normal 3 3 2 2 3 8" xfId="17404" xr:uid="{00000000-0005-0000-0000-000012440000}"/>
    <cellStyle name="Normal 3 3 2 2 4" xfId="2666" xr:uid="{00000000-0005-0000-0000-00007C0A0000}"/>
    <cellStyle name="Normal 3 3 2 2 4 2" xfId="4355" xr:uid="{00000000-0005-0000-0000-000016110000}"/>
    <cellStyle name="Normal 3 3 2 2 4 2 2" xfId="14427" xr:uid="{00000000-0005-0000-0000-00006F380000}"/>
    <cellStyle name="Normal 3 3 2 2 4 2 2 3" xfId="29523" xr:uid="{00000000-0005-0000-0000-000069730000}"/>
    <cellStyle name="Normal 3 3 2 2 4 2 3" xfId="9407" xr:uid="{00000000-0005-0000-0000-0000D3240000}"/>
    <cellStyle name="Normal 3 3 2 2 4 2 3 3" xfId="24506" xr:uid="{00000000-0005-0000-0000-0000D05F0000}"/>
    <cellStyle name="Normal 3 3 2 2 4 2 5" xfId="19493" xr:uid="{00000000-0005-0000-0000-00003B4C0000}"/>
    <cellStyle name="Normal 3 3 2 2 4 3" xfId="6046" xr:uid="{00000000-0005-0000-0000-0000B2170000}"/>
    <cellStyle name="Normal 3 3 2 2 4 3 2" xfId="16098" xr:uid="{00000000-0005-0000-0000-0000F63E0000}"/>
    <cellStyle name="Normal 3 3 2 2 4 3 3" xfId="11078" xr:uid="{00000000-0005-0000-0000-00005A2B0000}"/>
    <cellStyle name="Normal 3 3 2 2 4 3 3 3" xfId="26177" xr:uid="{00000000-0005-0000-0000-000057660000}"/>
    <cellStyle name="Normal 3 3 2 2 4 3 5" xfId="21164" xr:uid="{00000000-0005-0000-0000-0000C2520000}"/>
    <cellStyle name="Normal 3 3 2 2 4 4" xfId="12756" xr:uid="{00000000-0005-0000-0000-0000E8310000}"/>
    <cellStyle name="Normal 3 3 2 2 4 4 3" xfId="27852" xr:uid="{00000000-0005-0000-0000-0000E26C0000}"/>
    <cellStyle name="Normal 3 3 2 2 4 5" xfId="7735" xr:uid="{00000000-0005-0000-0000-00004B1E0000}"/>
    <cellStyle name="Normal 3 3 2 2 4 5 3" xfId="22835" xr:uid="{00000000-0005-0000-0000-000049590000}"/>
    <cellStyle name="Normal 3 3 2 2 4 7" xfId="17822" xr:uid="{00000000-0005-0000-0000-0000B4450000}"/>
    <cellStyle name="Normal 3 3 2 2 5" xfId="3518" xr:uid="{00000000-0005-0000-0000-0000D10D0000}"/>
    <cellStyle name="Normal 3 3 2 2 5 2" xfId="13591" xr:uid="{00000000-0005-0000-0000-00002B350000}"/>
    <cellStyle name="Normal 3 3 2 2 5 2 3" xfId="28687" xr:uid="{00000000-0005-0000-0000-000025700000}"/>
    <cellStyle name="Normal 3 3 2 2 5 3" xfId="8571" xr:uid="{00000000-0005-0000-0000-00008F210000}"/>
    <cellStyle name="Normal 3 3 2 2 5 3 3" xfId="23670" xr:uid="{00000000-0005-0000-0000-00008C5C0000}"/>
    <cellStyle name="Normal 3 3 2 2 5 5" xfId="18657" xr:uid="{00000000-0005-0000-0000-0000F7480000}"/>
    <cellStyle name="Normal 3 3 2 2 6" xfId="5210" xr:uid="{00000000-0005-0000-0000-00006E140000}"/>
    <cellStyle name="Normal 3 3 2 2 6 2" xfId="15262" xr:uid="{00000000-0005-0000-0000-0000B23B0000}"/>
    <cellStyle name="Normal 3 3 2 2 6 2 3" xfId="30358" xr:uid="{00000000-0005-0000-0000-0000AC760000}"/>
    <cellStyle name="Normal 3 3 2 2 6 3" xfId="10242" xr:uid="{00000000-0005-0000-0000-000016280000}"/>
    <cellStyle name="Normal 3 3 2 2 6 3 3" xfId="25341" xr:uid="{00000000-0005-0000-0000-000013630000}"/>
    <cellStyle name="Normal 3 3 2 2 6 5" xfId="20328" xr:uid="{00000000-0005-0000-0000-00007E4F0000}"/>
    <cellStyle name="Normal 3 3 2 2 7" xfId="11920" xr:uid="{00000000-0005-0000-0000-0000A42E0000}"/>
    <cellStyle name="Normal 3 3 2 2 7 3" xfId="27016" xr:uid="{00000000-0005-0000-0000-00009E690000}"/>
    <cellStyle name="Normal 3 3 2 2 8" xfId="6899" xr:uid="{00000000-0005-0000-0000-0000071B0000}"/>
    <cellStyle name="Normal 3 3 2 2 8 3" xfId="21999" xr:uid="{00000000-0005-0000-0000-000005560000}"/>
    <cellStyle name="Normal 3 3 2 3" xfId="1928" xr:uid="{00000000-0005-0000-0000-00009A070000}"/>
    <cellStyle name="Normal 3 3 2 3 2" xfId="2349" xr:uid="{00000000-0005-0000-0000-00003F090000}"/>
    <cellStyle name="Normal 3 3 2 3 2 2" xfId="3188" xr:uid="{00000000-0005-0000-0000-0000860C0000}"/>
    <cellStyle name="Normal 3 3 2 3 2 2 2" xfId="4877" xr:uid="{00000000-0005-0000-0000-000020130000}"/>
    <cellStyle name="Normal 3 3 2 3 2 2 2 2" xfId="14949" xr:uid="{00000000-0005-0000-0000-0000793A0000}"/>
    <cellStyle name="Normal 3 3 2 3 2 2 2 2 3" xfId="30045" xr:uid="{00000000-0005-0000-0000-000073750000}"/>
    <cellStyle name="Normal 3 3 2 3 2 2 2 3" xfId="9929" xr:uid="{00000000-0005-0000-0000-0000DD260000}"/>
    <cellStyle name="Normal 3 3 2 3 2 2 2 3 3" xfId="25028" xr:uid="{00000000-0005-0000-0000-0000DA610000}"/>
    <cellStyle name="Normal 3 3 2 3 2 2 2 5" xfId="20015" xr:uid="{00000000-0005-0000-0000-0000454E0000}"/>
    <cellStyle name="Normal 3 3 2 3 2 2 3" xfId="6568" xr:uid="{00000000-0005-0000-0000-0000BC190000}"/>
    <cellStyle name="Normal 3 3 2 3 2 2 3 2" xfId="16620" xr:uid="{00000000-0005-0000-0000-000000410000}"/>
    <cellStyle name="Normal 3 3 2 3 2 2 3 3" xfId="11600" xr:uid="{00000000-0005-0000-0000-0000642D0000}"/>
    <cellStyle name="Normal 3 3 2 3 2 2 3 3 3" xfId="26699" xr:uid="{00000000-0005-0000-0000-000061680000}"/>
    <cellStyle name="Normal 3 3 2 3 2 2 3 5" xfId="21686" xr:uid="{00000000-0005-0000-0000-0000CC540000}"/>
    <cellStyle name="Normal 3 3 2 3 2 2 4" xfId="13278" xr:uid="{00000000-0005-0000-0000-0000F2330000}"/>
    <cellStyle name="Normal 3 3 2 3 2 2 4 3" xfId="28374" xr:uid="{00000000-0005-0000-0000-0000EC6E0000}"/>
    <cellStyle name="Normal 3 3 2 3 2 2 5" xfId="8257" xr:uid="{00000000-0005-0000-0000-000055200000}"/>
    <cellStyle name="Normal 3 3 2 3 2 2 5 3" xfId="23357" xr:uid="{00000000-0005-0000-0000-0000535B0000}"/>
    <cellStyle name="Normal 3 3 2 3 2 2 7" xfId="18344" xr:uid="{00000000-0005-0000-0000-0000BE470000}"/>
    <cellStyle name="Normal 3 3 2 3 2 3" xfId="4040" xr:uid="{00000000-0005-0000-0000-0000DB0F0000}"/>
    <cellStyle name="Normal 3 3 2 3 2 3 2" xfId="14113" xr:uid="{00000000-0005-0000-0000-000035370000}"/>
    <cellStyle name="Normal 3 3 2 3 2 3 2 3" xfId="29209" xr:uid="{00000000-0005-0000-0000-00002F720000}"/>
    <cellStyle name="Normal 3 3 2 3 2 3 3" xfId="9093" xr:uid="{00000000-0005-0000-0000-000099230000}"/>
    <cellStyle name="Normal 3 3 2 3 2 3 3 3" xfId="24192" xr:uid="{00000000-0005-0000-0000-0000965E0000}"/>
    <cellStyle name="Normal 3 3 2 3 2 3 5" xfId="19179" xr:uid="{00000000-0005-0000-0000-0000014B0000}"/>
    <cellStyle name="Normal 3 3 2 3 2 4" xfId="5732" xr:uid="{00000000-0005-0000-0000-000078160000}"/>
    <cellStyle name="Normal 3 3 2 3 2 4 2" xfId="15784" xr:uid="{00000000-0005-0000-0000-0000BC3D0000}"/>
    <cellStyle name="Normal 3 3 2 3 2 4 2 3" xfId="30880" xr:uid="{00000000-0005-0000-0000-0000B6780000}"/>
    <cellStyle name="Normal 3 3 2 3 2 4 3" xfId="10764" xr:uid="{00000000-0005-0000-0000-0000202A0000}"/>
    <cellStyle name="Normal 3 3 2 3 2 4 3 3" xfId="25863" xr:uid="{00000000-0005-0000-0000-00001D650000}"/>
    <cellStyle name="Normal 3 3 2 3 2 4 5" xfId="20850" xr:uid="{00000000-0005-0000-0000-000088510000}"/>
    <cellStyle name="Normal 3 3 2 3 2 5" xfId="12442" xr:uid="{00000000-0005-0000-0000-0000AE300000}"/>
    <cellStyle name="Normal 3 3 2 3 2 5 3" xfId="27538" xr:uid="{00000000-0005-0000-0000-0000A86B0000}"/>
    <cellStyle name="Normal 3 3 2 3 2 6" xfId="7421" xr:uid="{00000000-0005-0000-0000-0000111D0000}"/>
    <cellStyle name="Normal 3 3 2 3 2 6 3" xfId="22521" xr:uid="{00000000-0005-0000-0000-00000F580000}"/>
    <cellStyle name="Normal 3 3 2 3 2 8" xfId="17508" xr:uid="{00000000-0005-0000-0000-00007A440000}"/>
    <cellStyle name="Normal 3 3 2 3 3" xfId="2770" xr:uid="{00000000-0005-0000-0000-0000E40A0000}"/>
    <cellStyle name="Normal 3 3 2 3 3 2" xfId="4459" xr:uid="{00000000-0005-0000-0000-00007E110000}"/>
    <cellStyle name="Normal 3 3 2 3 3 2 2" xfId="14531" xr:uid="{00000000-0005-0000-0000-0000D7380000}"/>
    <cellStyle name="Normal 3 3 2 3 3 2 2 3" xfId="29627" xr:uid="{00000000-0005-0000-0000-0000D1730000}"/>
    <cellStyle name="Normal 3 3 2 3 3 2 3" xfId="9511" xr:uid="{00000000-0005-0000-0000-00003B250000}"/>
    <cellStyle name="Normal 3 3 2 3 3 2 3 3" xfId="24610" xr:uid="{00000000-0005-0000-0000-000038600000}"/>
    <cellStyle name="Normal 3 3 2 3 3 2 5" xfId="19597" xr:uid="{00000000-0005-0000-0000-0000A34C0000}"/>
    <cellStyle name="Normal 3 3 2 3 3 3" xfId="6150" xr:uid="{00000000-0005-0000-0000-00001A180000}"/>
    <cellStyle name="Normal 3 3 2 3 3 3 2" xfId="16202" xr:uid="{00000000-0005-0000-0000-00005E3F0000}"/>
    <cellStyle name="Normal 3 3 2 3 3 3 3" xfId="11182" xr:uid="{00000000-0005-0000-0000-0000C22B0000}"/>
    <cellStyle name="Normal 3 3 2 3 3 3 3 3" xfId="26281" xr:uid="{00000000-0005-0000-0000-0000BF660000}"/>
    <cellStyle name="Normal 3 3 2 3 3 3 5" xfId="21268" xr:uid="{00000000-0005-0000-0000-00002A530000}"/>
    <cellStyle name="Normal 3 3 2 3 3 4" xfId="12860" xr:uid="{00000000-0005-0000-0000-000050320000}"/>
    <cellStyle name="Normal 3 3 2 3 3 4 3" xfId="27956" xr:uid="{00000000-0005-0000-0000-00004A6D0000}"/>
    <cellStyle name="Normal 3 3 2 3 3 5" xfId="7839" xr:uid="{00000000-0005-0000-0000-0000B31E0000}"/>
    <cellStyle name="Normal 3 3 2 3 3 5 3" xfId="22939" xr:uid="{00000000-0005-0000-0000-0000B1590000}"/>
    <cellStyle name="Normal 3 3 2 3 3 7" xfId="17926" xr:uid="{00000000-0005-0000-0000-00001C460000}"/>
    <cellStyle name="Normal 3 3 2 3 4" xfId="3622" xr:uid="{00000000-0005-0000-0000-0000390E0000}"/>
    <cellStyle name="Normal 3 3 2 3 4 2" xfId="13695" xr:uid="{00000000-0005-0000-0000-000093350000}"/>
    <cellStyle name="Normal 3 3 2 3 4 2 3" xfId="28791" xr:uid="{00000000-0005-0000-0000-00008D700000}"/>
    <cellStyle name="Normal 3 3 2 3 4 3" xfId="8675" xr:uid="{00000000-0005-0000-0000-0000F7210000}"/>
    <cellStyle name="Normal 3 3 2 3 4 3 3" xfId="23774" xr:uid="{00000000-0005-0000-0000-0000F45C0000}"/>
    <cellStyle name="Normal 3 3 2 3 4 5" xfId="18761" xr:uid="{00000000-0005-0000-0000-00005F490000}"/>
    <cellStyle name="Normal 3 3 2 3 5" xfId="5314" xr:uid="{00000000-0005-0000-0000-0000D6140000}"/>
    <cellStyle name="Normal 3 3 2 3 5 2" xfId="15366" xr:uid="{00000000-0005-0000-0000-00001A3C0000}"/>
    <cellStyle name="Normal 3 3 2 3 5 2 3" xfId="30462" xr:uid="{00000000-0005-0000-0000-000014770000}"/>
    <cellStyle name="Normal 3 3 2 3 5 3" xfId="10346" xr:uid="{00000000-0005-0000-0000-00007E280000}"/>
    <cellStyle name="Normal 3 3 2 3 5 3 3" xfId="25445" xr:uid="{00000000-0005-0000-0000-00007B630000}"/>
    <cellStyle name="Normal 3 3 2 3 5 5" xfId="20432" xr:uid="{00000000-0005-0000-0000-0000E64F0000}"/>
    <cellStyle name="Normal 3 3 2 3 6" xfId="12024" xr:uid="{00000000-0005-0000-0000-00000C2F0000}"/>
    <cellStyle name="Normal 3 3 2 3 6 3" xfId="27120" xr:uid="{00000000-0005-0000-0000-0000066A0000}"/>
    <cellStyle name="Normal 3 3 2 3 7" xfId="7003" xr:uid="{00000000-0005-0000-0000-00006F1B0000}"/>
    <cellStyle name="Normal 3 3 2 3 7 3" xfId="22103" xr:uid="{00000000-0005-0000-0000-00006D560000}"/>
    <cellStyle name="Normal 3 3 2 3 9" xfId="17090" xr:uid="{00000000-0005-0000-0000-0000D8420000}"/>
    <cellStyle name="Normal 3 3 2 4" xfId="2141" xr:uid="{00000000-0005-0000-0000-00006F080000}"/>
    <cellStyle name="Normal 3 3 2 4 2" xfId="2980" xr:uid="{00000000-0005-0000-0000-0000B60B0000}"/>
    <cellStyle name="Normal 3 3 2 4 2 2" xfId="4669" xr:uid="{00000000-0005-0000-0000-000050120000}"/>
    <cellStyle name="Normal 3 3 2 4 2 2 2" xfId="14741" xr:uid="{00000000-0005-0000-0000-0000A9390000}"/>
    <cellStyle name="Normal 3 3 2 4 2 2 2 3" xfId="29837" xr:uid="{00000000-0005-0000-0000-0000A3740000}"/>
    <cellStyle name="Normal 3 3 2 4 2 2 3" xfId="9721" xr:uid="{00000000-0005-0000-0000-00000D260000}"/>
    <cellStyle name="Normal 3 3 2 4 2 2 3 3" xfId="24820" xr:uid="{00000000-0005-0000-0000-00000A610000}"/>
    <cellStyle name="Normal 3 3 2 4 2 2 5" xfId="19807" xr:uid="{00000000-0005-0000-0000-0000754D0000}"/>
    <cellStyle name="Normal 3 3 2 4 2 3" xfId="6360" xr:uid="{00000000-0005-0000-0000-0000EC180000}"/>
    <cellStyle name="Normal 3 3 2 4 2 3 2" xfId="16412" xr:uid="{00000000-0005-0000-0000-000030400000}"/>
    <cellStyle name="Normal 3 3 2 4 2 3 3" xfId="11392" xr:uid="{00000000-0005-0000-0000-0000942C0000}"/>
    <cellStyle name="Normal 3 3 2 4 2 3 3 3" xfId="26491" xr:uid="{00000000-0005-0000-0000-000091670000}"/>
    <cellStyle name="Normal 3 3 2 4 2 3 5" xfId="21478" xr:uid="{00000000-0005-0000-0000-0000FC530000}"/>
    <cellStyle name="Normal 3 3 2 4 2 4" xfId="13070" xr:uid="{00000000-0005-0000-0000-000022330000}"/>
    <cellStyle name="Normal 3 3 2 4 2 4 3" xfId="28166" xr:uid="{00000000-0005-0000-0000-00001C6E0000}"/>
    <cellStyle name="Normal 3 3 2 4 2 5" xfId="8049" xr:uid="{00000000-0005-0000-0000-0000851F0000}"/>
    <cellStyle name="Normal 3 3 2 4 2 5 3" xfId="23149" xr:uid="{00000000-0005-0000-0000-0000835A0000}"/>
    <cellStyle name="Normal 3 3 2 4 2 7" xfId="18136" xr:uid="{00000000-0005-0000-0000-0000EE460000}"/>
    <cellStyle name="Normal 3 3 2 4 3" xfId="3832" xr:uid="{00000000-0005-0000-0000-00000B0F0000}"/>
    <cellStyle name="Normal 3 3 2 4 3 2" xfId="13905" xr:uid="{00000000-0005-0000-0000-000065360000}"/>
    <cellStyle name="Normal 3 3 2 4 3 2 3" xfId="29001" xr:uid="{00000000-0005-0000-0000-00005F710000}"/>
    <cellStyle name="Normal 3 3 2 4 3 3" xfId="8885" xr:uid="{00000000-0005-0000-0000-0000C9220000}"/>
    <cellStyle name="Normal 3 3 2 4 3 3 3" xfId="23984" xr:uid="{00000000-0005-0000-0000-0000C65D0000}"/>
    <cellStyle name="Normal 3 3 2 4 3 5" xfId="18971" xr:uid="{00000000-0005-0000-0000-0000314A0000}"/>
    <cellStyle name="Normal 3 3 2 4 4" xfId="5524" xr:uid="{00000000-0005-0000-0000-0000A8150000}"/>
    <cellStyle name="Normal 3 3 2 4 4 2" xfId="15576" xr:uid="{00000000-0005-0000-0000-0000EC3C0000}"/>
    <cellStyle name="Normal 3 3 2 4 4 2 3" xfId="30672" xr:uid="{00000000-0005-0000-0000-0000E6770000}"/>
    <cellStyle name="Normal 3 3 2 4 4 3" xfId="10556" xr:uid="{00000000-0005-0000-0000-000050290000}"/>
    <cellStyle name="Normal 3 3 2 4 4 3 3" xfId="25655" xr:uid="{00000000-0005-0000-0000-00004D640000}"/>
    <cellStyle name="Normal 3 3 2 4 4 5" xfId="20642" xr:uid="{00000000-0005-0000-0000-0000B8500000}"/>
    <cellStyle name="Normal 3 3 2 4 5" xfId="12234" xr:uid="{00000000-0005-0000-0000-0000DE2F0000}"/>
    <cellStyle name="Normal 3 3 2 4 5 3" xfId="27330" xr:uid="{00000000-0005-0000-0000-0000D86A0000}"/>
    <cellStyle name="Normal 3 3 2 4 6" xfId="7213" xr:uid="{00000000-0005-0000-0000-0000411C0000}"/>
    <cellStyle name="Normal 3 3 2 4 6 3" xfId="22313" xr:uid="{00000000-0005-0000-0000-00003F570000}"/>
    <cellStyle name="Normal 3 3 2 4 8" xfId="17300" xr:uid="{00000000-0005-0000-0000-0000AA430000}"/>
    <cellStyle name="Normal 3 3 2 5" xfId="2562" xr:uid="{00000000-0005-0000-0000-0000140A0000}"/>
    <cellStyle name="Normal 3 3 2 5 2" xfId="4251" xr:uid="{00000000-0005-0000-0000-0000AE100000}"/>
    <cellStyle name="Normal 3 3 2 5 2 2" xfId="14323" xr:uid="{00000000-0005-0000-0000-000007380000}"/>
    <cellStyle name="Normal 3 3 2 5 2 2 3" xfId="29419" xr:uid="{00000000-0005-0000-0000-000001730000}"/>
    <cellStyle name="Normal 3 3 2 5 2 3" xfId="9303" xr:uid="{00000000-0005-0000-0000-00006B240000}"/>
    <cellStyle name="Normal 3 3 2 5 2 3 3" xfId="24402" xr:uid="{00000000-0005-0000-0000-0000685F0000}"/>
    <cellStyle name="Normal 3 3 2 5 2 5" xfId="19389" xr:uid="{00000000-0005-0000-0000-0000D34B0000}"/>
    <cellStyle name="Normal 3 3 2 5 3" xfId="5942" xr:uid="{00000000-0005-0000-0000-00004A170000}"/>
    <cellStyle name="Normal 3 3 2 5 3 2" xfId="15994" xr:uid="{00000000-0005-0000-0000-00008E3E0000}"/>
    <cellStyle name="Normal 3 3 2 5 3 3" xfId="10974" xr:uid="{00000000-0005-0000-0000-0000F22A0000}"/>
    <cellStyle name="Normal 3 3 2 5 3 3 3" xfId="26073" xr:uid="{00000000-0005-0000-0000-0000EF650000}"/>
    <cellStyle name="Normal 3 3 2 5 3 5" xfId="21060" xr:uid="{00000000-0005-0000-0000-00005A520000}"/>
    <cellStyle name="Normal 3 3 2 5 4" xfId="12652" xr:uid="{00000000-0005-0000-0000-000080310000}"/>
    <cellStyle name="Normal 3 3 2 5 4 3" xfId="27748" xr:uid="{00000000-0005-0000-0000-00007A6C0000}"/>
    <cellStyle name="Normal 3 3 2 5 5" xfId="7631" xr:uid="{00000000-0005-0000-0000-0000E31D0000}"/>
    <cellStyle name="Normal 3 3 2 5 5 3" xfId="22731" xr:uid="{00000000-0005-0000-0000-0000E1580000}"/>
    <cellStyle name="Normal 3 3 2 5 7" xfId="17718" xr:uid="{00000000-0005-0000-0000-00004C450000}"/>
    <cellStyle name="Normal 3 3 2 6" xfId="3414" xr:uid="{00000000-0005-0000-0000-0000690D0000}"/>
    <cellStyle name="Normal 3 3 2 6 2" xfId="13487" xr:uid="{00000000-0005-0000-0000-0000C3340000}"/>
    <cellStyle name="Normal 3 3 2 6 2 3" xfId="28583" xr:uid="{00000000-0005-0000-0000-0000BD6F0000}"/>
    <cellStyle name="Normal 3 3 2 6 3" xfId="8467" xr:uid="{00000000-0005-0000-0000-000027210000}"/>
    <cellStyle name="Normal 3 3 2 6 3 3" xfId="23566" xr:uid="{00000000-0005-0000-0000-0000245C0000}"/>
    <cellStyle name="Normal 3 3 2 6 5" xfId="18553" xr:uid="{00000000-0005-0000-0000-00008F480000}"/>
    <cellStyle name="Normal 3 3 2 7" xfId="5106" xr:uid="{00000000-0005-0000-0000-000006140000}"/>
    <cellStyle name="Normal 3 3 2 7 2" xfId="15158" xr:uid="{00000000-0005-0000-0000-00004A3B0000}"/>
    <cellStyle name="Normal 3 3 2 7 2 3" xfId="30254" xr:uid="{00000000-0005-0000-0000-000044760000}"/>
    <cellStyle name="Normal 3 3 2 7 3" xfId="10138" xr:uid="{00000000-0005-0000-0000-0000AE270000}"/>
    <cellStyle name="Normal 3 3 2 7 3 3" xfId="25237" xr:uid="{00000000-0005-0000-0000-0000AB620000}"/>
    <cellStyle name="Normal 3 3 2 7 5" xfId="20224" xr:uid="{00000000-0005-0000-0000-0000164F0000}"/>
    <cellStyle name="Normal 3 3 2 8" xfId="11816" xr:uid="{00000000-0005-0000-0000-00003C2E0000}"/>
    <cellStyle name="Normal 3 3 2 8 3" xfId="26912" xr:uid="{00000000-0005-0000-0000-000036690000}"/>
    <cellStyle name="Normal 3 3 2 9" xfId="6795" xr:uid="{00000000-0005-0000-0000-00009F1A0000}"/>
    <cellStyle name="Normal 3 3 2 9 3" xfId="21895" xr:uid="{00000000-0005-0000-0000-00009D550000}"/>
    <cellStyle name="Normal 3 3 3" xfId="1761" xr:uid="{00000000-0005-0000-0000-0000F3060000}"/>
    <cellStyle name="Normal 3 3 3 10" xfId="16934" xr:uid="{00000000-0005-0000-0000-00003C420000}"/>
    <cellStyle name="Normal 3 3 3 2" xfId="1980" xr:uid="{00000000-0005-0000-0000-0000CE070000}"/>
    <cellStyle name="Normal 3 3 3 2 2" xfId="2401" xr:uid="{00000000-0005-0000-0000-000073090000}"/>
    <cellStyle name="Normal 3 3 3 2 2 2" xfId="3240" xr:uid="{00000000-0005-0000-0000-0000BA0C0000}"/>
    <cellStyle name="Normal 3 3 3 2 2 2 2" xfId="4929" xr:uid="{00000000-0005-0000-0000-000054130000}"/>
    <cellStyle name="Normal 3 3 3 2 2 2 2 2" xfId="15001" xr:uid="{00000000-0005-0000-0000-0000AD3A0000}"/>
    <cellStyle name="Normal 3 3 3 2 2 2 2 2 3" xfId="30097" xr:uid="{00000000-0005-0000-0000-0000A7750000}"/>
    <cellStyle name="Normal 3 3 3 2 2 2 2 3" xfId="9981" xr:uid="{00000000-0005-0000-0000-000011270000}"/>
    <cellStyle name="Normal 3 3 3 2 2 2 2 3 3" xfId="25080" xr:uid="{00000000-0005-0000-0000-00000E620000}"/>
    <cellStyle name="Normal 3 3 3 2 2 2 2 5" xfId="20067" xr:uid="{00000000-0005-0000-0000-0000794E0000}"/>
    <cellStyle name="Normal 3 3 3 2 2 2 3" xfId="6620" xr:uid="{00000000-0005-0000-0000-0000F0190000}"/>
    <cellStyle name="Normal 3 3 3 2 2 2 3 2" xfId="16672" xr:uid="{00000000-0005-0000-0000-000034410000}"/>
    <cellStyle name="Normal 3 3 3 2 2 2 3 3" xfId="11652" xr:uid="{00000000-0005-0000-0000-0000982D0000}"/>
    <cellStyle name="Normal 3 3 3 2 2 2 3 3 3" xfId="26751" xr:uid="{00000000-0005-0000-0000-000095680000}"/>
    <cellStyle name="Normal 3 3 3 2 2 2 3 5" xfId="21738" xr:uid="{00000000-0005-0000-0000-000000550000}"/>
    <cellStyle name="Normal 3 3 3 2 2 2 4" xfId="13330" xr:uid="{00000000-0005-0000-0000-000026340000}"/>
    <cellStyle name="Normal 3 3 3 2 2 2 4 3" xfId="28426" xr:uid="{00000000-0005-0000-0000-0000206F0000}"/>
    <cellStyle name="Normal 3 3 3 2 2 2 5" xfId="8309" xr:uid="{00000000-0005-0000-0000-000089200000}"/>
    <cellStyle name="Normal 3 3 3 2 2 2 5 3" xfId="23409" xr:uid="{00000000-0005-0000-0000-0000875B0000}"/>
    <cellStyle name="Normal 3 3 3 2 2 2 7" xfId="18396" xr:uid="{00000000-0005-0000-0000-0000F2470000}"/>
    <cellStyle name="Normal 3 3 3 2 2 3" xfId="4092" xr:uid="{00000000-0005-0000-0000-00000F100000}"/>
    <cellStyle name="Normal 3 3 3 2 2 3 2" xfId="14165" xr:uid="{00000000-0005-0000-0000-000069370000}"/>
    <cellStyle name="Normal 3 3 3 2 2 3 2 3" xfId="29261" xr:uid="{00000000-0005-0000-0000-000063720000}"/>
    <cellStyle name="Normal 3 3 3 2 2 3 3" xfId="9145" xr:uid="{00000000-0005-0000-0000-0000CD230000}"/>
    <cellStyle name="Normal 3 3 3 2 2 3 3 3" xfId="24244" xr:uid="{00000000-0005-0000-0000-0000CA5E0000}"/>
    <cellStyle name="Normal 3 3 3 2 2 3 5" xfId="19231" xr:uid="{00000000-0005-0000-0000-0000354B0000}"/>
    <cellStyle name="Normal 3 3 3 2 2 4" xfId="5784" xr:uid="{00000000-0005-0000-0000-0000AC160000}"/>
    <cellStyle name="Normal 3 3 3 2 2 4 2" xfId="15836" xr:uid="{00000000-0005-0000-0000-0000F03D0000}"/>
    <cellStyle name="Normal 3 3 3 2 2 4 3" xfId="10816" xr:uid="{00000000-0005-0000-0000-0000542A0000}"/>
    <cellStyle name="Normal 3 3 3 2 2 4 3 3" xfId="25915" xr:uid="{00000000-0005-0000-0000-000051650000}"/>
    <cellStyle name="Normal 3 3 3 2 2 4 5" xfId="20902" xr:uid="{00000000-0005-0000-0000-0000BC510000}"/>
    <cellStyle name="Normal 3 3 3 2 2 5" xfId="12494" xr:uid="{00000000-0005-0000-0000-0000E2300000}"/>
    <cellStyle name="Normal 3 3 3 2 2 5 3" xfId="27590" xr:uid="{00000000-0005-0000-0000-0000DC6B0000}"/>
    <cellStyle name="Normal 3 3 3 2 2 6" xfId="7473" xr:uid="{00000000-0005-0000-0000-0000451D0000}"/>
    <cellStyle name="Normal 3 3 3 2 2 6 3" xfId="22573" xr:uid="{00000000-0005-0000-0000-000043580000}"/>
    <cellStyle name="Normal 3 3 3 2 2 8" xfId="17560" xr:uid="{00000000-0005-0000-0000-0000AE440000}"/>
    <cellStyle name="Normal 3 3 3 2 3" xfId="2822" xr:uid="{00000000-0005-0000-0000-0000180B0000}"/>
    <cellStyle name="Normal 3 3 3 2 3 2" xfId="4511" xr:uid="{00000000-0005-0000-0000-0000B2110000}"/>
    <cellStyle name="Normal 3 3 3 2 3 2 2" xfId="14583" xr:uid="{00000000-0005-0000-0000-00000B390000}"/>
    <cellStyle name="Normal 3 3 3 2 3 2 2 3" xfId="29679" xr:uid="{00000000-0005-0000-0000-000005740000}"/>
    <cellStyle name="Normal 3 3 3 2 3 2 3" xfId="9563" xr:uid="{00000000-0005-0000-0000-00006F250000}"/>
    <cellStyle name="Normal 3 3 3 2 3 2 3 3" xfId="24662" xr:uid="{00000000-0005-0000-0000-00006C600000}"/>
    <cellStyle name="Normal 3 3 3 2 3 2 5" xfId="19649" xr:uid="{00000000-0005-0000-0000-0000D74C0000}"/>
    <cellStyle name="Normal 3 3 3 2 3 3" xfId="6202" xr:uid="{00000000-0005-0000-0000-00004E180000}"/>
    <cellStyle name="Normal 3 3 3 2 3 3 2" xfId="16254" xr:uid="{00000000-0005-0000-0000-0000923F0000}"/>
    <cellStyle name="Normal 3 3 3 2 3 3 3" xfId="11234" xr:uid="{00000000-0005-0000-0000-0000F62B0000}"/>
    <cellStyle name="Normal 3 3 3 2 3 3 3 3" xfId="26333" xr:uid="{00000000-0005-0000-0000-0000F3660000}"/>
    <cellStyle name="Normal 3 3 3 2 3 3 5" xfId="21320" xr:uid="{00000000-0005-0000-0000-00005E530000}"/>
    <cellStyle name="Normal 3 3 3 2 3 4" xfId="12912" xr:uid="{00000000-0005-0000-0000-000084320000}"/>
    <cellStyle name="Normal 3 3 3 2 3 4 3" xfId="28008" xr:uid="{00000000-0005-0000-0000-00007E6D0000}"/>
    <cellStyle name="Normal 3 3 3 2 3 5" xfId="7891" xr:uid="{00000000-0005-0000-0000-0000E71E0000}"/>
    <cellStyle name="Normal 3 3 3 2 3 5 3" xfId="22991" xr:uid="{00000000-0005-0000-0000-0000E5590000}"/>
    <cellStyle name="Normal 3 3 3 2 3 7" xfId="17978" xr:uid="{00000000-0005-0000-0000-000050460000}"/>
    <cellStyle name="Normal 3 3 3 2 4" xfId="3674" xr:uid="{00000000-0005-0000-0000-00006D0E0000}"/>
    <cellStyle name="Normal 3 3 3 2 4 2" xfId="13747" xr:uid="{00000000-0005-0000-0000-0000C7350000}"/>
    <cellStyle name="Normal 3 3 3 2 4 2 3" xfId="28843" xr:uid="{00000000-0005-0000-0000-0000C1700000}"/>
    <cellStyle name="Normal 3 3 3 2 4 3" xfId="8727" xr:uid="{00000000-0005-0000-0000-00002B220000}"/>
    <cellStyle name="Normal 3 3 3 2 4 3 3" xfId="23826" xr:uid="{00000000-0005-0000-0000-0000285D0000}"/>
    <cellStyle name="Normal 3 3 3 2 4 5" xfId="18813" xr:uid="{00000000-0005-0000-0000-000093490000}"/>
    <cellStyle name="Normal 3 3 3 2 5" xfId="5366" xr:uid="{00000000-0005-0000-0000-00000A150000}"/>
    <cellStyle name="Normal 3 3 3 2 5 2" xfId="15418" xr:uid="{00000000-0005-0000-0000-00004E3C0000}"/>
    <cellStyle name="Normal 3 3 3 2 5 2 3" xfId="30514" xr:uid="{00000000-0005-0000-0000-000048770000}"/>
    <cellStyle name="Normal 3 3 3 2 5 3" xfId="10398" xr:uid="{00000000-0005-0000-0000-0000B2280000}"/>
    <cellStyle name="Normal 3 3 3 2 5 3 3" xfId="25497" xr:uid="{00000000-0005-0000-0000-0000AF630000}"/>
    <cellStyle name="Normal 3 3 3 2 5 5" xfId="20484" xr:uid="{00000000-0005-0000-0000-00001A500000}"/>
    <cellStyle name="Normal 3 3 3 2 6" xfId="12076" xr:uid="{00000000-0005-0000-0000-0000402F0000}"/>
    <cellStyle name="Normal 3 3 3 2 6 3" xfId="27172" xr:uid="{00000000-0005-0000-0000-00003A6A0000}"/>
    <cellStyle name="Normal 3 3 3 2 7" xfId="7055" xr:uid="{00000000-0005-0000-0000-0000A31B0000}"/>
    <cellStyle name="Normal 3 3 3 2 7 3" xfId="22155" xr:uid="{00000000-0005-0000-0000-0000A1560000}"/>
    <cellStyle name="Normal 3 3 3 2 9" xfId="17142" xr:uid="{00000000-0005-0000-0000-00000C430000}"/>
    <cellStyle name="Normal 3 3 3 3" xfId="2193" xr:uid="{00000000-0005-0000-0000-0000A3080000}"/>
    <cellStyle name="Normal 3 3 3 3 2" xfId="3032" xr:uid="{00000000-0005-0000-0000-0000EA0B0000}"/>
    <cellStyle name="Normal 3 3 3 3 2 2" xfId="4721" xr:uid="{00000000-0005-0000-0000-000084120000}"/>
    <cellStyle name="Normal 3 3 3 3 2 2 2" xfId="14793" xr:uid="{00000000-0005-0000-0000-0000DD390000}"/>
    <cellStyle name="Normal 3 3 3 3 2 2 2 3" xfId="29889" xr:uid="{00000000-0005-0000-0000-0000D7740000}"/>
    <cellStyle name="Normal 3 3 3 3 2 2 3" xfId="9773" xr:uid="{00000000-0005-0000-0000-000041260000}"/>
    <cellStyle name="Normal 3 3 3 3 2 2 3 3" xfId="24872" xr:uid="{00000000-0005-0000-0000-00003E610000}"/>
    <cellStyle name="Normal 3 3 3 3 2 2 5" xfId="19859" xr:uid="{00000000-0005-0000-0000-0000A94D0000}"/>
    <cellStyle name="Normal 3 3 3 3 2 3" xfId="6412" xr:uid="{00000000-0005-0000-0000-000020190000}"/>
    <cellStyle name="Normal 3 3 3 3 2 3 2" xfId="16464" xr:uid="{00000000-0005-0000-0000-000064400000}"/>
    <cellStyle name="Normal 3 3 3 3 2 3 3" xfId="11444" xr:uid="{00000000-0005-0000-0000-0000C82C0000}"/>
    <cellStyle name="Normal 3 3 3 3 2 3 3 3" xfId="26543" xr:uid="{00000000-0005-0000-0000-0000C5670000}"/>
    <cellStyle name="Normal 3 3 3 3 2 3 5" xfId="21530" xr:uid="{00000000-0005-0000-0000-000030540000}"/>
    <cellStyle name="Normal 3 3 3 3 2 4" xfId="13122" xr:uid="{00000000-0005-0000-0000-000056330000}"/>
    <cellStyle name="Normal 3 3 3 3 2 4 3" xfId="28218" xr:uid="{00000000-0005-0000-0000-0000506E0000}"/>
    <cellStyle name="Normal 3 3 3 3 2 5" xfId="8101" xr:uid="{00000000-0005-0000-0000-0000B91F0000}"/>
    <cellStyle name="Normal 3 3 3 3 2 5 3" xfId="23201" xr:uid="{00000000-0005-0000-0000-0000B75A0000}"/>
    <cellStyle name="Normal 3 3 3 3 2 7" xfId="18188" xr:uid="{00000000-0005-0000-0000-000022470000}"/>
    <cellStyle name="Normal 3 3 3 3 3" xfId="3884" xr:uid="{00000000-0005-0000-0000-00003F0F0000}"/>
    <cellStyle name="Normal 3 3 3 3 3 2" xfId="13957" xr:uid="{00000000-0005-0000-0000-000099360000}"/>
    <cellStyle name="Normal 3 3 3 3 3 2 3" xfId="29053" xr:uid="{00000000-0005-0000-0000-000093710000}"/>
    <cellStyle name="Normal 3 3 3 3 3 3" xfId="8937" xr:uid="{00000000-0005-0000-0000-0000FD220000}"/>
    <cellStyle name="Normal 3 3 3 3 3 3 3" xfId="24036" xr:uid="{00000000-0005-0000-0000-0000FA5D0000}"/>
    <cellStyle name="Normal 3 3 3 3 3 5" xfId="19023" xr:uid="{00000000-0005-0000-0000-0000654A0000}"/>
    <cellStyle name="Normal 3 3 3 3 4" xfId="5576" xr:uid="{00000000-0005-0000-0000-0000DC150000}"/>
    <cellStyle name="Normal 3 3 3 3 4 2" xfId="15628" xr:uid="{00000000-0005-0000-0000-0000203D0000}"/>
    <cellStyle name="Normal 3 3 3 3 4 2 3" xfId="30724" xr:uid="{00000000-0005-0000-0000-00001A780000}"/>
    <cellStyle name="Normal 3 3 3 3 4 3" xfId="10608" xr:uid="{00000000-0005-0000-0000-000084290000}"/>
    <cellStyle name="Normal 3 3 3 3 4 3 3" xfId="25707" xr:uid="{00000000-0005-0000-0000-000081640000}"/>
    <cellStyle name="Normal 3 3 3 3 4 5" xfId="20694" xr:uid="{00000000-0005-0000-0000-0000EC500000}"/>
    <cellStyle name="Normal 3 3 3 3 5" xfId="12286" xr:uid="{00000000-0005-0000-0000-000012300000}"/>
    <cellStyle name="Normal 3 3 3 3 5 3" xfId="27382" xr:uid="{00000000-0005-0000-0000-00000C6B0000}"/>
    <cellStyle name="Normal 3 3 3 3 6" xfId="7265" xr:uid="{00000000-0005-0000-0000-0000751C0000}"/>
    <cellStyle name="Normal 3 3 3 3 6 3" xfId="22365" xr:uid="{00000000-0005-0000-0000-000073570000}"/>
    <cellStyle name="Normal 3 3 3 3 8" xfId="17352" xr:uid="{00000000-0005-0000-0000-0000DE430000}"/>
    <cellStyle name="Normal 3 3 3 4" xfId="2614" xr:uid="{00000000-0005-0000-0000-0000480A0000}"/>
    <cellStyle name="Normal 3 3 3 4 2" xfId="4303" xr:uid="{00000000-0005-0000-0000-0000E2100000}"/>
    <cellStyle name="Normal 3 3 3 4 2 2" xfId="14375" xr:uid="{00000000-0005-0000-0000-00003B380000}"/>
    <cellStyle name="Normal 3 3 3 4 2 2 3" xfId="29471" xr:uid="{00000000-0005-0000-0000-000035730000}"/>
    <cellStyle name="Normal 3 3 3 4 2 3" xfId="9355" xr:uid="{00000000-0005-0000-0000-00009F240000}"/>
    <cellStyle name="Normal 3 3 3 4 2 3 3" xfId="24454" xr:uid="{00000000-0005-0000-0000-00009C5F0000}"/>
    <cellStyle name="Normal 3 3 3 4 2 5" xfId="19441" xr:uid="{00000000-0005-0000-0000-0000074C0000}"/>
    <cellStyle name="Normal 3 3 3 4 3" xfId="5994" xr:uid="{00000000-0005-0000-0000-00007E170000}"/>
    <cellStyle name="Normal 3 3 3 4 3 2" xfId="16046" xr:uid="{00000000-0005-0000-0000-0000C23E0000}"/>
    <cellStyle name="Normal 3 3 3 4 3 3" xfId="11026" xr:uid="{00000000-0005-0000-0000-0000262B0000}"/>
    <cellStyle name="Normal 3 3 3 4 3 3 3" xfId="26125" xr:uid="{00000000-0005-0000-0000-000023660000}"/>
    <cellStyle name="Normal 3 3 3 4 3 5" xfId="21112" xr:uid="{00000000-0005-0000-0000-00008E520000}"/>
    <cellStyle name="Normal 3 3 3 4 4" xfId="12704" xr:uid="{00000000-0005-0000-0000-0000B4310000}"/>
    <cellStyle name="Normal 3 3 3 4 4 3" xfId="27800" xr:uid="{00000000-0005-0000-0000-0000AE6C0000}"/>
    <cellStyle name="Normal 3 3 3 4 5" xfId="7683" xr:uid="{00000000-0005-0000-0000-0000171E0000}"/>
    <cellStyle name="Normal 3 3 3 4 5 3" xfId="22783" xr:uid="{00000000-0005-0000-0000-000015590000}"/>
    <cellStyle name="Normal 3 3 3 4 7" xfId="17770" xr:uid="{00000000-0005-0000-0000-000080450000}"/>
    <cellStyle name="Normal 3 3 3 5" xfId="3466" xr:uid="{00000000-0005-0000-0000-00009D0D0000}"/>
    <cellStyle name="Normal 3 3 3 5 2" xfId="13539" xr:uid="{00000000-0005-0000-0000-0000F7340000}"/>
    <cellStyle name="Normal 3 3 3 5 2 3" xfId="28635" xr:uid="{00000000-0005-0000-0000-0000F16F0000}"/>
    <cellStyle name="Normal 3 3 3 5 3" xfId="8519" xr:uid="{00000000-0005-0000-0000-00005B210000}"/>
    <cellStyle name="Normal 3 3 3 5 3 3" xfId="23618" xr:uid="{00000000-0005-0000-0000-0000585C0000}"/>
    <cellStyle name="Normal 3 3 3 5 5" xfId="18605" xr:uid="{00000000-0005-0000-0000-0000C3480000}"/>
    <cellStyle name="Normal 3 3 3 6" xfId="5158" xr:uid="{00000000-0005-0000-0000-00003A140000}"/>
    <cellStyle name="Normal 3 3 3 6 2" xfId="15210" xr:uid="{00000000-0005-0000-0000-00007E3B0000}"/>
    <cellStyle name="Normal 3 3 3 6 2 3" xfId="30306" xr:uid="{00000000-0005-0000-0000-000078760000}"/>
    <cellStyle name="Normal 3 3 3 6 3" xfId="10190" xr:uid="{00000000-0005-0000-0000-0000E2270000}"/>
    <cellStyle name="Normal 3 3 3 6 3 3" xfId="25289" xr:uid="{00000000-0005-0000-0000-0000DF620000}"/>
    <cellStyle name="Normal 3 3 3 6 5" xfId="20276" xr:uid="{00000000-0005-0000-0000-00004A4F0000}"/>
    <cellStyle name="Normal 3 3 3 7" xfId="11868" xr:uid="{00000000-0005-0000-0000-0000702E0000}"/>
    <cellStyle name="Normal 3 3 3 7 3" xfId="26964" xr:uid="{00000000-0005-0000-0000-00006A690000}"/>
    <cellStyle name="Normal 3 3 3 8" xfId="6847" xr:uid="{00000000-0005-0000-0000-0000D31A0000}"/>
    <cellStyle name="Normal 3 3 3 8 3" xfId="21947" xr:uid="{00000000-0005-0000-0000-0000D1550000}"/>
    <cellStyle name="Normal 3 3 4" xfId="1874" xr:uid="{00000000-0005-0000-0000-000064070000}"/>
    <cellStyle name="Normal 3 3 4 2" xfId="2297" xr:uid="{00000000-0005-0000-0000-00000B090000}"/>
    <cellStyle name="Normal 3 3 4 2 2" xfId="3136" xr:uid="{00000000-0005-0000-0000-0000520C0000}"/>
    <cellStyle name="Normal 3 3 4 2 2 2" xfId="4825" xr:uid="{00000000-0005-0000-0000-0000EC120000}"/>
    <cellStyle name="Normal 3 3 4 2 2 2 2" xfId="14897" xr:uid="{00000000-0005-0000-0000-0000453A0000}"/>
    <cellStyle name="Normal 3 3 4 2 2 2 2 3" xfId="29993" xr:uid="{00000000-0005-0000-0000-00003F750000}"/>
    <cellStyle name="Normal 3 3 4 2 2 2 3" xfId="9877" xr:uid="{00000000-0005-0000-0000-0000A9260000}"/>
    <cellStyle name="Normal 3 3 4 2 2 2 3 3" xfId="24976" xr:uid="{00000000-0005-0000-0000-0000A6610000}"/>
    <cellStyle name="Normal 3 3 4 2 2 2 5" xfId="19963" xr:uid="{00000000-0005-0000-0000-0000114E0000}"/>
    <cellStyle name="Normal 3 3 4 2 2 3" xfId="6516" xr:uid="{00000000-0005-0000-0000-000088190000}"/>
    <cellStyle name="Normal 3 3 4 2 2 3 2" xfId="16568" xr:uid="{00000000-0005-0000-0000-0000CC400000}"/>
    <cellStyle name="Normal 3 3 4 2 2 3 3" xfId="11548" xr:uid="{00000000-0005-0000-0000-0000302D0000}"/>
    <cellStyle name="Normal 3 3 4 2 2 3 3 3" xfId="26647" xr:uid="{00000000-0005-0000-0000-00002D680000}"/>
    <cellStyle name="Normal 3 3 4 2 2 3 5" xfId="21634" xr:uid="{00000000-0005-0000-0000-000098540000}"/>
    <cellStyle name="Normal 3 3 4 2 2 4" xfId="13226" xr:uid="{00000000-0005-0000-0000-0000BE330000}"/>
    <cellStyle name="Normal 3 3 4 2 2 4 3" xfId="28322" xr:uid="{00000000-0005-0000-0000-0000B86E0000}"/>
    <cellStyle name="Normal 3 3 4 2 2 5" xfId="8205" xr:uid="{00000000-0005-0000-0000-000021200000}"/>
    <cellStyle name="Normal 3 3 4 2 2 5 3" xfId="23305" xr:uid="{00000000-0005-0000-0000-00001F5B0000}"/>
    <cellStyle name="Normal 3 3 4 2 2 7" xfId="18292" xr:uid="{00000000-0005-0000-0000-00008A470000}"/>
    <cellStyle name="Normal 3 3 4 2 3" xfId="3988" xr:uid="{00000000-0005-0000-0000-0000A70F0000}"/>
    <cellStyle name="Normal 3 3 4 2 3 2" xfId="14061" xr:uid="{00000000-0005-0000-0000-000001370000}"/>
    <cellStyle name="Normal 3 3 4 2 3 2 3" xfId="29157" xr:uid="{00000000-0005-0000-0000-0000FB710000}"/>
    <cellStyle name="Normal 3 3 4 2 3 3" xfId="9041" xr:uid="{00000000-0005-0000-0000-000065230000}"/>
    <cellStyle name="Normal 3 3 4 2 3 3 3" xfId="24140" xr:uid="{00000000-0005-0000-0000-0000625E0000}"/>
    <cellStyle name="Normal 3 3 4 2 3 5" xfId="19127" xr:uid="{00000000-0005-0000-0000-0000CD4A0000}"/>
    <cellStyle name="Normal 3 3 4 2 4" xfId="5680" xr:uid="{00000000-0005-0000-0000-000044160000}"/>
    <cellStyle name="Normal 3 3 4 2 4 2" xfId="15732" xr:uid="{00000000-0005-0000-0000-0000883D0000}"/>
    <cellStyle name="Normal 3 3 4 2 4 2 3" xfId="30828" xr:uid="{00000000-0005-0000-0000-000082780000}"/>
    <cellStyle name="Normal 3 3 4 2 4 3" xfId="10712" xr:uid="{00000000-0005-0000-0000-0000EC290000}"/>
    <cellStyle name="Normal 3 3 4 2 4 3 3" xfId="25811" xr:uid="{00000000-0005-0000-0000-0000E9640000}"/>
    <cellStyle name="Normal 3 3 4 2 4 5" xfId="20798" xr:uid="{00000000-0005-0000-0000-000054510000}"/>
    <cellStyle name="Normal 3 3 4 2 5" xfId="12390" xr:uid="{00000000-0005-0000-0000-00007A300000}"/>
    <cellStyle name="Normal 3 3 4 2 5 3" xfId="27486" xr:uid="{00000000-0005-0000-0000-0000746B0000}"/>
    <cellStyle name="Normal 3 3 4 2 6" xfId="7369" xr:uid="{00000000-0005-0000-0000-0000DD1C0000}"/>
    <cellStyle name="Normal 3 3 4 2 6 3" xfId="22469" xr:uid="{00000000-0005-0000-0000-0000DB570000}"/>
    <cellStyle name="Normal 3 3 4 2 8" xfId="17456" xr:uid="{00000000-0005-0000-0000-000046440000}"/>
    <cellStyle name="Normal 3 3 4 3" xfId="2718" xr:uid="{00000000-0005-0000-0000-0000B00A0000}"/>
    <cellStyle name="Normal 3 3 4 3 2" xfId="4407" xr:uid="{00000000-0005-0000-0000-00004A110000}"/>
    <cellStyle name="Normal 3 3 4 3 2 2" xfId="14479" xr:uid="{00000000-0005-0000-0000-0000A3380000}"/>
    <cellStyle name="Normal 3 3 4 3 2 2 3" xfId="29575" xr:uid="{00000000-0005-0000-0000-00009D730000}"/>
    <cellStyle name="Normal 3 3 4 3 2 3" xfId="9459" xr:uid="{00000000-0005-0000-0000-000007250000}"/>
    <cellStyle name="Normal 3 3 4 3 2 3 3" xfId="24558" xr:uid="{00000000-0005-0000-0000-000004600000}"/>
    <cellStyle name="Normal 3 3 4 3 2 5" xfId="19545" xr:uid="{00000000-0005-0000-0000-00006F4C0000}"/>
    <cellStyle name="Normal 3 3 4 3 3" xfId="6098" xr:uid="{00000000-0005-0000-0000-0000E6170000}"/>
    <cellStyle name="Normal 3 3 4 3 3 2" xfId="16150" xr:uid="{00000000-0005-0000-0000-00002A3F0000}"/>
    <cellStyle name="Normal 3 3 4 3 3 3" xfId="11130" xr:uid="{00000000-0005-0000-0000-00008E2B0000}"/>
    <cellStyle name="Normal 3 3 4 3 3 3 3" xfId="26229" xr:uid="{00000000-0005-0000-0000-00008B660000}"/>
    <cellStyle name="Normal 3 3 4 3 3 5" xfId="21216" xr:uid="{00000000-0005-0000-0000-0000F6520000}"/>
    <cellStyle name="Normal 3 3 4 3 4" xfId="12808" xr:uid="{00000000-0005-0000-0000-00001C320000}"/>
    <cellStyle name="Normal 3 3 4 3 4 3" xfId="27904" xr:uid="{00000000-0005-0000-0000-0000166D0000}"/>
    <cellStyle name="Normal 3 3 4 3 5" xfId="7787" xr:uid="{00000000-0005-0000-0000-00007F1E0000}"/>
    <cellStyle name="Normal 3 3 4 3 5 3" xfId="22887" xr:uid="{00000000-0005-0000-0000-00007D590000}"/>
    <cellStyle name="Normal 3 3 4 3 7" xfId="17874" xr:uid="{00000000-0005-0000-0000-0000E8450000}"/>
    <cellStyle name="Normal 3 3 4 4" xfId="3570" xr:uid="{00000000-0005-0000-0000-0000050E0000}"/>
    <cellStyle name="Normal 3 3 4 4 2" xfId="13643" xr:uid="{00000000-0005-0000-0000-00005F350000}"/>
    <cellStyle name="Normal 3 3 4 4 2 3" xfId="28739" xr:uid="{00000000-0005-0000-0000-000059700000}"/>
    <cellStyle name="Normal 3 3 4 4 3" xfId="8623" xr:uid="{00000000-0005-0000-0000-0000C3210000}"/>
    <cellStyle name="Normal 3 3 4 4 3 3" xfId="23722" xr:uid="{00000000-0005-0000-0000-0000C05C0000}"/>
    <cellStyle name="Normal 3 3 4 4 5" xfId="18709" xr:uid="{00000000-0005-0000-0000-00002B490000}"/>
    <cellStyle name="Normal 3 3 4 5" xfId="5262" xr:uid="{00000000-0005-0000-0000-0000A2140000}"/>
    <cellStyle name="Normal 3 3 4 5 2" xfId="15314" xr:uid="{00000000-0005-0000-0000-0000E63B0000}"/>
    <cellStyle name="Normal 3 3 4 5 2 3" xfId="30410" xr:uid="{00000000-0005-0000-0000-0000E0760000}"/>
    <cellStyle name="Normal 3 3 4 5 3" xfId="10294" xr:uid="{00000000-0005-0000-0000-00004A280000}"/>
    <cellStyle name="Normal 3 3 4 5 3 3" xfId="25393" xr:uid="{00000000-0005-0000-0000-000047630000}"/>
    <cellStyle name="Normal 3 3 4 5 5" xfId="20380" xr:uid="{00000000-0005-0000-0000-0000B24F0000}"/>
    <cellStyle name="Normal 3 3 4 6" xfId="11972" xr:uid="{00000000-0005-0000-0000-0000D82E0000}"/>
    <cellStyle name="Normal 3 3 4 6 3" xfId="27068" xr:uid="{00000000-0005-0000-0000-0000D2690000}"/>
    <cellStyle name="Normal 3 3 4 7" xfId="6951" xr:uid="{00000000-0005-0000-0000-00003B1B0000}"/>
    <cellStyle name="Normal 3 3 4 7 3" xfId="22051" xr:uid="{00000000-0005-0000-0000-000039560000}"/>
    <cellStyle name="Normal 3 3 4 9" xfId="17038" xr:uid="{00000000-0005-0000-0000-0000A4420000}"/>
    <cellStyle name="Normal 3 3 5" xfId="2087" xr:uid="{00000000-0005-0000-0000-000039080000}"/>
    <cellStyle name="Normal 3 3 5 2" xfId="2928" xr:uid="{00000000-0005-0000-0000-0000820B0000}"/>
    <cellStyle name="Normal 3 3 5 2 2" xfId="4617" xr:uid="{00000000-0005-0000-0000-00001C120000}"/>
    <cellStyle name="Normal 3 3 5 2 2 2" xfId="14689" xr:uid="{00000000-0005-0000-0000-000075390000}"/>
    <cellStyle name="Normal 3 3 5 2 2 2 3" xfId="29785" xr:uid="{00000000-0005-0000-0000-00006F740000}"/>
    <cellStyle name="Normal 3 3 5 2 2 3" xfId="9669" xr:uid="{00000000-0005-0000-0000-0000D9250000}"/>
    <cellStyle name="Normal 3 3 5 2 2 3 3" xfId="24768" xr:uid="{00000000-0005-0000-0000-0000D6600000}"/>
    <cellStyle name="Normal 3 3 5 2 2 5" xfId="19755" xr:uid="{00000000-0005-0000-0000-0000414D0000}"/>
    <cellStyle name="Normal 3 3 5 2 3" xfId="6308" xr:uid="{00000000-0005-0000-0000-0000B8180000}"/>
    <cellStyle name="Normal 3 3 5 2 3 2" xfId="16360" xr:uid="{00000000-0005-0000-0000-0000FC3F0000}"/>
    <cellStyle name="Normal 3 3 5 2 3 3" xfId="11340" xr:uid="{00000000-0005-0000-0000-0000602C0000}"/>
    <cellStyle name="Normal 3 3 5 2 3 3 3" xfId="26439" xr:uid="{00000000-0005-0000-0000-00005D670000}"/>
    <cellStyle name="Normal 3 3 5 2 3 5" xfId="21426" xr:uid="{00000000-0005-0000-0000-0000C8530000}"/>
    <cellStyle name="Normal 3 3 5 2 4" xfId="13018" xr:uid="{00000000-0005-0000-0000-0000EE320000}"/>
    <cellStyle name="Normal 3 3 5 2 4 3" xfId="28114" xr:uid="{00000000-0005-0000-0000-0000E86D0000}"/>
    <cellStyle name="Normal 3 3 5 2 5" xfId="7997" xr:uid="{00000000-0005-0000-0000-0000511F0000}"/>
    <cellStyle name="Normal 3 3 5 2 5 3" xfId="23097" xr:uid="{00000000-0005-0000-0000-00004F5A0000}"/>
    <cellStyle name="Normal 3 3 5 2 7" xfId="18084" xr:uid="{00000000-0005-0000-0000-0000BA460000}"/>
    <cellStyle name="Normal 3 3 5 3" xfId="3780" xr:uid="{00000000-0005-0000-0000-0000D70E0000}"/>
    <cellStyle name="Normal 3 3 5 3 2" xfId="13853" xr:uid="{00000000-0005-0000-0000-000031360000}"/>
    <cellStyle name="Normal 3 3 5 3 2 3" xfId="28949" xr:uid="{00000000-0005-0000-0000-00002B710000}"/>
    <cellStyle name="Normal 3 3 5 3 3" xfId="8833" xr:uid="{00000000-0005-0000-0000-000095220000}"/>
    <cellStyle name="Normal 3 3 5 3 3 3" xfId="23932" xr:uid="{00000000-0005-0000-0000-0000925D0000}"/>
    <cellStyle name="Normal 3 3 5 3 5" xfId="18919" xr:uid="{00000000-0005-0000-0000-0000FD490000}"/>
    <cellStyle name="Normal 3 3 5 4" xfId="5472" xr:uid="{00000000-0005-0000-0000-000074150000}"/>
    <cellStyle name="Normal 3 3 5 4 2" xfId="15524" xr:uid="{00000000-0005-0000-0000-0000B83C0000}"/>
    <cellStyle name="Normal 3 3 5 4 2 3" xfId="30620" xr:uid="{00000000-0005-0000-0000-0000B2770000}"/>
    <cellStyle name="Normal 3 3 5 4 3" xfId="10504" xr:uid="{00000000-0005-0000-0000-00001C290000}"/>
    <cellStyle name="Normal 3 3 5 4 3 3" xfId="25603" xr:uid="{00000000-0005-0000-0000-000019640000}"/>
    <cellStyle name="Normal 3 3 5 4 5" xfId="20590" xr:uid="{00000000-0005-0000-0000-000084500000}"/>
    <cellStyle name="Normal 3 3 5 5" xfId="12182" xr:uid="{00000000-0005-0000-0000-0000AA2F0000}"/>
    <cellStyle name="Normal 3 3 5 5 3" xfId="27278" xr:uid="{00000000-0005-0000-0000-0000A46A0000}"/>
    <cellStyle name="Normal 3 3 5 6" xfId="7161" xr:uid="{00000000-0005-0000-0000-00000D1C0000}"/>
    <cellStyle name="Normal 3 3 5 6 3" xfId="22261" xr:uid="{00000000-0005-0000-0000-00000B570000}"/>
    <cellStyle name="Normal 3 3 5 8" xfId="17248" xr:uid="{00000000-0005-0000-0000-000076430000}"/>
    <cellStyle name="Normal 3 3 6" xfId="2508" xr:uid="{00000000-0005-0000-0000-0000DE090000}"/>
    <cellStyle name="Normal 3 3 6 2" xfId="4199" xr:uid="{00000000-0005-0000-0000-00007A100000}"/>
    <cellStyle name="Normal 3 3 6 2 2" xfId="14271" xr:uid="{00000000-0005-0000-0000-0000D3370000}"/>
    <cellStyle name="Normal 3 3 6 2 2 3" xfId="29367" xr:uid="{00000000-0005-0000-0000-0000CD720000}"/>
    <cellStyle name="Normal 3 3 6 2 3" xfId="9251" xr:uid="{00000000-0005-0000-0000-000037240000}"/>
    <cellStyle name="Normal 3 3 6 2 3 3" xfId="24350" xr:uid="{00000000-0005-0000-0000-0000345F0000}"/>
    <cellStyle name="Normal 3 3 6 2 5" xfId="19337" xr:uid="{00000000-0005-0000-0000-00009F4B0000}"/>
    <cellStyle name="Normal 3 3 6 3" xfId="5890" xr:uid="{00000000-0005-0000-0000-000016170000}"/>
    <cellStyle name="Normal 3 3 6 3 2" xfId="15942" xr:uid="{00000000-0005-0000-0000-00005A3E0000}"/>
    <cellStyle name="Normal 3 3 6 3 3" xfId="10922" xr:uid="{00000000-0005-0000-0000-0000BE2A0000}"/>
    <cellStyle name="Normal 3 3 6 3 3 3" xfId="26021" xr:uid="{00000000-0005-0000-0000-0000BB650000}"/>
    <cellStyle name="Normal 3 3 6 3 5" xfId="21008" xr:uid="{00000000-0005-0000-0000-000026520000}"/>
    <cellStyle name="Normal 3 3 6 4" xfId="12600" xr:uid="{00000000-0005-0000-0000-00004C310000}"/>
    <cellStyle name="Normal 3 3 6 4 3" xfId="27696" xr:uid="{00000000-0005-0000-0000-0000466C0000}"/>
    <cellStyle name="Normal 3 3 6 5" xfId="7579" xr:uid="{00000000-0005-0000-0000-0000AF1D0000}"/>
    <cellStyle name="Normal 3 3 6 5 3" xfId="22679" xr:uid="{00000000-0005-0000-0000-0000AD580000}"/>
    <cellStyle name="Normal 3 3 6 7" xfId="17666" xr:uid="{00000000-0005-0000-0000-000018450000}"/>
    <cellStyle name="Normal 3 3 7" xfId="3358" xr:uid="{00000000-0005-0000-0000-0000310D0000}"/>
    <cellStyle name="Normal 3 3 7 2" xfId="13435" xr:uid="{00000000-0005-0000-0000-00008F340000}"/>
    <cellStyle name="Normal 3 3 7 2 3" xfId="28531" xr:uid="{00000000-0005-0000-0000-0000896F0000}"/>
    <cellStyle name="Normal 3 3 7 3" xfId="8415" xr:uid="{00000000-0005-0000-0000-0000F3200000}"/>
    <cellStyle name="Normal 3 3 7 3 3" xfId="23514" xr:uid="{00000000-0005-0000-0000-0000F05B0000}"/>
    <cellStyle name="Normal 3 3 7 5" xfId="18501" xr:uid="{00000000-0005-0000-0000-00005B480000}"/>
    <cellStyle name="Normal 3 3 8" xfId="5051" xr:uid="{00000000-0005-0000-0000-0000CF130000}"/>
    <cellStyle name="Normal 3 3 8 2" xfId="15106" xr:uid="{00000000-0005-0000-0000-0000163B0000}"/>
    <cellStyle name="Normal 3 3 8 2 3" xfId="30202" xr:uid="{00000000-0005-0000-0000-000010760000}"/>
    <cellStyle name="Normal 3 3 8 3" xfId="10086" xr:uid="{00000000-0005-0000-0000-00007A270000}"/>
    <cellStyle name="Normal 3 3 8 3 3" xfId="25185" xr:uid="{00000000-0005-0000-0000-000077620000}"/>
    <cellStyle name="Normal 3 3 8 5" xfId="20172" xr:uid="{00000000-0005-0000-0000-0000E24E0000}"/>
    <cellStyle name="Normal 3 3 9" xfId="11762" xr:uid="{00000000-0005-0000-0000-0000062E0000}"/>
    <cellStyle name="Normal 3 3 9 3" xfId="26860" xr:uid="{00000000-0005-0000-0000-000002690000}"/>
    <cellStyle name="Normal 3 4" xfId="1094" xr:uid="{00000000-0005-0000-0000-000055040000}"/>
    <cellStyle name="Normal 3 6" xfId="937" xr:uid="{00000000-0005-0000-0000-0000B8030000}"/>
    <cellStyle name="Normal 3 7" xfId="403" xr:uid="{00000000-0005-0000-0000-00009B010000}"/>
    <cellStyle name="Normal 30" xfId="939" xr:uid="{00000000-0005-0000-0000-0000BA030000}"/>
    <cellStyle name="Normal 30 2" xfId="940" xr:uid="{00000000-0005-0000-0000-0000BB030000}"/>
    <cellStyle name="Normal 30 3" xfId="1416" xr:uid="{00000000-0005-0000-0000-000099050000}"/>
    <cellStyle name="Normal 30 3 10" xfId="6742" xr:uid="{00000000-0005-0000-0000-00006A1A0000}"/>
    <cellStyle name="Normal 30 3 10 3" xfId="21844" xr:uid="{00000000-0005-0000-0000-00006A550000}"/>
    <cellStyle name="Normal 30 3 12" xfId="16829" xr:uid="{00000000-0005-0000-0000-0000D3410000}"/>
    <cellStyle name="Normal 30 3 2" xfId="1708" xr:uid="{00000000-0005-0000-0000-0000BE060000}"/>
    <cellStyle name="Normal 30 3 2 11" xfId="16883" xr:uid="{00000000-0005-0000-0000-000009420000}"/>
    <cellStyle name="Normal 30 3 2 2" xfId="1816" xr:uid="{00000000-0005-0000-0000-00002A070000}"/>
    <cellStyle name="Normal 30 3 2 2 10" xfId="16987" xr:uid="{00000000-0005-0000-0000-000071420000}"/>
    <cellStyle name="Normal 30 3 2 2 2" xfId="2033" xr:uid="{00000000-0005-0000-0000-000003080000}"/>
    <cellStyle name="Normal 30 3 2 2 2 2" xfId="2454" xr:uid="{00000000-0005-0000-0000-0000A8090000}"/>
    <cellStyle name="Normal 30 3 2 2 2 2 2" xfId="3293" xr:uid="{00000000-0005-0000-0000-0000EF0C0000}"/>
    <cellStyle name="Normal 30 3 2 2 2 2 2 2" xfId="4982" xr:uid="{00000000-0005-0000-0000-000089130000}"/>
    <cellStyle name="Normal 30 3 2 2 2 2 2 2 2" xfId="15054" xr:uid="{00000000-0005-0000-0000-0000E23A0000}"/>
    <cellStyle name="Normal 30 3 2 2 2 2 2 2 2 3" xfId="30150" xr:uid="{00000000-0005-0000-0000-0000DC750000}"/>
    <cellStyle name="Normal 30 3 2 2 2 2 2 2 3" xfId="10034" xr:uid="{00000000-0005-0000-0000-000046270000}"/>
    <cellStyle name="Normal 30 3 2 2 2 2 2 2 3 3" xfId="25133" xr:uid="{00000000-0005-0000-0000-000043620000}"/>
    <cellStyle name="Normal 30 3 2 2 2 2 2 2 5" xfId="20120" xr:uid="{00000000-0005-0000-0000-0000AE4E0000}"/>
    <cellStyle name="Normal 30 3 2 2 2 2 2 3" xfId="6673" xr:uid="{00000000-0005-0000-0000-0000251A0000}"/>
    <cellStyle name="Normal 30 3 2 2 2 2 2 3 2" xfId="16725" xr:uid="{00000000-0005-0000-0000-000069410000}"/>
    <cellStyle name="Normal 30 3 2 2 2 2 2 3 3" xfId="11705" xr:uid="{00000000-0005-0000-0000-0000CD2D0000}"/>
    <cellStyle name="Normal 30 3 2 2 2 2 2 3 3 3" xfId="26804" xr:uid="{00000000-0005-0000-0000-0000CA680000}"/>
    <cellStyle name="Normal 30 3 2 2 2 2 2 3 5" xfId="21791" xr:uid="{00000000-0005-0000-0000-000035550000}"/>
    <cellStyle name="Normal 30 3 2 2 2 2 2 4" xfId="13383" xr:uid="{00000000-0005-0000-0000-00005B340000}"/>
    <cellStyle name="Normal 30 3 2 2 2 2 2 4 3" xfId="28479" xr:uid="{00000000-0005-0000-0000-0000556F0000}"/>
    <cellStyle name="Normal 30 3 2 2 2 2 2 5" xfId="8362" xr:uid="{00000000-0005-0000-0000-0000BE200000}"/>
    <cellStyle name="Normal 30 3 2 2 2 2 2 5 3" xfId="23462" xr:uid="{00000000-0005-0000-0000-0000BC5B0000}"/>
    <cellStyle name="Normal 30 3 2 2 2 2 2 7" xfId="18449" xr:uid="{00000000-0005-0000-0000-000027480000}"/>
    <cellStyle name="Normal 30 3 2 2 2 2 3" xfId="4145" xr:uid="{00000000-0005-0000-0000-000044100000}"/>
    <cellStyle name="Normal 30 3 2 2 2 2 3 2" xfId="14218" xr:uid="{00000000-0005-0000-0000-00009E370000}"/>
    <cellStyle name="Normal 30 3 2 2 2 2 3 2 3" xfId="29314" xr:uid="{00000000-0005-0000-0000-000098720000}"/>
    <cellStyle name="Normal 30 3 2 2 2 2 3 3" xfId="9198" xr:uid="{00000000-0005-0000-0000-000002240000}"/>
    <cellStyle name="Normal 30 3 2 2 2 2 3 3 3" xfId="24297" xr:uid="{00000000-0005-0000-0000-0000FF5E0000}"/>
    <cellStyle name="Normal 30 3 2 2 2 2 3 5" xfId="19284" xr:uid="{00000000-0005-0000-0000-00006A4B0000}"/>
    <cellStyle name="Normal 30 3 2 2 2 2 4" xfId="5837" xr:uid="{00000000-0005-0000-0000-0000E1160000}"/>
    <cellStyle name="Normal 30 3 2 2 2 2 4 2" xfId="15889" xr:uid="{00000000-0005-0000-0000-0000253E0000}"/>
    <cellStyle name="Normal 30 3 2 2 2 2 4 3" xfId="10869" xr:uid="{00000000-0005-0000-0000-0000892A0000}"/>
    <cellStyle name="Normal 30 3 2 2 2 2 4 3 3" xfId="25968" xr:uid="{00000000-0005-0000-0000-000086650000}"/>
    <cellStyle name="Normal 30 3 2 2 2 2 4 5" xfId="20955" xr:uid="{00000000-0005-0000-0000-0000F1510000}"/>
    <cellStyle name="Normal 30 3 2 2 2 2 5" xfId="12547" xr:uid="{00000000-0005-0000-0000-000017310000}"/>
    <cellStyle name="Normal 30 3 2 2 2 2 5 3" xfId="27643" xr:uid="{00000000-0005-0000-0000-0000116C0000}"/>
    <cellStyle name="Normal 30 3 2 2 2 2 6" xfId="7526" xr:uid="{00000000-0005-0000-0000-00007A1D0000}"/>
    <cellStyle name="Normal 30 3 2 2 2 2 6 3" xfId="22626" xr:uid="{00000000-0005-0000-0000-000078580000}"/>
    <cellStyle name="Normal 30 3 2 2 2 2 8" xfId="17613" xr:uid="{00000000-0005-0000-0000-0000E3440000}"/>
    <cellStyle name="Normal 30 3 2 2 2 3" xfId="2875" xr:uid="{00000000-0005-0000-0000-00004D0B0000}"/>
    <cellStyle name="Normal 30 3 2 2 2 3 2" xfId="4564" xr:uid="{00000000-0005-0000-0000-0000E7110000}"/>
    <cellStyle name="Normal 30 3 2 2 2 3 2 2" xfId="14636" xr:uid="{00000000-0005-0000-0000-000040390000}"/>
    <cellStyle name="Normal 30 3 2 2 2 3 2 2 3" xfId="29732" xr:uid="{00000000-0005-0000-0000-00003A740000}"/>
    <cellStyle name="Normal 30 3 2 2 2 3 2 3" xfId="9616" xr:uid="{00000000-0005-0000-0000-0000A4250000}"/>
    <cellStyle name="Normal 30 3 2 2 2 3 2 3 3" xfId="24715" xr:uid="{00000000-0005-0000-0000-0000A1600000}"/>
    <cellStyle name="Normal 30 3 2 2 2 3 2 5" xfId="19702" xr:uid="{00000000-0005-0000-0000-00000C4D0000}"/>
    <cellStyle name="Normal 30 3 2 2 2 3 3" xfId="6255" xr:uid="{00000000-0005-0000-0000-000083180000}"/>
    <cellStyle name="Normal 30 3 2 2 2 3 3 2" xfId="16307" xr:uid="{00000000-0005-0000-0000-0000C73F0000}"/>
    <cellStyle name="Normal 30 3 2 2 2 3 3 3" xfId="11287" xr:uid="{00000000-0005-0000-0000-00002B2C0000}"/>
    <cellStyle name="Normal 30 3 2 2 2 3 3 3 3" xfId="26386" xr:uid="{00000000-0005-0000-0000-000028670000}"/>
    <cellStyle name="Normal 30 3 2 2 2 3 3 5" xfId="21373" xr:uid="{00000000-0005-0000-0000-000093530000}"/>
    <cellStyle name="Normal 30 3 2 2 2 3 4" xfId="12965" xr:uid="{00000000-0005-0000-0000-0000B9320000}"/>
    <cellStyle name="Normal 30 3 2 2 2 3 4 3" xfId="28061" xr:uid="{00000000-0005-0000-0000-0000B36D0000}"/>
    <cellStyle name="Normal 30 3 2 2 2 3 5" xfId="7944" xr:uid="{00000000-0005-0000-0000-00001C1F0000}"/>
    <cellStyle name="Normal 30 3 2 2 2 3 5 3" xfId="23044" xr:uid="{00000000-0005-0000-0000-00001A5A0000}"/>
    <cellStyle name="Normal 30 3 2 2 2 3 7" xfId="18031" xr:uid="{00000000-0005-0000-0000-000085460000}"/>
    <cellStyle name="Normal 30 3 2 2 2 4" xfId="3727" xr:uid="{00000000-0005-0000-0000-0000A20E0000}"/>
    <cellStyle name="Normal 30 3 2 2 2 4 2" xfId="13800" xr:uid="{00000000-0005-0000-0000-0000FC350000}"/>
    <cellStyle name="Normal 30 3 2 2 2 4 2 3" xfId="28896" xr:uid="{00000000-0005-0000-0000-0000F6700000}"/>
    <cellStyle name="Normal 30 3 2 2 2 4 3" xfId="8780" xr:uid="{00000000-0005-0000-0000-000060220000}"/>
    <cellStyle name="Normal 30 3 2 2 2 4 3 3" xfId="23879" xr:uid="{00000000-0005-0000-0000-00005D5D0000}"/>
    <cellStyle name="Normal 30 3 2 2 2 4 5" xfId="18866" xr:uid="{00000000-0005-0000-0000-0000C8490000}"/>
    <cellStyle name="Normal 30 3 2 2 2 5" xfId="5419" xr:uid="{00000000-0005-0000-0000-00003F150000}"/>
    <cellStyle name="Normal 30 3 2 2 2 5 2" xfId="15471" xr:uid="{00000000-0005-0000-0000-0000833C0000}"/>
    <cellStyle name="Normal 30 3 2 2 2 5 2 3" xfId="30567" xr:uid="{00000000-0005-0000-0000-00007D770000}"/>
    <cellStyle name="Normal 30 3 2 2 2 5 3" xfId="10451" xr:uid="{00000000-0005-0000-0000-0000E7280000}"/>
    <cellStyle name="Normal 30 3 2 2 2 5 3 3" xfId="25550" xr:uid="{00000000-0005-0000-0000-0000E4630000}"/>
    <cellStyle name="Normal 30 3 2 2 2 5 5" xfId="20537" xr:uid="{00000000-0005-0000-0000-00004F500000}"/>
    <cellStyle name="Normal 30 3 2 2 2 6" xfId="12129" xr:uid="{00000000-0005-0000-0000-0000752F0000}"/>
    <cellStyle name="Normal 30 3 2 2 2 6 3" xfId="27225" xr:uid="{00000000-0005-0000-0000-00006F6A0000}"/>
    <cellStyle name="Normal 30 3 2 2 2 7" xfId="7108" xr:uid="{00000000-0005-0000-0000-0000D81B0000}"/>
    <cellStyle name="Normal 30 3 2 2 2 7 3" xfId="22208" xr:uid="{00000000-0005-0000-0000-0000D6560000}"/>
    <cellStyle name="Normal 30 3 2 2 2 9" xfId="17195" xr:uid="{00000000-0005-0000-0000-000041430000}"/>
    <cellStyle name="Normal 30 3 2 2 3" xfId="2246" xr:uid="{00000000-0005-0000-0000-0000D8080000}"/>
    <cellStyle name="Normal 30 3 2 2 3 2" xfId="3085" xr:uid="{00000000-0005-0000-0000-00001F0C0000}"/>
    <cellStyle name="Normal 30 3 2 2 3 2 2" xfId="4774" xr:uid="{00000000-0005-0000-0000-0000B9120000}"/>
    <cellStyle name="Normal 30 3 2 2 3 2 2 2" xfId="14846" xr:uid="{00000000-0005-0000-0000-0000123A0000}"/>
    <cellStyle name="Normal 30 3 2 2 3 2 2 2 3" xfId="29942" xr:uid="{00000000-0005-0000-0000-00000C750000}"/>
    <cellStyle name="Normal 30 3 2 2 3 2 2 3" xfId="9826" xr:uid="{00000000-0005-0000-0000-000076260000}"/>
    <cellStyle name="Normal 30 3 2 2 3 2 2 3 3" xfId="24925" xr:uid="{00000000-0005-0000-0000-000073610000}"/>
    <cellStyle name="Normal 30 3 2 2 3 2 2 5" xfId="19912" xr:uid="{00000000-0005-0000-0000-0000DE4D0000}"/>
    <cellStyle name="Normal 30 3 2 2 3 2 3" xfId="6465" xr:uid="{00000000-0005-0000-0000-000055190000}"/>
    <cellStyle name="Normal 30 3 2 2 3 2 3 2" xfId="16517" xr:uid="{00000000-0005-0000-0000-000099400000}"/>
    <cellStyle name="Normal 30 3 2 2 3 2 3 3" xfId="11497" xr:uid="{00000000-0005-0000-0000-0000FD2C0000}"/>
    <cellStyle name="Normal 30 3 2 2 3 2 3 3 3" xfId="26596" xr:uid="{00000000-0005-0000-0000-0000FA670000}"/>
    <cellStyle name="Normal 30 3 2 2 3 2 3 5" xfId="21583" xr:uid="{00000000-0005-0000-0000-000065540000}"/>
    <cellStyle name="Normal 30 3 2 2 3 2 4" xfId="13175" xr:uid="{00000000-0005-0000-0000-00008B330000}"/>
    <cellStyle name="Normal 30 3 2 2 3 2 4 3" xfId="28271" xr:uid="{00000000-0005-0000-0000-0000856E0000}"/>
    <cellStyle name="Normal 30 3 2 2 3 2 5" xfId="8154" xr:uid="{00000000-0005-0000-0000-0000EE1F0000}"/>
    <cellStyle name="Normal 30 3 2 2 3 2 5 3" xfId="23254" xr:uid="{00000000-0005-0000-0000-0000EC5A0000}"/>
    <cellStyle name="Normal 30 3 2 2 3 2 7" xfId="18241" xr:uid="{00000000-0005-0000-0000-000057470000}"/>
    <cellStyle name="Normal 30 3 2 2 3 3" xfId="3937" xr:uid="{00000000-0005-0000-0000-0000740F0000}"/>
    <cellStyle name="Normal 30 3 2 2 3 3 2" xfId="14010" xr:uid="{00000000-0005-0000-0000-0000CE360000}"/>
    <cellStyle name="Normal 30 3 2 2 3 3 2 3" xfId="29106" xr:uid="{00000000-0005-0000-0000-0000C8710000}"/>
    <cellStyle name="Normal 30 3 2 2 3 3 3" xfId="8990" xr:uid="{00000000-0005-0000-0000-000032230000}"/>
    <cellStyle name="Normal 30 3 2 2 3 3 3 3" xfId="24089" xr:uid="{00000000-0005-0000-0000-00002F5E0000}"/>
    <cellStyle name="Normal 30 3 2 2 3 3 5" xfId="19076" xr:uid="{00000000-0005-0000-0000-00009A4A0000}"/>
    <cellStyle name="Normal 30 3 2 2 3 4" xfId="5629" xr:uid="{00000000-0005-0000-0000-000011160000}"/>
    <cellStyle name="Normal 30 3 2 2 3 4 2" xfId="15681" xr:uid="{00000000-0005-0000-0000-0000553D0000}"/>
    <cellStyle name="Normal 30 3 2 2 3 4 2 3" xfId="30777" xr:uid="{00000000-0005-0000-0000-00004F780000}"/>
    <cellStyle name="Normal 30 3 2 2 3 4 3" xfId="10661" xr:uid="{00000000-0005-0000-0000-0000B9290000}"/>
    <cellStyle name="Normal 30 3 2 2 3 4 3 3" xfId="25760" xr:uid="{00000000-0005-0000-0000-0000B6640000}"/>
    <cellStyle name="Normal 30 3 2 2 3 4 5" xfId="20747" xr:uid="{00000000-0005-0000-0000-000021510000}"/>
    <cellStyle name="Normal 30 3 2 2 3 5" xfId="12339" xr:uid="{00000000-0005-0000-0000-000047300000}"/>
    <cellStyle name="Normal 30 3 2 2 3 5 3" xfId="27435" xr:uid="{00000000-0005-0000-0000-0000416B0000}"/>
    <cellStyle name="Normal 30 3 2 2 3 6" xfId="7318" xr:uid="{00000000-0005-0000-0000-0000AA1C0000}"/>
    <cellStyle name="Normal 30 3 2 2 3 6 3" xfId="22418" xr:uid="{00000000-0005-0000-0000-0000A8570000}"/>
    <cellStyle name="Normal 30 3 2 2 3 8" xfId="17405" xr:uid="{00000000-0005-0000-0000-000013440000}"/>
    <cellStyle name="Normal 30 3 2 2 4" xfId="2667" xr:uid="{00000000-0005-0000-0000-00007D0A0000}"/>
    <cellStyle name="Normal 30 3 2 2 4 2" xfId="4356" xr:uid="{00000000-0005-0000-0000-000017110000}"/>
    <cellStyle name="Normal 30 3 2 2 4 2 2" xfId="14428" xr:uid="{00000000-0005-0000-0000-000070380000}"/>
    <cellStyle name="Normal 30 3 2 2 4 2 2 3" xfId="29524" xr:uid="{00000000-0005-0000-0000-00006A730000}"/>
    <cellStyle name="Normal 30 3 2 2 4 2 3" xfId="9408" xr:uid="{00000000-0005-0000-0000-0000D4240000}"/>
    <cellStyle name="Normal 30 3 2 2 4 2 3 3" xfId="24507" xr:uid="{00000000-0005-0000-0000-0000D15F0000}"/>
    <cellStyle name="Normal 30 3 2 2 4 2 5" xfId="19494" xr:uid="{00000000-0005-0000-0000-00003C4C0000}"/>
    <cellStyle name="Normal 30 3 2 2 4 3" xfId="6047" xr:uid="{00000000-0005-0000-0000-0000B3170000}"/>
    <cellStyle name="Normal 30 3 2 2 4 3 2" xfId="16099" xr:uid="{00000000-0005-0000-0000-0000F73E0000}"/>
    <cellStyle name="Normal 30 3 2 2 4 3 3" xfId="11079" xr:uid="{00000000-0005-0000-0000-00005B2B0000}"/>
    <cellStyle name="Normal 30 3 2 2 4 3 3 3" xfId="26178" xr:uid="{00000000-0005-0000-0000-000058660000}"/>
    <cellStyle name="Normal 30 3 2 2 4 3 5" xfId="21165" xr:uid="{00000000-0005-0000-0000-0000C3520000}"/>
    <cellStyle name="Normal 30 3 2 2 4 4" xfId="12757" xr:uid="{00000000-0005-0000-0000-0000E9310000}"/>
    <cellStyle name="Normal 30 3 2 2 4 4 3" xfId="27853" xr:uid="{00000000-0005-0000-0000-0000E36C0000}"/>
    <cellStyle name="Normal 30 3 2 2 4 5" xfId="7736" xr:uid="{00000000-0005-0000-0000-00004C1E0000}"/>
    <cellStyle name="Normal 30 3 2 2 4 5 3" xfId="22836" xr:uid="{00000000-0005-0000-0000-00004A590000}"/>
    <cellStyle name="Normal 30 3 2 2 4 7" xfId="17823" xr:uid="{00000000-0005-0000-0000-0000B5450000}"/>
    <cellStyle name="Normal 30 3 2 2 5" xfId="3519" xr:uid="{00000000-0005-0000-0000-0000D20D0000}"/>
    <cellStyle name="Normal 30 3 2 2 5 2" xfId="13592" xr:uid="{00000000-0005-0000-0000-00002C350000}"/>
    <cellStyle name="Normal 30 3 2 2 5 2 3" xfId="28688" xr:uid="{00000000-0005-0000-0000-000026700000}"/>
    <cellStyle name="Normal 30 3 2 2 5 3" xfId="8572" xr:uid="{00000000-0005-0000-0000-000090210000}"/>
    <cellStyle name="Normal 30 3 2 2 5 3 3" xfId="23671" xr:uid="{00000000-0005-0000-0000-00008D5C0000}"/>
    <cellStyle name="Normal 30 3 2 2 5 5" xfId="18658" xr:uid="{00000000-0005-0000-0000-0000F8480000}"/>
    <cellStyle name="Normal 30 3 2 2 6" xfId="5211" xr:uid="{00000000-0005-0000-0000-00006F140000}"/>
    <cellStyle name="Normal 30 3 2 2 6 2" xfId="15263" xr:uid="{00000000-0005-0000-0000-0000B33B0000}"/>
    <cellStyle name="Normal 30 3 2 2 6 2 3" xfId="30359" xr:uid="{00000000-0005-0000-0000-0000AD760000}"/>
    <cellStyle name="Normal 30 3 2 2 6 3" xfId="10243" xr:uid="{00000000-0005-0000-0000-000017280000}"/>
    <cellStyle name="Normal 30 3 2 2 6 3 3" xfId="25342" xr:uid="{00000000-0005-0000-0000-000014630000}"/>
    <cellStyle name="Normal 30 3 2 2 6 5" xfId="20329" xr:uid="{00000000-0005-0000-0000-00007F4F0000}"/>
    <cellStyle name="Normal 30 3 2 2 7" xfId="11921" xr:uid="{00000000-0005-0000-0000-0000A52E0000}"/>
    <cellStyle name="Normal 30 3 2 2 7 3" xfId="27017" xr:uid="{00000000-0005-0000-0000-00009F690000}"/>
    <cellStyle name="Normal 30 3 2 2 8" xfId="6900" xr:uid="{00000000-0005-0000-0000-0000081B0000}"/>
    <cellStyle name="Normal 30 3 2 2 8 3" xfId="22000" xr:uid="{00000000-0005-0000-0000-000006560000}"/>
    <cellStyle name="Normal 30 3 2 3" xfId="1929" xr:uid="{00000000-0005-0000-0000-00009B070000}"/>
    <cellStyle name="Normal 30 3 2 3 2" xfId="2350" xr:uid="{00000000-0005-0000-0000-000040090000}"/>
    <cellStyle name="Normal 30 3 2 3 2 2" xfId="3189" xr:uid="{00000000-0005-0000-0000-0000870C0000}"/>
    <cellStyle name="Normal 30 3 2 3 2 2 2" xfId="4878" xr:uid="{00000000-0005-0000-0000-000021130000}"/>
    <cellStyle name="Normal 30 3 2 3 2 2 2 2" xfId="14950" xr:uid="{00000000-0005-0000-0000-00007A3A0000}"/>
    <cellStyle name="Normal 30 3 2 3 2 2 2 2 3" xfId="30046" xr:uid="{00000000-0005-0000-0000-000074750000}"/>
    <cellStyle name="Normal 30 3 2 3 2 2 2 3" xfId="9930" xr:uid="{00000000-0005-0000-0000-0000DE260000}"/>
    <cellStyle name="Normal 30 3 2 3 2 2 2 3 3" xfId="25029" xr:uid="{00000000-0005-0000-0000-0000DB610000}"/>
    <cellStyle name="Normal 30 3 2 3 2 2 2 5" xfId="20016" xr:uid="{00000000-0005-0000-0000-0000464E0000}"/>
    <cellStyle name="Normal 30 3 2 3 2 2 3" xfId="6569" xr:uid="{00000000-0005-0000-0000-0000BD190000}"/>
    <cellStyle name="Normal 30 3 2 3 2 2 3 2" xfId="16621" xr:uid="{00000000-0005-0000-0000-000001410000}"/>
    <cellStyle name="Normal 30 3 2 3 2 2 3 3" xfId="11601" xr:uid="{00000000-0005-0000-0000-0000652D0000}"/>
    <cellStyle name="Normal 30 3 2 3 2 2 3 3 3" xfId="26700" xr:uid="{00000000-0005-0000-0000-000062680000}"/>
    <cellStyle name="Normal 30 3 2 3 2 2 3 5" xfId="21687" xr:uid="{00000000-0005-0000-0000-0000CD540000}"/>
    <cellStyle name="Normal 30 3 2 3 2 2 4" xfId="13279" xr:uid="{00000000-0005-0000-0000-0000F3330000}"/>
    <cellStyle name="Normal 30 3 2 3 2 2 4 3" xfId="28375" xr:uid="{00000000-0005-0000-0000-0000ED6E0000}"/>
    <cellStyle name="Normal 30 3 2 3 2 2 5" xfId="8258" xr:uid="{00000000-0005-0000-0000-000056200000}"/>
    <cellStyle name="Normal 30 3 2 3 2 2 5 3" xfId="23358" xr:uid="{00000000-0005-0000-0000-0000545B0000}"/>
    <cellStyle name="Normal 30 3 2 3 2 2 7" xfId="18345" xr:uid="{00000000-0005-0000-0000-0000BF470000}"/>
    <cellStyle name="Normal 30 3 2 3 2 3" xfId="4041" xr:uid="{00000000-0005-0000-0000-0000DC0F0000}"/>
    <cellStyle name="Normal 30 3 2 3 2 3 2" xfId="14114" xr:uid="{00000000-0005-0000-0000-000036370000}"/>
    <cellStyle name="Normal 30 3 2 3 2 3 2 3" xfId="29210" xr:uid="{00000000-0005-0000-0000-000030720000}"/>
    <cellStyle name="Normal 30 3 2 3 2 3 3" xfId="9094" xr:uid="{00000000-0005-0000-0000-00009A230000}"/>
    <cellStyle name="Normal 30 3 2 3 2 3 3 3" xfId="24193" xr:uid="{00000000-0005-0000-0000-0000975E0000}"/>
    <cellStyle name="Normal 30 3 2 3 2 3 5" xfId="19180" xr:uid="{00000000-0005-0000-0000-0000024B0000}"/>
    <cellStyle name="Normal 30 3 2 3 2 4" xfId="5733" xr:uid="{00000000-0005-0000-0000-000079160000}"/>
    <cellStyle name="Normal 30 3 2 3 2 4 2" xfId="15785" xr:uid="{00000000-0005-0000-0000-0000BD3D0000}"/>
    <cellStyle name="Normal 30 3 2 3 2 4 2 3" xfId="30881" xr:uid="{00000000-0005-0000-0000-0000B7780000}"/>
    <cellStyle name="Normal 30 3 2 3 2 4 3" xfId="10765" xr:uid="{00000000-0005-0000-0000-0000212A0000}"/>
    <cellStyle name="Normal 30 3 2 3 2 4 3 3" xfId="25864" xr:uid="{00000000-0005-0000-0000-00001E650000}"/>
    <cellStyle name="Normal 30 3 2 3 2 4 5" xfId="20851" xr:uid="{00000000-0005-0000-0000-000089510000}"/>
    <cellStyle name="Normal 30 3 2 3 2 5" xfId="12443" xr:uid="{00000000-0005-0000-0000-0000AF300000}"/>
    <cellStyle name="Normal 30 3 2 3 2 5 3" xfId="27539" xr:uid="{00000000-0005-0000-0000-0000A96B0000}"/>
    <cellStyle name="Normal 30 3 2 3 2 6" xfId="7422" xr:uid="{00000000-0005-0000-0000-0000121D0000}"/>
    <cellStyle name="Normal 30 3 2 3 2 6 3" xfId="22522" xr:uid="{00000000-0005-0000-0000-000010580000}"/>
    <cellStyle name="Normal 30 3 2 3 2 8" xfId="17509" xr:uid="{00000000-0005-0000-0000-00007B440000}"/>
    <cellStyle name="Normal 30 3 2 3 3" xfId="2771" xr:uid="{00000000-0005-0000-0000-0000E50A0000}"/>
    <cellStyle name="Normal 30 3 2 3 3 2" xfId="4460" xr:uid="{00000000-0005-0000-0000-00007F110000}"/>
    <cellStyle name="Normal 30 3 2 3 3 2 2" xfId="14532" xr:uid="{00000000-0005-0000-0000-0000D8380000}"/>
    <cellStyle name="Normal 30 3 2 3 3 2 2 3" xfId="29628" xr:uid="{00000000-0005-0000-0000-0000D2730000}"/>
    <cellStyle name="Normal 30 3 2 3 3 2 3" xfId="9512" xr:uid="{00000000-0005-0000-0000-00003C250000}"/>
    <cellStyle name="Normal 30 3 2 3 3 2 3 3" xfId="24611" xr:uid="{00000000-0005-0000-0000-000039600000}"/>
    <cellStyle name="Normal 30 3 2 3 3 2 5" xfId="19598" xr:uid="{00000000-0005-0000-0000-0000A44C0000}"/>
    <cellStyle name="Normal 30 3 2 3 3 3" xfId="6151" xr:uid="{00000000-0005-0000-0000-00001B180000}"/>
    <cellStyle name="Normal 30 3 2 3 3 3 2" xfId="16203" xr:uid="{00000000-0005-0000-0000-00005F3F0000}"/>
    <cellStyle name="Normal 30 3 2 3 3 3 3" xfId="11183" xr:uid="{00000000-0005-0000-0000-0000C32B0000}"/>
    <cellStyle name="Normal 30 3 2 3 3 3 3 3" xfId="26282" xr:uid="{00000000-0005-0000-0000-0000C0660000}"/>
    <cellStyle name="Normal 30 3 2 3 3 3 5" xfId="21269" xr:uid="{00000000-0005-0000-0000-00002B530000}"/>
    <cellStyle name="Normal 30 3 2 3 3 4" xfId="12861" xr:uid="{00000000-0005-0000-0000-000051320000}"/>
    <cellStyle name="Normal 30 3 2 3 3 4 3" xfId="27957" xr:uid="{00000000-0005-0000-0000-00004B6D0000}"/>
    <cellStyle name="Normal 30 3 2 3 3 5" xfId="7840" xr:uid="{00000000-0005-0000-0000-0000B41E0000}"/>
    <cellStyle name="Normal 30 3 2 3 3 5 3" xfId="22940" xr:uid="{00000000-0005-0000-0000-0000B2590000}"/>
    <cellStyle name="Normal 30 3 2 3 3 7" xfId="17927" xr:uid="{00000000-0005-0000-0000-00001D460000}"/>
    <cellStyle name="Normal 30 3 2 3 4" xfId="3623" xr:uid="{00000000-0005-0000-0000-00003A0E0000}"/>
    <cellStyle name="Normal 30 3 2 3 4 2" xfId="13696" xr:uid="{00000000-0005-0000-0000-000094350000}"/>
    <cellStyle name="Normal 30 3 2 3 4 2 3" xfId="28792" xr:uid="{00000000-0005-0000-0000-00008E700000}"/>
    <cellStyle name="Normal 30 3 2 3 4 3" xfId="8676" xr:uid="{00000000-0005-0000-0000-0000F8210000}"/>
    <cellStyle name="Normal 30 3 2 3 4 3 3" xfId="23775" xr:uid="{00000000-0005-0000-0000-0000F55C0000}"/>
    <cellStyle name="Normal 30 3 2 3 4 5" xfId="18762" xr:uid="{00000000-0005-0000-0000-000060490000}"/>
    <cellStyle name="Normal 30 3 2 3 5" xfId="5315" xr:uid="{00000000-0005-0000-0000-0000D7140000}"/>
    <cellStyle name="Normal 30 3 2 3 5 2" xfId="15367" xr:uid="{00000000-0005-0000-0000-00001B3C0000}"/>
    <cellStyle name="Normal 30 3 2 3 5 2 3" xfId="30463" xr:uid="{00000000-0005-0000-0000-000015770000}"/>
    <cellStyle name="Normal 30 3 2 3 5 3" xfId="10347" xr:uid="{00000000-0005-0000-0000-00007F280000}"/>
    <cellStyle name="Normal 30 3 2 3 5 3 3" xfId="25446" xr:uid="{00000000-0005-0000-0000-00007C630000}"/>
    <cellStyle name="Normal 30 3 2 3 5 5" xfId="20433" xr:uid="{00000000-0005-0000-0000-0000E74F0000}"/>
    <cellStyle name="Normal 30 3 2 3 6" xfId="12025" xr:uid="{00000000-0005-0000-0000-00000D2F0000}"/>
    <cellStyle name="Normal 30 3 2 3 6 3" xfId="27121" xr:uid="{00000000-0005-0000-0000-0000076A0000}"/>
    <cellStyle name="Normal 30 3 2 3 7" xfId="7004" xr:uid="{00000000-0005-0000-0000-0000701B0000}"/>
    <cellStyle name="Normal 30 3 2 3 7 3" xfId="22104" xr:uid="{00000000-0005-0000-0000-00006E560000}"/>
    <cellStyle name="Normal 30 3 2 3 9" xfId="17091" xr:uid="{00000000-0005-0000-0000-0000D9420000}"/>
    <cellStyle name="Normal 30 3 2 4" xfId="2142" xr:uid="{00000000-0005-0000-0000-000070080000}"/>
    <cellStyle name="Normal 30 3 2 4 2" xfId="2981" xr:uid="{00000000-0005-0000-0000-0000B70B0000}"/>
    <cellStyle name="Normal 30 3 2 4 2 2" xfId="4670" xr:uid="{00000000-0005-0000-0000-000051120000}"/>
    <cellStyle name="Normal 30 3 2 4 2 2 2" xfId="14742" xr:uid="{00000000-0005-0000-0000-0000AA390000}"/>
    <cellStyle name="Normal 30 3 2 4 2 2 2 3" xfId="29838" xr:uid="{00000000-0005-0000-0000-0000A4740000}"/>
    <cellStyle name="Normal 30 3 2 4 2 2 3" xfId="9722" xr:uid="{00000000-0005-0000-0000-00000E260000}"/>
    <cellStyle name="Normal 30 3 2 4 2 2 3 3" xfId="24821" xr:uid="{00000000-0005-0000-0000-00000B610000}"/>
    <cellStyle name="Normal 30 3 2 4 2 2 5" xfId="19808" xr:uid="{00000000-0005-0000-0000-0000764D0000}"/>
    <cellStyle name="Normal 30 3 2 4 2 3" xfId="6361" xr:uid="{00000000-0005-0000-0000-0000ED180000}"/>
    <cellStyle name="Normal 30 3 2 4 2 3 2" xfId="16413" xr:uid="{00000000-0005-0000-0000-000031400000}"/>
    <cellStyle name="Normal 30 3 2 4 2 3 3" xfId="11393" xr:uid="{00000000-0005-0000-0000-0000952C0000}"/>
    <cellStyle name="Normal 30 3 2 4 2 3 3 3" xfId="26492" xr:uid="{00000000-0005-0000-0000-000092670000}"/>
    <cellStyle name="Normal 30 3 2 4 2 3 5" xfId="21479" xr:uid="{00000000-0005-0000-0000-0000FD530000}"/>
    <cellStyle name="Normal 30 3 2 4 2 4" xfId="13071" xr:uid="{00000000-0005-0000-0000-000023330000}"/>
    <cellStyle name="Normal 30 3 2 4 2 4 3" xfId="28167" xr:uid="{00000000-0005-0000-0000-00001D6E0000}"/>
    <cellStyle name="Normal 30 3 2 4 2 5" xfId="8050" xr:uid="{00000000-0005-0000-0000-0000861F0000}"/>
    <cellStyle name="Normal 30 3 2 4 2 5 3" xfId="23150" xr:uid="{00000000-0005-0000-0000-0000845A0000}"/>
    <cellStyle name="Normal 30 3 2 4 2 7" xfId="18137" xr:uid="{00000000-0005-0000-0000-0000EF460000}"/>
    <cellStyle name="Normal 30 3 2 4 3" xfId="3833" xr:uid="{00000000-0005-0000-0000-00000C0F0000}"/>
    <cellStyle name="Normal 30 3 2 4 3 2" xfId="13906" xr:uid="{00000000-0005-0000-0000-000066360000}"/>
    <cellStyle name="Normal 30 3 2 4 3 2 3" xfId="29002" xr:uid="{00000000-0005-0000-0000-000060710000}"/>
    <cellStyle name="Normal 30 3 2 4 3 3" xfId="8886" xr:uid="{00000000-0005-0000-0000-0000CA220000}"/>
    <cellStyle name="Normal 30 3 2 4 3 3 3" xfId="23985" xr:uid="{00000000-0005-0000-0000-0000C75D0000}"/>
    <cellStyle name="Normal 30 3 2 4 3 5" xfId="18972" xr:uid="{00000000-0005-0000-0000-0000324A0000}"/>
    <cellStyle name="Normal 30 3 2 4 4" xfId="5525" xr:uid="{00000000-0005-0000-0000-0000A9150000}"/>
    <cellStyle name="Normal 30 3 2 4 4 2" xfId="15577" xr:uid="{00000000-0005-0000-0000-0000ED3C0000}"/>
    <cellStyle name="Normal 30 3 2 4 4 2 3" xfId="30673" xr:uid="{00000000-0005-0000-0000-0000E7770000}"/>
    <cellStyle name="Normal 30 3 2 4 4 3" xfId="10557" xr:uid="{00000000-0005-0000-0000-000051290000}"/>
    <cellStyle name="Normal 30 3 2 4 4 3 3" xfId="25656" xr:uid="{00000000-0005-0000-0000-00004E640000}"/>
    <cellStyle name="Normal 30 3 2 4 4 5" xfId="20643" xr:uid="{00000000-0005-0000-0000-0000B9500000}"/>
    <cellStyle name="Normal 30 3 2 4 5" xfId="12235" xr:uid="{00000000-0005-0000-0000-0000DF2F0000}"/>
    <cellStyle name="Normal 30 3 2 4 5 3" xfId="27331" xr:uid="{00000000-0005-0000-0000-0000D96A0000}"/>
    <cellStyle name="Normal 30 3 2 4 6" xfId="7214" xr:uid="{00000000-0005-0000-0000-0000421C0000}"/>
    <cellStyle name="Normal 30 3 2 4 6 3" xfId="22314" xr:uid="{00000000-0005-0000-0000-000040570000}"/>
    <cellStyle name="Normal 30 3 2 4 8" xfId="17301" xr:uid="{00000000-0005-0000-0000-0000AB430000}"/>
    <cellStyle name="Normal 30 3 2 5" xfId="2563" xr:uid="{00000000-0005-0000-0000-0000150A0000}"/>
    <cellStyle name="Normal 30 3 2 5 2" xfId="4252" xr:uid="{00000000-0005-0000-0000-0000AF100000}"/>
    <cellStyle name="Normal 30 3 2 5 2 2" xfId="14324" xr:uid="{00000000-0005-0000-0000-000008380000}"/>
    <cellStyle name="Normal 30 3 2 5 2 2 3" xfId="29420" xr:uid="{00000000-0005-0000-0000-000002730000}"/>
    <cellStyle name="Normal 30 3 2 5 2 3" xfId="9304" xr:uid="{00000000-0005-0000-0000-00006C240000}"/>
    <cellStyle name="Normal 30 3 2 5 2 3 3" xfId="24403" xr:uid="{00000000-0005-0000-0000-0000695F0000}"/>
    <cellStyle name="Normal 30 3 2 5 2 5" xfId="19390" xr:uid="{00000000-0005-0000-0000-0000D44B0000}"/>
    <cellStyle name="Normal 30 3 2 5 3" xfId="5943" xr:uid="{00000000-0005-0000-0000-00004B170000}"/>
    <cellStyle name="Normal 30 3 2 5 3 2" xfId="15995" xr:uid="{00000000-0005-0000-0000-00008F3E0000}"/>
    <cellStyle name="Normal 30 3 2 5 3 3" xfId="10975" xr:uid="{00000000-0005-0000-0000-0000F32A0000}"/>
    <cellStyle name="Normal 30 3 2 5 3 3 3" xfId="26074" xr:uid="{00000000-0005-0000-0000-0000F0650000}"/>
    <cellStyle name="Normal 30 3 2 5 3 5" xfId="21061" xr:uid="{00000000-0005-0000-0000-00005B520000}"/>
    <cellStyle name="Normal 30 3 2 5 4" xfId="12653" xr:uid="{00000000-0005-0000-0000-000081310000}"/>
    <cellStyle name="Normal 30 3 2 5 4 3" xfId="27749" xr:uid="{00000000-0005-0000-0000-00007B6C0000}"/>
    <cellStyle name="Normal 30 3 2 5 5" xfId="7632" xr:uid="{00000000-0005-0000-0000-0000E41D0000}"/>
    <cellStyle name="Normal 30 3 2 5 5 3" xfId="22732" xr:uid="{00000000-0005-0000-0000-0000E2580000}"/>
    <cellStyle name="Normal 30 3 2 5 7" xfId="17719" xr:uid="{00000000-0005-0000-0000-00004D450000}"/>
    <cellStyle name="Normal 30 3 2 6" xfId="3415" xr:uid="{00000000-0005-0000-0000-00006A0D0000}"/>
    <cellStyle name="Normal 30 3 2 6 2" xfId="13488" xr:uid="{00000000-0005-0000-0000-0000C4340000}"/>
    <cellStyle name="Normal 30 3 2 6 2 3" xfId="28584" xr:uid="{00000000-0005-0000-0000-0000BE6F0000}"/>
    <cellStyle name="Normal 30 3 2 6 3" xfId="8468" xr:uid="{00000000-0005-0000-0000-000028210000}"/>
    <cellStyle name="Normal 30 3 2 6 3 3" xfId="23567" xr:uid="{00000000-0005-0000-0000-0000255C0000}"/>
    <cellStyle name="Normal 30 3 2 6 5" xfId="18554" xr:uid="{00000000-0005-0000-0000-000090480000}"/>
    <cellStyle name="Normal 30 3 2 7" xfId="5107" xr:uid="{00000000-0005-0000-0000-000007140000}"/>
    <cellStyle name="Normal 30 3 2 7 2" xfId="15159" xr:uid="{00000000-0005-0000-0000-00004B3B0000}"/>
    <cellStyle name="Normal 30 3 2 7 2 3" xfId="30255" xr:uid="{00000000-0005-0000-0000-000045760000}"/>
    <cellStyle name="Normal 30 3 2 7 3" xfId="10139" xr:uid="{00000000-0005-0000-0000-0000AF270000}"/>
    <cellStyle name="Normal 30 3 2 7 3 3" xfId="25238" xr:uid="{00000000-0005-0000-0000-0000AC620000}"/>
    <cellStyle name="Normal 30 3 2 7 5" xfId="20225" xr:uid="{00000000-0005-0000-0000-0000174F0000}"/>
    <cellStyle name="Normal 30 3 2 8" xfId="11817" xr:uid="{00000000-0005-0000-0000-00003D2E0000}"/>
    <cellStyle name="Normal 30 3 2 8 3" xfId="26913" xr:uid="{00000000-0005-0000-0000-000037690000}"/>
    <cellStyle name="Normal 30 3 2 9" xfId="6796" xr:uid="{00000000-0005-0000-0000-0000A01A0000}"/>
    <cellStyle name="Normal 30 3 2 9 3" xfId="21896" xr:uid="{00000000-0005-0000-0000-00009E550000}"/>
    <cellStyle name="Normal 30 3 3" xfId="1762" xr:uid="{00000000-0005-0000-0000-0000F4060000}"/>
    <cellStyle name="Normal 30 3 3 10" xfId="16935" xr:uid="{00000000-0005-0000-0000-00003D420000}"/>
    <cellStyle name="Normal 30 3 3 2" xfId="1981" xr:uid="{00000000-0005-0000-0000-0000CF070000}"/>
    <cellStyle name="Normal 30 3 3 2 2" xfId="2402" xr:uid="{00000000-0005-0000-0000-000074090000}"/>
    <cellStyle name="Normal 30 3 3 2 2 2" xfId="3241" xr:uid="{00000000-0005-0000-0000-0000BB0C0000}"/>
    <cellStyle name="Normal 30 3 3 2 2 2 2" xfId="4930" xr:uid="{00000000-0005-0000-0000-000055130000}"/>
    <cellStyle name="Normal 30 3 3 2 2 2 2 2" xfId="15002" xr:uid="{00000000-0005-0000-0000-0000AE3A0000}"/>
    <cellStyle name="Normal 30 3 3 2 2 2 2 2 3" xfId="30098" xr:uid="{00000000-0005-0000-0000-0000A8750000}"/>
    <cellStyle name="Normal 30 3 3 2 2 2 2 3" xfId="9982" xr:uid="{00000000-0005-0000-0000-000012270000}"/>
    <cellStyle name="Normal 30 3 3 2 2 2 2 3 3" xfId="25081" xr:uid="{00000000-0005-0000-0000-00000F620000}"/>
    <cellStyle name="Normal 30 3 3 2 2 2 2 5" xfId="20068" xr:uid="{00000000-0005-0000-0000-00007A4E0000}"/>
    <cellStyle name="Normal 30 3 3 2 2 2 3" xfId="6621" xr:uid="{00000000-0005-0000-0000-0000F1190000}"/>
    <cellStyle name="Normal 30 3 3 2 2 2 3 2" xfId="16673" xr:uid="{00000000-0005-0000-0000-000035410000}"/>
    <cellStyle name="Normal 30 3 3 2 2 2 3 3" xfId="11653" xr:uid="{00000000-0005-0000-0000-0000992D0000}"/>
    <cellStyle name="Normal 30 3 3 2 2 2 3 3 3" xfId="26752" xr:uid="{00000000-0005-0000-0000-000096680000}"/>
    <cellStyle name="Normal 30 3 3 2 2 2 3 5" xfId="21739" xr:uid="{00000000-0005-0000-0000-000001550000}"/>
    <cellStyle name="Normal 30 3 3 2 2 2 4" xfId="13331" xr:uid="{00000000-0005-0000-0000-000027340000}"/>
    <cellStyle name="Normal 30 3 3 2 2 2 4 3" xfId="28427" xr:uid="{00000000-0005-0000-0000-0000216F0000}"/>
    <cellStyle name="Normal 30 3 3 2 2 2 5" xfId="8310" xr:uid="{00000000-0005-0000-0000-00008A200000}"/>
    <cellStyle name="Normal 30 3 3 2 2 2 5 3" xfId="23410" xr:uid="{00000000-0005-0000-0000-0000885B0000}"/>
    <cellStyle name="Normal 30 3 3 2 2 2 7" xfId="18397" xr:uid="{00000000-0005-0000-0000-0000F3470000}"/>
    <cellStyle name="Normal 30 3 3 2 2 3" xfId="4093" xr:uid="{00000000-0005-0000-0000-000010100000}"/>
    <cellStyle name="Normal 30 3 3 2 2 3 2" xfId="14166" xr:uid="{00000000-0005-0000-0000-00006A370000}"/>
    <cellStyle name="Normal 30 3 3 2 2 3 2 3" xfId="29262" xr:uid="{00000000-0005-0000-0000-000064720000}"/>
    <cellStyle name="Normal 30 3 3 2 2 3 3" xfId="9146" xr:uid="{00000000-0005-0000-0000-0000CE230000}"/>
    <cellStyle name="Normal 30 3 3 2 2 3 3 3" xfId="24245" xr:uid="{00000000-0005-0000-0000-0000CB5E0000}"/>
    <cellStyle name="Normal 30 3 3 2 2 3 5" xfId="19232" xr:uid="{00000000-0005-0000-0000-0000364B0000}"/>
    <cellStyle name="Normal 30 3 3 2 2 4" xfId="5785" xr:uid="{00000000-0005-0000-0000-0000AD160000}"/>
    <cellStyle name="Normal 30 3 3 2 2 4 2" xfId="15837" xr:uid="{00000000-0005-0000-0000-0000F13D0000}"/>
    <cellStyle name="Normal 30 3 3 2 2 4 3" xfId="10817" xr:uid="{00000000-0005-0000-0000-0000552A0000}"/>
    <cellStyle name="Normal 30 3 3 2 2 4 3 3" xfId="25916" xr:uid="{00000000-0005-0000-0000-000052650000}"/>
    <cellStyle name="Normal 30 3 3 2 2 4 5" xfId="20903" xr:uid="{00000000-0005-0000-0000-0000BD510000}"/>
    <cellStyle name="Normal 30 3 3 2 2 5" xfId="12495" xr:uid="{00000000-0005-0000-0000-0000E3300000}"/>
    <cellStyle name="Normal 30 3 3 2 2 5 3" xfId="27591" xr:uid="{00000000-0005-0000-0000-0000DD6B0000}"/>
    <cellStyle name="Normal 30 3 3 2 2 6" xfId="7474" xr:uid="{00000000-0005-0000-0000-0000461D0000}"/>
    <cellStyle name="Normal 30 3 3 2 2 6 3" xfId="22574" xr:uid="{00000000-0005-0000-0000-000044580000}"/>
    <cellStyle name="Normal 30 3 3 2 2 8" xfId="17561" xr:uid="{00000000-0005-0000-0000-0000AF440000}"/>
    <cellStyle name="Normal 30 3 3 2 3" xfId="2823" xr:uid="{00000000-0005-0000-0000-0000190B0000}"/>
    <cellStyle name="Normal 30 3 3 2 3 2" xfId="4512" xr:uid="{00000000-0005-0000-0000-0000B3110000}"/>
    <cellStyle name="Normal 30 3 3 2 3 2 2" xfId="14584" xr:uid="{00000000-0005-0000-0000-00000C390000}"/>
    <cellStyle name="Normal 30 3 3 2 3 2 2 3" xfId="29680" xr:uid="{00000000-0005-0000-0000-000006740000}"/>
    <cellStyle name="Normal 30 3 3 2 3 2 3" xfId="9564" xr:uid="{00000000-0005-0000-0000-000070250000}"/>
    <cellStyle name="Normal 30 3 3 2 3 2 3 3" xfId="24663" xr:uid="{00000000-0005-0000-0000-00006D600000}"/>
    <cellStyle name="Normal 30 3 3 2 3 2 5" xfId="19650" xr:uid="{00000000-0005-0000-0000-0000D84C0000}"/>
    <cellStyle name="Normal 30 3 3 2 3 3" xfId="6203" xr:uid="{00000000-0005-0000-0000-00004F180000}"/>
    <cellStyle name="Normal 30 3 3 2 3 3 2" xfId="16255" xr:uid="{00000000-0005-0000-0000-0000933F0000}"/>
    <cellStyle name="Normal 30 3 3 2 3 3 3" xfId="11235" xr:uid="{00000000-0005-0000-0000-0000F72B0000}"/>
    <cellStyle name="Normal 30 3 3 2 3 3 3 3" xfId="26334" xr:uid="{00000000-0005-0000-0000-0000F4660000}"/>
    <cellStyle name="Normal 30 3 3 2 3 3 5" xfId="21321" xr:uid="{00000000-0005-0000-0000-00005F530000}"/>
    <cellStyle name="Normal 30 3 3 2 3 4" xfId="12913" xr:uid="{00000000-0005-0000-0000-000085320000}"/>
    <cellStyle name="Normal 30 3 3 2 3 4 3" xfId="28009" xr:uid="{00000000-0005-0000-0000-00007F6D0000}"/>
    <cellStyle name="Normal 30 3 3 2 3 5" xfId="7892" xr:uid="{00000000-0005-0000-0000-0000E81E0000}"/>
    <cellStyle name="Normal 30 3 3 2 3 5 3" xfId="22992" xr:uid="{00000000-0005-0000-0000-0000E6590000}"/>
    <cellStyle name="Normal 30 3 3 2 3 7" xfId="17979" xr:uid="{00000000-0005-0000-0000-000051460000}"/>
    <cellStyle name="Normal 30 3 3 2 4" xfId="3675" xr:uid="{00000000-0005-0000-0000-00006E0E0000}"/>
    <cellStyle name="Normal 30 3 3 2 4 2" xfId="13748" xr:uid="{00000000-0005-0000-0000-0000C8350000}"/>
    <cellStyle name="Normal 30 3 3 2 4 2 3" xfId="28844" xr:uid="{00000000-0005-0000-0000-0000C2700000}"/>
    <cellStyle name="Normal 30 3 3 2 4 3" xfId="8728" xr:uid="{00000000-0005-0000-0000-00002C220000}"/>
    <cellStyle name="Normal 30 3 3 2 4 3 3" xfId="23827" xr:uid="{00000000-0005-0000-0000-0000295D0000}"/>
    <cellStyle name="Normal 30 3 3 2 4 5" xfId="18814" xr:uid="{00000000-0005-0000-0000-000094490000}"/>
    <cellStyle name="Normal 30 3 3 2 5" xfId="5367" xr:uid="{00000000-0005-0000-0000-00000B150000}"/>
    <cellStyle name="Normal 30 3 3 2 5 2" xfId="15419" xr:uid="{00000000-0005-0000-0000-00004F3C0000}"/>
    <cellStyle name="Normal 30 3 3 2 5 2 3" xfId="30515" xr:uid="{00000000-0005-0000-0000-000049770000}"/>
    <cellStyle name="Normal 30 3 3 2 5 3" xfId="10399" xr:uid="{00000000-0005-0000-0000-0000B3280000}"/>
    <cellStyle name="Normal 30 3 3 2 5 3 3" xfId="25498" xr:uid="{00000000-0005-0000-0000-0000B0630000}"/>
    <cellStyle name="Normal 30 3 3 2 5 5" xfId="20485" xr:uid="{00000000-0005-0000-0000-00001B500000}"/>
    <cellStyle name="Normal 30 3 3 2 6" xfId="12077" xr:uid="{00000000-0005-0000-0000-0000412F0000}"/>
    <cellStyle name="Normal 30 3 3 2 6 3" xfId="27173" xr:uid="{00000000-0005-0000-0000-00003B6A0000}"/>
    <cellStyle name="Normal 30 3 3 2 7" xfId="7056" xr:uid="{00000000-0005-0000-0000-0000A41B0000}"/>
    <cellStyle name="Normal 30 3 3 2 7 3" xfId="22156" xr:uid="{00000000-0005-0000-0000-0000A2560000}"/>
    <cellStyle name="Normal 30 3 3 2 9" xfId="17143" xr:uid="{00000000-0005-0000-0000-00000D430000}"/>
    <cellStyle name="Normal 30 3 3 3" xfId="2194" xr:uid="{00000000-0005-0000-0000-0000A4080000}"/>
    <cellStyle name="Normal 30 3 3 3 2" xfId="3033" xr:uid="{00000000-0005-0000-0000-0000EB0B0000}"/>
    <cellStyle name="Normal 30 3 3 3 2 2" xfId="4722" xr:uid="{00000000-0005-0000-0000-000085120000}"/>
    <cellStyle name="Normal 30 3 3 3 2 2 2" xfId="14794" xr:uid="{00000000-0005-0000-0000-0000DE390000}"/>
    <cellStyle name="Normal 30 3 3 3 2 2 2 3" xfId="29890" xr:uid="{00000000-0005-0000-0000-0000D8740000}"/>
    <cellStyle name="Normal 30 3 3 3 2 2 3" xfId="9774" xr:uid="{00000000-0005-0000-0000-000042260000}"/>
    <cellStyle name="Normal 30 3 3 3 2 2 3 3" xfId="24873" xr:uid="{00000000-0005-0000-0000-00003F610000}"/>
    <cellStyle name="Normal 30 3 3 3 2 2 5" xfId="19860" xr:uid="{00000000-0005-0000-0000-0000AA4D0000}"/>
    <cellStyle name="Normal 30 3 3 3 2 3" xfId="6413" xr:uid="{00000000-0005-0000-0000-000021190000}"/>
    <cellStyle name="Normal 30 3 3 3 2 3 2" xfId="16465" xr:uid="{00000000-0005-0000-0000-000065400000}"/>
    <cellStyle name="Normal 30 3 3 3 2 3 3" xfId="11445" xr:uid="{00000000-0005-0000-0000-0000C92C0000}"/>
    <cellStyle name="Normal 30 3 3 3 2 3 3 3" xfId="26544" xr:uid="{00000000-0005-0000-0000-0000C6670000}"/>
    <cellStyle name="Normal 30 3 3 3 2 3 5" xfId="21531" xr:uid="{00000000-0005-0000-0000-000031540000}"/>
    <cellStyle name="Normal 30 3 3 3 2 4" xfId="13123" xr:uid="{00000000-0005-0000-0000-000057330000}"/>
    <cellStyle name="Normal 30 3 3 3 2 4 3" xfId="28219" xr:uid="{00000000-0005-0000-0000-0000516E0000}"/>
    <cellStyle name="Normal 30 3 3 3 2 5" xfId="8102" xr:uid="{00000000-0005-0000-0000-0000BA1F0000}"/>
    <cellStyle name="Normal 30 3 3 3 2 5 3" xfId="23202" xr:uid="{00000000-0005-0000-0000-0000B85A0000}"/>
    <cellStyle name="Normal 30 3 3 3 2 7" xfId="18189" xr:uid="{00000000-0005-0000-0000-000023470000}"/>
    <cellStyle name="Normal 30 3 3 3 3" xfId="3885" xr:uid="{00000000-0005-0000-0000-0000400F0000}"/>
    <cellStyle name="Normal 30 3 3 3 3 2" xfId="13958" xr:uid="{00000000-0005-0000-0000-00009A360000}"/>
    <cellStyle name="Normal 30 3 3 3 3 2 3" xfId="29054" xr:uid="{00000000-0005-0000-0000-000094710000}"/>
    <cellStyle name="Normal 30 3 3 3 3 3" xfId="8938" xr:uid="{00000000-0005-0000-0000-0000FE220000}"/>
    <cellStyle name="Normal 30 3 3 3 3 3 3" xfId="24037" xr:uid="{00000000-0005-0000-0000-0000FB5D0000}"/>
    <cellStyle name="Normal 30 3 3 3 3 5" xfId="19024" xr:uid="{00000000-0005-0000-0000-0000664A0000}"/>
    <cellStyle name="Normal 30 3 3 3 4" xfId="5577" xr:uid="{00000000-0005-0000-0000-0000DD150000}"/>
    <cellStyle name="Normal 30 3 3 3 4 2" xfId="15629" xr:uid="{00000000-0005-0000-0000-0000213D0000}"/>
    <cellStyle name="Normal 30 3 3 3 4 2 3" xfId="30725" xr:uid="{00000000-0005-0000-0000-00001B780000}"/>
    <cellStyle name="Normal 30 3 3 3 4 3" xfId="10609" xr:uid="{00000000-0005-0000-0000-000085290000}"/>
    <cellStyle name="Normal 30 3 3 3 4 3 3" xfId="25708" xr:uid="{00000000-0005-0000-0000-000082640000}"/>
    <cellStyle name="Normal 30 3 3 3 4 5" xfId="20695" xr:uid="{00000000-0005-0000-0000-0000ED500000}"/>
    <cellStyle name="Normal 30 3 3 3 5" xfId="12287" xr:uid="{00000000-0005-0000-0000-000013300000}"/>
    <cellStyle name="Normal 30 3 3 3 5 3" xfId="27383" xr:uid="{00000000-0005-0000-0000-00000D6B0000}"/>
    <cellStyle name="Normal 30 3 3 3 6" xfId="7266" xr:uid="{00000000-0005-0000-0000-0000761C0000}"/>
    <cellStyle name="Normal 30 3 3 3 6 3" xfId="22366" xr:uid="{00000000-0005-0000-0000-000074570000}"/>
    <cellStyle name="Normal 30 3 3 3 8" xfId="17353" xr:uid="{00000000-0005-0000-0000-0000DF430000}"/>
    <cellStyle name="Normal 30 3 3 4" xfId="2615" xr:uid="{00000000-0005-0000-0000-0000490A0000}"/>
    <cellStyle name="Normal 30 3 3 4 2" xfId="4304" xr:uid="{00000000-0005-0000-0000-0000E3100000}"/>
    <cellStyle name="Normal 30 3 3 4 2 2" xfId="14376" xr:uid="{00000000-0005-0000-0000-00003C380000}"/>
    <cellStyle name="Normal 30 3 3 4 2 2 3" xfId="29472" xr:uid="{00000000-0005-0000-0000-000036730000}"/>
    <cellStyle name="Normal 30 3 3 4 2 3" xfId="9356" xr:uid="{00000000-0005-0000-0000-0000A0240000}"/>
    <cellStyle name="Normal 30 3 3 4 2 3 3" xfId="24455" xr:uid="{00000000-0005-0000-0000-00009D5F0000}"/>
    <cellStyle name="Normal 30 3 3 4 2 5" xfId="19442" xr:uid="{00000000-0005-0000-0000-0000084C0000}"/>
    <cellStyle name="Normal 30 3 3 4 3" xfId="5995" xr:uid="{00000000-0005-0000-0000-00007F170000}"/>
    <cellStyle name="Normal 30 3 3 4 3 2" xfId="16047" xr:uid="{00000000-0005-0000-0000-0000C33E0000}"/>
    <cellStyle name="Normal 30 3 3 4 3 3" xfId="11027" xr:uid="{00000000-0005-0000-0000-0000272B0000}"/>
    <cellStyle name="Normal 30 3 3 4 3 3 3" xfId="26126" xr:uid="{00000000-0005-0000-0000-000024660000}"/>
    <cellStyle name="Normal 30 3 3 4 3 5" xfId="21113" xr:uid="{00000000-0005-0000-0000-00008F520000}"/>
    <cellStyle name="Normal 30 3 3 4 4" xfId="12705" xr:uid="{00000000-0005-0000-0000-0000B5310000}"/>
    <cellStyle name="Normal 30 3 3 4 4 3" xfId="27801" xr:uid="{00000000-0005-0000-0000-0000AF6C0000}"/>
    <cellStyle name="Normal 30 3 3 4 5" xfId="7684" xr:uid="{00000000-0005-0000-0000-0000181E0000}"/>
    <cellStyle name="Normal 30 3 3 4 5 3" xfId="22784" xr:uid="{00000000-0005-0000-0000-000016590000}"/>
    <cellStyle name="Normal 30 3 3 4 7" xfId="17771" xr:uid="{00000000-0005-0000-0000-000081450000}"/>
    <cellStyle name="Normal 30 3 3 5" xfId="3467" xr:uid="{00000000-0005-0000-0000-00009E0D0000}"/>
    <cellStyle name="Normal 30 3 3 5 2" xfId="13540" xr:uid="{00000000-0005-0000-0000-0000F8340000}"/>
    <cellStyle name="Normal 30 3 3 5 2 3" xfId="28636" xr:uid="{00000000-0005-0000-0000-0000F26F0000}"/>
    <cellStyle name="Normal 30 3 3 5 3" xfId="8520" xr:uid="{00000000-0005-0000-0000-00005C210000}"/>
    <cellStyle name="Normal 30 3 3 5 3 3" xfId="23619" xr:uid="{00000000-0005-0000-0000-0000595C0000}"/>
    <cellStyle name="Normal 30 3 3 5 5" xfId="18606" xr:uid="{00000000-0005-0000-0000-0000C4480000}"/>
    <cellStyle name="Normal 30 3 3 6" xfId="5159" xr:uid="{00000000-0005-0000-0000-00003B140000}"/>
    <cellStyle name="Normal 30 3 3 6 2" xfId="15211" xr:uid="{00000000-0005-0000-0000-00007F3B0000}"/>
    <cellStyle name="Normal 30 3 3 6 2 3" xfId="30307" xr:uid="{00000000-0005-0000-0000-000079760000}"/>
    <cellStyle name="Normal 30 3 3 6 3" xfId="10191" xr:uid="{00000000-0005-0000-0000-0000E3270000}"/>
    <cellStyle name="Normal 30 3 3 6 3 3" xfId="25290" xr:uid="{00000000-0005-0000-0000-0000E0620000}"/>
    <cellStyle name="Normal 30 3 3 6 5" xfId="20277" xr:uid="{00000000-0005-0000-0000-00004B4F0000}"/>
    <cellStyle name="Normal 30 3 3 7" xfId="11869" xr:uid="{00000000-0005-0000-0000-0000712E0000}"/>
    <cellStyle name="Normal 30 3 3 7 3" xfId="26965" xr:uid="{00000000-0005-0000-0000-00006B690000}"/>
    <cellStyle name="Normal 30 3 3 8" xfId="6848" xr:uid="{00000000-0005-0000-0000-0000D41A0000}"/>
    <cellStyle name="Normal 30 3 3 8 3" xfId="21948" xr:uid="{00000000-0005-0000-0000-0000D2550000}"/>
    <cellStyle name="Normal 30 3 4" xfId="1875" xr:uid="{00000000-0005-0000-0000-000065070000}"/>
    <cellStyle name="Normal 30 3 4 2" xfId="2298" xr:uid="{00000000-0005-0000-0000-00000C090000}"/>
    <cellStyle name="Normal 30 3 4 2 2" xfId="3137" xr:uid="{00000000-0005-0000-0000-0000530C0000}"/>
    <cellStyle name="Normal 30 3 4 2 2 2" xfId="4826" xr:uid="{00000000-0005-0000-0000-0000ED120000}"/>
    <cellStyle name="Normal 30 3 4 2 2 2 2" xfId="14898" xr:uid="{00000000-0005-0000-0000-0000463A0000}"/>
    <cellStyle name="Normal 30 3 4 2 2 2 2 3" xfId="29994" xr:uid="{00000000-0005-0000-0000-000040750000}"/>
    <cellStyle name="Normal 30 3 4 2 2 2 3" xfId="9878" xr:uid="{00000000-0005-0000-0000-0000AA260000}"/>
    <cellStyle name="Normal 30 3 4 2 2 2 3 3" xfId="24977" xr:uid="{00000000-0005-0000-0000-0000A7610000}"/>
    <cellStyle name="Normal 30 3 4 2 2 2 5" xfId="19964" xr:uid="{00000000-0005-0000-0000-0000124E0000}"/>
    <cellStyle name="Normal 30 3 4 2 2 3" xfId="6517" xr:uid="{00000000-0005-0000-0000-000089190000}"/>
    <cellStyle name="Normal 30 3 4 2 2 3 2" xfId="16569" xr:uid="{00000000-0005-0000-0000-0000CD400000}"/>
    <cellStyle name="Normal 30 3 4 2 2 3 3" xfId="11549" xr:uid="{00000000-0005-0000-0000-0000312D0000}"/>
    <cellStyle name="Normal 30 3 4 2 2 3 3 3" xfId="26648" xr:uid="{00000000-0005-0000-0000-00002E680000}"/>
    <cellStyle name="Normal 30 3 4 2 2 3 5" xfId="21635" xr:uid="{00000000-0005-0000-0000-000099540000}"/>
    <cellStyle name="Normal 30 3 4 2 2 4" xfId="13227" xr:uid="{00000000-0005-0000-0000-0000BF330000}"/>
    <cellStyle name="Normal 30 3 4 2 2 4 3" xfId="28323" xr:uid="{00000000-0005-0000-0000-0000B96E0000}"/>
    <cellStyle name="Normal 30 3 4 2 2 5" xfId="8206" xr:uid="{00000000-0005-0000-0000-000022200000}"/>
    <cellStyle name="Normal 30 3 4 2 2 5 3" xfId="23306" xr:uid="{00000000-0005-0000-0000-0000205B0000}"/>
    <cellStyle name="Normal 30 3 4 2 2 7" xfId="18293" xr:uid="{00000000-0005-0000-0000-00008B470000}"/>
    <cellStyle name="Normal 30 3 4 2 3" xfId="3989" xr:uid="{00000000-0005-0000-0000-0000A80F0000}"/>
    <cellStyle name="Normal 30 3 4 2 3 2" xfId="14062" xr:uid="{00000000-0005-0000-0000-000002370000}"/>
    <cellStyle name="Normal 30 3 4 2 3 2 3" xfId="29158" xr:uid="{00000000-0005-0000-0000-0000FC710000}"/>
    <cellStyle name="Normal 30 3 4 2 3 3" xfId="9042" xr:uid="{00000000-0005-0000-0000-000066230000}"/>
    <cellStyle name="Normal 30 3 4 2 3 3 3" xfId="24141" xr:uid="{00000000-0005-0000-0000-0000635E0000}"/>
    <cellStyle name="Normal 30 3 4 2 3 5" xfId="19128" xr:uid="{00000000-0005-0000-0000-0000CE4A0000}"/>
    <cellStyle name="Normal 30 3 4 2 4" xfId="5681" xr:uid="{00000000-0005-0000-0000-000045160000}"/>
    <cellStyle name="Normal 30 3 4 2 4 2" xfId="15733" xr:uid="{00000000-0005-0000-0000-0000893D0000}"/>
    <cellStyle name="Normal 30 3 4 2 4 2 3" xfId="30829" xr:uid="{00000000-0005-0000-0000-000083780000}"/>
    <cellStyle name="Normal 30 3 4 2 4 3" xfId="10713" xr:uid="{00000000-0005-0000-0000-0000ED290000}"/>
    <cellStyle name="Normal 30 3 4 2 4 3 3" xfId="25812" xr:uid="{00000000-0005-0000-0000-0000EA640000}"/>
    <cellStyle name="Normal 30 3 4 2 4 5" xfId="20799" xr:uid="{00000000-0005-0000-0000-000055510000}"/>
    <cellStyle name="Normal 30 3 4 2 5" xfId="12391" xr:uid="{00000000-0005-0000-0000-00007B300000}"/>
    <cellStyle name="Normal 30 3 4 2 5 3" xfId="27487" xr:uid="{00000000-0005-0000-0000-0000756B0000}"/>
    <cellStyle name="Normal 30 3 4 2 6" xfId="7370" xr:uid="{00000000-0005-0000-0000-0000DE1C0000}"/>
    <cellStyle name="Normal 30 3 4 2 6 3" xfId="22470" xr:uid="{00000000-0005-0000-0000-0000DC570000}"/>
    <cellStyle name="Normal 30 3 4 2 8" xfId="17457" xr:uid="{00000000-0005-0000-0000-000047440000}"/>
    <cellStyle name="Normal 30 3 4 3" xfId="2719" xr:uid="{00000000-0005-0000-0000-0000B10A0000}"/>
    <cellStyle name="Normal 30 3 4 3 2" xfId="4408" xr:uid="{00000000-0005-0000-0000-00004B110000}"/>
    <cellStyle name="Normal 30 3 4 3 2 2" xfId="14480" xr:uid="{00000000-0005-0000-0000-0000A4380000}"/>
    <cellStyle name="Normal 30 3 4 3 2 2 3" xfId="29576" xr:uid="{00000000-0005-0000-0000-00009E730000}"/>
    <cellStyle name="Normal 30 3 4 3 2 3" xfId="9460" xr:uid="{00000000-0005-0000-0000-000008250000}"/>
    <cellStyle name="Normal 30 3 4 3 2 3 3" xfId="24559" xr:uid="{00000000-0005-0000-0000-000005600000}"/>
    <cellStyle name="Normal 30 3 4 3 2 5" xfId="19546" xr:uid="{00000000-0005-0000-0000-0000704C0000}"/>
    <cellStyle name="Normal 30 3 4 3 3" xfId="6099" xr:uid="{00000000-0005-0000-0000-0000E7170000}"/>
    <cellStyle name="Normal 30 3 4 3 3 2" xfId="16151" xr:uid="{00000000-0005-0000-0000-00002B3F0000}"/>
    <cellStyle name="Normal 30 3 4 3 3 3" xfId="11131" xr:uid="{00000000-0005-0000-0000-00008F2B0000}"/>
    <cellStyle name="Normal 30 3 4 3 3 3 3" xfId="26230" xr:uid="{00000000-0005-0000-0000-00008C660000}"/>
    <cellStyle name="Normal 30 3 4 3 3 5" xfId="21217" xr:uid="{00000000-0005-0000-0000-0000F7520000}"/>
    <cellStyle name="Normal 30 3 4 3 4" xfId="12809" xr:uid="{00000000-0005-0000-0000-00001D320000}"/>
    <cellStyle name="Normal 30 3 4 3 4 3" xfId="27905" xr:uid="{00000000-0005-0000-0000-0000176D0000}"/>
    <cellStyle name="Normal 30 3 4 3 5" xfId="7788" xr:uid="{00000000-0005-0000-0000-0000801E0000}"/>
    <cellStyle name="Normal 30 3 4 3 5 3" xfId="22888" xr:uid="{00000000-0005-0000-0000-00007E590000}"/>
    <cellStyle name="Normal 30 3 4 3 7" xfId="17875" xr:uid="{00000000-0005-0000-0000-0000E9450000}"/>
    <cellStyle name="Normal 30 3 4 4" xfId="3571" xr:uid="{00000000-0005-0000-0000-0000060E0000}"/>
    <cellStyle name="Normal 30 3 4 4 2" xfId="13644" xr:uid="{00000000-0005-0000-0000-000060350000}"/>
    <cellStyle name="Normal 30 3 4 4 2 3" xfId="28740" xr:uid="{00000000-0005-0000-0000-00005A700000}"/>
    <cellStyle name="Normal 30 3 4 4 3" xfId="8624" xr:uid="{00000000-0005-0000-0000-0000C4210000}"/>
    <cellStyle name="Normal 30 3 4 4 3 3" xfId="23723" xr:uid="{00000000-0005-0000-0000-0000C15C0000}"/>
    <cellStyle name="Normal 30 3 4 4 5" xfId="18710" xr:uid="{00000000-0005-0000-0000-00002C490000}"/>
    <cellStyle name="Normal 30 3 4 5" xfId="5263" xr:uid="{00000000-0005-0000-0000-0000A3140000}"/>
    <cellStyle name="Normal 30 3 4 5 2" xfId="15315" xr:uid="{00000000-0005-0000-0000-0000E73B0000}"/>
    <cellStyle name="Normal 30 3 4 5 2 3" xfId="30411" xr:uid="{00000000-0005-0000-0000-0000E1760000}"/>
    <cellStyle name="Normal 30 3 4 5 3" xfId="10295" xr:uid="{00000000-0005-0000-0000-00004B280000}"/>
    <cellStyle name="Normal 30 3 4 5 3 3" xfId="25394" xr:uid="{00000000-0005-0000-0000-000048630000}"/>
    <cellStyle name="Normal 30 3 4 5 5" xfId="20381" xr:uid="{00000000-0005-0000-0000-0000B34F0000}"/>
    <cellStyle name="Normal 30 3 4 6" xfId="11973" xr:uid="{00000000-0005-0000-0000-0000D92E0000}"/>
    <cellStyle name="Normal 30 3 4 6 3" xfId="27069" xr:uid="{00000000-0005-0000-0000-0000D3690000}"/>
    <cellStyle name="Normal 30 3 4 7" xfId="6952" xr:uid="{00000000-0005-0000-0000-00003C1B0000}"/>
    <cellStyle name="Normal 30 3 4 7 3" xfId="22052" xr:uid="{00000000-0005-0000-0000-00003A560000}"/>
    <cellStyle name="Normal 30 3 4 9" xfId="17039" xr:uid="{00000000-0005-0000-0000-0000A5420000}"/>
    <cellStyle name="Normal 30 3 5" xfId="2088" xr:uid="{00000000-0005-0000-0000-00003A080000}"/>
    <cellStyle name="Normal 30 3 5 2" xfId="2929" xr:uid="{00000000-0005-0000-0000-0000830B0000}"/>
    <cellStyle name="Normal 30 3 5 2 2" xfId="4618" xr:uid="{00000000-0005-0000-0000-00001D120000}"/>
    <cellStyle name="Normal 30 3 5 2 2 2" xfId="14690" xr:uid="{00000000-0005-0000-0000-000076390000}"/>
    <cellStyle name="Normal 30 3 5 2 2 2 3" xfId="29786" xr:uid="{00000000-0005-0000-0000-000070740000}"/>
    <cellStyle name="Normal 30 3 5 2 2 3" xfId="9670" xr:uid="{00000000-0005-0000-0000-0000DA250000}"/>
    <cellStyle name="Normal 30 3 5 2 2 3 3" xfId="24769" xr:uid="{00000000-0005-0000-0000-0000D7600000}"/>
    <cellStyle name="Normal 30 3 5 2 2 5" xfId="19756" xr:uid="{00000000-0005-0000-0000-0000424D0000}"/>
    <cellStyle name="Normal 30 3 5 2 3" xfId="6309" xr:uid="{00000000-0005-0000-0000-0000B9180000}"/>
    <cellStyle name="Normal 30 3 5 2 3 2" xfId="16361" xr:uid="{00000000-0005-0000-0000-0000FD3F0000}"/>
    <cellStyle name="Normal 30 3 5 2 3 3" xfId="11341" xr:uid="{00000000-0005-0000-0000-0000612C0000}"/>
    <cellStyle name="Normal 30 3 5 2 3 3 3" xfId="26440" xr:uid="{00000000-0005-0000-0000-00005E670000}"/>
    <cellStyle name="Normal 30 3 5 2 3 5" xfId="21427" xr:uid="{00000000-0005-0000-0000-0000C9530000}"/>
    <cellStyle name="Normal 30 3 5 2 4" xfId="13019" xr:uid="{00000000-0005-0000-0000-0000EF320000}"/>
    <cellStyle name="Normal 30 3 5 2 4 3" xfId="28115" xr:uid="{00000000-0005-0000-0000-0000E96D0000}"/>
    <cellStyle name="Normal 30 3 5 2 5" xfId="7998" xr:uid="{00000000-0005-0000-0000-0000521F0000}"/>
    <cellStyle name="Normal 30 3 5 2 5 3" xfId="23098" xr:uid="{00000000-0005-0000-0000-0000505A0000}"/>
    <cellStyle name="Normal 30 3 5 2 7" xfId="18085" xr:uid="{00000000-0005-0000-0000-0000BB460000}"/>
    <cellStyle name="Normal 30 3 5 3" xfId="3781" xr:uid="{00000000-0005-0000-0000-0000D80E0000}"/>
    <cellStyle name="Normal 30 3 5 3 2" xfId="13854" xr:uid="{00000000-0005-0000-0000-000032360000}"/>
    <cellStyle name="Normal 30 3 5 3 2 3" xfId="28950" xr:uid="{00000000-0005-0000-0000-00002C710000}"/>
    <cellStyle name="Normal 30 3 5 3 3" xfId="8834" xr:uid="{00000000-0005-0000-0000-000096220000}"/>
    <cellStyle name="Normal 30 3 5 3 3 3" xfId="23933" xr:uid="{00000000-0005-0000-0000-0000935D0000}"/>
    <cellStyle name="Normal 30 3 5 3 5" xfId="18920" xr:uid="{00000000-0005-0000-0000-0000FE490000}"/>
    <cellStyle name="Normal 30 3 5 4" xfId="5473" xr:uid="{00000000-0005-0000-0000-000075150000}"/>
    <cellStyle name="Normal 30 3 5 4 2" xfId="15525" xr:uid="{00000000-0005-0000-0000-0000B93C0000}"/>
    <cellStyle name="Normal 30 3 5 4 2 3" xfId="30621" xr:uid="{00000000-0005-0000-0000-0000B3770000}"/>
    <cellStyle name="Normal 30 3 5 4 3" xfId="10505" xr:uid="{00000000-0005-0000-0000-00001D290000}"/>
    <cellStyle name="Normal 30 3 5 4 3 3" xfId="25604" xr:uid="{00000000-0005-0000-0000-00001A640000}"/>
    <cellStyle name="Normal 30 3 5 4 5" xfId="20591" xr:uid="{00000000-0005-0000-0000-000085500000}"/>
    <cellStyle name="Normal 30 3 5 5" xfId="12183" xr:uid="{00000000-0005-0000-0000-0000AB2F0000}"/>
    <cellStyle name="Normal 30 3 5 5 3" xfId="27279" xr:uid="{00000000-0005-0000-0000-0000A56A0000}"/>
    <cellStyle name="Normal 30 3 5 6" xfId="7162" xr:uid="{00000000-0005-0000-0000-00000E1C0000}"/>
    <cellStyle name="Normal 30 3 5 6 3" xfId="22262" xr:uid="{00000000-0005-0000-0000-00000C570000}"/>
    <cellStyle name="Normal 30 3 5 8" xfId="17249" xr:uid="{00000000-0005-0000-0000-000077430000}"/>
    <cellStyle name="Normal 30 3 6" xfId="2509" xr:uid="{00000000-0005-0000-0000-0000DF090000}"/>
    <cellStyle name="Normal 30 3 6 2" xfId="4200" xr:uid="{00000000-0005-0000-0000-00007B100000}"/>
    <cellStyle name="Normal 30 3 6 2 2" xfId="14272" xr:uid="{00000000-0005-0000-0000-0000D4370000}"/>
    <cellStyle name="Normal 30 3 6 2 2 3" xfId="29368" xr:uid="{00000000-0005-0000-0000-0000CE720000}"/>
    <cellStyle name="Normal 30 3 6 2 3" xfId="9252" xr:uid="{00000000-0005-0000-0000-000038240000}"/>
    <cellStyle name="Normal 30 3 6 2 3 3" xfId="24351" xr:uid="{00000000-0005-0000-0000-0000355F0000}"/>
    <cellStyle name="Normal 30 3 6 2 5" xfId="19338" xr:uid="{00000000-0005-0000-0000-0000A04B0000}"/>
    <cellStyle name="Normal 30 3 6 3" xfId="5891" xr:uid="{00000000-0005-0000-0000-000017170000}"/>
    <cellStyle name="Normal 30 3 6 3 2" xfId="15943" xr:uid="{00000000-0005-0000-0000-00005B3E0000}"/>
    <cellStyle name="Normal 30 3 6 3 3" xfId="10923" xr:uid="{00000000-0005-0000-0000-0000BF2A0000}"/>
    <cellStyle name="Normal 30 3 6 3 3 3" xfId="26022" xr:uid="{00000000-0005-0000-0000-0000BC650000}"/>
    <cellStyle name="Normal 30 3 6 3 5" xfId="21009" xr:uid="{00000000-0005-0000-0000-000027520000}"/>
    <cellStyle name="Normal 30 3 6 4" xfId="12601" xr:uid="{00000000-0005-0000-0000-00004D310000}"/>
    <cellStyle name="Normal 30 3 6 4 3" xfId="27697" xr:uid="{00000000-0005-0000-0000-0000476C0000}"/>
    <cellStyle name="Normal 30 3 6 5" xfId="7580" xr:uid="{00000000-0005-0000-0000-0000B01D0000}"/>
    <cellStyle name="Normal 30 3 6 5 3" xfId="22680" xr:uid="{00000000-0005-0000-0000-0000AE580000}"/>
    <cellStyle name="Normal 30 3 6 7" xfId="17667" xr:uid="{00000000-0005-0000-0000-000019450000}"/>
    <cellStyle name="Normal 30 3 7" xfId="3359" xr:uid="{00000000-0005-0000-0000-0000320D0000}"/>
    <cellStyle name="Normal 30 3 7 2" xfId="13436" xr:uid="{00000000-0005-0000-0000-000090340000}"/>
    <cellStyle name="Normal 30 3 7 2 3" xfId="28532" xr:uid="{00000000-0005-0000-0000-00008A6F0000}"/>
    <cellStyle name="Normal 30 3 7 3" xfId="8416" xr:uid="{00000000-0005-0000-0000-0000F4200000}"/>
    <cellStyle name="Normal 30 3 7 3 3" xfId="23515" xr:uid="{00000000-0005-0000-0000-0000F15B0000}"/>
    <cellStyle name="Normal 30 3 7 5" xfId="18502" xr:uid="{00000000-0005-0000-0000-00005C480000}"/>
    <cellStyle name="Normal 30 3 8" xfId="5052" xr:uid="{00000000-0005-0000-0000-0000D0130000}"/>
    <cellStyle name="Normal 30 3 8 2" xfId="15107" xr:uid="{00000000-0005-0000-0000-0000173B0000}"/>
    <cellStyle name="Normal 30 3 8 2 3" xfId="30203" xr:uid="{00000000-0005-0000-0000-000011760000}"/>
    <cellStyle name="Normal 30 3 8 3" xfId="10087" xr:uid="{00000000-0005-0000-0000-00007B270000}"/>
    <cellStyle name="Normal 30 3 8 3 3" xfId="25186" xr:uid="{00000000-0005-0000-0000-000078620000}"/>
    <cellStyle name="Normal 30 3 8 5" xfId="20173" xr:uid="{00000000-0005-0000-0000-0000E34E0000}"/>
    <cellStyle name="Normal 30 3 9" xfId="11763" xr:uid="{00000000-0005-0000-0000-0000072E0000}"/>
    <cellStyle name="Normal 30 3 9 3" xfId="26861" xr:uid="{00000000-0005-0000-0000-000003690000}"/>
    <cellStyle name="Normal 30_Sheet2" xfId="1031" xr:uid="{00000000-0005-0000-0000-000016040000}"/>
    <cellStyle name="Normal 31" xfId="941" xr:uid="{00000000-0005-0000-0000-0000BC030000}"/>
    <cellStyle name="Normal 32" xfId="942" xr:uid="{00000000-0005-0000-0000-0000BD030000}"/>
    <cellStyle name="Normal 33" xfId="943" xr:uid="{00000000-0005-0000-0000-0000BE030000}"/>
    <cellStyle name="Normal 34" xfId="944" xr:uid="{00000000-0005-0000-0000-0000BF030000}"/>
    <cellStyle name="Normal 35" xfId="945" xr:uid="{00000000-0005-0000-0000-0000C0030000}"/>
    <cellStyle name="Normal 35 2" xfId="1417" xr:uid="{00000000-0005-0000-0000-00009A050000}"/>
    <cellStyle name="Normal 36" xfId="946" xr:uid="{00000000-0005-0000-0000-0000C1030000}"/>
    <cellStyle name="Normal 36 2" xfId="1418" xr:uid="{00000000-0005-0000-0000-00009B050000}"/>
    <cellStyle name="Normal 37" xfId="947" xr:uid="{00000000-0005-0000-0000-0000C2030000}"/>
    <cellStyle name="Normal 37 2" xfId="1419" xr:uid="{00000000-0005-0000-0000-00009C050000}"/>
    <cellStyle name="Normal 38" xfId="948" xr:uid="{00000000-0005-0000-0000-0000C3030000}"/>
    <cellStyle name="Normal 38 2" xfId="1420" xr:uid="{00000000-0005-0000-0000-00009D050000}"/>
    <cellStyle name="Normal 39" xfId="949" xr:uid="{00000000-0005-0000-0000-0000C4030000}"/>
    <cellStyle name="Normal 39 2" xfId="1421" xr:uid="{00000000-0005-0000-0000-00009E050000}"/>
    <cellStyle name="Normal 4" xfId="130" xr:uid="{00000000-0005-0000-0000-000082000000}"/>
    <cellStyle name="Normal 4 2 10" xfId="6743" xr:uid="{00000000-0005-0000-0000-00006B1A0000}"/>
    <cellStyle name="Normal 4 2 10 3" xfId="21845" xr:uid="{00000000-0005-0000-0000-00006B550000}"/>
    <cellStyle name="Normal 4 2 12" xfId="16830" xr:uid="{00000000-0005-0000-0000-0000D4410000}"/>
    <cellStyle name="Normal 4 2 13" xfId="1422" xr:uid="{00000000-0005-0000-0000-00009F050000}"/>
    <cellStyle name="Normal 4 2 2" xfId="1709" xr:uid="{00000000-0005-0000-0000-0000BF060000}"/>
    <cellStyle name="Normal 4 2 2 11" xfId="16884" xr:uid="{00000000-0005-0000-0000-00000A420000}"/>
    <cellStyle name="Normal 4 2 2 2" xfId="1817" xr:uid="{00000000-0005-0000-0000-00002B070000}"/>
    <cellStyle name="Normal 4 2 2 2 10" xfId="16988" xr:uid="{00000000-0005-0000-0000-000072420000}"/>
    <cellStyle name="Normal 4 2 2 2 2" xfId="2034" xr:uid="{00000000-0005-0000-0000-000004080000}"/>
    <cellStyle name="Normal 4 2 2 2 2 2" xfId="2455" xr:uid="{00000000-0005-0000-0000-0000A9090000}"/>
    <cellStyle name="Normal 4 2 2 2 2 2 2" xfId="3294" xr:uid="{00000000-0005-0000-0000-0000F00C0000}"/>
    <cellStyle name="Normal 4 2 2 2 2 2 2 2" xfId="4983" xr:uid="{00000000-0005-0000-0000-00008A130000}"/>
    <cellStyle name="Normal 4 2 2 2 2 2 2 2 2" xfId="15055" xr:uid="{00000000-0005-0000-0000-0000E33A0000}"/>
    <cellStyle name="Normal 4 2 2 2 2 2 2 2 2 3" xfId="30151" xr:uid="{00000000-0005-0000-0000-0000DD750000}"/>
    <cellStyle name="Normal 4 2 2 2 2 2 2 2 3" xfId="10035" xr:uid="{00000000-0005-0000-0000-000047270000}"/>
    <cellStyle name="Normal 4 2 2 2 2 2 2 2 3 3" xfId="25134" xr:uid="{00000000-0005-0000-0000-000044620000}"/>
    <cellStyle name="Normal 4 2 2 2 2 2 2 2 5" xfId="20121" xr:uid="{00000000-0005-0000-0000-0000AF4E0000}"/>
    <cellStyle name="Normal 4 2 2 2 2 2 2 3" xfId="6674" xr:uid="{00000000-0005-0000-0000-0000261A0000}"/>
    <cellStyle name="Normal 4 2 2 2 2 2 2 3 2" xfId="16726" xr:uid="{00000000-0005-0000-0000-00006A410000}"/>
    <cellStyle name="Normal 4 2 2 2 2 2 2 3 3" xfId="11706" xr:uid="{00000000-0005-0000-0000-0000CE2D0000}"/>
    <cellStyle name="Normal 4 2 2 2 2 2 2 3 3 3" xfId="26805" xr:uid="{00000000-0005-0000-0000-0000CB680000}"/>
    <cellStyle name="Normal 4 2 2 2 2 2 2 3 5" xfId="21792" xr:uid="{00000000-0005-0000-0000-000036550000}"/>
    <cellStyle name="Normal 4 2 2 2 2 2 2 4" xfId="13384" xr:uid="{00000000-0005-0000-0000-00005C340000}"/>
    <cellStyle name="Normal 4 2 2 2 2 2 2 4 3" xfId="28480" xr:uid="{00000000-0005-0000-0000-0000566F0000}"/>
    <cellStyle name="Normal 4 2 2 2 2 2 2 5" xfId="8363" xr:uid="{00000000-0005-0000-0000-0000BF200000}"/>
    <cellStyle name="Normal 4 2 2 2 2 2 2 5 3" xfId="23463" xr:uid="{00000000-0005-0000-0000-0000BD5B0000}"/>
    <cellStyle name="Normal 4 2 2 2 2 2 2 7" xfId="18450" xr:uid="{00000000-0005-0000-0000-000028480000}"/>
    <cellStyle name="Normal 4 2 2 2 2 2 3" xfId="4146" xr:uid="{00000000-0005-0000-0000-000045100000}"/>
    <cellStyle name="Normal 4 2 2 2 2 2 3 2" xfId="14219" xr:uid="{00000000-0005-0000-0000-00009F370000}"/>
    <cellStyle name="Normal 4 2 2 2 2 2 3 2 3" xfId="29315" xr:uid="{00000000-0005-0000-0000-000099720000}"/>
    <cellStyle name="Normal 4 2 2 2 2 2 3 3" xfId="9199" xr:uid="{00000000-0005-0000-0000-000003240000}"/>
    <cellStyle name="Normal 4 2 2 2 2 2 3 3 3" xfId="24298" xr:uid="{00000000-0005-0000-0000-0000005F0000}"/>
    <cellStyle name="Normal 4 2 2 2 2 2 3 5" xfId="19285" xr:uid="{00000000-0005-0000-0000-00006B4B0000}"/>
    <cellStyle name="Normal 4 2 2 2 2 2 4" xfId="5838" xr:uid="{00000000-0005-0000-0000-0000E2160000}"/>
    <cellStyle name="Normal 4 2 2 2 2 2 4 2" xfId="15890" xr:uid="{00000000-0005-0000-0000-0000263E0000}"/>
    <cellStyle name="Normal 4 2 2 2 2 2 4 3" xfId="10870" xr:uid="{00000000-0005-0000-0000-00008A2A0000}"/>
    <cellStyle name="Normal 4 2 2 2 2 2 4 3 3" xfId="25969" xr:uid="{00000000-0005-0000-0000-000087650000}"/>
    <cellStyle name="Normal 4 2 2 2 2 2 4 5" xfId="20956" xr:uid="{00000000-0005-0000-0000-0000F2510000}"/>
    <cellStyle name="Normal 4 2 2 2 2 2 5" xfId="12548" xr:uid="{00000000-0005-0000-0000-000018310000}"/>
    <cellStyle name="Normal 4 2 2 2 2 2 5 3" xfId="27644" xr:uid="{00000000-0005-0000-0000-0000126C0000}"/>
    <cellStyle name="Normal 4 2 2 2 2 2 6" xfId="7527" xr:uid="{00000000-0005-0000-0000-00007B1D0000}"/>
    <cellStyle name="Normal 4 2 2 2 2 2 6 3" xfId="22627" xr:uid="{00000000-0005-0000-0000-000079580000}"/>
    <cellStyle name="Normal 4 2 2 2 2 2 8" xfId="17614" xr:uid="{00000000-0005-0000-0000-0000E4440000}"/>
    <cellStyle name="Normal 4 2 2 2 2 3" xfId="2876" xr:uid="{00000000-0005-0000-0000-00004E0B0000}"/>
    <cellStyle name="Normal 4 2 2 2 2 3 2" xfId="4565" xr:uid="{00000000-0005-0000-0000-0000E8110000}"/>
    <cellStyle name="Normal 4 2 2 2 2 3 2 2" xfId="14637" xr:uid="{00000000-0005-0000-0000-000041390000}"/>
    <cellStyle name="Normal 4 2 2 2 2 3 2 2 3" xfId="29733" xr:uid="{00000000-0005-0000-0000-00003B740000}"/>
    <cellStyle name="Normal 4 2 2 2 2 3 2 3" xfId="9617" xr:uid="{00000000-0005-0000-0000-0000A5250000}"/>
    <cellStyle name="Normal 4 2 2 2 2 3 2 3 3" xfId="24716" xr:uid="{00000000-0005-0000-0000-0000A2600000}"/>
    <cellStyle name="Normal 4 2 2 2 2 3 2 5" xfId="19703" xr:uid="{00000000-0005-0000-0000-00000D4D0000}"/>
    <cellStyle name="Normal 4 2 2 2 2 3 3" xfId="6256" xr:uid="{00000000-0005-0000-0000-000084180000}"/>
    <cellStyle name="Normal 4 2 2 2 2 3 3 2" xfId="16308" xr:uid="{00000000-0005-0000-0000-0000C83F0000}"/>
    <cellStyle name="Normal 4 2 2 2 2 3 3 3" xfId="11288" xr:uid="{00000000-0005-0000-0000-00002C2C0000}"/>
    <cellStyle name="Normal 4 2 2 2 2 3 3 3 3" xfId="26387" xr:uid="{00000000-0005-0000-0000-000029670000}"/>
    <cellStyle name="Normal 4 2 2 2 2 3 3 5" xfId="21374" xr:uid="{00000000-0005-0000-0000-000094530000}"/>
    <cellStyle name="Normal 4 2 2 2 2 3 4" xfId="12966" xr:uid="{00000000-0005-0000-0000-0000BA320000}"/>
    <cellStyle name="Normal 4 2 2 2 2 3 4 3" xfId="28062" xr:uid="{00000000-0005-0000-0000-0000B46D0000}"/>
    <cellStyle name="Normal 4 2 2 2 2 3 5" xfId="7945" xr:uid="{00000000-0005-0000-0000-00001D1F0000}"/>
    <cellStyle name="Normal 4 2 2 2 2 3 5 3" xfId="23045" xr:uid="{00000000-0005-0000-0000-00001B5A0000}"/>
    <cellStyle name="Normal 4 2 2 2 2 3 7" xfId="18032" xr:uid="{00000000-0005-0000-0000-000086460000}"/>
    <cellStyle name="Normal 4 2 2 2 2 4" xfId="3728" xr:uid="{00000000-0005-0000-0000-0000A30E0000}"/>
    <cellStyle name="Normal 4 2 2 2 2 4 2" xfId="13801" xr:uid="{00000000-0005-0000-0000-0000FD350000}"/>
    <cellStyle name="Normal 4 2 2 2 2 4 2 3" xfId="28897" xr:uid="{00000000-0005-0000-0000-0000F7700000}"/>
    <cellStyle name="Normal 4 2 2 2 2 4 3" xfId="8781" xr:uid="{00000000-0005-0000-0000-000061220000}"/>
    <cellStyle name="Normal 4 2 2 2 2 4 3 3" xfId="23880" xr:uid="{00000000-0005-0000-0000-00005E5D0000}"/>
    <cellStyle name="Normal 4 2 2 2 2 4 5" xfId="18867" xr:uid="{00000000-0005-0000-0000-0000C9490000}"/>
    <cellStyle name="Normal 4 2 2 2 2 5" xfId="5420" xr:uid="{00000000-0005-0000-0000-000040150000}"/>
    <cellStyle name="Normal 4 2 2 2 2 5 2" xfId="15472" xr:uid="{00000000-0005-0000-0000-0000843C0000}"/>
    <cellStyle name="Normal 4 2 2 2 2 5 2 3" xfId="30568" xr:uid="{00000000-0005-0000-0000-00007E770000}"/>
    <cellStyle name="Normal 4 2 2 2 2 5 3" xfId="10452" xr:uid="{00000000-0005-0000-0000-0000E8280000}"/>
    <cellStyle name="Normal 4 2 2 2 2 5 3 3" xfId="25551" xr:uid="{00000000-0005-0000-0000-0000E5630000}"/>
    <cellStyle name="Normal 4 2 2 2 2 5 5" xfId="20538" xr:uid="{00000000-0005-0000-0000-000050500000}"/>
    <cellStyle name="Normal 4 2 2 2 2 6" xfId="12130" xr:uid="{00000000-0005-0000-0000-0000762F0000}"/>
    <cellStyle name="Normal 4 2 2 2 2 6 3" xfId="27226" xr:uid="{00000000-0005-0000-0000-0000706A0000}"/>
    <cellStyle name="Normal 4 2 2 2 2 7" xfId="7109" xr:uid="{00000000-0005-0000-0000-0000D91B0000}"/>
    <cellStyle name="Normal 4 2 2 2 2 7 3" xfId="22209" xr:uid="{00000000-0005-0000-0000-0000D7560000}"/>
    <cellStyle name="Normal 4 2 2 2 2 9" xfId="17196" xr:uid="{00000000-0005-0000-0000-000042430000}"/>
    <cellStyle name="Normal 4 2 2 2 3" xfId="2247" xr:uid="{00000000-0005-0000-0000-0000D9080000}"/>
    <cellStyle name="Normal 4 2 2 2 3 2" xfId="3086" xr:uid="{00000000-0005-0000-0000-0000200C0000}"/>
    <cellStyle name="Normal 4 2 2 2 3 2 2" xfId="4775" xr:uid="{00000000-0005-0000-0000-0000BA120000}"/>
    <cellStyle name="Normal 4 2 2 2 3 2 2 2" xfId="14847" xr:uid="{00000000-0005-0000-0000-0000133A0000}"/>
    <cellStyle name="Normal 4 2 2 2 3 2 2 2 3" xfId="29943" xr:uid="{00000000-0005-0000-0000-00000D750000}"/>
    <cellStyle name="Normal 4 2 2 2 3 2 2 3" xfId="9827" xr:uid="{00000000-0005-0000-0000-000077260000}"/>
    <cellStyle name="Normal 4 2 2 2 3 2 2 3 3" xfId="24926" xr:uid="{00000000-0005-0000-0000-000074610000}"/>
    <cellStyle name="Normal 4 2 2 2 3 2 2 5" xfId="19913" xr:uid="{00000000-0005-0000-0000-0000DF4D0000}"/>
    <cellStyle name="Normal 4 2 2 2 3 2 3" xfId="6466" xr:uid="{00000000-0005-0000-0000-000056190000}"/>
    <cellStyle name="Normal 4 2 2 2 3 2 3 2" xfId="16518" xr:uid="{00000000-0005-0000-0000-00009A400000}"/>
    <cellStyle name="Normal 4 2 2 2 3 2 3 3" xfId="11498" xr:uid="{00000000-0005-0000-0000-0000FE2C0000}"/>
    <cellStyle name="Normal 4 2 2 2 3 2 3 3 3" xfId="26597" xr:uid="{00000000-0005-0000-0000-0000FB670000}"/>
    <cellStyle name="Normal 4 2 2 2 3 2 3 5" xfId="21584" xr:uid="{00000000-0005-0000-0000-000066540000}"/>
    <cellStyle name="Normal 4 2 2 2 3 2 4" xfId="13176" xr:uid="{00000000-0005-0000-0000-00008C330000}"/>
    <cellStyle name="Normal 4 2 2 2 3 2 4 3" xfId="28272" xr:uid="{00000000-0005-0000-0000-0000866E0000}"/>
    <cellStyle name="Normal 4 2 2 2 3 2 5" xfId="8155" xr:uid="{00000000-0005-0000-0000-0000EF1F0000}"/>
    <cellStyle name="Normal 4 2 2 2 3 2 5 3" xfId="23255" xr:uid="{00000000-0005-0000-0000-0000ED5A0000}"/>
    <cellStyle name="Normal 4 2 2 2 3 2 7" xfId="18242" xr:uid="{00000000-0005-0000-0000-000058470000}"/>
    <cellStyle name="Normal 4 2 2 2 3 3" xfId="3938" xr:uid="{00000000-0005-0000-0000-0000750F0000}"/>
    <cellStyle name="Normal 4 2 2 2 3 3 2" xfId="14011" xr:uid="{00000000-0005-0000-0000-0000CF360000}"/>
    <cellStyle name="Normal 4 2 2 2 3 3 2 3" xfId="29107" xr:uid="{00000000-0005-0000-0000-0000C9710000}"/>
    <cellStyle name="Normal 4 2 2 2 3 3 3" xfId="8991" xr:uid="{00000000-0005-0000-0000-000033230000}"/>
    <cellStyle name="Normal 4 2 2 2 3 3 3 3" xfId="24090" xr:uid="{00000000-0005-0000-0000-0000305E0000}"/>
    <cellStyle name="Normal 4 2 2 2 3 3 5" xfId="19077" xr:uid="{00000000-0005-0000-0000-00009B4A0000}"/>
    <cellStyle name="Normal 4 2 2 2 3 4" xfId="5630" xr:uid="{00000000-0005-0000-0000-000012160000}"/>
    <cellStyle name="Normal 4 2 2 2 3 4 2" xfId="15682" xr:uid="{00000000-0005-0000-0000-0000563D0000}"/>
    <cellStyle name="Normal 4 2 2 2 3 4 2 3" xfId="30778" xr:uid="{00000000-0005-0000-0000-000050780000}"/>
    <cellStyle name="Normal 4 2 2 2 3 4 3" xfId="10662" xr:uid="{00000000-0005-0000-0000-0000BA290000}"/>
    <cellStyle name="Normal 4 2 2 2 3 4 3 3" xfId="25761" xr:uid="{00000000-0005-0000-0000-0000B7640000}"/>
    <cellStyle name="Normal 4 2 2 2 3 4 5" xfId="20748" xr:uid="{00000000-0005-0000-0000-000022510000}"/>
    <cellStyle name="Normal 4 2 2 2 3 5" xfId="12340" xr:uid="{00000000-0005-0000-0000-000048300000}"/>
    <cellStyle name="Normal 4 2 2 2 3 5 3" xfId="27436" xr:uid="{00000000-0005-0000-0000-0000426B0000}"/>
    <cellStyle name="Normal 4 2 2 2 3 6" xfId="7319" xr:uid="{00000000-0005-0000-0000-0000AB1C0000}"/>
    <cellStyle name="Normal 4 2 2 2 3 6 3" xfId="22419" xr:uid="{00000000-0005-0000-0000-0000A9570000}"/>
    <cellStyle name="Normal 4 2 2 2 3 8" xfId="17406" xr:uid="{00000000-0005-0000-0000-000014440000}"/>
    <cellStyle name="Normal 4 2 2 2 4" xfId="2668" xr:uid="{00000000-0005-0000-0000-00007E0A0000}"/>
    <cellStyle name="Normal 4 2 2 2 4 2" xfId="4357" xr:uid="{00000000-0005-0000-0000-000018110000}"/>
    <cellStyle name="Normal 4 2 2 2 4 2 2" xfId="14429" xr:uid="{00000000-0005-0000-0000-000071380000}"/>
    <cellStyle name="Normal 4 2 2 2 4 2 2 3" xfId="29525" xr:uid="{00000000-0005-0000-0000-00006B730000}"/>
    <cellStyle name="Normal 4 2 2 2 4 2 3" xfId="9409" xr:uid="{00000000-0005-0000-0000-0000D5240000}"/>
    <cellStyle name="Normal 4 2 2 2 4 2 3 3" xfId="24508" xr:uid="{00000000-0005-0000-0000-0000D25F0000}"/>
    <cellStyle name="Normal 4 2 2 2 4 2 5" xfId="19495" xr:uid="{00000000-0005-0000-0000-00003D4C0000}"/>
    <cellStyle name="Normal 4 2 2 2 4 3" xfId="6048" xr:uid="{00000000-0005-0000-0000-0000B4170000}"/>
    <cellStyle name="Normal 4 2 2 2 4 3 2" xfId="16100" xr:uid="{00000000-0005-0000-0000-0000F83E0000}"/>
    <cellStyle name="Normal 4 2 2 2 4 3 3" xfId="11080" xr:uid="{00000000-0005-0000-0000-00005C2B0000}"/>
    <cellStyle name="Normal 4 2 2 2 4 3 3 3" xfId="26179" xr:uid="{00000000-0005-0000-0000-000059660000}"/>
    <cellStyle name="Normal 4 2 2 2 4 3 5" xfId="21166" xr:uid="{00000000-0005-0000-0000-0000C4520000}"/>
    <cellStyle name="Normal 4 2 2 2 4 4" xfId="12758" xr:uid="{00000000-0005-0000-0000-0000EA310000}"/>
    <cellStyle name="Normal 4 2 2 2 4 4 3" xfId="27854" xr:uid="{00000000-0005-0000-0000-0000E46C0000}"/>
    <cellStyle name="Normal 4 2 2 2 4 5" xfId="7737" xr:uid="{00000000-0005-0000-0000-00004D1E0000}"/>
    <cellStyle name="Normal 4 2 2 2 4 5 3" xfId="22837" xr:uid="{00000000-0005-0000-0000-00004B590000}"/>
    <cellStyle name="Normal 4 2 2 2 4 7" xfId="17824" xr:uid="{00000000-0005-0000-0000-0000B6450000}"/>
    <cellStyle name="Normal 4 2 2 2 5" xfId="3520" xr:uid="{00000000-0005-0000-0000-0000D30D0000}"/>
    <cellStyle name="Normal 4 2 2 2 5 2" xfId="13593" xr:uid="{00000000-0005-0000-0000-00002D350000}"/>
    <cellStyle name="Normal 4 2 2 2 5 2 3" xfId="28689" xr:uid="{00000000-0005-0000-0000-000027700000}"/>
    <cellStyle name="Normal 4 2 2 2 5 3" xfId="8573" xr:uid="{00000000-0005-0000-0000-000091210000}"/>
    <cellStyle name="Normal 4 2 2 2 5 3 3" xfId="23672" xr:uid="{00000000-0005-0000-0000-00008E5C0000}"/>
    <cellStyle name="Normal 4 2 2 2 5 5" xfId="18659" xr:uid="{00000000-0005-0000-0000-0000F9480000}"/>
    <cellStyle name="Normal 4 2 2 2 6" xfId="5212" xr:uid="{00000000-0005-0000-0000-000070140000}"/>
    <cellStyle name="Normal 4 2 2 2 6 2" xfId="15264" xr:uid="{00000000-0005-0000-0000-0000B43B0000}"/>
    <cellStyle name="Normal 4 2 2 2 6 2 3" xfId="30360" xr:uid="{00000000-0005-0000-0000-0000AE760000}"/>
    <cellStyle name="Normal 4 2 2 2 6 3" xfId="10244" xr:uid="{00000000-0005-0000-0000-000018280000}"/>
    <cellStyle name="Normal 4 2 2 2 6 3 3" xfId="25343" xr:uid="{00000000-0005-0000-0000-000015630000}"/>
    <cellStyle name="Normal 4 2 2 2 6 5" xfId="20330" xr:uid="{00000000-0005-0000-0000-0000804F0000}"/>
    <cellStyle name="Normal 4 2 2 2 7" xfId="11922" xr:uid="{00000000-0005-0000-0000-0000A62E0000}"/>
    <cellStyle name="Normal 4 2 2 2 7 3" xfId="27018" xr:uid="{00000000-0005-0000-0000-0000A0690000}"/>
    <cellStyle name="Normal 4 2 2 2 8" xfId="6901" xr:uid="{00000000-0005-0000-0000-0000091B0000}"/>
    <cellStyle name="Normal 4 2 2 2 8 3" xfId="22001" xr:uid="{00000000-0005-0000-0000-000007560000}"/>
    <cellStyle name="Normal 4 2 2 3" xfId="1930" xr:uid="{00000000-0005-0000-0000-00009C070000}"/>
    <cellStyle name="Normal 4 2 2 3 2" xfId="2351" xr:uid="{00000000-0005-0000-0000-000041090000}"/>
    <cellStyle name="Normal 4 2 2 3 2 2" xfId="3190" xr:uid="{00000000-0005-0000-0000-0000880C0000}"/>
    <cellStyle name="Normal 4 2 2 3 2 2 2" xfId="4879" xr:uid="{00000000-0005-0000-0000-000022130000}"/>
    <cellStyle name="Normal 4 2 2 3 2 2 2 2" xfId="14951" xr:uid="{00000000-0005-0000-0000-00007B3A0000}"/>
    <cellStyle name="Normal 4 2 2 3 2 2 2 2 3" xfId="30047" xr:uid="{00000000-0005-0000-0000-000075750000}"/>
    <cellStyle name="Normal 4 2 2 3 2 2 2 3" xfId="9931" xr:uid="{00000000-0005-0000-0000-0000DF260000}"/>
    <cellStyle name="Normal 4 2 2 3 2 2 2 3 3" xfId="25030" xr:uid="{00000000-0005-0000-0000-0000DC610000}"/>
    <cellStyle name="Normal 4 2 2 3 2 2 2 5" xfId="20017" xr:uid="{00000000-0005-0000-0000-0000474E0000}"/>
    <cellStyle name="Normal 4 2 2 3 2 2 3" xfId="6570" xr:uid="{00000000-0005-0000-0000-0000BE190000}"/>
    <cellStyle name="Normal 4 2 2 3 2 2 3 2" xfId="16622" xr:uid="{00000000-0005-0000-0000-000002410000}"/>
    <cellStyle name="Normal 4 2 2 3 2 2 3 3" xfId="11602" xr:uid="{00000000-0005-0000-0000-0000662D0000}"/>
    <cellStyle name="Normal 4 2 2 3 2 2 3 3 3" xfId="26701" xr:uid="{00000000-0005-0000-0000-000063680000}"/>
    <cellStyle name="Normal 4 2 2 3 2 2 3 5" xfId="21688" xr:uid="{00000000-0005-0000-0000-0000CE540000}"/>
    <cellStyle name="Normal 4 2 2 3 2 2 4" xfId="13280" xr:uid="{00000000-0005-0000-0000-0000F4330000}"/>
    <cellStyle name="Normal 4 2 2 3 2 2 4 3" xfId="28376" xr:uid="{00000000-0005-0000-0000-0000EE6E0000}"/>
    <cellStyle name="Normal 4 2 2 3 2 2 5" xfId="8259" xr:uid="{00000000-0005-0000-0000-000057200000}"/>
    <cellStyle name="Normal 4 2 2 3 2 2 5 3" xfId="23359" xr:uid="{00000000-0005-0000-0000-0000555B0000}"/>
    <cellStyle name="Normal 4 2 2 3 2 2 7" xfId="18346" xr:uid="{00000000-0005-0000-0000-0000C0470000}"/>
    <cellStyle name="Normal 4 2 2 3 2 3" xfId="4042" xr:uid="{00000000-0005-0000-0000-0000DD0F0000}"/>
    <cellStyle name="Normal 4 2 2 3 2 3 2" xfId="14115" xr:uid="{00000000-0005-0000-0000-000037370000}"/>
    <cellStyle name="Normal 4 2 2 3 2 3 2 3" xfId="29211" xr:uid="{00000000-0005-0000-0000-000031720000}"/>
    <cellStyle name="Normal 4 2 2 3 2 3 3" xfId="9095" xr:uid="{00000000-0005-0000-0000-00009B230000}"/>
    <cellStyle name="Normal 4 2 2 3 2 3 3 3" xfId="24194" xr:uid="{00000000-0005-0000-0000-0000985E0000}"/>
    <cellStyle name="Normal 4 2 2 3 2 3 5" xfId="19181" xr:uid="{00000000-0005-0000-0000-0000034B0000}"/>
    <cellStyle name="Normal 4 2 2 3 2 4" xfId="5734" xr:uid="{00000000-0005-0000-0000-00007A160000}"/>
    <cellStyle name="Normal 4 2 2 3 2 4 2" xfId="15786" xr:uid="{00000000-0005-0000-0000-0000BE3D0000}"/>
    <cellStyle name="Normal 4 2 2 3 2 4 2 3" xfId="30882" xr:uid="{00000000-0005-0000-0000-0000B8780000}"/>
    <cellStyle name="Normal 4 2 2 3 2 4 3" xfId="10766" xr:uid="{00000000-0005-0000-0000-0000222A0000}"/>
    <cellStyle name="Normal 4 2 2 3 2 4 3 3" xfId="25865" xr:uid="{00000000-0005-0000-0000-00001F650000}"/>
    <cellStyle name="Normal 4 2 2 3 2 4 5" xfId="20852" xr:uid="{00000000-0005-0000-0000-00008A510000}"/>
    <cellStyle name="Normal 4 2 2 3 2 5" xfId="12444" xr:uid="{00000000-0005-0000-0000-0000B0300000}"/>
    <cellStyle name="Normal 4 2 2 3 2 5 3" xfId="27540" xr:uid="{00000000-0005-0000-0000-0000AA6B0000}"/>
    <cellStyle name="Normal 4 2 2 3 2 6" xfId="7423" xr:uid="{00000000-0005-0000-0000-0000131D0000}"/>
    <cellStyle name="Normal 4 2 2 3 2 6 3" xfId="22523" xr:uid="{00000000-0005-0000-0000-000011580000}"/>
    <cellStyle name="Normal 4 2 2 3 2 8" xfId="17510" xr:uid="{00000000-0005-0000-0000-00007C440000}"/>
    <cellStyle name="Normal 4 2 2 3 3" xfId="2772" xr:uid="{00000000-0005-0000-0000-0000E60A0000}"/>
    <cellStyle name="Normal 4 2 2 3 3 2" xfId="4461" xr:uid="{00000000-0005-0000-0000-000080110000}"/>
    <cellStyle name="Normal 4 2 2 3 3 2 2" xfId="14533" xr:uid="{00000000-0005-0000-0000-0000D9380000}"/>
    <cellStyle name="Normal 4 2 2 3 3 2 2 3" xfId="29629" xr:uid="{00000000-0005-0000-0000-0000D3730000}"/>
    <cellStyle name="Normal 4 2 2 3 3 2 3" xfId="9513" xr:uid="{00000000-0005-0000-0000-00003D250000}"/>
    <cellStyle name="Normal 4 2 2 3 3 2 3 3" xfId="24612" xr:uid="{00000000-0005-0000-0000-00003A600000}"/>
    <cellStyle name="Normal 4 2 2 3 3 2 5" xfId="19599" xr:uid="{00000000-0005-0000-0000-0000A54C0000}"/>
    <cellStyle name="Normal 4 2 2 3 3 3" xfId="6152" xr:uid="{00000000-0005-0000-0000-00001C180000}"/>
    <cellStyle name="Normal 4 2 2 3 3 3 2" xfId="16204" xr:uid="{00000000-0005-0000-0000-0000603F0000}"/>
    <cellStyle name="Normal 4 2 2 3 3 3 3" xfId="11184" xr:uid="{00000000-0005-0000-0000-0000C42B0000}"/>
    <cellStyle name="Normal 4 2 2 3 3 3 3 3" xfId="26283" xr:uid="{00000000-0005-0000-0000-0000C1660000}"/>
    <cellStyle name="Normal 4 2 2 3 3 3 5" xfId="21270" xr:uid="{00000000-0005-0000-0000-00002C530000}"/>
    <cellStyle name="Normal 4 2 2 3 3 4" xfId="12862" xr:uid="{00000000-0005-0000-0000-000052320000}"/>
    <cellStyle name="Normal 4 2 2 3 3 4 3" xfId="27958" xr:uid="{00000000-0005-0000-0000-00004C6D0000}"/>
    <cellStyle name="Normal 4 2 2 3 3 5" xfId="7841" xr:uid="{00000000-0005-0000-0000-0000B51E0000}"/>
    <cellStyle name="Normal 4 2 2 3 3 5 3" xfId="22941" xr:uid="{00000000-0005-0000-0000-0000B3590000}"/>
    <cellStyle name="Normal 4 2 2 3 3 7" xfId="17928" xr:uid="{00000000-0005-0000-0000-00001E460000}"/>
    <cellStyle name="Normal 4 2 2 3 4" xfId="3624" xr:uid="{00000000-0005-0000-0000-00003B0E0000}"/>
    <cellStyle name="Normal 4 2 2 3 4 2" xfId="13697" xr:uid="{00000000-0005-0000-0000-000095350000}"/>
    <cellStyle name="Normal 4 2 2 3 4 2 3" xfId="28793" xr:uid="{00000000-0005-0000-0000-00008F700000}"/>
    <cellStyle name="Normal 4 2 2 3 4 3" xfId="8677" xr:uid="{00000000-0005-0000-0000-0000F9210000}"/>
    <cellStyle name="Normal 4 2 2 3 4 3 3" xfId="23776" xr:uid="{00000000-0005-0000-0000-0000F65C0000}"/>
    <cellStyle name="Normal 4 2 2 3 4 5" xfId="18763" xr:uid="{00000000-0005-0000-0000-000061490000}"/>
    <cellStyle name="Normal 4 2 2 3 5" xfId="5316" xr:uid="{00000000-0005-0000-0000-0000D8140000}"/>
    <cellStyle name="Normal 4 2 2 3 5 2" xfId="15368" xr:uid="{00000000-0005-0000-0000-00001C3C0000}"/>
    <cellStyle name="Normal 4 2 2 3 5 2 3" xfId="30464" xr:uid="{00000000-0005-0000-0000-000016770000}"/>
    <cellStyle name="Normal 4 2 2 3 5 3" xfId="10348" xr:uid="{00000000-0005-0000-0000-000080280000}"/>
    <cellStyle name="Normal 4 2 2 3 5 3 3" xfId="25447" xr:uid="{00000000-0005-0000-0000-00007D630000}"/>
    <cellStyle name="Normal 4 2 2 3 5 5" xfId="20434" xr:uid="{00000000-0005-0000-0000-0000E84F0000}"/>
    <cellStyle name="Normal 4 2 2 3 6" xfId="12026" xr:uid="{00000000-0005-0000-0000-00000E2F0000}"/>
    <cellStyle name="Normal 4 2 2 3 6 3" xfId="27122" xr:uid="{00000000-0005-0000-0000-0000086A0000}"/>
    <cellStyle name="Normal 4 2 2 3 7" xfId="7005" xr:uid="{00000000-0005-0000-0000-0000711B0000}"/>
    <cellStyle name="Normal 4 2 2 3 7 3" xfId="22105" xr:uid="{00000000-0005-0000-0000-00006F560000}"/>
    <cellStyle name="Normal 4 2 2 3 9" xfId="17092" xr:uid="{00000000-0005-0000-0000-0000DA420000}"/>
    <cellStyle name="Normal 4 2 2 4" xfId="2143" xr:uid="{00000000-0005-0000-0000-000071080000}"/>
    <cellStyle name="Normal 4 2 2 4 2" xfId="2982" xr:uid="{00000000-0005-0000-0000-0000B80B0000}"/>
    <cellStyle name="Normal 4 2 2 4 2 2" xfId="4671" xr:uid="{00000000-0005-0000-0000-000052120000}"/>
    <cellStyle name="Normal 4 2 2 4 2 2 2" xfId="14743" xr:uid="{00000000-0005-0000-0000-0000AB390000}"/>
    <cellStyle name="Normal 4 2 2 4 2 2 2 3" xfId="29839" xr:uid="{00000000-0005-0000-0000-0000A5740000}"/>
    <cellStyle name="Normal 4 2 2 4 2 2 3" xfId="9723" xr:uid="{00000000-0005-0000-0000-00000F260000}"/>
    <cellStyle name="Normal 4 2 2 4 2 2 3 3" xfId="24822" xr:uid="{00000000-0005-0000-0000-00000C610000}"/>
    <cellStyle name="Normal 4 2 2 4 2 2 5" xfId="19809" xr:uid="{00000000-0005-0000-0000-0000774D0000}"/>
    <cellStyle name="Normal 4 2 2 4 2 3" xfId="6362" xr:uid="{00000000-0005-0000-0000-0000EE180000}"/>
    <cellStyle name="Normal 4 2 2 4 2 3 2" xfId="16414" xr:uid="{00000000-0005-0000-0000-000032400000}"/>
    <cellStyle name="Normal 4 2 2 4 2 3 3" xfId="11394" xr:uid="{00000000-0005-0000-0000-0000962C0000}"/>
    <cellStyle name="Normal 4 2 2 4 2 3 3 3" xfId="26493" xr:uid="{00000000-0005-0000-0000-000093670000}"/>
    <cellStyle name="Normal 4 2 2 4 2 3 5" xfId="21480" xr:uid="{00000000-0005-0000-0000-0000FE530000}"/>
    <cellStyle name="Normal 4 2 2 4 2 4" xfId="13072" xr:uid="{00000000-0005-0000-0000-000024330000}"/>
    <cellStyle name="Normal 4 2 2 4 2 4 3" xfId="28168" xr:uid="{00000000-0005-0000-0000-00001E6E0000}"/>
    <cellStyle name="Normal 4 2 2 4 2 5" xfId="8051" xr:uid="{00000000-0005-0000-0000-0000871F0000}"/>
    <cellStyle name="Normal 4 2 2 4 2 5 3" xfId="23151" xr:uid="{00000000-0005-0000-0000-0000855A0000}"/>
    <cellStyle name="Normal 4 2 2 4 2 7" xfId="18138" xr:uid="{00000000-0005-0000-0000-0000F0460000}"/>
    <cellStyle name="Normal 4 2 2 4 3" xfId="3834" xr:uid="{00000000-0005-0000-0000-00000D0F0000}"/>
    <cellStyle name="Normal 4 2 2 4 3 2" xfId="13907" xr:uid="{00000000-0005-0000-0000-000067360000}"/>
    <cellStyle name="Normal 4 2 2 4 3 2 3" xfId="29003" xr:uid="{00000000-0005-0000-0000-000061710000}"/>
    <cellStyle name="Normal 4 2 2 4 3 3" xfId="8887" xr:uid="{00000000-0005-0000-0000-0000CB220000}"/>
    <cellStyle name="Normal 4 2 2 4 3 3 3" xfId="23986" xr:uid="{00000000-0005-0000-0000-0000C85D0000}"/>
    <cellStyle name="Normal 4 2 2 4 3 5" xfId="18973" xr:uid="{00000000-0005-0000-0000-0000334A0000}"/>
    <cellStyle name="Normal 4 2 2 4 4" xfId="5526" xr:uid="{00000000-0005-0000-0000-0000AA150000}"/>
    <cellStyle name="Normal 4 2 2 4 4 2" xfId="15578" xr:uid="{00000000-0005-0000-0000-0000EE3C0000}"/>
    <cellStyle name="Normal 4 2 2 4 4 2 3" xfId="30674" xr:uid="{00000000-0005-0000-0000-0000E8770000}"/>
    <cellStyle name="Normal 4 2 2 4 4 3" xfId="10558" xr:uid="{00000000-0005-0000-0000-000052290000}"/>
    <cellStyle name="Normal 4 2 2 4 4 3 3" xfId="25657" xr:uid="{00000000-0005-0000-0000-00004F640000}"/>
    <cellStyle name="Normal 4 2 2 4 4 5" xfId="20644" xr:uid="{00000000-0005-0000-0000-0000BA500000}"/>
    <cellStyle name="Normal 4 2 2 4 5" xfId="12236" xr:uid="{00000000-0005-0000-0000-0000E02F0000}"/>
    <cellStyle name="Normal 4 2 2 4 5 3" xfId="27332" xr:uid="{00000000-0005-0000-0000-0000DA6A0000}"/>
    <cellStyle name="Normal 4 2 2 4 6" xfId="7215" xr:uid="{00000000-0005-0000-0000-0000431C0000}"/>
    <cellStyle name="Normal 4 2 2 4 6 3" xfId="22315" xr:uid="{00000000-0005-0000-0000-000041570000}"/>
    <cellStyle name="Normal 4 2 2 4 8" xfId="17302" xr:uid="{00000000-0005-0000-0000-0000AC430000}"/>
    <cellStyle name="Normal 4 2 2 5" xfId="2564" xr:uid="{00000000-0005-0000-0000-0000160A0000}"/>
    <cellStyle name="Normal 4 2 2 5 2" xfId="4253" xr:uid="{00000000-0005-0000-0000-0000B0100000}"/>
    <cellStyle name="Normal 4 2 2 5 2 2" xfId="14325" xr:uid="{00000000-0005-0000-0000-000009380000}"/>
    <cellStyle name="Normal 4 2 2 5 2 2 3" xfId="29421" xr:uid="{00000000-0005-0000-0000-000003730000}"/>
    <cellStyle name="Normal 4 2 2 5 2 3" xfId="9305" xr:uid="{00000000-0005-0000-0000-00006D240000}"/>
    <cellStyle name="Normal 4 2 2 5 2 3 3" xfId="24404" xr:uid="{00000000-0005-0000-0000-00006A5F0000}"/>
    <cellStyle name="Normal 4 2 2 5 2 5" xfId="19391" xr:uid="{00000000-0005-0000-0000-0000D54B0000}"/>
    <cellStyle name="Normal 4 2 2 5 3" xfId="5944" xr:uid="{00000000-0005-0000-0000-00004C170000}"/>
    <cellStyle name="Normal 4 2 2 5 3 2" xfId="15996" xr:uid="{00000000-0005-0000-0000-0000903E0000}"/>
    <cellStyle name="Normal 4 2 2 5 3 3" xfId="10976" xr:uid="{00000000-0005-0000-0000-0000F42A0000}"/>
    <cellStyle name="Normal 4 2 2 5 3 3 3" xfId="26075" xr:uid="{00000000-0005-0000-0000-0000F1650000}"/>
    <cellStyle name="Normal 4 2 2 5 3 5" xfId="21062" xr:uid="{00000000-0005-0000-0000-00005C520000}"/>
    <cellStyle name="Normal 4 2 2 5 4" xfId="12654" xr:uid="{00000000-0005-0000-0000-000082310000}"/>
    <cellStyle name="Normal 4 2 2 5 4 3" xfId="27750" xr:uid="{00000000-0005-0000-0000-00007C6C0000}"/>
    <cellStyle name="Normal 4 2 2 5 5" xfId="7633" xr:uid="{00000000-0005-0000-0000-0000E51D0000}"/>
    <cellStyle name="Normal 4 2 2 5 5 3" xfId="22733" xr:uid="{00000000-0005-0000-0000-0000E3580000}"/>
    <cellStyle name="Normal 4 2 2 5 7" xfId="17720" xr:uid="{00000000-0005-0000-0000-00004E450000}"/>
    <cellStyle name="Normal 4 2 2 6" xfId="3416" xr:uid="{00000000-0005-0000-0000-00006B0D0000}"/>
    <cellStyle name="Normal 4 2 2 6 2" xfId="13489" xr:uid="{00000000-0005-0000-0000-0000C5340000}"/>
    <cellStyle name="Normal 4 2 2 6 2 3" xfId="28585" xr:uid="{00000000-0005-0000-0000-0000BF6F0000}"/>
    <cellStyle name="Normal 4 2 2 6 3" xfId="8469" xr:uid="{00000000-0005-0000-0000-000029210000}"/>
    <cellStyle name="Normal 4 2 2 6 3 3" xfId="23568" xr:uid="{00000000-0005-0000-0000-0000265C0000}"/>
    <cellStyle name="Normal 4 2 2 6 5" xfId="18555" xr:uid="{00000000-0005-0000-0000-000091480000}"/>
    <cellStyle name="Normal 4 2 2 7" xfId="5108" xr:uid="{00000000-0005-0000-0000-000008140000}"/>
    <cellStyle name="Normal 4 2 2 7 2" xfId="15160" xr:uid="{00000000-0005-0000-0000-00004C3B0000}"/>
    <cellStyle name="Normal 4 2 2 7 2 3" xfId="30256" xr:uid="{00000000-0005-0000-0000-000046760000}"/>
    <cellStyle name="Normal 4 2 2 7 3" xfId="10140" xr:uid="{00000000-0005-0000-0000-0000B0270000}"/>
    <cellStyle name="Normal 4 2 2 7 3 3" xfId="25239" xr:uid="{00000000-0005-0000-0000-0000AD620000}"/>
    <cellStyle name="Normal 4 2 2 7 5" xfId="20226" xr:uid="{00000000-0005-0000-0000-0000184F0000}"/>
    <cellStyle name="Normal 4 2 2 8" xfId="11818" xr:uid="{00000000-0005-0000-0000-00003E2E0000}"/>
    <cellStyle name="Normal 4 2 2 8 3" xfId="26914" xr:uid="{00000000-0005-0000-0000-000038690000}"/>
    <cellStyle name="Normal 4 2 2 9" xfId="6797" xr:uid="{00000000-0005-0000-0000-0000A11A0000}"/>
    <cellStyle name="Normal 4 2 2 9 3" xfId="21897" xr:uid="{00000000-0005-0000-0000-00009F550000}"/>
    <cellStyle name="Normal 4 2 3" xfId="1763" xr:uid="{00000000-0005-0000-0000-0000F5060000}"/>
    <cellStyle name="Normal 4 2 3 10" xfId="16936" xr:uid="{00000000-0005-0000-0000-00003E420000}"/>
    <cellStyle name="Normal 4 2 3 2" xfId="1982" xr:uid="{00000000-0005-0000-0000-0000D0070000}"/>
    <cellStyle name="Normal 4 2 3 2 2" xfId="2403" xr:uid="{00000000-0005-0000-0000-000075090000}"/>
    <cellStyle name="Normal 4 2 3 2 2 2" xfId="3242" xr:uid="{00000000-0005-0000-0000-0000BC0C0000}"/>
    <cellStyle name="Normal 4 2 3 2 2 2 2" xfId="4931" xr:uid="{00000000-0005-0000-0000-000056130000}"/>
    <cellStyle name="Normal 4 2 3 2 2 2 2 2" xfId="15003" xr:uid="{00000000-0005-0000-0000-0000AF3A0000}"/>
    <cellStyle name="Normal 4 2 3 2 2 2 2 2 3" xfId="30099" xr:uid="{00000000-0005-0000-0000-0000A9750000}"/>
    <cellStyle name="Normal 4 2 3 2 2 2 2 3" xfId="9983" xr:uid="{00000000-0005-0000-0000-000013270000}"/>
    <cellStyle name="Normal 4 2 3 2 2 2 2 3 3" xfId="25082" xr:uid="{00000000-0005-0000-0000-000010620000}"/>
    <cellStyle name="Normal 4 2 3 2 2 2 2 5" xfId="20069" xr:uid="{00000000-0005-0000-0000-00007B4E0000}"/>
    <cellStyle name="Normal 4 2 3 2 2 2 3" xfId="6622" xr:uid="{00000000-0005-0000-0000-0000F2190000}"/>
    <cellStyle name="Normal 4 2 3 2 2 2 3 2" xfId="16674" xr:uid="{00000000-0005-0000-0000-000036410000}"/>
    <cellStyle name="Normal 4 2 3 2 2 2 3 3" xfId="11654" xr:uid="{00000000-0005-0000-0000-00009A2D0000}"/>
    <cellStyle name="Normal 4 2 3 2 2 2 3 3 3" xfId="26753" xr:uid="{00000000-0005-0000-0000-000097680000}"/>
    <cellStyle name="Normal 4 2 3 2 2 2 3 5" xfId="21740" xr:uid="{00000000-0005-0000-0000-000002550000}"/>
    <cellStyle name="Normal 4 2 3 2 2 2 4" xfId="13332" xr:uid="{00000000-0005-0000-0000-000028340000}"/>
    <cellStyle name="Normal 4 2 3 2 2 2 4 3" xfId="28428" xr:uid="{00000000-0005-0000-0000-0000226F0000}"/>
    <cellStyle name="Normal 4 2 3 2 2 2 5" xfId="8311" xr:uid="{00000000-0005-0000-0000-00008B200000}"/>
    <cellStyle name="Normal 4 2 3 2 2 2 5 3" xfId="23411" xr:uid="{00000000-0005-0000-0000-0000895B0000}"/>
    <cellStyle name="Normal 4 2 3 2 2 2 7" xfId="18398" xr:uid="{00000000-0005-0000-0000-0000F4470000}"/>
    <cellStyle name="Normal 4 2 3 2 2 3" xfId="4094" xr:uid="{00000000-0005-0000-0000-000011100000}"/>
    <cellStyle name="Normal 4 2 3 2 2 3 2" xfId="14167" xr:uid="{00000000-0005-0000-0000-00006B370000}"/>
    <cellStyle name="Normal 4 2 3 2 2 3 2 3" xfId="29263" xr:uid="{00000000-0005-0000-0000-000065720000}"/>
    <cellStyle name="Normal 4 2 3 2 2 3 3" xfId="9147" xr:uid="{00000000-0005-0000-0000-0000CF230000}"/>
    <cellStyle name="Normal 4 2 3 2 2 3 3 3" xfId="24246" xr:uid="{00000000-0005-0000-0000-0000CC5E0000}"/>
    <cellStyle name="Normal 4 2 3 2 2 3 5" xfId="19233" xr:uid="{00000000-0005-0000-0000-0000374B0000}"/>
    <cellStyle name="Normal 4 2 3 2 2 4" xfId="5786" xr:uid="{00000000-0005-0000-0000-0000AE160000}"/>
    <cellStyle name="Normal 4 2 3 2 2 4 2" xfId="15838" xr:uid="{00000000-0005-0000-0000-0000F23D0000}"/>
    <cellStyle name="Normal 4 2 3 2 2 4 3" xfId="10818" xr:uid="{00000000-0005-0000-0000-0000562A0000}"/>
    <cellStyle name="Normal 4 2 3 2 2 4 3 3" xfId="25917" xr:uid="{00000000-0005-0000-0000-000053650000}"/>
    <cellStyle name="Normal 4 2 3 2 2 4 5" xfId="20904" xr:uid="{00000000-0005-0000-0000-0000BE510000}"/>
    <cellStyle name="Normal 4 2 3 2 2 5" xfId="12496" xr:uid="{00000000-0005-0000-0000-0000E4300000}"/>
    <cellStyle name="Normal 4 2 3 2 2 5 3" xfId="27592" xr:uid="{00000000-0005-0000-0000-0000DE6B0000}"/>
    <cellStyle name="Normal 4 2 3 2 2 6" xfId="7475" xr:uid="{00000000-0005-0000-0000-0000471D0000}"/>
    <cellStyle name="Normal 4 2 3 2 2 6 3" xfId="22575" xr:uid="{00000000-0005-0000-0000-000045580000}"/>
    <cellStyle name="Normal 4 2 3 2 2 8" xfId="17562" xr:uid="{00000000-0005-0000-0000-0000B0440000}"/>
    <cellStyle name="Normal 4 2 3 2 3" xfId="2824" xr:uid="{00000000-0005-0000-0000-00001A0B0000}"/>
    <cellStyle name="Normal 4 2 3 2 3 2" xfId="4513" xr:uid="{00000000-0005-0000-0000-0000B4110000}"/>
    <cellStyle name="Normal 4 2 3 2 3 2 2" xfId="14585" xr:uid="{00000000-0005-0000-0000-00000D390000}"/>
    <cellStyle name="Normal 4 2 3 2 3 2 2 3" xfId="29681" xr:uid="{00000000-0005-0000-0000-000007740000}"/>
    <cellStyle name="Normal 4 2 3 2 3 2 3" xfId="9565" xr:uid="{00000000-0005-0000-0000-000071250000}"/>
    <cellStyle name="Normal 4 2 3 2 3 2 3 3" xfId="24664" xr:uid="{00000000-0005-0000-0000-00006E600000}"/>
    <cellStyle name="Normal 4 2 3 2 3 2 5" xfId="19651" xr:uid="{00000000-0005-0000-0000-0000D94C0000}"/>
    <cellStyle name="Normal 4 2 3 2 3 3" xfId="6204" xr:uid="{00000000-0005-0000-0000-000050180000}"/>
    <cellStyle name="Normal 4 2 3 2 3 3 2" xfId="16256" xr:uid="{00000000-0005-0000-0000-0000943F0000}"/>
    <cellStyle name="Normal 4 2 3 2 3 3 3" xfId="11236" xr:uid="{00000000-0005-0000-0000-0000F82B0000}"/>
    <cellStyle name="Normal 4 2 3 2 3 3 3 3" xfId="26335" xr:uid="{00000000-0005-0000-0000-0000F5660000}"/>
    <cellStyle name="Normal 4 2 3 2 3 3 5" xfId="21322" xr:uid="{00000000-0005-0000-0000-000060530000}"/>
    <cellStyle name="Normal 4 2 3 2 3 4" xfId="12914" xr:uid="{00000000-0005-0000-0000-000086320000}"/>
    <cellStyle name="Normal 4 2 3 2 3 4 3" xfId="28010" xr:uid="{00000000-0005-0000-0000-0000806D0000}"/>
    <cellStyle name="Normal 4 2 3 2 3 5" xfId="7893" xr:uid="{00000000-0005-0000-0000-0000E91E0000}"/>
    <cellStyle name="Normal 4 2 3 2 3 5 3" xfId="22993" xr:uid="{00000000-0005-0000-0000-0000E7590000}"/>
    <cellStyle name="Normal 4 2 3 2 3 7" xfId="17980" xr:uid="{00000000-0005-0000-0000-000052460000}"/>
    <cellStyle name="Normal 4 2 3 2 4" xfId="3676" xr:uid="{00000000-0005-0000-0000-00006F0E0000}"/>
    <cellStyle name="Normal 4 2 3 2 4 2" xfId="13749" xr:uid="{00000000-0005-0000-0000-0000C9350000}"/>
    <cellStyle name="Normal 4 2 3 2 4 2 3" xfId="28845" xr:uid="{00000000-0005-0000-0000-0000C3700000}"/>
    <cellStyle name="Normal 4 2 3 2 4 3" xfId="8729" xr:uid="{00000000-0005-0000-0000-00002D220000}"/>
    <cellStyle name="Normal 4 2 3 2 4 3 3" xfId="23828" xr:uid="{00000000-0005-0000-0000-00002A5D0000}"/>
    <cellStyle name="Normal 4 2 3 2 4 5" xfId="18815" xr:uid="{00000000-0005-0000-0000-000095490000}"/>
    <cellStyle name="Normal 4 2 3 2 5" xfId="5368" xr:uid="{00000000-0005-0000-0000-00000C150000}"/>
    <cellStyle name="Normal 4 2 3 2 5 2" xfId="15420" xr:uid="{00000000-0005-0000-0000-0000503C0000}"/>
    <cellStyle name="Normal 4 2 3 2 5 2 3" xfId="30516" xr:uid="{00000000-0005-0000-0000-00004A770000}"/>
    <cellStyle name="Normal 4 2 3 2 5 3" xfId="10400" xr:uid="{00000000-0005-0000-0000-0000B4280000}"/>
    <cellStyle name="Normal 4 2 3 2 5 3 3" xfId="25499" xr:uid="{00000000-0005-0000-0000-0000B1630000}"/>
    <cellStyle name="Normal 4 2 3 2 5 5" xfId="20486" xr:uid="{00000000-0005-0000-0000-00001C500000}"/>
    <cellStyle name="Normal 4 2 3 2 6" xfId="12078" xr:uid="{00000000-0005-0000-0000-0000422F0000}"/>
    <cellStyle name="Normal 4 2 3 2 6 3" xfId="27174" xr:uid="{00000000-0005-0000-0000-00003C6A0000}"/>
    <cellStyle name="Normal 4 2 3 2 7" xfId="7057" xr:uid="{00000000-0005-0000-0000-0000A51B0000}"/>
    <cellStyle name="Normal 4 2 3 2 7 3" xfId="22157" xr:uid="{00000000-0005-0000-0000-0000A3560000}"/>
    <cellStyle name="Normal 4 2 3 2 9" xfId="17144" xr:uid="{00000000-0005-0000-0000-00000E430000}"/>
    <cellStyle name="Normal 4 2 3 3" xfId="2195" xr:uid="{00000000-0005-0000-0000-0000A5080000}"/>
    <cellStyle name="Normal 4 2 3 3 2" xfId="3034" xr:uid="{00000000-0005-0000-0000-0000EC0B0000}"/>
    <cellStyle name="Normal 4 2 3 3 2 2" xfId="4723" xr:uid="{00000000-0005-0000-0000-000086120000}"/>
    <cellStyle name="Normal 4 2 3 3 2 2 2" xfId="14795" xr:uid="{00000000-0005-0000-0000-0000DF390000}"/>
    <cellStyle name="Normal 4 2 3 3 2 2 2 3" xfId="29891" xr:uid="{00000000-0005-0000-0000-0000D9740000}"/>
    <cellStyle name="Normal 4 2 3 3 2 2 3" xfId="9775" xr:uid="{00000000-0005-0000-0000-000043260000}"/>
    <cellStyle name="Normal 4 2 3 3 2 2 3 3" xfId="24874" xr:uid="{00000000-0005-0000-0000-000040610000}"/>
    <cellStyle name="Normal 4 2 3 3 2 2 5" xfId="19861" xr:uid="{00000000-0005-0000-0000-0000AB4D0000}"/>
    <cellStyle name="Normal 4 2 3 3 2 3" xfId="6414" xr:uid="{00000000-0005-0000-0000-000022190000}"/>
    <cellStyle name="Normal 4 2 3 3 2 3 2" xfId="16466" xr:uid="{00000000-0005-0000-0000-000066400000}"/>
    <cellStyle name="Normal 4 2 3 3 2 3 3" xfId="11446" xr:uid="{00000000-0005-0000-0000-0000CA2C0000}"/>
    <cellStyle name="Normal 4 2 3 3 2 3 3 3" xfId="26545" xr:uid="{00000000-0005-0000-0000-0000C7670000}"/>
    <cellStyle name="Normal 4 2 3 3 2 3 5" xfId="21532" xr:uid="{00000000-0005-0000-0000-000032540000}"/>
    <cellStyle name="Normal 4 2 3 3 2 4" xfId="13124" xr:uid="{00000000-0005-0000-0000-000058330000}"/>
    <cellStyle name="Normal 4 2 3 3 2 4 3" xfId="28220" xr:uid="{00000000-0005-0000-0000-0000526E0000}"/>
    <cellStyle name="Normal 4 2 3 3 2 5" xfId="8103" xr:uid="{00000000-0005-0000-0000-0000BB1F0000}"/>
    <cellStyle name="Normal 4 2 3 3 2 5 3" xfId="23203" xr:uid="{00000000-0005-0000-0000-0000B95A0000}"/>
    <cellStyle name="Normal 4 2 3 3 2 7" xfId="18190" xr:uid="{00000000-0005-0000-0000-000024470000}"/>
    <cellStyle name="Normal 4 2 3 3 3" xfId="3886" xr:uid="{00000000-0005-0000-0000-0000410F0000}"/>
    <cellStyle name="Normal 4 2 3 3 3 2" xfId="13959" xr:uid="{00000000-0005-0000-0000-00009B360000}"/>
    <cellStyle name="Normal 4 2 3 3 3 2 3" xfId="29055" xr:uid="{00000000-0005-0000-0000-000095710000}"/>
    <cellStyle name="Normal 4 2 3 3 3 3" xfId="8939" xr:uid="{00000000-0005-0000-0000-0000FF220000}"/>
    <cellStyle name="Normal 4 2 3 3 3 3 3" xfId="24038" xr:uid="{00000000-0005-0000-0000-0000FC5D0000}"/>
    <cellStyle name="Normal 4 2 3 3 3 5" xfId="19025" xr:uid="{00000000-0005-0000-0000-0000674A0000}"/>
    <cellStyle name="Normal 4 2 3 3 4" xfId="5578" xr:uid="{00000000-0005-0000-0000-0000DE150000}"/>
    <cellStyle name="Normal 4 2 3 3 4 2" xfId="15630" xr:uid="{00000000-0005-0000-0000-0000223D0000}"/>
    <cellStyle name="Normal 4 2 3 3 4 2 3" xfId="30726" xr:uid="{00000000-0005-0000-0000-00001C780000}"/>
    <cellStyle name="Normal 4 2 3 3 4 3" xfId="10610" xr:uid="{00000000-0005-0000-0000-000086290000}"/>
    <cellStyle name="Normal 4 2 3 3 4 3 3" xfId="25709" xr:uid="{00000000-0005-0000-0000-000083640000}"/>
    <cellStyle name="Normal 4 2 3 3 4 5" xfId="20696" xr:uid="{00000000-0005-0000-0000-0000EE500000}"/>
    <cellStyle name="Normal 4 2 3 3 5" xfId="12288" xr:uid="{00000000-0005-0000-0000-000014300000}"/>
    <cellStyle name="Normal 4 2 3 3 5 3" xfId="27384" xr:uid="{00000000-0005-0000-0000-00000E6B0000}"/>
    <cellStyle name="Normal 4 2 3 3 6" xfId="7267" xr:uid="{00000000-0005-0000-0000-0000771C0000}"/>
    <cellStyle name="Normal 4 2 3 3 6 3" xfId="22367" xr:uid="{00000000-0005-0000-0000-000075570000}"/>
    <cellStyle name="Normal 4 2 3 3 8" xfId="17354" xr:uid="{00000000-0005-0000-0000-0000E0430000}"/>
    <cellStyle name="Normal 4 2 3 4" xfId="2616" xr:uid="{00000000-0005-0000-0000-00004A0A0000}"/>
    <cellStyle name="Normal 4 2 3 4 2" xfId="4305" xr:uid="{00000000-0005-0000-0000-0000E4100000}"/>
    <cellStyle name="Normal 4 2 3 4 2 2" xfId="14377" xr:uid="{00000000-0005-0000-0000-00003D380000}"/>
    <cellStyle name="Normal 4 2 3 4 2 2 3" xfId="29473" xr:uid="{00000000-0005-0000-0000-000037730000}"/>
    <cellStyle name="Normal 4 2 3 4 2 3" xfId="9357" xr:uid="{00000000-0005-0000-0000-0000A1240000}"/>
    <cellStyle name="Normal 4 2 3 4 2 3 3" xfId="24456" xr:uid="{00000000-0005-0000-0000-00009E5F0000}"/>
    <cellStyle name="Normal 4 2 3 4 2 5" xfId="19443" xr:uid="{00000000-0005-0000-0000-0000094C0000}"/>
    <cellStyle name="Normal 4 2 3 4 3" xfId="5996" xr:uid="{00000000-0005-0000-0000-000080170000}"/>
    <cellStyle name="Normal 4 2 3 4 3 2" xfId="16048" xr:uid="{00000000-0005-0000-0000-0000C43E0000}"/>
    <cellStyle name="Normal 4 2 3 4 3 3" xfId="11028" xr:uid="{00000000-0005-0000-0000-0000282B0000}"/>
    <cellStyle name="Normal 4 2 3 4 3 3 3" xfId="26127" xr:uid="{00000000-0005-0000-0000-000025660000}"/>
    <cellStyle name="Normal 4 2 3 4 3 5" xfId="21114" xr:uid="{00000000-0005-0000-0000-000090520000}"/>
    <cellStyle name="Normal 4 2 3 4 4" xfId="12706" xr:uid="{00000000-0005-0000-0000-0000B6310000}"/>
    <cellStyle name="Normal 4 2 3 4 4 3" xfId="27802" xr:uid="{00000000-0005-0000-0000-0000B06C0000}"/>
    <cellStyle name="Normal 4 2 3 4 5" xfId="7685" xr:uid="{00000000-0005-0000-0000-0000191E0000}"/>
    <cellStyle name="Normal 4 2 3 4 5 3" xfId="22785" xr:uid="{00000000-0005-0000-0000-000017590000}"/>
    <cellStyle name="Normal 4 2 3 4 7" xfId="17772" xr:uid="{00000000-0005-0000-0000-000082450000}"/>
    <cellStyle name="Normal 4 2 3 5" xfId="3468" xr:uid="{00000000-0005-0000-0000-00009F0D0000}"/>
    <cellStyle name="Normal 4 2 3 5 2" xfId="13541" xr:uid="{00000000-0005-0000-0000-0000F9340000}"/>
    <cellStyle name="Normal 4 2 3 5 2 3" xfId="28637" xr:uid="{00000000-0005-0000-0000-0000F36F0000}"/>
    <cellStyle name="Normal 4 2 3 5 3" xfId="8521" xr:uid="{00000000-0005-0000-0000-00005D210000}"/>
    <cellStyle name="Normal 4 2 3 5 3 3" xfId="23620" xr:uid="{00000000-0005-0000-0000-00005A5C0000}"/>
    <cellStyle name="Normal 4 2 3 5 5" xfId="18607" xr:uid="{00000000-0005-0000-0000-0000C5480000}"/>
    <cellStyle name="Normal 4 2 3 6" xfId="5160" xr:uid="{00000000-0005-0000-0000-00003C140000}"/>
    <cellStyle name="Normal 4 2 3 6 2" xfId="15212" xr:uid="{00000000-0005-0000-0000-0000803B0000}"/>
    <cellStyle name="Normal 4 2 3 6 2 3" xfId="30308" xr:uid="{00000000-0005-0000-0000-00007A760000}"/>
    <cellStyle name="Normal 4 2 3 6 3" xfId="10192" xr:uid="{00000000-0005-0000-0000-0000E4270000}"/>
    <cellStyle name="Normal 4 2 3 6 3 3" xfId="25291" xr:uid="{00000000-0005-0000-0000-0000E1620000}"/>
    <cellStyle name="Normal 4 2 3 6 5" xfId="20278" xr:uid="{00000000-0005-0000-0000-00004C4F0000}"/>
    <cellStyle name="Normal 4 2 3 7" xfId="11870" xr:uid="{00000000-0005-0000-0000-0000722E0000}"/>
    <cellStyle name="Normal 4 2 3 7 3" xfId="26966" xr:uid="{00000000-0005-0000-0000-00006C690000}"/>
    <cellStyle name="Normal 4 2 3 8" xfId="6849" xr:uid="{00000000-0005-0000-0000-0000D51A0000}"/>
    <cellStyle name="Normal 4 2 3 8 3" xfId="21949" xr:uid="{00000000-0005-0000-0000-0000D3550000}"/>
    <cellStyle name="Normal 4 2 4" xfId="1876" xr:uid="{00000000-0005-0000-0000-000066070000}"/>
    <cellStyle name="Normal 4 2 4 2" xfId="2299" xr:uid="{00000000-0005-0000-0000-00000D090000}"/>
    <cellStyle name="Normal 4 2 4 2 2" xfId="3138" xr:uid="{00000000-0005-0000-0000-0000540C0000}"/>
    <cellStyle name="Normal 4 2 4 2 2 2" xfId="4827" xr:uid="{00000000-0005-0000-0000-0000EE120000}"/>
    <cellStyle name="Normal 4 2 4 2 2 2 2" xfId="14899" xr:uid="{00000000-0005-0000-0000-0000473A0000}"/>
    <cellStyle name="Normal 4 2 4 2 2 2 2 3" xfId="29995" xr:uid="{00000000-0005-0000-0000-000041750000}"/>
    <cellStyle name="Normal 4 2 4 2 2 2 3" xfId="9879" xr:uid="{00000000-0005-0000-0000-0000AB260000}"/>
    <cellStyle name="Normal 4 2 4 2 2 2 3 3" xfId="24978" xr:uid="{00000000-0005-0000-0000-0000A8610000}"/>
    <cellStyle name="Normal 4 2 4 2 2 2 5" xfId="19965" xr:uid="{00000000-0005-0000-0000-0000134E0000}"/>
    <cellStyle name="Normal 4 2 4 2 2 3" xfId="6518" xr:uid="{00000000-0005-0000-0000-00008A190000}"/>
    <cellStyle name="Normal 4 2 4 2 2 3 2" xfId="16570" xr:uid="{00000000-0005-0000-0000-0000CE400000}"/>
    <cellStyle name="Normal 4 2 4 2 2 3 3" xfId="11550" xr:uid="{00000000-0005-0000-0000-0000322D0000}"/>
    <cellStyle name="Normal 4 2 4 2 2 3 3 3" xfId="26649" xr:uid="{00000000-0005-0000-0000-00002F680000}"/>
    <cellStyle name="Normal 4 2 4 2 2 3 5" xfId="21636" xr:uid="{00000000-0005-0000-0000-00009A540000}"/>
    <cellStyle name="Normal 4 2 4 2 2 4" xfId="13228" xr:uid="{00000000-0005-0000-0000-0000C0330000}"/>
    <cellStyle name="Normal 4 2 4 2 2 4 3" xfId="28324" xr:uid="{00000000-0005-0000-0000-0000BA6E0000}"/>
    <cellStyle name="Normal 4 2 4 2 2 5" xfId="8207" xr:uid="{00000000-0005-0000-0000-000023200000}"/>
    <cellStyle name="Normal 4 2 4 2 2 5 3" xfId="23307" xr:uid="{00000000-0005-0000-0000-0000215B0000}"/>
    <cellStyle name="Normal 4 2 4 2 2 7" xfId="18294" xr:uid="{00000000-0005-0000-0000-00008C470000}"/>
    <cellStyle name="Normal 4 2 4 2 3" xfId="3990" xr:uid="{00000000-0005-0000-0000-0000A90F0000}"/>
    <cellStyle name="Normal 4 2 4 2 3 2" xfId="14063" xr:uid="{00000000-0005-0000-0000-000003370000}"/>
    <cellStyle name="Normal 4 2 4 2 3 2 3" xfId="29159" xr:uid="{00000000-0005-0000-0000-0000FD710000}"/>
    <cellStyle name="Normal 4 2 4 2 3 3" xfId="9043" xr:uid="{00000000-0005-0000-0000-000067230000}"/>
    <cellStyle name="Normal 4 2 4 2 3 3 3" xfId="24142" xr:uid="{00000000-0005-0000-0000-0000645E0000}"/>
    <cellStyle name="Normal 4 2 4 2 3 5" xfId="19129" xr:uid="{00000000-0005-0000-0000-0000CF4A0000}"/>
    <cellStyle name="Normal 4 2 4 2 4" xfId="5682" xr:uid="{00000000-0005-0000-0000-000046160000}"/>
    <cellStyle name="Normal 4 2 4 2 4 2" xfId="15734" xr:uid="{00000000-0005-0000-0000-00008A3D0000}"/>
    <cellStyle name="Normal 4 2 4 2 4 2 3" xfId="30830" xr:uid="{00000000-0005-0000-0000-000084780000}"/>
    <cellStyle name="Normal 4 2 4 2 4 3" xfId="10714" xr:uid="{00000000-0005-0000-0000-0000EE290000}"/>
    <cellStyle name="Normal 4 2 4 2 4 3 3" xfId="25813" xr:uid="{00000000-0005-0000-0000-0000EB640000}"/>
    <cellStyle name="Normal 4 2 4 2 4 5" xfId="20800" xr:uid="{00000000-0005-0000-0000-000056510000}"/>
    <cellStyle name="Normal 4 2 4 2 5" xfId="12392" xr:uid="{00000000-0005-0000-0000-00007C300000}"/>
    <cellStyle name="Normal 4 2 4 2 5 3" xfId="27488" xr:uid="{00000000-0005-0000-0000-0000766B0000}"/>
    <cellStyle name="Normal 4 2 4 2 6" xfId="7371" xr:uid="{00000000-0005-0000-0000-0000DF1C0000}"/>
    <cellStyle name="Normal 4 2 4 2 6 3" xfId="22471" xr:uid="{00000000-0005-0000-0000-0000DD570000}"/>
    <cellStyle name="Normal 4 2 4 2 8" xfId="17458" xr:uid="{00000000-0005-0000-0000-000048440000}"/>
    <cellStyle name="Normal 4 2 4 3" xfId="2720" xr:uid="{00000000-0005-0000-0000-0000B20A0000}"/>
    <cellStyle name="Normal 4 2 4 3 2" xfId="4409" xr:uid="{00000000-0005-0000-0000-00004C110000}"/>
    <cellStyle name="Normal 4 2 4 3 2 2" xfId="14481" xr:uid="{00000000-0005-0000-0000-0000A5380000}"/>
    <cellStyle name="Normal 4 2 4 3 2 2 3" xfId="29577" xr:uid="{00000000-0005-0000-0000-00009F730000}"/>
    <cellStyle name="Normal 4 2 4 3 2 3" xfId="9461" xr:uid="{00000000-0005-0000-0000-000009250000}"/>
    <cellStyle name="Normal 4 2 4 3 2 3 3" xfId="24560" xr:uid="{00000000-0005-0000-0000-000006600000}"/>
    <cellStyle name="Normal 4 2 4 3 2 5" xfId="19547" xr:uid="{00000000-0005-0000-0000-0000714C0000}"/>
    <cellStyle name="Normal 4 2 4 3 3" xfId="6100" xr:uid="{00000000-0005-0000-0000-0000E8170000}"/>
    <cellStyle name="Normal 4 2 4 3 3 2" xfId="16152" xr:uid="{00000000-0005-0000-0000-00002C3F0000}"/>
    <cellStyle name="Normal 4 2 4 3 3 3" xfId="11132" xr:uid="{00000000-0005-0000-0000-0000902B0000}"/>
    <cellStyle name="Normal 4 2 4 3 3 3 3" xfId="26231" xr:uid="{00000000-0005-0000-0000-00008D660000}"/>
    <cellStyle name="Normal 4 2 4 3 3 5" xfId="21218" xr:uid="{00000000-0005-0000-0000-0000F8520000}"/>
    <cellStyle name="Normal 4 2 4 3 4" xfId="12810" xr:uid="{00000000-0005-0000-0000-00001E320000}"/>
    <cellStyle name="Normal 4 2 4 3 4 3" xfId="27906" xr:uid="{00000000-0005-0000-0000-0000186D0000}"/>
    <cellStyle name="Normal 4 2 4 3 5" xfId="7789" xr:uid="{00000000-0005-0000-0000-0000811E0000}"/>
    <cellStyle name="Normal 4 2 4 3 5 3" xfId="22889" xr:uid="{00000000-0005-0000-0000-00007F590000}"/>
    <cellStyle name="Normal 4 2 4 3 7" xfId="17876" xr:uid="{00000000-0005-0000-0000-0000EA450000}"/>
    <cellStyle name="Normal 4 2 4 4" xfId="3572" xr:uid="{00000000-0005-0000-0000-0000070E0000}"/>
    <cellStyle name="Normal 4 2 4 4 2" xfId="13645" xr:uid="{00000000-0005-0000-0000-000061350000}"/>
    <cellStyle name="Normal 4 2 4 4 2 3" xfId="28741" xr:uid="{00000000-0005-0000-0000-00005B700000}"/>
    <cellStyle name="Normal 4 2 4 4 3" xfId="8625" xr:uid="{00000000-0005-0000-0000-0000C5210000}"/>
    <cellStyle name="Normal 4 2 4 4 3 3" xfId="23724" xr:uid="{00000000-0005-0000-0000-0000C25C0000}"/>
    <cellStyle name="Normal 4 2 4 4 5" xfId="18711" xr:uid="{00000000-0005-0000-0000-00002D490000}"/>
    <cellStyle name="Normal 4 2 4 5" xfId="5264" xr:uid="{00000000-0005-0000-0000-0000A4140000}"/>
    <cellStyle name="Normal 4 2 4 5 2" xfId="15316" xr:uid="{00000000-0005-0000-0000-0000E83B0000}"/>
    <cellStyle name="Normal 4 2 4 5 2 3" xfId="30412" xr:uid="{00000000-0005-0000-0000-0000E2760000}"/>
    <cellStyle name="Normal 4 2 4 5 3" xfId="10296" xr:uid="{00000000-0005-0000-0000-00004C280000}"/>
    <cellStyle name="Normal 4 2 4 5 3 3" xfId="25395" xr:uid="{00000000-0005-0000-0000-000049630000}"/>
    <cellStyle name="Normal 4 2 4 5 5" xfId="20382" xr:uid="{00000000-0005-0000-0000-0000B44F0000}"/>
    <cellStyle name="Normal 4 2 4 6" xfId="11974" xr:uid="{00000000-0005-0000-0000-0000DA2E0000}"/>
    <cellStyle name="Normal 4 2 4 6 3" xfId="27070" xr:uid="{00000000-0005-0000-0000-0000D4690000}"/>
    <cellStyle name="Normal 4 2 4 7" xfId="6953" xr:uid="{00000000-0005-0000-0000-00003D1B0000}"/>
    <cellStyle name="Normal 4 2 4 7 3" xfId="22053" xr:uid="{00000000-0005-0000-0000-00003B560000}"/>
    <cellStyle name="Normal 4 2 4 9" xfId="17040" xr:uid="{00000000-0005-0000-0000-0000A6420000}"/>
    <cellStyle name="Normal 4 2 5" xfId="2089" xr:uid="{00000000-0005-0000-0000-00003B080000}"/>
    <cellStyle name="Normal 4 2 5 2" xfId="2930" xr:uid="{00000000-0005-0000-0000-0000840B0000}"/>
    <cellStyle name="Normal 4 2 5 2 2" xfId="4619" xr:uid="{00000000-0005-0000-0000-00001E120000}"/>
    <cellStyle name="Normal 4 2 5 2 2 2" xfId="14691" xr:uid="{00000000-0005-0000-0000-000077390000}"/>
    <cellStyle name="Normal 4 2 5 2 2 2 3" xfId="29787" xr:uid="{00000000-0005-0000-0000-000071740000}"/>
    <cellStyle name="Normal 4 2 5 2 2 3" xfId="9671" xr:uid="{00000000-0005-0000-0000-0000DB250000}"/>
    <cellStyle name="Normal 4 2 5 2 2 3 3" xfId="24770" xr:uid="{00000000-0005-0000-0000-0000D8600000}"/>
    <cellStyle name="Normal 4 2 5 2 2 5" xfId="19757" xr:uid="{00000000-0005-0000-0000-0000434D0000}"/>
    <cellStyle name="Normal 4 2 5 2 3" xfId="6310" xr:uid="{00000000-0005-0000-0000-0000BA180000}"/>
    <cellStyle name="Normal 4 2 5 2 3 2" xfId="16362" xr:uid="{00000000-0005-0000-0000-0000FE3F0000}"/>
    <cellStyle name="Normal 4 2 5 2 3 3" xfId="11342" xr:uid="{00000000-0005-0000-0000-0000622C0000}"/>
    <cellStyle name="Normal 4 2 5 2 3 3 3" xfId="26441" xr:uid="{00000000-0005-0000-0000-00005F670000}"/>
    <cellStyle name="Normal 4 2 5 2 3 5" xfId="21428" xr:uid="{00000000-0005-0000-0000-0000CA530000}"/>
    <cellStyle name="Normal 4 2 5 2 4" xfId="13020" xr:uid="{00000000-0005-0000-0000-0000F0320000}"/>
    <cellStyle name="Normal 4 2 5 2 4 3" xfId="28116" xr:uid="{00000000-0005-0000-0000-0000EA6D0000}"/>
    <cellStyle name="Normal 4 2 5 2 5" xfId="7999" xr:uid="{00000000-0005-0000-0000-0000531F0000}"/>
    <cellStyle name="Normal 4 2 5 2 5 3" xfId="23099" xr:uid="{00000000-0005-0000-0000-0000515A0000}"/>
    <cellStyle name="Normal 4 2 5 2 7" xfId="18086" xr:uid="{00000000-0005-0000-0000-0000BC460000}"/>
    <cellStyle name="Normal 4 2 5 3" xfId="3782" xr:uid="{00000000-0005-0000-0000-0000D90E0000}"/>
    <cellStyle name="Normal 4 2 5 3 2" xfId="13855" xr:uid="{00000000-0005-0000-0000-000033360000}"/>
    <cellStyle name="Normal 4 2 5 3 2 3" xfId="28951" xr:uid="{00000000-0005-0000-0000-00002D710000}"/>
    <cellStyle name="Normal 4 2 5 3 3" xfId="8835" xr:uid="{00000000-0005-0000-0000-000097220000}"/>
    <cellStyle name="Normal 4 2 5 3 3 3" xfId="23934" xr:uid="{00000000-0005-0000-0000-0000945D0000}"/>
    <cellStyle name="Normal 4 2 5 3 5" xfId="18921" xr:uid="{00000000-0005-0000-0000-0000FF490000}"/>
    <cellStyle name="Normal 4 2 5 4" xfId="5474" xr:uid="{00000000-0005-0000-0000-000076150000}"/>
    <cellStyle name="Normal 4 2 5 4 2" xfId="15526" xr:uid="{00000000-0005-0000-0000-0000BA3C0000}"/>
    <cellStyle name="Normal 4 2 5 4 2 3" xfId="30622" xr:uid="{00000000-0005-0000-0000-0000B4770000}"/>
    <cellStyle name="Normal 4 2 5 4 3" xfId="10506" xr:uid="{00000000-0005-0000-0000-00001E290000}"/>
    <cellStyle name="Normal 4 2 5 4 3 3" xfId="25605" xr:uid="{00000000-0005-0000-0000-00001B640000}"/>
    <cellStyle name="Normal 4 2 5 4 5" xfId="20592" xr:uid="{00000000-0005-0000-0000-000086500000}"/>
    <cellStyle name="Normal 4 2 5 5" xfId="12184" xr:uid="{00000000-0005-0000-0000-0000AC2F0000}"/>
    <cellStyle name="Normal 4 2 5 5 3" xfId="27280" xr:uid="{00000000-0005-0000-0000-0000A66A0000}"/>
    <cellStyle name="Normal 4 2 5 6" xfId="7163" xr:uid="{00000000-0005-0000-0000-00000F1C0000}"/>
    <cellStyle name="Normal 4 2 5 6 3" xfId="22263" xr:uid="{00000000-0005-0000-0000-00000D570000}"/>
    <cellStyle name="Normal 4 2 5 8" xfId="17250" xr:uid="{00000000-0005-0000-0000-000078430000}"/>
    <cellStyle name="Normal 4 2 6" xfId="2510" xr:uid="{00000000-0005-0000-0000-0000E0090000}"/>
    <cellStyle name="Normal 4 2 6 2" xfId="4201" xr:uid="{00000000-0005-0000-0000-00007C100000}"/>
    <cellStyle name="Normal 4 2 6 2 2" xfId="14273" xr:uid="{00000000-0005-0000-0000-0000D5370000}"/>
    <cellStyle name="Normal 4 2 6 2 2 3" xfId="29369" xr:uid="{00000000-0005-0000-0000-0000CF720000}"/>
    <cellStyle name="Normal 4 2 6 2 3" xfId="9253" xr:uid="{00000000-0005-0000-0000-000039240000}"/>
    <cellStyle name="Normal 4 2 6 2 3 3" xfId="24352" xr:uid="{00000000-0005-0000-0000-0000365F0000}"/>
    <cellStyle name="Normal 4 2 6 2 5" xfId="19339" xr:uid="{00000000-0005-0000-0000-0000A14B0000}"/>
    <cellStyle name="Normal 4 2 6 3" xfId="5892" xr:uid="{00000000-0005-0000-0000-000018170000}"/>
    <cellStyle name="Normal 4 2 6 3 2" xfId="15944" xr:uid="{00000000-0005-0000-0000-00005C3E0000}"/>
    <cellStyle name="Normal 4 2 6 3 3" xfId="10924" xr:uid="{00000000-0005-0000-0000-0000C02A0000}"/>
    <cellStyle name="Normal 4 2 6 3 3 3" xfId="26023" xr:uid="{00000000-0005-0000-0000-0000BD650000}"/>
    <cellStyle name="Normal 4 2 6 3 5" xfId="21010" xr:uid="{00000000-0005-0000-0000-000028520000}"/>
    <cellStyle name="Normal 4 2 6 4" xfId="12602" xr:uid="{00000000-0005-0000-0000-00004E310000}"/>
    <cellStyle name="Normal 4 2 6 4 3" xfId="27698" xr:uid="{00000000-0005-0000-0000-0000486C0000}"/>
    <cellStyle name="Normal 4 2 6 5" xfId="7581" xr:uid="{00000000-0005-0000-0000-0000B11D0000}"/>
    <cellStyle name="Normal 4 2 6 5 3" xfId="22681" xr:uid="{00000000-0005-0000-0000-0000AF580000}"/>
    <cellStyle name="Normal 4 2 6 7" xfId="17668" xr:uid="{00000000-0005-0000-0000-00001A450000}"/>
    <cellStyle name="Normal 4 2 7" xfId="3360" xr:uid="{00000000-0005-0000-0000-0000330D0000}"/>
    <cellStyle name="Normal 4 2 7 2" xfId="13437" xr:uid="{00000000-0005-0000-0000-000091340000}"/>
    <cellStyle name="Normal 4 2 7 2 3" xfId="28533" xr:uid="{00000000-0005-0000-0000-00008B6F0000}"/>
    <cellStyle name="Normal 4 2 7 3" xfId="8417" xr:uid="{00000000-0005-0000-0000-0000F5200000}"/>
    <cellStyle name="Normal 4 2 7 3 3" xfId="23516" xr:uid="{00000000-0005-0000-0000-0000F25B0000}"/>
    <cellStyle name="Normal 4 2 7 5" xfId="18503" xr:uid="{00000000-0005-0000-0000-00005D480000}"/>
    <cellStyle name="Normal 4 2 8" xfId="5053" xr:uid="{00000000-0005-0000-0000-0000D1130000}"/>
    <cellStyle name="Normal 4 2 8 2" xfId="15108" xr:uid="{00000000-0005-0000-0000-0000183B0000}"/>
    <cellStyle name="Normal 4 2 8 2 3" xfId="30204" xr:uid="{00000000-0005-0000-0000-000012760000}"/>
    <cellStyle name="Normal 4 2 8 3" xfId="10088" xr:uid="{00000000-0005-0000-0000-00007C270000}"/>
    <cellStyle name="Normal 4 2 8 3 3" xfId="25187" xr:uid="{00000000-0005-0000-0000-000079620000}"/>
    <cellStyle name="Normal 4 2 8 5" xfId="20174" xr:uid="{00000000-0005-0000-0000-0000E44E0000}"/>
    <cellStyle name="Normal 4 2 9" xfId="11764" xr:uid="{00000000-0005-0000-0000-0000082E0000}"/>
    <cellStyle name="Normal 4 2 9 3" xfId="26862" xr:uid="{00000000-0005-0000-0000-000004690000}"/>
    <cellStyle name="Normal 4 3" xfId="767" xr:uid="{00000000-0005-0000-0000-00000C030000}"/>
    <cellStyle name="Normal 4 3 2" xfId="1083" xr:uid="{00000000-0005-0000-0000-00004A040000}"/>
    <cellStyle name="Normal 4 5" xfId="950" xr:uid="{00000000-0005-0000-0000-0000C5030000}"/>
    <cellStyle name="Normal 40" xfId="951" xr:uid="{00000000-0005-0000-0000-0000C6030000}"/>
    <cellStyle name="Normal 40 2" xfId="1423" xr:uid="{00000000-0005-0000-0000-0000A0050000}"/>
    <cellStyle name="Normal 40 2 10" xfId="6744" xr:uid="{00000000-0005-0000-0000-00006C1A0000}"/>
    <cellStyle name="Normal 40 2 10 3" xfId="21846" xr:uid="{00000000-0005-0000-0000-00006C550000}"/>
    <cellStyle name="Normal 40 2 12" xfId="16831" xr:uid="{00000000-0005-0000-0000-0000D5410000}"/>
    <cellStyle name="Normal 40 2 2" xfId="1710" xr:uid="{00000000-0005-0000-0000-0000C0060000}"/>
    <cellStyle name="Normal 40 2 2 11" xfId="16885" xr:uid="{00000000-0005-0000-0000-00000B420000}"/>
    <cellStyle name="Normal 40 2 2 2" xfId="1818" xr:uid="{00000000-0005-0000-0000-00002C070000}"/>
    <cellStyle name="Normal 40 2 2 2 10" xfId="16989" xr:uid="{00000000-0005-0000-0000-000073420000}"/>
    <cellStyle name="Normal 40 2 2 2 2" xfId="2035" xr:uid="{00000000-0005-0000-0000-000005080000}"/>
    <cellStyle name="Normal 40 2 2 2 2 2" xfId="2456" xr:uid="{00000000-0005-0000-0000-0000AA090000}"/>
    <cellStyle name="Normal 40 2 2 2 2 2 2" xfId="3295" xr:uid="{00000000-0005-0000-0000-0000F10C0000}"/>
    <cellStyle name="Normal 40 2 2 2 2 2 2 2" xfId="4984" xr:uid="{00000000-0005-0000-0000-00008B130000}"/>
    <cellStyle name="Normal 40 2 2 2 2 2 2 2 2" xfId="15056" xr:uid="{00000000-0005-0000-0000-0000E43A0000}"/>
    <cellStyle name="Normal 40 2 2 2 2 2 2 2 2 3" xfId="30152" xr:uid="{00000000-0005-0000-0000-0000DE750000}"/>
    <cellStyle name="Normal 40 2 2 2 2 2 2 2 3" xfId="10036" xr:uid="{00000000-0005-0000-0000-000048270000}"/>
    <cellStyle name="Normal 40 2 2 2 2 2 2 2 3 3" xfId="25135" xr:uid="{00000000-0005-0000-0000-000045620000}"/>
    <cellStyle name="Normal 40 2 2 2 2 2 2 2 5" xfId="20122" xr:uid="{00000000-0005-0000-0000-0000B04E0000}"/>
    <cellStyle name="Normal 40 2 2 2 2 2 2 3" xfId="6675" xr:uid="{00000000-0005-0000-0000-0000271A0000}"/>
    <cellStyle name="Normal 40 2 2 2 2 2 2 3 2" xfId="16727" xr:uid="{00000000-0005-0000-0000-00006B410000}"/>
    <cellStyle name="Normal 40 2 2 2 2 2 2 3 3" xfId="11707" xr:uid="{00000000-0005-0000-0000-0000CF2D0000}"/>
    <cellStyle name="Normal 40 2 2 2 2 2 2 3 3 3" xfId="26806" xr:uid="{00000000-0005-0000-0000-0000CC680000}"/>
    <cellStyle name="Normal 40 2 2 2 2 2 2 3 5" xfId="21793" xr:uid="{00000000-0005-0000-0000-000037550000}"/>
    <cellStyle name="Normal 40 2 2 2 2 2 2 4" xfId="13385" xr:uid="{00000000-0005-0000-0000-00005D340000}"/>
    <cellStyle name="Normal 40 2 2 2 2 2 2 4 3" xfId="28481" xr:uid="{00000000-0005-0000-0000-0000576F0000}"/>
    <cellStyle name="Normal 40 2 2 2 2 2 2 5" xfId="8364" xr:uid="{00000000-0005-0000-0000-0000C0200000}"/>
    <cellStyle name="Normal 40 2 2 2 2 2 2 5 3" xfId="23464" xr:uid="{00000000-0005-0000-0000-0000BE5B0000}"/>
    <cellStyle name="Normal 40 2 2 2 2 2 2 7" xfId="18451" xr:uid="{00000000-0005-0000-0000-000029480000}"/>
    <cellStyle name="Normal 40 2 2 2 2 2 3" xfId="4147" xr:uid="{00000000-0005-0000-0000-000046100000}"/>
    <cellStyle name="Normal 40 2 2 2 2 2 3 2" xfId="14220" xr:uid="{00000000-0005-0000-0000-0000A0370000}"/>
    <cellStyle name="Normal 40 2 2 2 2 2 3 2 3" xfId="29316" xr:uid="{00000000-0005-0000-0000-00009A720000}"/>
    <cellStyle name="Normal 40 2 2 2 2 2 3 3" xfId="9200" xr:uid="{00000000-0005-0000-0000-000004240000}"/>
    <cellStyle name="Normal 40 2 2 2 2 2 3 3 3" xfId="24299" xr:uid="{00000000-0005-0000-0000-0000015F0000}"/>
    <cellStyle name="Normal 40 2 2 2 2 2 3 5" xfId="19286" xr:uid="{00000000-0005-0000-0000-00006C4B0000}"/>
    <cellStyle name="Normal 40 2 2 2 2 2 4" xfId="5839" xr:uid="{00000000-0005-0000-0000-0000E3160000}"/>
    <cellStyle name="Normal 40 2 2 2 2 2 4 2" xfId="15891" xr:uid="{00000000-0005-0000-0000-0000273E0000}"/>
    <cellStyle name="Normal 40 2 2 2 2 2 4 3" xfId="10871" xr:uid="{00000000-0005-0000-0000-00008B2A0000}"/>
    <cellStyle name="Normal 40 2 2 2 2 2 4 3 3" xfId="25970" xr:uid="{00000000-0005-0000-0000-000088650000}"/>
    <cellStyle name="Normal 40 2 2 2 2 2 4 5" xfId="20957" xr:uid="{00000000-0005-0000-0000-0000F3510000}"/>
    <cellStyle name="Normal 40 2 2 2 2 2 5" xfId="12549" xr:uid="{00000000-0005-0000-0000-000019310000}"/>
    <cellStyle name="Normal 40 2 2 2 2 2 5 3" xfId="27645" xr:uid="{00000000-0005-0000-0000-0000136C0000}"/>
    <cellStyle name="Normal 40 2 2 2 2 2 6" xfId="7528" xr:uid="{00000000-0005-0000-0000-00007C1D0000}"/>
    <cellStyle name="Normal 40 2 2 2 2 2 6 3" xfId="22628" xr:uid="{00000000-0005-0000-0000-00007A580000}"/>
    <cellStyle name="Normal 40 2 2 2 2 2 8" xfId="17615" xr:uid="{00000000-0005-0000-0000-0000E5440000}"/>
    <cellStyle name="Normal 40 2 2 2 2 3" xfId="2877" xr:uid="{00000000-0005-0000-0000-00004F0B0000}"/>
    <cellStyle name="Normal 40 2 2 2 2 3 2" xfId="4566" xr:uid="{00000000-0005-0000-0000-0000E9110000}"/>
    <cellStyle name="Normal 40 2 2 2 2 3 2 2" xfId="14638" xr:uid="{00000000-0005-0000-0000-000042390000}"/>
    <cellStyle name="Normal 40 2 2 2 2 3 2 2 3" xfId="29734" xr:uid="{00000000-0005-0000-0000-00003C740000}"/>
    <cellStyle name="Normal 40 2 2 2 2 3 2 3" xfId="9618" xr:uid="{00000000-0005-0000-0000-0000A6250000}"/>
    <cellStyle name="Normal 40 2 2 2 2 3 2 3 3" xfId="24717" xr:uid="{00000000-0005-0000-0000-0000A3600000}"/>
    <cellStyle name="Normal 40 2 2 2 2 3 2 5" xfId="19704" xr:uid="{00000000-0005-0000-0000-00000E4D0000}"/>
    <cellStyle name="Normal 40 2 2 2 2 3 3" xfId="6257" xr:uid="{00000000-0005-0000-0000-000085180000}"/>
    <cellStyle name="Normal 40 2 2 2 2 3 3 2" xfId="16309" xr:uid="{00000000-0005-0000-0000-0000C93F0000}"/>
    <cellStyle name="Normal 40 2 2 2 2 3 3 3" xfId="11289" xr:uid="{00000000-0005-0000-0000-00002D2C0000}"/>
    <cellStyle name="Normal 40 2 2 2 2 3 3 3 3" xfId="26388" xr:uid="{00000000-0005-0000-0000-00002A670000}"/>
    <cellStyle name="Normal 40 2 2 2 2 3 3 5" xfId="21375" xr:uid="{00000000-0005-0000-0000-000095530000}"/>
    <cellStyle name="Normal 40 2 2 2 2 3 4" xfId="12967" xr:uid="{00000000-0005-0000-0000-0000BB320000}"/>
    <cellStyle name="Normal 40 2 2 2 2 3 4 3" xfId="28063" xr:uid="{00000000-0005-0000-0000-0000B56D0000}"/>
    <cellStyle name="Normal 40 2 2 2 2 3 5" xfId="7946" xr:uid="{00000000-0005-0000-0000-00001E1F0000}"/>
    <cellStyle name="Normal 40 2 2 2 2 3 5 3" xfId="23046" xr:uid="{00000000-0005-0000-0000-00001C5A0000}"/>
    <cellStyle name="Normal 40 2 2 2 2 3 7" xfId="18033" xr:uid="{00000000-0005-0000-0000-000087460000}"/>
    <cellStyle name="Normal 40 2 2 2 2 4" xfId="3729" xr:uid="{00000000-0005-0000-0000-0000A40E0000}"/>
    <cellStyle name="Normal 40 2 2 2 2 4 2" xfId="13802" xr:uid="{00000000-0005-0000-0000-0000FE350000}"/>
    <cellStyle name="Normal 40 2 2 2 2 4 2 3" xfId="28898" xr:uid="{00000000-0005-0000-0000-0000F8700000}"/>
    <cellStyle name="Normal 40 2 2 2 2 4 3" xfId="8782" xr:uid="{00000000-0005-0000-0000-000062220000}"/>
    <cellStyle name="Normal 40 2 2 2 2 4 3 3" xfId="23881" xr:uid="{00000000-0005-0000-0000-00005F5D0000}"/>
    <cellStyle name="Normal 40 2 2 2 2 4 5" xfId="18868" xr:uid="{00000000-0005-0000-0000-0000CA490000}"/>
    <cellStyle name="Normal 40 2 2 2 2 5" xfId="5421" xr:uid="{00000000-0005-0000-0000-000041150000}"/>
    <cellStyle name="Normal 40 2 2 2 2 5 2" xfId="15473" xr:uid="{00000000-0005-0000-0000-0000853C0000}"/>
    <cellStyle name="Normal 40 2 2 2 2 5 2 3" xfId="30569" xr:uid="{00000000-0005-0000-0000-00007F770000}"/>
    <cellStyle name="Normal 40 2 2 2 2 5 3" xfId="10453" xr:uid="{00000000-0005-0000-0000-0000E9280000}"/>
    <cellStyle name="Normal 40 2 2 2 2 5 3 3" xfId="25552" xr:uid="{00000000-0005-0000-0000-0000E6630000}"/>
    <cellStyle name="Normal 40 2 2 2 2 5 5" xfId="20539" xr:uid="{00000000-0005-0000-0000-000051500000}"/>
    <cellStyle name="Normal 40 2 2 2 2 6" xfId="12131" xr:uid="{00000000-0005-0000-0000-0000772F0000}"/>
    <cellStyle name="Normal 40 2 2 2 2 6 3" xfId="27227" xr:uid="{00000000-0005-0000-0000-0000716A0000}"/>
    <cellStyle name="Normal 40 2 2 2 2 7" xfId="7110" xr:uid="{00000000-0005-0000-0000-0000DA1B0000}"/>
    <cellStyle name="Normal 40 2 2 2 2 7 3" xfId="22210" xr:uid="{00000000-0005-0000-0000-0000D8560000}"/>
    <cellStyle name="Normal 40 2 2 2 2 9" xfId="17197" xr:uid="{00000000-0005-0000-0000-000043430000}"/>
    <cellStyle name="Normal 40 2 2 2 3" xfId="2248" xr:uid="{00000000-0005-0000-0000-0000DA080000}"/>
    <cellStyle name="Normal 40 2 2 2 3 2" xfId="3087" xr:uid="{00000000-0005-0000-0000-0000210C0000}"/>
    <cellStyle name="Normal 40 2 2 2 3 2 2" xfId="4776" xr:uid="{00000000-0005-0000-0000-0000BB120000}"/>
    <cellStyle name="Normal 40 2 2 2 3 2 2 2" xfId="14848" xr:uid="{00000000-0005-0000-0000-0000143A0000}"/>
    <cellStyle name="Normal 40 2 2 2 3 2 2 2 3" xfId="29944" xr:uid="{00000000-0005-0000-0000-00000E750000}"/>
    <cellStyle name="Normal 40 2 2 2 3 2 2 3" xfId="9828" xr:uid="{00000000-0005-0000-0000-000078260000}"/>
    <cellStyle name="Normal 40 2 2 2 3 2 2 3 3" xfId="24927" xr:uid="{00000000-0005-0000-0000-000075610000}"/>
    <cellStyle name="Normal 40 2 2 2 3 2 2 5" xfId="19914" xr:uid="{00000000-0005-0000-0000-0000E04D0000}"/>
    <cellStyle name="Normal 40 2 2 2 3 2 3" xfId="6467" xr:uid="{00000000-0005-0000-0000-000057190000}"/>
    <cellStyle name="Normal 40 2 2 2 3 2 3 2" xfId="16519" xr:uid="{00000000-0005-0000-0000-00009B400000}"/>
    <cellStyle name="Normal 40 2 2 2 3 2 3 3" xfId="11499" xr:uid="{00000000-0005-0000-0000-0000FF2C0000}"/>
    <cellStyle name="Normal 40 2 2 2 3 2 3 3 3" xfId="26598" xr:uid="{00000000-0005-0000-0000-0000FC670000}"/>
    <cellStyle name="Normal 40 2 2 2 3 2 3 5" xfId="21585" xr:uid="{00000000-0005-0000-0000-000067540000}"/>
    <cellStyle name="Normal 40 2 2 2 3 2 4" xfId="13177" xr:uid="{00000000-0005-0000-0000-00008D330000}"/>
    <cellStyle name="Normal 40 2 2 2 3 2 4 3" xfId="28273" xr:uid="{00000000-0005-0000-0000-0000876E0000}"/>
    <cellStyle name="Normal 40 2 2 2 3 2 5" xfId="8156" xr:uid="{00000000-0005-0000-0000-0000F01F0000}"/>
    <cellStyle name="Normal 40 2 2 2 3 2 5 3" xfId="23256" xr:uid="{00000000-0005-0000-0000-0000EE5A0000}"/>
    <cellStyle name="Normal 40 2 2 2 3 2 7" xfId="18243" xr:uid="{00000000-0005-0000-0000-000059470000}"/>
    <cellStyle name="Normal 40 2 2 2 3 3" xfId="3939" xr:uid="{00000000-0005-0000-0000-0000760F0000}"/>
    <cellStyle name="Normal 40 2 2 2 3 3 2" xfId="14012" xr:uid="{00000000-0005-0000-0000-0000D0360000}"/>
    <cellStyle name="Normal 40 2 2 2 3 3 2 3" xfId="29108" xr:uid="{00000000-0005-0000-0000-0000CA710000}"/>
    <cellStyle name="Normal 40 2 2 2 3 3 3" xfId="8992" xr:uid="{00000000-0005-0000-0000-000034230000}"/>
    <cellStyle name="Normal 40 2 2 2 3 3 3 3" xfId="24091" xr:uid="{00000000-0005-0000-0000-0000315E0000}"/>
    <cellStyle name="Normal 40 2 2 2 3 3 5" xfId="19078" xr:uid="{00000000-0005-0000-0000-00009C4A0000}"/>
    <cellStyle name="Normal 40 2 2 2 3 4" xfId="5631" xr:uid="{00000000-0005-0000-0000-000013160000}"/>
    <cellStyle name="Normal 40 2 2 2 3 4 2" xfId="15683" xr:uid="{00000000-0005-0000-0000-0000573D0000}"/>
    <cellStyle name="Normal 40 2 2 2 3 4 2 3" xfId="30779" xr:uid="{00000000-0005-0000-0000-000051780000}"/>
    <cellStyle name="Normal 40 2 2 2 3 4 3" xfId="10663" xr:uid="{00000000-0005-0000-0000-0000BB290000}"/>
    <cellStyle name="Normal 40 2 2 2 3 4 3 3" xfId="25762" xr:uid="{00000000-0005-0000-0000-0000B8640000}"/>
    <cellStyle name="Normal 40 2 2 2 3 4 5" xfId="20749" xr:uid="{00000000-0005-0000-0000-000023510000}"/>
    <cellStyle name="Normal 40 2 2 2 3 5" xfId="12341" xr:uid="{00000000-0005-0000-0000-000049300000}"/>
    <cellStyle name="Normal 40 2 2 2 3 5 3" xfId="27437" xr:uid="{00000000-0005-0000-0000-0000436B0000}"/>
    <cellStyle name="Normal 40 2 2 2 3 6" xfId="7320" xr:uid="{00000000-0005-0000-0000-0000AC1C0000}"/>
    <cellStyle name="Normal 40 2 2 2 3 6 3" xfId="22420" xr:uid="{00000000-0005-0000-0000-0000AA570000}"/>
    <cellStyle name="Normal 40 2 2 2 3 8" xfId="17407" xr:uid="{00000000-0005-0000-0000-000015440000}"/>
    <cellStyle name="Normal 40 2 2 2 4" xfId="2669" xr:uid="{00000000-0005-0000-0000-00007F0A0000}"/>
    <cellStyle name="Normal 40 2 2 2 4 2" xfId="4358" xr:uid="{00000000-0005-0000-0000-000019110000}"/>
    <cellStyle name="Normal 40 2 2 2 4 2 2" xfId="14430" xr:uid="{00000000-0005-0000-0000-000072380000}"/>
    <cellStyle name="Normal 40 2 2 2 4 2 2 3" xfId="29526" xr:uid="{00000000-0005-0000-0000-00006C730000}"/>
    <cellStyle name="Normal 40 2 2 2 4 2 3" xfId="9410" xr:uid="{00000000-0005-0000-0000-0000D6240000}"/>
    <cellStyle name="Normal 40 2 2 2 4 2 3 3" xfId="24509" xr:uid="{00000000-0005-0000-0000-0000D35F0000}"/>
    <cellStyle name="Normal 40 2 2 2 4 2 5" xfId="19496" xr:uid="{00000000-0005-0000-0000-00003E4C0000}"/>
    <cellStyle name="Normal 40 2 2 2 4 3" xfId="6049" xr:uid="{00000000-0005-0000-0000-0000B5170000}"/>
    <cellStyle name="Normal 40 2 2 2 4 3 2" xfId="16101" xr:uid="{00000000-0005-0000-0000-0000F93E0000}"/>
    <cellStyle name="Normal 40 2 2 2 4 3 3" xfId="11081" xr:uid="{00000000-0005-0000-0000-00005D2B0000}"/>
    <cellStyle name="Normal 40 2 2 2 4 3 3 3" xfId="26180" xr:uid="{00000000-0005-0000-0000-00005A660000}"/>
    <cellStyle name="Normal 40 2 2 2 4 3 5" xfId="21167" xr:uid="{00000000-0005-0000-0000-0000C5520000}"/>
    <cellStyle name="Normal 40 2 2 2 4 4" xfId="12759" xr:uid="{00000000-0005-0000-0000-0000EB310000}"/>
    <cellStyle name="Normal 40 2 2 2 4 4 3" xfId="27855" xr:uid="{00000000-0005-0000-0000-0000E56C0000}"/>
    <cellStyle name="Normal 40 2 2 2 4 5" xfId="7738" xr:uid="{00000000-0005-0000-0000-00004E1E0000}"/>
    <cellStyle name="Normal 40 2 2 2 4 5 3" xfId="22838" xr:uid="{00000000-0005-0000-0000-00004C590000}"/>
    <cellStyle name="Normal 40 2 2 2 4 7" xfId="17825" xr:uid="{00000000-0005-0000-0000-0000B7450000}"/>
    <cellStyle name="Normal 40 2 2 2 5" xfId="3521" xr:uid="{00000000-0005-0000-0000-0000D40D0000}"/>
    <cellStyle name="Normal 40 2 2 2 5 2" xfId="13594" xr:uid="{00000000-0005-0000-0000-00002E350000}"/>
    <cellStyle name="Normal 40 2 2 2 5 2 3" xfId="28690" xr:uid="{00000000-0005-0000-0000-000028700000}"/>
    <cellStyle name="Normal 40 2 2 2 5 3" xfId="8574" xr:uid="{00000000-0005-0000-0000-000092210000}"/>
    <cellStyle name="Normal 40 2 2 2 5 3 3" xfId="23673" xr:uid="{00000000-0005-0000-0000-00008F5C0000}"/>
    <cellStyle name="Normal 40 2 2 2 5 5" xfId="18660" xr:uid="{00000000-0005-0000-0000-0000FA480000}"/>
    <cellStyle name="Normal 40 2 2 2 6" xfId="5213" xr:uid="{00000000-0005-0000-0000-000071140000}"/>
    <cellStyle name="Normal 40 2 2 2 6 2" xfId="15265" xr:uid="{00000000-0005-0000-0000-0000B53B0000}"/>
    <cellStyle name="Normal 40 2 2 2 6 2 3" xfId="30361" xr:uid="{00000000-0005-0000-0000-0000AF760000}"/>
    <cellStyle name="Normal 40 2 2 2 6 3" xfId="10245" xr:uid="{00000000-0005-0000-0000-000019280000}"/>
    <cellStyle name="Normal 40 2 2 2 6 3 3" xfId="25344" xr:uid="{00000000-0005-0000-0000-000016630000}"/>
    <cellStyle name="Normal 40 2 2 2 6 5" xfId="20331" xr:uid="{00000000-0005-0000-0000-0000814F0000}"/>
    <cellStyle name="Normal 40 2 2 2 7" xfId="11923" xr:uid="{00000000-0005-0000-0000-0000A72E0000}"/>
    <cellStyle name="Normal 40 2 2 2 7 3" xfId="27019" xr:uid="{00000000-0005-0000-0000-0000A1690000}"/>
    <cellStyle name="Normal 40 2 2 2 8" xfId="6902" xr:uid="{00000000-0005-0000-0000-00000A1B0000}"/>
    <cellStyle name="Normal 40 2 2 2 8 3" xfId="22002" xr:uid="{00000000-0005-0000-0000-000008560000}"/>
    <cellStyle name="Normal 40 2 2 3" xfId="1931" xr:uid="{00000000-0005-0000-0000-00009D070000}"/>
    <cellStyle name="Normal 40 2 2 3 2" xfId="2352" xr:uid="{00000000-0005-0000-0000-000042090000}"/>
    <cellStyle name="Normal 40 2 2 3 2 2" xfId="3191" xr:uid="{00000000-0005-0000-0000-0000890C0000}"/>
    <cellStyle name="Normal 40 2 2 3 2 2 2" xfId="4880" xr:uid="{00000000-0005-0000-0000-000023130000}"/>
    <cellStyle name="Normal 40 2 2 3 2 2 2 2" xfId="14952" xr:uid="{00000000-0005-0000-0000-00007C3A0000}"/>
    <cellStyle name="Normal 40 2 2 3 2 2 2 2 3" xfId="30048" xr:uid="{00000000-0005-0000-0000-000076750000}"/>
    <cellStyle name="Normal 40 2 2 3 2 2 2 3" xfId="9932" xr:uid="{00000000-0005-0000-0000-0000E0260000}"/>
    <cellStyle name="Normal 40 2 2 3 2 2 2 3 3" xfId="25031" xr:uid="{00000000-0005-0000-0000-0000DD610000}"/>
    <cellStyle name="Normal 40 2 2 3 2 2 2 5" xfId="20018" xr:uid="{00000000-0005-0000-0000-0000484E0000}"/>
    <cellStyle name="Normal 40 2 2 3 2 2 3" xfId="6571" xr:uid="{00000000-0005-0000-0000-0000BF190000}"/>
    <cellStyle name="Normal 40 2 2 3 2 2 3 2" xfId="16623" xr:uid="{00000000-0005-0000-0000-000003410000}"/>
    <cellStyle name="Normal 40 2 2 3 2 2 3 3" xfId="11603" xr:uid="{00000000-0005-0000-0000-0000672D0000}"/>
    <cellStyle name="Normal 40 2 2 3 2 2 3 3 3" xfId="26702" xr:uid="{00000000-0005-0000-0000-000064680000}"/>
    <cellStyle name="Normal 40 2 2 3 2 2 3 5" xfId="21689" xr:uid="{00000000-0005-0000-0000-0000CF540000}"/>
    <cellStyle name="Normal 40 2 2 3 2 2 4" xfId="13281" xr:uid="{00000000-0005-0000-0000-0000F5330000}"/>
    <cellStyle name="Normal 40 2 2 3 2 2 4 3" xfId="28377" xr:uid="{00000000-0005-0000-0000-0000EF6E0000}"/>
    <cellStyle name="Normal 40 2 2 3 2 2 5" xfId="8260" xr:uid="{00000000-0005-0000-0000-000058200000}"/>
    <cellStyle name="Normal 40 2 2 3 2 2 5 3" xfId="23360" xr:uid="{00000000-0005-0000-0000-0000565B0000}"/>
    <cellStyle name="Normal 40 2 2 3 2 2 7" xfId="18347" xr:uid="{00000000-0005-0000-0000-0000C1470000}"/>
    <cellStyle name="Normal 40 2 2 3 2 3" xfId="4043" xr:uid="{00000000-0005-0000-0000-0000DE0F0000}"/>
    <cellStyle name="Normal 40 2 2 3 2 3 2" xfId="14116" xr:uid="{00000000-0005-0000-0000-000038370000}"/>
    <cellStyle name="Normal 40 2 2 3 2 3 2 3" xfId="29212" xr:uid="{00000000-0005-0000-0000-000032720000}"/>
    <cellStyle name="Normal 40 2 2 3 2 3 3" xfId="9096" xr:uid="{00000000-0005-0000-0000-00009C230000}"/>
    <cellStyle name="Normal 40 2 2 3 2 3 3 3" xfId="24195" xr:uid="{00000000-0005-0000-0000-0000995E0000}"/>
    <cellStyle name="Normal 40 2 2 3 2 3 5" xfId="19182" xr:uid="{00000000-0005-0000-0000-0000044B0000}"/>
    <cellStyle name="Normal 40 2 2 3 2 4" xfId="5735" xr:uid="{00000000-0005-0000-0000-00007B160000}"/>
    <cellStyle name="Normal 40 2 2 3 2 4 2" xfId="15787" xr:uid="{00000000-0005-0000-0000-0000BF3D0000}"/>
    <cellStyle name="Normal 40 2 2 3 2 4 2 3" xfId="30883" xr:uid="{00000000-0005-0000-0000-0000B9780000}"/>
    <cellStyle name="Normal 40 2 2 3 2 4 3" xfId="10767" xr:uid="{00000000-0005-0000-0000-0000232A0000}"/>
    <cellStyle name="Normal 40 2 2 3 2 4 3 3" xfId="25866" xr:uid="{00000000-0005-0000-0000-000020650000}"/>
    <cellStyle name="Normal 40 2 2 3 2 4 5" xfId="20853" xr:uid="{00000000-0005-0000-0000-00008B510000}"/>
    <cellStyle name="Normal 40 2 2 3 2 5" xfId="12445" xr:uid="{00000000-0005-0000-0000-0000B1300000}"/>
    <cellStyle name="Normal 40 2 2 3 2 5 3" xfId="27541" xr:uid="{00000000-0005-0000-0000-0000AB6B0000}"/>
    <cellStyle name="Normal 40 2 2 3 2 6" xfId="7424" xr:uid="{00000000-0005-0000-0000-0000141D0000}"/>
    <cellStyle name="Normal 40 2 2 3 2 6 3" xfId="22524" xr:uid="{00000000-0005-0000-0000-000012580000}"/>
    <cellStyle name="Normal 40 2 2 3 2 8" xfId="17511" xr:uid="{00000000-0005-0000-0000-00007D440000}"/>
    <cellStyle name="Normal 40 2 2 3 3" xfId="2773" xr:uid="{00000000-0005-0000-0000-0000E70A0000}"/>
    <cellStyle name="Normal 40 2 2 3 3 2" xfId="4462" xr:uid="{00000000-0005-0000-0000-000081110000}"/>
    <cellStyle name="Normal 40 2 2 3 3 2 2" xfId="14534" xr:uid="{00000000-0005-0000-0000-0000DA380000}"/>
    <cellStyle name="Normal 40 2 2 3 3 2 2 3" xfId="29630" xr:uid="{00000000-0005-0000-0000-0000D4730000}"/>
    <cellStyle name="Normal 40 2 2 3 3 2 3" xfId="9514" xr:uid="{00000000-0005-0000-0000-00003E250000}"/>
    <cellStyle name="Normal 40 2 2 3 3 2 3 3" xfId="24613" xr:uid="{00000000-0005-0000-0000-00003B600000}"/>
    <cellStyle name="Normal 40 2 2 3 3 2 5" xfId="19600" xr:uid="{00000000-0005-0000-0000-0000A64C0000}"/>
    <cellStyle name="Normal 40 2 2 3 3 3" xfId="6153" xr:uid="{00000000-0005-0000-0000-00001D180000}"/>
    <cellStyle name="Normal 40 2 2 3 3 3 2" xfId="16205" xr:uid="{00000000-0005-0000-0000-0000613F0000}"/>
    <cellStyle name="Normal 40 2 2 3 3 3 3" xfId="11185" xr:uid="{00000000-0005-0000-0000-0000C52B0000}"/>
    <cellStyle name="Normal 40 2 2 3 3 3 3 3" xfId="26284" xr:uid="{00000000-0005-0000-0000-0000C2660000}"/>
    <cellStyle name="Normal 40 2 2 3 3 3 5" xfId="21271" xr:uid="{00000000-0005-0000-0000-00002D530000}"/>
    <cellStyle name="Normal 40 2 2 3 3 4" xfId="12863" xr:uid="{00000000-0005-0000-0000-000053320000}"/>
    <cellStyle name="Normal 40 2 2 3 3 4 3" xfId="27959" xr:uid="{00000000-0005-0000-0000-00004D6D0000}"/>
    <cellStyle name="Normal 40 2 2 3 3 5" xfId="7842" xr:uid="{00000000-0005-0000-0000-0000B61E0000}"/>
    <cellStyle name="Normal 40 2 2 3 3 5 3" xfId="22942" xr:uid="{00000000-0005-0000-0000-0000B4590000}"/>
    <cellStyle name="Normal 40 2 2 3 3 7" xfId="17929" xr:uid="{00000000-0005-0000-0000-00001F460000}"/>
    <cellStyle name="Normal 40 2 2 3 4" xfId="3625" xr:uid="{00000000-0005-0000-0000-00003C0E0000}"/>
    <cellStyle name="Normal 40 2 2 3 4 2" xfId="13698" xr:uid="{00000000-0005-0000-0000-000096350000}"/>
    <cellStyle name="Normal 40 2 2 3 4 2 3" xfId="28794" xr:uid="{00000000-0005-0000-0000-000090700000}"/>
    <cellStyle name="Normal 40 2 2 3 4 3" xfId="8678" xr:uid="{00000000-0005-0000-0000-0000FA210000}"/>
    <cellStyle name="Normal 40 2 2 3 4 3 3" xfId="23777" xr:uid="{00000000-0005-0000-0000-0000F75C0000}"/>
    <cellStyle name="Normal 40 2 2 3 4 5" xfId="18764" xr:uid="{00000000-0005-0000-0000-000062490000}"/>
    <cellStyle name="Normal 40 2 2 3 5" xfId="5317" xr:uid="{00000000-0005-0000-0000-0000D9140000}"/>
    <cellStyle name="Normal 40 2 2 3 5 2" xfId="15369" xr:uid="{00000000-0005-0000-0000-00001D3C0000}"/>
    <cellStyle name="Normal 40 2 2 3 5 2 3" xfId="30465" xr:uid="{00000000-0005-0000-0000-000017770000}"/>
    <cellStyle name="Normal 40 2 2 3 5 3" xfId="10349" xr:uid="{00000000-0005-0000-0000-000081280000}"/>
    <cellStyle name="Normal 40 2 2 3 5 3 3" xfId="25448" xr:uid="{00000000-0005-0000-0000-00007E630000}"/>
    <cellStyle name="Normal 40 2 2 3 5 5" xfId="20435" xr:uid="{00000000-0005-0000-0000-0000E94F0000}"/>
    <cellStyle name="Normal 40 2 2 3 6" xfId="12027" xr:uid="{00000000-0005-0000-0000-00000F2F0000}"/>
    <cellStyle name="Normal 40 2 2 3 6 3" xfId="27123" xr:uid="{00000000-0005-0000-0000-0000096A0000}"/>
    <cellStyle name="Normal 40 2 2 3 7" xfId="7006" xr:uid="{00000000-0005-0000-0000-0000721B0000}"/>
    <cellStyle name="Normal 40 2 2 3 7 3" xfId="22106" xr:uid="{00000000-0005-0000-0000-000070560000}"/>
    <cellStyle name="Normal 40 2 2 3 9" xfId="17093" xr:uid="{00000000-0005-0000-0000-0000DB420000}"/>
    <cellStyle name="Normal 40 2 2 4" xfId="2144" xr:uid="{00000000-0005-0000-0000-000072080000}"/>
    <cellStyle name="Normal 40 2 2 4 2" xfId="2983" xr:uid="{00000000-0005-0000-0000-0000B90B0000}"/>
    <cellStyle name="Normal 40 2 2 4 2 2" xfId="4672" xr:uid="{00000000-0005-0000-0000-000053120000}"/>
    <cellStyle name="Normal 40 2 2 4 2 2 2" xfId="14744" xr:uid="{00000000-0005-0000-0000-0000AC390000}"/>
    <cellStyle name="Normal 40 2 2 4 2 2 2 3" xfId="29840" xr:uid="{00000000-0005-0000-0000-0000A6740000}"/>
    <cellStyle name="Normal 40 2 2 4 2 2 3" xfId="9724" xr:uid="{00000000-0005-0000-0000-000010260000}"/>
    <cellStyle name="Normal 40 2 2 4 2 2 3 3" xfId="24823" xr:uid="{00000000-0005-0000-0000-00000D610000}"/>
    <cellStyle name="Normal 40 2 2 4 2 2 5" xfId="19810" xr:uid="{00000000-0005-0000-0000-0000784D0000}"/>
    <cellStyle name="Normal 40 2 2 4 2 3" xfId="6363" xr:uid="{00000000-0005-0000-0000-0000EF180000}"/>
    <cellStyle name="Normal 40 2 2 4 2 3 2" xfId="16415" xr:uid="{00000000-0005-0000-0000-000033400000}"/>
    <cellStyle name="Normal 40 2 2 4 2 3 3" xfId="11395" xr:uid="{00000000-0005-0000-0000-0000972C0000}"/>
    <cellStyle name="Normal 40 2 2 4 2 3 3 3" xfId="26494" xr:uid="{00000000-0005-0000-0000-000094670000}"/>
    <cellStyle name="Normal 40 2 2 4 2 3 5" xfId="21481" xr:uid="{00000000-0005-0000-0000-0000FF530000}"/>
    <cellStyle name="Normal 40 2 2 4 2 4" xfId="13073" xr:uid="{00000000-0005-0000-0000-000025330000}"/>
    <cellStyle name="Normal 40 2 2 4 2 4 3" xfId="28169" xr:uid="{00000000-0005-0000-0000-00001F6E0000}"/>
    <cellStyle name="Normal 40 2 2 4 2 5" xfId="8052" xr:uid="{00000000-0005-0000-0000-0000881F0000}"/>
    <cellStyle name="Normal 40 2 2 4 2 5 3" xfId="23152" xr:uid="{00000000-0005-0000-0000-0000865A0000}"/>
    <cellStyle name="Normal 40 2 2 4 2 7" xfId="18139" xr:uid="{00000000-0005-0000-0000-0000F1460000}"/>
    <cellStyle name="Normal 40 2 2 4 3" xfId="3835" xr:uid="{00000000-0005-0000-0000-00000E0F0000}"/>
    <cellStyle name="Normal 40 2 2 4 3 2" xfId="13908" xr:uid="{00000000-0005-0000-0000-000068360000}"/>
    <cellStyle name="Normal 40 2 2 4 3 2 3" xfId="29004" xr:uid="{00000000-0005-0000-0000-000062710000}"/>
    <cellStyle name="Normal 40 2 2 4 3 3" xfId="8888" xr:uid="{00000000-0005-0000-0000-0000CC220000}"/>
    <cellStyle name="Normal 40 2 2 4 3 3 3" xfId="23987" xr:uid="{00000000-0005-0000-0000-0000C95D0000}"/>
    <cellStyle name="Normal 40 2 2 4 3 5" xfId="18974" xr:uid="{00000000-0005-0000-0000-0000344A0000}"/>
    <cellStyle name="Normal 40 2 2 4 4" xfId="5527" xr:uid="{00000000-0005-0000-0000-0000AB150000}"/>
    <cellStyle name="Normal 40 2 2 4 4 2" xfId="15579" xr:uid="{00000000-0005-0000-0000-0000EF3C0000}"/>
    <cellStyle name="Normal 40 2 2 4 4 2 3" xfId="30675" xr:uid="{00000000-0005-0000-0000-0000E9770000}"/>
    <cellStyle name="Normal 40 2 2 4 4 3" xfId="10559" xr:uid="{00000000-0005-0000-0000-000053290000}"/>
    <cellStyle name="Normal 40 2 2 4 4 3 3" xfId="25658" xr:uid="{00000000-0005-0000-0000-000050640000}"/>
    <cellStyle name="Normal 40 2 2 4 4 5" xfId="20645" xr:uid="{00000000-0005-0000-0000-0000BB500000}"/>
    <cellStyle name="Normal 40 2 2 4 5" xfId="12237" xr:uid="{00000000-0005-0000-0000-0000E12F0000}"/>
    <cellStyle name="Normal 40 2 2 4 5 3" xfId="27333" xr:uid="{00000000-0005-0000-0000-0000DB6A0000}"/>
    <cellStyle name="Normal 40 2 2 4 6" xfId="7216" xr:uid="{00000000-0005-0000-0000-0000441C0000}"/>
    <cellStyle name="Normal 40 2 2 4 6 3" xfId="22316" xr:uid="{00000000-0005-0000-0000-000042570000}"/>
    <cellStyle name="Normal 40 2 2 4 8" xfId="17303" xr:uid="{00000000-0005-0000-0000-0000AD430000}"/>
    <cellStyle name="Normal 40 2 2 5" xfId="2565" xr:uid="{00000000-0005-0000-0000-0000170A0000}"/>
    <cellStyle name="Normal 40 2 2 5 2" xfId="4254" xr:uid="{00000000-0005-0000-0000-0000B1100000}"/>
    <cellStyle name="Normal 40 2 2 5 2 2" xfId="14326" xr:uid="{00000000-0005-0000-0000-00000A380000}"/>
    <cellStyle name="Normal 40 2 2 5 2 2 3" xfId="29422" xr:uid="{00000000-0005-0000-0000-000004730000}"/>
    <cellStyle name="Normal 40 2 2 5 2 3" xfId="9306" xr:uid="{00000000-0005-0000-0000-00006E240000}"/>
    <cellStyle name="Normal 40 2 2 5 2 3 3" xfId="24405" xr:uid="{00000000-0005-0000-0000-00006B5F0000}"/>
    <cellStyle name="Normal 40 2 2 5 2 5" xfId="19392" xr:uid="{00000000-0005-0000-0000-0000D64B0000}"/>
    <cellStyle name="Normal 40 2 2 5 3" xfId="5945" xr:uid="{00000000-0005-0000-0000-00004D170000}"/>
    <cellStyle name="Normal 40 2 2 5 3 2" xfId="15997" xr:uid="{00000000-0005-0000-0000-0000913E0000}"/>
    <cellStyle name="Normal 40 2 2 5 3 3" xfId="10977" xr:uid="{00000000-0005-0000-0000-0000F52A0000}"/>
    <cellStyle name="Normal 40 2 2 5 3 3 3" xfId="26076" xr:uid="{00000000-0005-0000-0000-0000F2650000}"/>
    <cellStyle name="Normal 40 2 2 5 3 5" xfId="21063" xr:uid="{00000000-0005-0000-0000-00005D520000}"/>
    <cellStyle name="Normal 40 2 2 5 4" xfId="12655" xr:uid="{00000000-0005-0000-0000-000083310000}"/>
    <cellStyle name="Normal 40 2 2 5 4 3" xfId="27751" xr:uid="{00000000-0005-0000-0000-00007D6C0000}"/>
    <cellStyle name="Normal 40 2 2 5 5" xfId="7634" xr:uid="{00000000-0005-0000-0000-0000E61D0000}"/>
    <cellStyle name="Normal 40 2 2 5 5 3" xfId="22734" xr:uid="{00000000-0005-0000-0000-0000E4580000}"/>
    <cellStyle name="Normal 40 2 2 5 7" xfId="17721" xr:uid="{00000000-0005-0000-0000-00004F450000}"/>
    <cellStyle name="Normal 40 2 2 6" xfId="3417" xr:uid="{00000000-0005-0000-0000-00006C0D0000}"/>
    <cellStyle name="Normal 40 2 2 6 2" xfId="13490" xr:uid="{00000000-0005-0000-0000-0000C6340000}"/>
    <cellStyle name="Normal 40 2 2 6 2 3" xfId="28586" xr:uid="{00000000-0005-0000-0000-0000C06F0000}"/>
    <cellStyle name="Normal 40 2 2 6 3" xfId="8470" xr:uid="{00000000-0005-0000-0000-00002A210000}"/>
    <cellStyle name="Normal 40 2 2 6 3 3" xfId="23569" xr:uid="{00000000-0005-0000-0000-0000275C0000}"/>
    <cellStyle name="Normal 40 2 2 6 5" xfId="18556" xr:uid="{00000000-0005-0000-0000-000092480000}"/>
    <cellStyle name="Normal 40 2 2 7" xfId="5109" xr:uid="{00000000-0005-0000-0000-000009140000}"/>
    <cellStyle name="Normal 40 2 2 7 2" xfId="15161" xr:uid="{00000000-0005-0000-0000-00004D3B0000}"/>
    <cellStyle name="Normal 40 2 2 7 2 3" xfId="30257" xr:uid="{00000000-0005-0000-0000-000047760000}"/>
    <cellStyle name="Normal 40 2 2 7 3" xfId="10141" xr:uid="{00000000-0005-0000-0000-0000B1270000}"/>
    <cellStyle name="Normal 40 2 2 7 3 3" xfId="25240" xr:uid="{00000000-0005-0000-0000-0000AE620000}"/>
    <cellStyle name="Normal 40 2 2 7 5" xfId="20227" xr:uid="{00000000-0005-0000-0000-0000194F0000}"/>
    <cellStyle name="Normal 40 2 2 8" xfId="11819" xr:uid="{00000000-0005-0000-0000-00003F2E0000}"/>
    <cellStyle name="Normal 40 2 2 8 3" xfId="26915" xr:uid="{00000000-0005-0000-0000-000039690000}"/>
    <cellStyle name="Normal 40 2 2 9" xfId="6798" xr:uid="{00000000-0005-0000-0000-0000A21A0000}"/>
    <cellStyle name="Normal 40 2 2 9 3" xfId="21898" xr:uid="{00000000-0005-0000-0000-0000A0550000}"/>
    <cellStyle name="Normal 40 2 3" xfId="1764" xr:uid="{00000000-0005-0000-0000-0000F6060000}"/>
    <cellStyle name="Normal 40 2 3 10" xfId="16937" xr:uid="{00000000-0005-0000-0000-00003F420000}"/>
    <cellStyle name="Normal 40 2 3 2" xfId="1983" xr:uid="{00000000-0005-0000-0000-0000D1070000}"/>
    <cellStyle name="Normal 40 2 3 2 2" xfId="2404" xr:uid="{00000000-0005-0000-0000-000076090000}"/>
    <cellStyle name="Normal 40 2 3 2 2 2" xfId="3243" xr:uid="{00000000-0005-0000-0000-0000BD0C0000}"/>
    <cellStyle name="Normal 40 2 3 2 2 2 2" xfId="4932" xr:uid="{00000000-0005-0000-0000-000057130000}"/>
    <cellStyle name="Normal 40 2 3 2 2 2 2 2" xfId="15004" xr:uid="{00000000-0005-0000-0000-0000B03A0000}"/>
    <cellStyle name="Normal 40 2 3 2 2 2 2 2 3" xfId="30100" xr:uid="{00000000-0005-0000-0000-0000AA750000}"/>
    <cellStyle name="Normal 40 2 3 2 2 2 2 3" xfId="9984" xr:uid="{00000000-0005-0000-0000-000014270000}"/>
    <cellStyle name="Normal 40 2 3 2 2 2 2 3 3" xfId="25083" xr:uid="{00000000-0005-0000-0000-000011620000}"/>
    <cellStyle name="Normal 40 2 3 2 2 2 2 5" xfId="20070" xr:uid="{00000000-0005-0000-0000-00007C4E0000}"/>
    <cellStyle name="Normal 40 2 3 2 2 2 3" xfId="6623" xr:uid="{00000000-0005-0000-0000-0000F3190000}"/>
    <cellStyle name="Normal 40 2 3 2 2 2 3 2" xfId="16675" xr:uid="{00000000-0005-0000-0000-000037410000}"/>
    <cellStyle name="Normal 40 2 3 2 2 2 3 3" xfId="11655" xr:uid="{00000000-0005-0000-0000-00009B2D0000}"/>
    <cellStyle name="Normal 40 2 3 2 2 2 3 3 3" xfId="26754" xr:uid="{00000000-0005-0000-0000-000098680000}"/>
    <cellStyle name="Normal 40 2 3 2 2 2 3 5" xfId="21741" xr:uid="{00000000-0005-0000-0000-000003550000}"/>
    <cellStyle name="Normal 40 2 3 2 2 2 4" xfId="13333" xr:uid="{00000000-0005-0000-0000-000029340000}"/>
    <cellStyle name="Normal 40 2 3 2 2 2 4 3" xfId="28429" xr:uid="{00000000-0005-0000-0000-0000236F0000}"/>
    <cellStyle name="Normal 40 2 3 2 2 2 5" xfId="8312" xr:uid="{00000000-0005-0000-0000-00008C200000}"/>
    <cellStyle name="Normal 40 2 3 2 2 2 5 3" xfId="23412" xr:uid="{00000000-0005-0000-0000-00008A5B0000}"/>
    <cellStyle name="Normal 40 2 3 2 2 2 7" xfId="18399" xr:uid="{00000000-0005-0000-0000-0000F5470000}"/>
    <cellStyle name="Normal 40 2 3 2 2 3" xfId="4095" xr:uid="{00000000-0005-0000-0000-000012100000}"/>
    <cellStyle name="Normal 40 2 3 2 2 3 2" xfId="14168" xr:uid="{00000000-0005-0000-0000-00006C370000}"/>
    <cellStyle name="Normal 40 2 3 2 2 3 2 3" xfId="29264" xr:uid="{00000000-0005-0000-0000-000066720000}"/>
    <cellStyle name="Normal 40 2 3 2 2 3 3" xfId="9148" xr:uid="{00000000-0005-0000-0000-0000D0230000}"/>
    <cellStyle name="Normal 40 2 3 2 2 3 3 3" xfId="24247" xr:uid="{00000000-0005-0000-0000-0000CD5E0000}"/>
    <cellStyle name="Normal 40 2 3 2 2 3 5" xfId="19234" xr:uid="{00000000-0005-0000-0000-0000384B0000}"/>
    <cellStyle name="Normal 40 2 3 2 2 4" xfId="5787" xr:uid="{00000000-0005-0000-0000-0000AF160000}"/>
    <cellStyle name="Normal 40 2 3 2 2 4 2" xfId="15839" xr:uid="{00000000-0005-0000-0000-0000F33D0000}"/>
    <cellStyle name="Normal 40 2 3 2 2 4 3" xfId="10819" xr:uid="{00000000-0005-0000-0000-0000572A0000}"/>
    <cellStyle name="Normal 40 2 3 2 2 4 3 3" xfId="25918" xr:uid="{00000000-0005-0000-0000-000054650000}"/>
    <cellStyle name="Normal 40 2 3 2 2 4 5" xfId="20905" xr:uid="{00000000-0005-0000-0000-0000BF510000}"/>
    <cellStyle name="Normal 40 2 3 2 2 5" xfId="12497" xr:uid="{00000000-0005-0000-0000-0000E5300000}"/>
    <cellStyle name="Normal 40 2 3 2 2 5 3" xfId="27593" xr:uid="{00000000-0005-0000-0000-0000DF6B0000}"/>
    <cellStyle name="Normal 40 2 3 2 2 6" xfId="7476" xr:uid="{00000000-0005-0000-0000-0000481D0000}"/>
    <cellStyle name="Normal 40 2 3 2 2 6 3" xfId="22576" xr:uid="{00000000-0005-0000-0000-000046580000}"/>
    <cellStyle name="Normal 40 2 3 2 2 8" xfId="17563" xr:uid="{00000000-0005-0000-0000-0000B1440000}"/>
    <cellStyle name="Normal 40 2 3 2 3" xfId="2825" xr:uid="{00000000-0005-0000-0000-00001B0B0000}"/>
    <cellStyle name="Normal 40 2 3 2 3 2" xfId="4514" xr:uid="{00000000-0005-0000-0000-0000B5110000}"/>
    <cellStyle name="Normal 40 2 3 2 3 2 2" xfId="14586" xr:uid="{00000000-0005-0000-0000-00000E390000}"/>
    <cellStyle name="Normal 40 2 3 2 3 2 2 3" xfId="29682" xr:uid="{00000000-0005-0000-0000-000008740000}"/>
    <cellStyle name="Normal 40 2 3 2 3 2 3" xfId="9566" xr:uid="{00000000-0005-0000-0000-000072250000}"/>
    <cellStyle name="Normal 40 2 3 2 3 2 3 3" xfId="24665" xr:uid="{00000000-0005-0000-0000-00006F600000}"/>
    <cellStyle name="Normal 40 2 3 2 3 2 5" xfId="19652" xr:uid="{00000000-0005-0000-0000-0000DA4C0000}"/>
    <cellStyle name="Normal 40 2 3 2 3 3" xfId="6205" xr:uid="{00000000-0005-0000-0000-000051180000}"/>
    <cellStyle name="Normal 40 2 3 2 3 3 2" xfId="16257" xr:uid="{00000000-0005-0000-0000-0000953F0000}"/>
    <cellStyle name="Normal 40 2 3 2 3 3 3" xfId="11237" xr:uid="{00000000-0005-0000-0000-0000F92B0000}"/>
    <cellStyle name="Normal 40 2 3 2 3 3 3 3" xfId="26336" xr:uid="{00000000-0005-0000-0000-0000F6660000}"/>
    <cellStyle name="Normal 40 2 3 2 3 3 5" xfId="21323" xr:uid="{00000000-0005-0000-0000-000061530000}"/>
    <cellStyle name="Normal 40 2 3 2 3 4" xfId="12915" xr:uid="{00000000-0005-0000-0000-000087320000}"/>
    <cellStyle name="Normal 40 2 3 2 3 4 3" xfId="28011" xr:uid="{00000000-0005-0000-0000-0000816D0000}"/>
    <cellStyle name="Normal 40 2 3 2 3 5" xfId="7894" xr:uid="{00000000-0005-0000-0000-0000EA1E0000}"/>
    <cellStyle name="Normal 40 2 3 2 3 5 3" xfId="22994" xr:uid="{00000000-0005-0000-0000-0000E8590000}"/>
    <cellStyle name="Normal 40 2 3 2 3 7" xfId="17981" xr:uid="{00000000-0005-0000-0000-000053460000}"/>
    <cellStyle name="Normal 40 2 3 2 4" xfId="3677" xr:uid="{00000000-0005-0000-0000-0000700E0000}"/>
    <cellStyle name="Normal 40 2 3 2 4 2" xfId="13750" xr:uid="{00000000-0005-0000-0000-0000CA350000}"/>
    <cellStyle name="Normal 40 2 3 2 4 2 3" xfId="28846" xr:uid="{00000000-0005-0000-0000-0000C4700000}"/>
    <cellStyle name="Normal 40 2 3 2 4 3" xfId="8730" xr:uid="{00000000-0005-0000-0000-00002E220000}"/>
    <cellStyle name="Normal 40 2 3 2 4 3 3" xfId="23829" xr:uid="{00000000-0005-0000-0000-00002B5D0000}"/>
    <cellStyle name="Normal 40 2 3 2 4 5" xfId="18816" xr:uid="{00000000-0005-0000-0000-000096490000}"/>
    <cellStyle name="Normal 40 2 3 2 5" xfId="5369" xr:uid="{00000000-0005-0000-0000-00000D150000}"/>
    <cellStyle name="Normal 40 2 3 2 5 2" xfId="15421" xr:uid="{00000000-0005-0000-0000-0000513C0000}"/>
    <cellStyle name="Normal 40 2 3 2 5 2 3" xfId="30517" xr:uid="{00000000-0005-0000-0000-00004B770000}"/>
    <cellStyle name="Normal 40 2 3 2 5 3" xfId="10401" xr:uid="{00000000-0005-0000-0000-0000B5280000}"/>
    <cellStyle name="Normal 40 2 3 2 5 3 3" xfId="25500" xr:uid="{00000000-0005-0000-0000-0000B2630000}"/>
    <cellStyle name="Normal 40 2 3 2 5 5" xfId="20487" xr:uid="{00000000-0005-0000-0000-00001D500000}"/>
    <cellStyle name="Normal 40 2 3 2 6" xfId="12079" xr:uid="{00000000-0005-0000-0000-0000432F0000}"/>
    <cellStyle name="Normal 40 2 3 2 6 3" xfId="27175" xr:uid="{00000000-0005-0000-0000-00003D6A0000}"/>
    <cellStyle name="Normal 40 2 3 2 7" xfId="7058" xr:uid="{00000000-0005-0000-0000-0000A61B0000}"/>
    <cellStyle name="Normal 40 2 3 2 7 3" xfId="22158" xr:uid="{00000000-0005-0000-0000-0000A4560000}"/>
    <cellStyle name="Normal 40 2 3 2 9" xfId="17145" xr:uid="{00000000-0005-0000-0000-00000F430000}"/>
    <cellStyle name="Normal 40 2 3 3" xfId="2196" xr:uid="{00000000-0005-0000-0000-0000A6080000}"/>
    <cellStyle name="Normal 40 2 3 3 2" xfId="3035" xr:uid="{00000000-0005-0000-0000-0000ED0B0000}"/>
    <cellStyle name="Normal 40 2 3 3 2 2" xfId="4724" xr:uid="{00000000-0005-0000-0000-000087120000}"/>
    <cellStyle name="Normal 40 2 3 3 2 2 2" xfId="14796" xr:uid="{00000000-0005-0000-0000-0000E0390000}"/>
    <cellStyle name="Normal 40 2 3 3 2 2 2 3" xfId="29892" xr:uid="{00000000-0005-0000-0000-0000DA740000}"/>
    <cellStyle name="Normal 40 2 3 3 2 2 3" xfId="9776" xr:uid="{00000000-0005-0000-0000-000044260000}"/>
    <cellStyle name="Normal 40 2 3 3 2 2 3 3" xfId="24875" xr:uid="{00000000-0005-0000-0000-000041610000}"/>
    <cellStyle name="Normal 40 2 3 3 2 2 5" xfId="19862" xr:uid="{00000000-0005-0000-0000-0000AC4D0000}"/>
    <cellStyle name="Normal 40 2 3 3 2 3" xfId="6415" xr:uid="{00000000-0005-0000-0000-000023190000}"/>
    <cellStyle name="Normal 40 2 3 3 2 3 2" xfId="16467" xr:uid="{00000000-0005-0000-0000-000067400000}"/>
    <cellStyle name="Normal 40 2 3 3 2 3 3" xfId="11447" xr:uid="{00000000-0005-0000-0000-0000CB2C0000}"/>
    <cellStyle name="Normal 40 2 3 3 2 3 3 3" xfId="26546" xr:uid="{00000000-0005-0000-0000-0000C8670000}"/>
    <cellStyle name="Normal 40 2 3 3 2 3 5" xfId="21533" xr:uid="{00000000-0005-0000-0000-000033540000}"/>
    <cellStyle name="Normal 40 2 3 3 2 4" xfId="13125" xr:uid="{00000000-0005-0000-0000-000059330000}"/>
    <cellStyle name="Normal 40 2 3 3 2 4 3" xfId="28221" xr:uid="{00000000-0005-0000-0000-0000536E0000}"/>
    <cellStyle name="Normal 40 2 3 3 2 5" xfId="8104" xr:uid="{00000000-0005-0000-0000-0000BC1F0000}"/>
    <cellStyle name="Normal 40 2 3 3 2 5 3" xfId="23204" xr:uid="{00000000-0005-0000-0000-0000BA5A0000}"/>
    <cellStyle name="Normal 40 2 3 3 2 7" xfId="18191" xr:uid="{00000000-0005-0000-0000-000025470000}"/>
    <cellStyle name="Normal 40 2 3 3 3" xfId="3887" xr:uid="{00000000-0005-0000-0000-0000420F0000}"/>
    <cellStyle name="Normal 40 2 3 3 3 2" xfId="13960" xr:uid="{00000000-0005-0000-0000-00009C360000}"/>
    <cellStyle name="Normal 40 2 3 3 3 2 3" xfId="29056" xr:uid="{00000000-0005-0000-0000-000096710000}"/>
    <cellStyle name="Normal 40 2 3 3 3 3" xfId="8940" xr:uid="{00000000-0005-0000-0000-000000230000}"/>
    <cellStyle name="Normal 40 2 3 3 3 3 3" xfId="24039" xr:uid="{00000000-0005-0000-0000-0000FD5D0000}"/>
    <cellStyle name="Normal 40 2 3 3 3 5" xfId="19026" xr:uid="{00000000-0005-0000-0000-0000684A0000}"/>
    <cellStyle name="Normal 40 2 3 3 4" xfId="5579" xr:uid="{00000000-0005-0000-0000-0000DF150000}"/>
    <cellStyle name="Normal 40 2 3 3 4 2" xfId="15631" xr:uid="{00000000-0005-0000-0000-0000233D0000}"/>
    <cellStyle name="Normal 40 2 3 3 4 2 3" xfId="30727" xr:uid="{00000000-0005-0000-0000-00001D780000}"/>
    <cellStyle name="Normal 40 2 3 3 4 3" xfId="10611" xr:uid="{00000000-0005-0000-0000-000087290000}"/>
    <cellStyle name="Normal 40 2 3 3 4 3 3" xfId="25710" xr:uid="{00000000-0005-0000-0000-000084640000}"/>
    <cellStyle name="Normal 40 2 3 3 4 5" xfId="20697" xr:uid="{00000000-0005-0000-0000-0000EF500000}"/>
    <cellStyle name="Normal 40 2 3 3 5" xfId="12289" xr:uid="{00000000-0005-0000-0000-000015300000}"/>
    <cellStyle name="Normal 40 2 3 3 5 3" xfId="27385" xr:uid="{00000000-0005-0000-0000-00000F6B0000}"/>
    <cellStyle name="Normal 40 2 3 3 6" xfId="7268" xr:uid="{00000000-0005-0000-0000-0000781C0000}"/>
    <cellStyle name="Normal 40 2 3 3 6 3" xfId="22368" xr:uid="{00000000-0005-0000-0000-000076570000}"/>
    <cellStyle name="Normal 40 2 3 3 8" xfId="17355" xr:uid="{00000000-0005-0000-0000-0000E1430000}"/>
    <cellStyle name="Normal 40 2 3 4" xfId="2617" xr:uid="{00000000-0005-0000-0000-00004B0A0000}"/>
    <cellStyle name="Normal 40 2 3 4 2" xfId="4306" xr:uid="{00000000-0005-0000-0000-0000E5100000}"/>
    <cellStyle name="Normal 40 2 3 4 2 2" xfId="14378" xr:uid="{00000000-0005-0000-0000-00003E380000}"/>
    <cellStyle name="Normal 40 2 3 4 2 2 3" xfId="29474" xr:uid="{00000000-0005-0000-0000-000038730000}"/>
    <cellStyle name="Normal 40 2 3 4 2 3" xfId="9358" xr:uid="{00000000-0005-0000-0000-0000A2240000}"/>
    <cellStyle name="Normal 40 2 3 4 2 3 3" xfId="24457" xr:uid="{00000000-0005-0000-0000-00009F5F0000}"/>
    <cellStyle name="Normal 40 2 3 4 2 5" xfId="19444" xr:uid="{00000000-0005-0000-0000-00000A4C0000}"/>
    <cellStyle name="Normal 40 2 3 4 3" xfId="5997" xr:uid="{00000000-0005-0000-0000-000081170000}"/>
    <cellStyle name="Normal 40 2 3 4 3 2" xfId="16049" xr:uid="{00000000-0005-0000-0000-0000C53E0000}"/>
    <cellStyle name="Normal 40 2 3 4 3 3" xfId="11029" xr:uid="{00000000-0005-0000-0000-0000292B0000}"/>
    <cellStyle name="Normal 40 2 3 4 3 3 3" xfId="26128" xr:uid="{00000000-0005-0000-0000-000026660000}"/>
    <cellStyle name="Normal 40 2 3 4 3 5" xfId="21115" xr:uid="{00000000-0005-0000-0000-000091520000}"/>
    <cellStyle name="Normal 40 2 3 4 4" xfId="12707" xr:uid="{00000000-0005-0000-0000-0000B7310000}"/>
    <cellStyle name="Normal 40 2 3 4 4 3" xfId="27803" xr:uid="{00000000-0005-0000-0000-0000B16C0000}"/>
    <cellStyle name="Normal 40 2 3 4 5" xfId="7686" xr:uid="{00000000-0005-0000-0000-00001A1E0000}"/>
    <cellStyle name="Normal 40 2 3 4 5 3" xfId="22786" xr:uid="{00000000-0005-0000-0000-000018590000}"/>
    <cellStyle name="Normal 40 2 3 4 7" xfId="17773" xr:uid="{00000000-0005-0000-0000-000083450000}"/>
    <cellStyle name="Normal 40 2 3 5" xfId="3469" xr:uid="{00000000-0005-0000-0000-0000A00D0000}"/>
    <cellStyle name="Normal 40 2 3 5 2" xfId="13542" xr:uid="{00000000-0005-0000-0000-0000FA340000}"/>
    <cellStyle name="Normal 40 2 3 5 2 3" xfId="28638" xr:uid="{00000000-0005-0000-0000-0000F46F0000}"/>
    <cellStyle name="Normal 40 2 3 5 3" xfId="8522" xr:uid="{00000000-0005-0000-0000-00005E210000}"/>
    <cellStyle name="Normal 40 2 3 5 3 3" xfId="23621" xr:uid="{00000000-0005-0000-0000-00005B5C0000}"/>
    <cellStyle name="Normal 40 2 3 5 5" xfId="18608" xr:uid="{00000000-0005-0000-0000-0000C6480000}"/>
    <cellStyle name="Normal 40 2 3 6" xfId="5161" xr:uid="{00000000-0005-0000-0000-00003D140000}"/>
    <cellStyle name="Normal 40 2 3 6 2" xfId="15213" xr:uid="{00000000-0005-0000-0000-0000813B0000}"/>
    <cellStyle name="Normal 40 2 3 6 2 3" xfId="30309" xr:uid="{00000000-0005-0000-0000-00007B760000}"/>
    <cellStyle name="Normal 40 2 3 6 3" xfId="10193" xr:uid="{00000000-0005-0000-0000-0000E5270000}"/>
    <cellStyle name="Normal 40 2 3 6 3 3" xfId="25292" xr:uid="{00000000-0005-0000-0000-0000E2620000}"/>
    <cellStyle name="Normal 40 2 3 6 5" xfId="20279" xr:uid="{00000000-0005-0000-0000-00004D4F0000}"/>
    <cellStyle name="Normal 40 2 3 7" xfId="11871" xr:uid="{00000000-0005-0000-0000-0000732E0000}"/>
    <cellStyle name="Normal 40 2 3 7 3" xfId="26967" xr:uid="{00000000-0005-0000-0000-00006D690000}"/>
    <cellStyle name="Normal 40 2 3 8" xfId="6850" xr:uid="{00000000-0005-0000-0000-0000D61A0000}"/>
    <cellStyle name="Normal 40 2 3 8 3" xfId="21950" xr:uid="{00000000-0005-0000-0000-0000D4550000}"/>
    <cellStyle name="Normal 40 2 4" xfId="1877" xr:uid="{00000000-0005-0000-0000-000067070000}"/>
    <cellStyle name="Normal 40 2 4 2" xfId="2300" xr:uid="{00000000-0005-0000-0000-00000E090000}"/>
    <cellStyle name="Normal 40 2 4 2 2" xfId="3139" xr:uid="{00000000-0005-0000-0000-0000550C0000}"/>
    <cellStyle name="Normal 40 2 4 2 2 2" xfId="4828" xr:uid="{00000000-0005-0000-0000-0000EF120000}"/>
    <cellStyle name="Normal 40 2 4 2 2 2 2" xfId="14900" xr:uid="{00000000-0005-0000-0000-0000483A0000}"/>
    <cellStyle name="Normal 40 2 4 2 2 2 2 3" xfId="29996" xr:uid="{00000000-0005-0000-0000-000042750000}"/>
    <cellStyle name="Normal 40 2 4 2 2 2 3" xfId="9880" xr:uid="{00000000-0005-0000-0000-0000AC260000}"/>
    <cellStyle name="Normal 40 2 4 2 2 2 3 3" xfId="24979" xr:uid="{00000000-0005-0000-0000-0000A9610000}"/>
    <cellStyle name="Normal 40 2 4 2 2 2 5" xfId="19966" xr:uid="{00000000-0005-0000-0000-0000144E0000}"/>
    <cellStyle name="Normal 40 2 4 2 2 3" xfId="6519" xr:uid="{00000000-0005-0000-0000-00008B190000}"/>
    <cellStyle name="Normal 40 2 4 2 2 3 2" xfId="16571" xr:uid="{00000000-0005-0000-0000-0000CF400000}"/>
    <cellStyle name="Normal 40 2 4 2 2 3 3" xfId="11551" xr:uid="{00000000-0005-0000-0000-0000332D0000}"/>
    <cellStyle name="Normal 40 2 4 2 2 3 3 3" xfId="26650" xr:uid="{00000000-0005-0000-0000-000030680000}"/>
    <cellStyle name="Normal 40 2 4 2 2 3 5" xfId="21637" xr:uid="{00000000-0005-0000-0000-00009B540000}"/>
    <cellStyle name="Normal 40 2 4 2 2 4" xfId="13229" xr:uid="{00000000-0005-0000-0000-0000C1330000}"/>
    <cellStyle name="Normal 40 2 4 2 2 4 3" xfId="28325" xr:uid="{00000000-0005-0000-0000-0000BB6E0000}"/>
    <cellStyle name="Normal 40 2 4 2 2 5" xfId="8208" xr:uid="{00000000-0005-0000-0000-000024200000}"/>
    <cellStyle name="Normal 40 2 4 2 2 5 3" xfId="23308" xr:uid="{00000000-0005-0000-0000-0000225B0000}"/>
    <cellStyle name="Normal 40 2 4 2 2 7" xfId="18295" xr:uid="{00000000-0005-0000-0000-00008D470000}"/>
    <cellStyle name="Normal 40 2 4 2 3" xfId="3991" xr:uid="{00000000-0005-0000-0000-0000AA0F0000}"/>
    <cellStyle name="Normal 40 2 4 2 3 2" xfId="14064" xr:uid="{00000000-0005-0000-0000-000004370000}"/>
    <cellStyle name="Normal 40 2 4 2 3 2 3" xfId="29160" xr:uid="{00000000-0005-0000-0000-0000FE710000}"/>
    <cellStyle name="Normal 40 2 4 2 3 3" xfId="9044" xr:uid="{00000000-0005-0000-0000-000068230000}"/>
    <cellStyle name="Normal 40 2 4 2 3 3 3" xfId="24143" xr:uid="{00000000-0005-0000-0000-0000655E0000}"/>
    <cellStyle name="Normal 40 2 4 2 3 5" xfId="19130" xr:uid="{00000000-0005-0000-0000-0000D04A0000}"/>
    <cellStyle name="Normal 40 2 4 2 4" xfId="5683" xr:uid="{00000000-0005-0000-0000-000047160000}"/>
    <cellStyle name="Normal 40 2 4 2 4 2" xfId="15735" xr:uid="{00000000-0005-0000-0000-00008B3D0000}"/>
    <cellStyle name="Normal 40 2 4 2 4 2 3" xfId="30831" xr:uid="{00000000-0005-0000-0000-000085780000}"/>
    <cellStyle name="Normal 40 2 4 2 4 3" xfId="10715" xr:uid="{00000000-0005-0000-0000-0000EF290000}"/>
    <cellStyle name="Normal 40 2 4 2 4 3 3" xfId="25814" xr:uid="{00000000-0005-0000-0000-0000EC640000}"/>
    <cellStyle name="Normal 40 2 4 2 4 5" xfId="20801" xr:uid="{00000000-0005-0000-0000-000057510000}"/>
    <cellStyle name="Normal 40 2 4 2 5" xfId="12393" xr:uid="{00000000-0005-0000-0000-00007D300000}"/>
    <cellStyle name="Normal 40 2 4 2 5 3" xfId="27489" xr:uid="{00000000-0005-0000-0000-0000776B0000}"/>
    <cellStyle name="Normal 40 2 4 2 6" xfId="7372" xr:uid="{00000000-0005-0000-0000-0000E01C0000}"/>
    <cellStyle name="Normal 40 2 4 2 6 3" xfId="22472" xr:uid="{00000000-0005-0000-0000-0000DE570000}"/>
    <cellStyle name="Normal 40 2 4 2 8" xfId="17459" xr:uid="{00000000-0005-0000-0000-000049440000}"/>
    <cellStyle name="Normal 40 2 4 3" xfId="2721" xr:uid="{00000000-0005-0000-0000-0000B30A0000}"/>
    <cellStyle name="Normal 40 2 4 3 2" xfId="4410" xr:uid="{00000000-0005-0000-0000-00004D110000}"/>
    <cellStyle name="Normal 40 2 4 3 2 2" xfId="14482" xr:uid="{00000000-0005-0000-0000-0000A6380000}"/>
    <cellStyle name="Normal 40 2 4 3 2 2 3" xfId="29578" xr:uid="{00000000-0005-0000-0000-0000A0730000}"/>
    <cellStyle name="Normal 40 2 4 3 2 3" xfId="9462" xr:uid="{00000000-0005-0000-0000-00000A250000}"/>
    <cellStyle name="Normal 40 2 4 3 2 3 3" xfId="24561" xr:uid="{00000000-0005-0000-0000-000007600000}"/>
    <cellStyle name="Normal 40 2 4 3 2 5" xfId="19548" xr:uid="{00000000-0005-0000-0000-0000724C0000}"/>
    <cellStyle name="Normal 40 2 4 3 3" xfId="6101" xr:uid="{00000000-0005-0000-0000-0000E9170000}"/>
    <cellStyle name="Normal 40 2 4 3 3 2" xfId="16153" xr:uid="{00000000-0005-0000-0000-00002D3F0000}"/>
    <cellStyle name="Normal 40 2 4 3 3 3" xfId="11133" xr:uid="{00000000-0005-0000-0000-0000912B0000}"/>
    <cellStyle name="Normal 40 2 4 3 3 3 3" xfId="26232" xr:uid="{00000000-0005-0000-0000-00008E660000}"/>
    <cellStyle name="Normal 40 2 4 3 3 5" xfId="21219" xr:uid="{00000000-0005-0000-0000-0000F9520000}"/>
    <cellStyle name="Normal 40 2 4 3 4" xfId="12811" xr:uid="{00000000-0005-0000-0000-00001F320000}"/>
    <cellStyle name="Normal 40 2 4 3 4 3" xfId="27907" xr:uid="{00000000-0005-0000-0000-0000196D0000}"/>
    <cellStyle name="Normal 40 2 4 3 5" xfId="7790" xr:uid="{00000000-0005-0000-0000-0000821E0000}"/>
    <cellStyle name="Normal 40 2 4 3 5 3" xfId="22890" xr:uid="{00000000-0005-0000-0000-000080590000}"/>
    <cellStyle name="Normal 40 2 4 3 7" xfId="17877" xr:uid="{00000000-0005-0000-0000-0000EB450000}"/>
    <cellStyle name="Normal 40 2 4 4" xfId="3573" xr:uid="{00000000-0005-0000-0000-0000080E0000}"/>
    <cellStyle name="Normal 40 2 4 4 2" xfId="13646" xr:uid="{00000000-0005-0000-0000-000062350000}"/>
    <cellStyle name="Normal 40 2 4 4 2 3" xfId="28742" xr:uid="{00000000-0005-0000-0000-00005C700000}"/>
    <cellStyle name="Normal 40 2 4 4 3" xfId="8626" xr:uid="{00000000-0005-0000-0000-0000C6210000}"/>
    <cellStyle name="Normal 40 2 4 4 3 3" xfId="23725" xr:uid="{00000000-0005-0000-0000-0000C35C0000}"/>
    <cellStyle name="Normal 40 2 4 4 5" xfId="18712" xr:uid="{00000000-0005-0000-0000-00002E490000}"/>
    <cellStyle name="Normal 40 2 4 5" xfId="5265" xr:uid="{00000000-0005-0000-0000-0000A5140000}"/>
    <cellStyle name="Normal 40 2 4 5 2" xfId="15317" xr:uid="{00000000-0005-0000-0000-0000E93B0000}"/>
    <cellStyle name="Normal 40 2 4 5 2 3" xfId="30413" xr:uid="{00000000-0005-0000-0000-0000E3760000}"/>
    <cellStyle name="Normal 40 2 4 5 3" xfId="10297" xr:uid="{00000000-0005-0000-0000-00004D280000}"/>
    <cellStyle name="Normal 40 2 4 5 3 3" xfId="25396" xr:uid="{00000000-0005-0000-0000-00004A630000}"/>
    <cellStyle name="Normal 40 2 4 5 5" xfId="20383" xr:uid="{00000000-0005-0000-0000-0000B54F0000}"/>
    <cellStyle name="Normal 40 2 4 6" xfId="11975" xr:uid="{00000000-0005-0000-0000-0000DB2E0000}"/>
    <cellStyle name="Normal 40 2 4 6 3" xfId="27071" xr:uid="{00000000-0005-0000-0000-0000D5690000}"/>
    <cellStyle name="Normal 40 2 4 7" xfId="6954" xr:uid="{00000000-0005-0000-0000-00003E1B0000}"/>
    <cellStyle name="Normal 40 2 4 7 3" xfId="22054" xr:uid="{00000000-0005-0000-0000-00003C560000}"/>
    <cellStyle name="Normal 40 2 4 9" xfId="17041" xr:uid="{00000000-0005-0000-0000-0000A7420000}"/>
    <cellStyle name="Normal 40 2 5" xfId="2090" xr:uid="{00000000-0005-0000-0000-00003C080000}"/>
    <cellStyle name="Normal 40 2 5 2" xfId="2931" xr:uid="{00000000-0005-0000-0000-0000850B0000}"/>
    <cellStyle name="Normal 40 2 5 2 2" xfId="4620" xr:uid="{00000000-0005-0000-0000-00001F120000}"/>
    <cellStyle name="Normal 40 2 5 2 2 2" xfId="14692" xr:uid="{00000000-0005-0000-0000-000078390000}"/>
    <cellStyle name="Normal 40 2 5 2 2 2 3" xfId="29788" xr:uid="{00000000-0005-0000-0000-000072740000}"/>
    <cellStyle name="Normal 40 2 5 2 2 3" xfId="9672" xr:uid="{00000000-0005-0000-0000-0000DC250000}"/>
    <cellStyle name="Normal 40 2 5 2 2 3 3" xfId="24771" xr:uid="{00000000-0005-0000-0000-0000D9600000}"/>
    <cellStyle name="Normal 40 2 5 2 2 5" xfId="19758" xr:uid="{00000000-0005-0000-0000-0000444D0000}"/>
    <cellStyle name="Normal 40 2 5 2 3" xfId="6311" xr:uid="{00000000-0005-0000-0000-0000BB180000}"/>
    <cellStyle name="Normal 40 2 5 2 3 2" xfId="16363" xr:uid="{00000000-0005-0000-0000-0000FF3F0000}"/>
    <cellStyle name="Normal 40 2 5 2 3 3" xfId="11343" xr:uid="{00000000-0005-0000-0000-0000632C0000}"/>
    <cellStyle name="Normal 40 2 5 2 3 3 3" xfId="26442" xr:uid="{00000000-0005-0000-0000-000060670000}"/>
    <cellStyle name="Normal 40 2 5 2 3 5" xfId="21429" xr:uid="{00000000-0005-0000-0000-0000CB530000}"/>
    <cellStyle name="Normal 40 2 5 2 4" xfId="13021" xr:uid="{00000000-0005-0000-0000-0000F1320000}"/>
    <cellStyle name="Normal 40 2 5 2 4 3" xfId="28117" xr:uid="{00000000-0005-0000-0000-0000EB6D0000}"/>
    <cellStyle name="Normal 40 2 5 2 5" xfId="8000" xr:uid="{00000000-0005-0000-0000-0000541F0000}"/>
    <cellStyle name="Normal 40 2 5 2 5 3" xfId="23100" xr:uid="{00000000-0005-0000-0000-0000525A0000}"/>
    <cellStyle name="Normal 40 2 5 2 7" xfId="18087" xr:uid="{00000000-0005-0000-0000-0000BD460000}"/>
    <cellStyle name="Normal 40 2 5 3" xfId="3783" xr:uid="{00000000-0005-0000-0000-0000DA0E0000}"/>
    <cellStyle name="Normal 40 2 5 3 2" xfId="13856" xr:uid="{00000000-0005-0000-0000-000034360000}"/>
    <cellStyle name="Normal 40 2 5 3 2 3" xfId="28952" xr:uid="{00000000-0005-0000-0000-00002E710000}"/>
    <cellStyle name="Normal 40 2 5 3 3" xfId="8836" xr:uid="{00000000-0005-0000-0000-000098220000}"/>
    <cellStyle name="Normal 40 2 5 3 3 3" xfId="23935" xr:uid="{00000000-0005-0000-0000-0000955D0000}"/>
    <cellStyle name="Normal 40 2 5 3 5" xfId="18922" xr:uid="{00000000-0005-0000-0000-0000004A0000}"/>
    <cellStyle name="Normal 40 2 5 4" xfId="5475" xr:uid="{00000000-0005-0000-0000-000077150000}"/>
    <cellStyle name="Normal 40 2 5 4 2" xfId="15527" xr:uid="{00000000-0005-0000-0000-0000BB3C0000}"/>
    <cellStyle name="Normal 40 2 5 4 2 3" xfId="30623" xr:uid="{00000000-0005-0000-0000-0000B5770000}"/>
    <cellStyle name="Normal 40 2 5 4 3" xfId="10507" xr:uid="{00000000-0005-0000-0000-00001F290000}"/>
    <cellStyle name="Normal 40 2 5 4 3 3" xfId="25606" xr:uid="{00000000-0005-0000-0000-00001C640000}"/>
    <cellStyle name="Normal 40 2 5 4 5" xfId="20593" xr:uid="{00000000-0005-0000-0000-000087500000}"/>
    <cellStyle name="Normal 40 2 5 5" xfId="12185" xr:uid="{00000000-0005-0000-0000-0000AD2F0000}"/>
    <cellStyle name="Normal 40 2 5 5 3" xfId="27281" xr:uid="{00000000-0005-0000-0000-0000A76A0000}"/>
    <cellStyle name="Normal 40 2 5 6" xfId="7164" xr:uid="{00000000-0005-0000-0000-0000101C0000}"/>
    <cellStyle name="Normal 40 2 5 6 3" xfId="22264" xr:uid="{00000000-0005-0000-0000-00000E570000}"/>
    <cellStyle name="Normal 40 2 5 8" xfId="17251" xr:uid="{00000000-0005-0000-0000-000079430000}"/>
    <cellStyle name="Normal 40 2 6" xfId="2511" xr:uid="{00000000-0005-0000-0000-0000E1090000}"/>
    <cellStyle name="Normal 40 2 6 2" xfId="4202" xr:uid="{00000000-0005-0000-0000-00007D100000}"/>
    <cellStyle name="Normal 40 2 6 2 2" xfId="14274" xr:uid="{00000000-0005-0000-0000-0000D6370000}"/>
    <cellStyle name="Normal 40 2 6 2 2 3" xfId="29370" xr:uid="{00000000-0005-0000-0000-0000D0720000}"/>
    <cellStyle name="Normal 40 2 6 2 3" xfId="9254" xr:uid="{00000000-0005-0000-0000-00003A240000}"/>
    <cellStyle name="Normal 40 2 6 2 3 3" xfId="24353" xr:uid="{00000000-0005-0000-0000-0000375F0000}"/>
    <cellStyle name="Normal 40 2 6 2 5" xfId="19340" xr:uid="{00000000-0005-0000-0000-0000A24B0000}"/>
    <cellStyle name="Normal 40 2 6 3" xfId="5893" xr:uid="{00000000-0005-0000-0000-000019170000}"/>
    <cellStyle name="Normal 40 2 6 3 2" xfId="15945" xr:uid="{00000000-0005-0000-0000-00005D3E0000}"/>
    <cellStyle name="Normal 40 2 6 3 3" xfId="10925" xr:uid="{00000000-0005-0000-0000-0000C12A0000}"/>
    <cellStyle name="Normal 40 2 6 3 3 3" xfId="26024" xr:uid="{00000000-0005-0000-0000-0000BE650000}"/>
    <cellStyle name="Normal 40 2 6 3 5" xfId="21011" xr:uid="{00000000-0005-0000-0000-000029520000}"/>
    <cellStyle name="Normal 40 2 6 4" xfId="12603" xr:uid="{00000000-0005-0000-0000-00004F310000}"/>
    <cellStyle name="Normal 40 2 6 4 3" xfId="27699" xr:uid="{00000000-0005-0000-0000-0000496C0000}"/>
    <cellStyle name="Normal 40 2 6 5" xfId="7582" xr:uid="{00000000-0005-0000-0000-0000B21D0000}"/>
    <cellStyle name="Normal 40 2 6 5 3" xfId="22682" xr:uid="{00000000-0005-0000-0000-0000B0580000}"/>
    <cellStyle name="Normal 40 2 6 7" xfId="17669" xr:uid="{00000000-0005-0000-0000-00001B450000}"/>
    <cellStyle name="Normal 40 2 7" xfId="3361" xr:uid="{00000000-0005-0000-0000-0000340D0000}"/>
    <cellStyle name="Normal 40 2 7 2" xfId="13438" xr:uid="{00000000-0005-0000-0000-000092340000}"/>
    <cellStyle name="Normal 40 2 7 2 3" xfId="28534" xr:uid="{00000000-0005-0000-0000-00008C6F0000}"/>
    <cellStyle name="Normal 40 2 7 3" xfId="8418" xr:uid="{00000000-0005-0000-0000-0000F6200000}"/>
    <cellStyle name="Normal 40 2 7 3 3" xfId="23517" xr:uid="{00000000-0005-0000-0000-0000F35B0000}"/>
    <cellStyle name="Normal 40 2 7 5" xfId="18504" xr:uid="{00000000-0005-0000-0000-00005E480000}"/>
    <cellStyle name="Normal 40 2 8" xfId="5054" xr:uid="{00000000-0005-0000-0000-0000D2130000}"/>
    <cellStyle name="Normal 40 2 8 2" xfId="15109" xr:uid="{00000000-0005-0000-0000-0000193B0000}"/>
    <cellStyle name="Normal 40 2 8 2 3" xfId="30205" xr:uid="{00000000-0005-0000-0000-000013760000}"/>
    <cellStyle name="Normal 40 2 8 3" xfId="10089" xr:uid="{00000000-0005-0000-0000-00007D270000}"/>
    <cellStyle name="Normal 40 2 8 3 3" xfId="25188" xr:uid="{00000000-0005-0000-0000-00007A620000}"/>
    <cellStyle name="Normal 40 2 8 5" xfId="20175" xr:uid="{00000000-0005-0000-0000-0000E54E0000}"/>
    <cellStyle name="Normal 40 2 9" xfId="11765" xr:uid="{00000000-0005-0000-0000-0000092E0000}"/>
    <cellStyle name="Normal 40 2 9 3" xfId="26863" xr:uid="{00000000-0005-0000-0000-000005690000}"/>
    <cellStyle name="Normal 41" xfId="952" xr:uid="{00000000-0005-0000-0000-0000C7030000}"/>
    <cellStyle name="Normal 41 2" xfId="1424" xr:uid="{00000000-0005-0000-0000-0000A1050000}"/>
    <cellStyle name="Normal 41 2 10" xfId="6745" xr:uid="{00000000-0005-0000-0000-00006D1A0000}"/>
    <cellStyle name="Normal 41 2 10 3" xfId="21847" xr:uid="{00000000-0005-0000-0000-00006D550000}"/>
    <cellStyle name="Normal 41 2 12" xfId="16832" xr:uid="{00000000-0005-0000-0000-0000D6410000}"/>
    <cellStyle name="Normal 41 2 2" xfId="1711" xr:uid="{00000000-0005-0000-0000-0000C1060000}"/>
    <cellStyle name="Normal 41 2 2 11" xfId="16886" xr:uid="{00000000-0005-0000-0000-00000C420000}"/>
    <cellStyle name="Normal 41 2 2 2" xfId="1819" xr:uid="{00000000-0005-0000-0000-00002D070000}"/>
    <cellStyle name="Normal 41 2 2 2 10" xfId="16990" xr:uid="{00000000-0005-0000-0000-000074420000}"/>
    <cellStyle name="Normal 41 2 2 2 2" xfId="2036" xr:uid="{00000000-0005-0000-0000-000006080000}"/>
    <cellStyle name="Normal 41 2 2 2 2 2" xfId="2457" xr:uid="{00000000-0005-0000-0000-0000AB090000}"/>
    <cellStyle name="Normal 41 2 2 2 2 2 2" xfId="3296" xr:uid="{00000000-0005-0000-0000-0000F20C0000}"/>
    <cellStyle name="Normal 41 2 2 2 2 2 2 2" xfId="4985" xr:uid="{00000000-0005-0000-0000-00008C130000}"/>
    <cellStyle name="Normal 41 2 2 2 2 2 2 2 2" xfId="15057" xr:uid="{00000000-0005-0000-0000-0000E53A0000}"/>
    <cellStyle name="Normal 41 2 2 2 2 2 2 2 2 3" xfId="30153" xr:uid="{00000000-0005-0000-0000-0000DF750000}"/>
    <cellStyle name="Normal 41 2 2 2 2 2 2 2 3" xfId="10037" xr:uid="{00000000-0005-0000-0000-000049270000}"/>
    <cellStyle name="Normal 41 2 2 2 2 2 2 2 3 3" xfId="25136" xr:uid="{00000000-0005-0000-0000-000046620000}"/>
    <cellStyle name="Normal 41 2 2 2 2 2 2 2 5" xfId="20123" xr:uid="{00000000-0005-0000-0000-0000B14E0000}"/>
    <cellStyle name="Normal 41 2 2 2 2 2 2 3" xfId="6676" xr:uid="{00000000-0005-0000-0000-0000281A0000}"/>
    <cellStyle name="Normal 41 2 2 2 2 2 2 3 2" xfId="16728" xr:uid="{00000000-0005-0000-0000-00006C410000}"/>
    <cellStyle name="Normal 41 2 2 2 2 2 2 3 3" xfId="11708" xr:uid="{00000000-0005-0000-0000-0000D02D0000}"/>
    <cellStyle name="Normal 41 2 2 2 2 2 2 3 3 3" xfId="26807" xr:uid="{00000000-0005-0000-0000-0000CD680000}"/>
    <cellStyle name="Normal 41 2 2 2 2 2 2 3 5" xfId="21794" xr:uid="{00000000-0005-0000-0000-000038550000}"/>
    <cellStyle name="Normal 41 2 2 2 2 2 2 4" xfId="13386" xr:uid="{00000000-0005-0000-0000-00005E340000}"/>
    <cellStyle name="Normal 41 2 2 2 2 2 2 4 3" xfId="28482" xr:uid="{00000000-0005-0000-0000-0000586F0000}"/>
    <cellStyle name="Normal 41 2 2 2 2 2 2 5" xfId="8365" xr:uid="{00000000-0005-0000-0000-0000C1200000}"/>
    <cellStyle name="Normal 41 2 2 2 2 2 2 5 3" xfId="23465" xr:uid="{00000000-0005-0000-0000-0000BF5B0000}"/>
    <cellStyle name="Normal 41 2 2 2 2 2 2 7" xfId="18452" xr:uid="{00000000-0005-0000-0000-00002A480000}"/>
    <cellStyle name="Normal 41 2 2 2 2 2 3" xfId="4148" xr:uid="{00000000-0005-0000-0000-000047100000}"/>
    <cellStyle name="Normal 41 2 2 2 2 2 3 2" xfId="14221" xr:uid="{00000000-0005-0000-0000-0000A1370000}"/>
    <cellStyle name="Normal 41 2 2 2 2 2 3 2 3" xfId="29317" xr:uid="{00000000-0005-0000-0000-00009B720000}"/>
    <cellStyle name="Normal 41 2 2 2 2 2 3 3" xfId="9201" xr:uid="{00000000-0005-0000-0000-000005240000}"/>
    <cellStyle name="Normal 41 2 2 2 2 2 3 3 3" xfId="24300" xr:uid="{00000000-0005-0000-0000-0000025F0000}"/>
    <cellStyle name="Normal 41 2 2 2 2 2 3 5" xfId="19287" xr:uid="{00000000-0005-0000-0000-00006D4B0000}"/>
    <cellStyle name="Normal 41 2 2 2 2 2 4" xfId="5840" xr:uid="{00000000-0005-0000-0000-0000E4160000}"/>
    <cellStyle name="Normal 41 2 2 2 2 2 4 2" xfId="15892" xr:uid="{00000000-0005-0000-0000-0000283E0000}"/>
    <cellStyle name="Normal 41 2 2 2 2 2 4 3" xfId="10872" xr:uid="{00000000-0005-0000-0000-00008C2A0000}"/>
    <cellStyle name="Normal 41 2 2 2 2 2 4 3 3" xfId="25971" xr:uid="{00000000-0005-0000-0000-000089650000}"/>
    <cellStyle name="Normal 41 2 2 2 2 2 4 5" xfId="20958" xr:uid="{00000000-0005-0000-0000-0000F4510000}"/>
    <cellStyle name="Normal 41 2 2 2 2 2 5" xfId="12550" xr:uid="{00000000-0005-0000-0000-00001A310000}"/>
    <cellStyle name="Normal 41 2 2 2 2 2 5 3" xfId="27646" xr:uid="{00000000-0005-0000-0000-0000146C0000}"/>
    <cellStyle name="Normal 41 2 2 2 2 2 6" xfId="7529" xr:uid="{00000000-0005-0000-0000-00007D1D0000}"/>
    <cellStyle name="Normal 41 2 2 2 2 2 6 3" xfId="22629" xr:uid="{00000000-0005-0000-0000-00007B580000}"/>
    <cellStyle name="Normal 41 2 2 2 2 2 8" xfId="17616" xr:uid="{00000000-0005-0000-0000-0000E6440000}"/>
    <cellStyle name="Normal 41 2 2 2 2 3" xfId="2878" xr:uid="{00000000-0005-0000-0000-0000500B0000}"/>
    <cellStyle name="Normal 41 2 2 2 2 3 2" xfId="4567" xr:uid="{00000000-0005-0000-0000-0000EA110000}"/>
    <cellStyle name="Normal 41 2 2 2 2 3 2 2" xfId="14639" xr:uid="{00000000-0005-0000-0000-000043390000}"/>
    <cellStyle name="Normal 41 2 2 2 2 3 2 2 3" xfId="29735" xr:uid="{00000000-0005-0000-0000-00003D740000}"/>
    <cellStyle name="Normal 41 2 2 2 2 3 2 3" xfId="9619" xr:uid="{00000000-0005-0000-0000-0000A7250000}"/>
    <cellStyle name="Normal 41 2 2 2 2 3 2 3 3" xfId="24718" xr:uid="{00000000-0005-0000-0000-0000A4600000}"/>
    <cellStyle name="Normal 41 2 2 2 2 3 2 5" xfId="19705" xr:uid="{00000000-0005-0000-0000-00000F4D0000}"/>
    <cellStyle name="Normal 41 2 2 2 2 3 3" xfId="6258" xr:uid="{00000000-0005-0000-0000-000086180000}"/>
    <cellStyle name="Normal 41 2 2 2 2 3 3 2" xfId="16310" xr:uid="{00000000-0005-0000-0000-0000CA3F0000}"/>
    <cellStyle name="Normal 41 2 2 2 2 3 3 3" xfId="11290" xr:uid="{00000000-0005-0000-0000-00002E2C0000}"/>
    <cellStyle name="Normal 41 2 2 2 2 3 3 3 3" xfId="26389" xr:uid="{00000000-0005-0000-0000-00002B670000}"/>
    <cellStyle name="Normal 41 2 2 2 2 3 3 5" xfId="21376" xr:uid="{00000000-0005-0000-0000-000096530000}"/>
    <cellStyle name="Normal 41 2 2 2 2 3 4" xfId="12968" xr:uid="{00000000-0005-0000-0000-0000BC320000}"/>
    <cellStyle name="Normal 41 2 2 2 2 3 4 3" xfId="28064" xr:uid="{00000000-0005-0000-0000-0000B66D0000}"/>
    <cellStyle name="Normal 41 2 2 2 2 3 5" xfId="7947" xr:uid="{00000000-0005-0000-0000-00001F1F0000}"/>
    <cellStyle name="Normal 41 2 2 2 2 3 5 3" xfId="23047" xr:uid="{00000000-0005-0000-0000-00001D5A0000}"/>
    <cellStyle name="Normal 41 2 2 2 2 3 7" xfId="18034" xr:uid="{00000000-0005-0000-0000-000088460000}"/>
    <cellStyle name="Normal 41 2 2 2 2 4" xfId="3730" xr:uid="{00000000-0005-0000-0000-0000A50E0000}"/>
    <cellStyle name="Normal 41 2 2 2 2 4 2" xfId="13803" xr:uid="{00000000-0005-0000-0000-0000FF350000}"/>
    <cellStyle name="Normal 41 2 2 2 2 4 2 3" xfId="28899" xr:uid="{00000000-0005-0000-0000-0000F9700000}"/>
    <cellStyle name="Normal 41 2 2 2 2 4 3" xfId="8783" xr:uid="{00000000-0005-0000-0000-000063220000}"/>
    <cellStyle name="Normal 41 2 2 2 2 4 3 3" xfId="23882" xr:uid="{00000000-0005-0000-0000-0000605D0000}"/>
    <cellStyle name="Normal 41 2 2 2 2 4 5" xfId="18869" xr:uid="{00000000-0005-0000-0000-0000CB490000}"/>
    <cellStyle name="Normal 41 2 2 2 2 5" xfId="5422" xr:uid="{00000000-0005-0000-0000-000042150000}"/>
    <cellStyle name="Normal 41 2 2 2 2 5 2" xfId="15474" xr:uid="{00000000-0005-0000-0000-0000863C0000}"/>
    <cellStyle name="Normal 41 2 2 2 2 5 2 3" xfId="30570" xr:uid="{00000000-0005-0000-0000-000080770000}"/>
    <cellStyle name="Normal 41 2 2 2 2 5 3" xfId="10454" xr:uid="{00000000-0005-0000-0000-0000EA280000}"/>
    <cellStyle name="Normal 41 2 2 2 2 5 3 3" xfId="25553" xr:uid="{00000000-0005-0000-0000-0000E7630000}"/>
    <cellStyle name="Normal 41 2 2 2 2 5 5" xfId="20540" xr:uid="{00000000-0005-0000-0000-000052500000}"/>
    <cellStyle name="Normal 41 2 2 2 2 6" xfId="12132" xr:uid="{00000000-0005-0000-0000-0000782F0000}"/>
    <cellStyle name="Normal 41 2 2 2 2 6 3" xfId="27228" xr:uid="{00000000-0005-0000-0000-0000726A0000}"/>
    <cellStyle name="Normal 41 2 2 2 2 7" xfId="7111" xr:uid="{00000000-0005-0000-0000-0000DB1B0000}"/>
    <cellStyle name="Normal 41 2 2 2 2 7 3" xfId="22211" xr:uid="{00000000-0005-0000-0000-0000D9560000}"/>
    <cellStyle name="Normal 41 2 2 2 2 9" xfId="17198" xr:uid="{00000000-0005-0000-0000-000044430000}"/>
    <cellStyle name="Normal 41 2 2 2 3" xfId="2249" xr:uid="{00000000-0005-0000-0000-0000DB080000}"/>
    <cellStyle name="Normal 41 2 2 2 3 2" xfId="3088" xr:uid="{00000000-0005-0000-0000-0000220C0000}"/>
    <cellStyle name="Normal 41 2 2 2 3 2 2" xfId="4777" xr:uid="{00000000-0005-0000-0000-0000BC120000}"/>
    <cellStyle name="Normal 41 2 2 2 3 2 2 2" xfId="14849" xr:uid="{00000000-0005-0000-0000-0000153A0000}"/>
    <cellStyle name="Normal 41 2 2 2 3 2 2 2 3" xfId="29945" xr:uid="{00000000-0005-0000-0000-00000F750000}"/>
    <cellStyle name="Normal 41 2 2 2 3 2 2 3" xfId="9829" xr:uid="{00000000-0005-0000-0000-000079260000}"/>
    <cellStyle name="Normal 41 2 2 2 3 2 2 3 3" xfId="24928" xr:uid="{00000000-0005-0000-0000-000076610000}"/>
    <cellStyle name="Normal 41 2 2 2 3 2 2 5" xfId="19915" xr:uid="{00000000-0005-0000-0000-0000E14D0000}"/>
    <cellStyle name="Normal 41 2 2 2 3 2 3" xfId="6468" xr:uid="{00000000-0005-0000-0000-000058190000}"/>
    <cellStyle name="Normal 41 2 2 2 3 2 3 2" xfId="16520" xr:uid="{00000000-0005-0000-0000-00009C400000}"/>
    <cellStyle name="Normal 41 2 2 2 3 2 3 3" xfId="11500" xr:uid="{00000000-0005-0000-0000-0000002D0000}"/>
    <cellStyle name="Normal 41 2 2 2 3 2 3 3 3" xfId="26599" xr:uid="{00000000-0005-0000-0000-0000FD670000}"/>
    <cellStyle name="Normal 41 2 2 2 3 2 3 5" xfId="21586" xr:uid="{00000000-0005-0000-0000-000068540000}"/>
    <cellStyle name="Normal 41 2 2 2 3 2 4" xfId="13178" xr:uid="{00000000-0005-0000-0000-00008E330000}"/>
    <cellStyle name="Normal 41 2 2 2 3 2 4 3" xfId="28274" xr:uid="{00000000-0005-0000-0000-0000886E0000}"/>
    <cellStyle name="Normal 41 2 2 2 3 2 5" xfId="8157" xr:uid="{00000000-0005-0000-0000-0000F11F0000}"/>
    <cellStyle name="Normal 41 2 2 2 3 2 5 3" xfId="23257" xr:uid="{00000000-0005-0000-0000-0000EF5A0000}"/>
    <cellStyle name="Normal 41 2 2 2 3 2 7" xfId="18244" xr:uid="{00000000-0005-0000-0000-00005A470000}"/>
    <cellStyle name="Normal 41 2 2 2 3 3" xfId="3940" xr:uid="{00000000-0005-0000-0000-0000770F0000}"/>
    <cellStyle name="Normal 41 2 2 2 3 3 2" xfId="14013" xr:uid="{00000000-0005-0000-0000-0000D1360000}"/>
    <cellStyle name="Normal 41 2 2 2 3 3 2 3" xfId="29109" xr:uid="{00000000-0005-0000-0000-0000CB710000}"/>
    <cellStyle name="Normal 41 2 2 2 3 3 3" xfId="8993" xr:uid="{00000000-0005-0000-0000-000035230000}"/>
    <cellStyle name="Normal 41 2 2 2 3 3 3 3" xfId="24092" xr:uid="{00000000-0005-0000-0000-0000325E0000}"/>
    <cellStyle name="Normal 41 2 2 2 3 3 5" xfId="19079" xr:uid="{00000000-0005-0000-0000-00009D4A0000}"/>
    <cellStyle name="Normal 41 2 2 2 3 4" xfId="5632" xr:uid="{00000000-0005-0000-0000-000014160000}"/>
    <cellStyle name="Normal 41 2 2 2 3 4 2" xfId="15684" xr:uid="{00000000-0005-0000-0000-0000583D0000}"/>
    <cellStyle name="Normal 41 2 2 2 3 4 2 3" xfId="30780" xr:uid="{00000000-0005-0000-0000-000052780000}"/>
    <cellStyle name="Normal 41 2 2 2 3 4 3" xfId="10664" xr:uid="{00000000-0005-0000-0000-0000BC290000}"/>
    <cellStyle name="Normal 41 2 2 2 3 4 3 3" xfId="25763" xr:uid="{00000000-0005-0000-0000-0000B9640000}"/>
    <cellStyle name="Normal 41 2 2 2 3 4 5" xfId="20750" xr:uid="{00000000-0005-0000-0000-000024510000}"/>
    <cellStyle name="Normal 41 2 2 2 3 5" xfId="12342" xr:uid="{00000000-0005-0000-0000-00004A300000}"/>
    <cellStyle name="Normal 41 2 2 2 3 5 3" xfId="27438" xr:uid="{00000000-0005-0000-0000-0000446B0000}"/>
    <cellStyle name="Normal 41 2 2 2 3 6" xfId="7321" xr:uid="{00000000-0005-0000-0000-0000AD1C0000}"/>
    <cellStyle name="Normal 41 2 2 2 3 6 3" xfId="22421" xr:uid="{00000000-0005-0000-0000-0000AB570000}"/>
    <cellStyle name="Normal 41 2 2 2 3 8" xfId="17408" xr:uid="{00000000-0005-0000-0000-000016440000}"/>
    <cellStyle name="Normal 41 2 2 2 4" xfId="2670" xr:uid="{00000000-0005-0000-0000-0000800A0000}"/>
    <cellStyle name="Normal 41 2 2 2 4 2" xfId="4359" xr:uid="{00000000-0005-0000-0000-00001A110000}"/>
    <cellStyle name="Normal 41 2 2 2 4 2 2" xfId="14431" xr:uid="{00000000-0005-0000-0000-000073380000}"/>
    <cellStyle name="Normal 41 2 2 2 4 2 2 3" xfId="29527" xr:uid="{00000000-0005-0000-0000-00006D730000}"/>
    <cellStyle name="Normal 41 2 2 2 4 2 3" xfId="9411" xr:uid="{00000000-0005-0000-0000-0000D7240000}"/>
    <cellStyle name="Normal 41 2 2 2 4 2 3 3" xfId="24510" xr:uid="{00000000-0005-0000-0000-0000D45F0000}"/>
    <cellStyle name="Normal 41 2 2 2 4 2 5" xfId="19497" xr:uid="{00000000-0005-0000-0000-00003F4C0000}"/>
    <cellStyle name="Normal 41 2 2 2 4 3" xfId="6050" xr:uid="{00000000-0005-0000-0000-0000B6170000}"/>
    <cellStyle name="Normal 41 2 2 2 4 3 2" xfId="16102" xr:uid="{00000000-0005-0000-0000-0000FA3E0000}"/>
    <cellStyle name="Normal 41 2 2 2 4 3 3" xfId="11082" xr:uid="{00000000-0005-0000-0000-00005E2B0000}"/>
    <cellStyle name="Normal 41 2 2 2 4 3 3 3" xfId="26181" xr:uid="{00000000-0005-0000-0000-00005B660000}"/>
    <cellStyle name="Normal 41 2 2 2 4 3 5" xfId="21168" xr:uid="{00000000-0005-0000-0000-0000C6520000}"/>
    <cellStyle name="Normal 41 2 2 2 4 4" xfId="12760" xr:uid="{00000000-0005-0000-0000-0000EC310000}"/>
    <cellStyle name="Normal 41 2 2 2 4 4 3" xfId="27856" xr:uid="{00000000-0005-0000-0000-0000E66C0000}"/>
    <cellStyle name="Normal 41 2 2 2 4 5" xfId="7739" xr:uid="{00000000-0005-0000-0000-00004F1E0000}"/>
    <cellStyle name="Normal 41 2 2 2 4 5 3" xfId="22839" xr:uid="{00000000-0005-0000-0000-00004D590000}"/>
    <cellStyle name="Normal 41 2 2 2 4 7" xfId="17826" xr:uid="{00000000-0005-0000-0000-0000B8450000}"/>
    <cellStyle name="Normal 41 2 2 2 5" xfId="3522" xr:uid="{00000000-0005-0000-0000-0000D50D0000}"/>
    <cellStyle name="Normal 41 2 2 2 5 2" xfId="13595" xr:uid="{00000000-0005-0000-0000-00002F350000}"/>
    <cellStyle name="Normal 41 2 2 2 5 2 3" xfId="28691" xr:uid="{00000000-0005-0000-0000-000029700000}"/>
    <cellStyle name="Normal 41 2 2 2 5 3" xfId="8575" xr:uid="{00000000-0005-0000-0000-000093210000}"/>
    <cellStyle name="Normal 41 2 2 2 5 3 3" xfId="23674" xr:uid="{00000000-0005-0000-0000-0000905C0000}"/>
    <cellStyle name="Normal 41 2 2 2 5 5" xfId="18661" xr:uid="{00000000-0005-0000-0000-0000FB480000}"/>
    <cellStyle name="Normal 41 2 2 2 6" xfId="5214" xr:uid="{00000000-0005-0000-0000-000072140000}"/>
    <cellStyle name="Normal 41 2 2 2 6 2" xfId="15266" xr:uid="{00000000-0005-0000-0000-0000B63B0000}"/>
    <cellStyle name="Normal 41 2 2 2 6 2 3" xfId="30362" xr:uid="{00000000-0005-0000-0000-0000B0760000}"/>
    <cellStyle name="Normal 41 2 2 2 6 3" xfId="10246" xr:uid="{00000000-0005-0000-0000-00001A280000}"/>
    <cellStyle name="Normal 41 2 2 2 6 3 3" xfId="25345" xr:uid="{00000000-0005-0000-0000-000017630000}"/>
    <cellStyle name="Normal 41 2 2 2 6 5" xfId="20332" xr:uid="{00000000-0005-0000-0000-0000824F0000}"/>
    <cellStyle name="Normal 41 2 2 2 7" xfId="11924" xr:uid="{00000000-0005-0000-0000-0000A82E0000}"/>
    <cellStyle name="Normal 41 2 2 2 7 3" xfId="27020" xr:uid="{00000000-0005-0000-0000-0000A2690000}"/>
    <cellStyle name="Normal 41 2 2 2 8" xfId="6903" xr:uid="{00000000-0005-0000-0000-00000B1B0000}"/>
    <cellStyle name="Normal 41 2 2 2 8 3" xfId="22003" xr:uid="{00000000-0005-0000-0000-000009560000}"/>
    <cellStyle name="Normal 41 2 2 3" xfId="1932" xr:uid="{00000000-0005-0000-0000-00009E070000}"/>
    <cellStyle name="Normal 41 2 2 3 2" xfId="2353" xr:uid="{00000000-0005-0000-0000-000043090000}"/>
    <cellStyle name="Normal 41 2 2 3 2 2" xfId="3192" xr:uid="{00000000-0005-0000-0000-00008A0C0000}"/>
    <cellStyle name="Normal 41 2 2 3 2 2 2" xfId="4881" xr:uid="{00000000-0005-0000-0000-000024130000}"/>
    <cellStyle name="Normal 41 2 2 3 2 2 2 2" xfId="14953" xr:uid="{00000000-0005-0000-0000-00007D3A0000}"/>
    <cellStyle name="Normal 41 2 2 3 2 2 2 2 3" xfId="30049" xr:uid="{00000000-0005-0000-0000-000077750000}"/>
    <cellStyle name="Normal 41 2 2 3 2 2 2 3" xfId="9933" xr:uid="{00000000-0005-0000-0000-0000E1260000}"/>
    <cellStyle name="Normal 41 2 2 3 2 2 2 3 3" xfId="25032" xr:uid="{00000000-0005-0000-0000-0000DE610000}"/>
    <cellStyle name="Normal 41 2 2 3 2 2 2 5" xfId="20019" xr:uid="{00000000-0005-0000-0000-0000494E0000}"/>
    <cellStyle name="Normal 41 2 2 3 2 2 3" xfId="6572" xr:uid="{00000000-0005-0000-0000-0000C0190000}"/>
    <cellStyle name="Normal 41 2 2 3 2 2 3 2" xfId="16624" xr:uid="{00000000-0005-0000-0000-000004410000}"/>
    <cellStyle name="Normal 41 2 2 3 2 2 3 3" xfId="11604" xr:uid="{00000000-0005-0000-0000-0000682D0000}"/>
    <cellStyle name="Normal 41 2 2 3 2 2 3 3 3" xfId="26703" xr:uid="{00000000-0005-0000-0000-000065680000}"/>
    <cellStyle name="Normal 41 2 2 3 2 2 3 5" xfId="21690" xr:uid="{00000000-0005-0000-0000-0000D0540000}"/>
    <cellStyle name="Normal 41 2 2 3 2 2 4" xfId="13282" xr:uid="{00000000-0005-0000-0000-0000F6330000}"/>
    <cellStyle name="Normal 41 2 2 3 2 2 4 3" xfId="28378" xr:uid="{00000000-0005-0000-0000-0000F06E0000}"/>
    <cellStyle name="Normal 41 2 2 3 2 2 5" xfId="8261" xr:uid="{00000000-0005-0000-0000-000059200000}"/>
    <cellStyle name="Normal 41 2 2 3 2 2 5 3" xfId="23361" xr:uid="{00000000-0005-0000-0000-0000575B0000}"/>
    <cellStyle name="Normal 41 2 2 3 2 2 7" xfId="18348" xr:uid="{00000000-0005-0000-0000-0000C2470000}"/>
    <cellStyle name="Normal 41 2 2 3 2 3" xfId="4044" xr:uid="{00000000-0005-0000-0000-0000DF0F0000}"/>
    <cellStyle name="Normal 41 2 2 3 2 3 2" xfId="14117" xr:uid="{00000000-0005-0000-0000-000039370000}"/>
    <cellStyle name="Normal 41 2 2 3 2 3 2 3" xfId="29213" xr:uid="{00000000-0005-0000-0000-000033720000}"/>
    <cellStyle name="Normal 41 2 2 3 2 3 3" xfId="9097" xr:uid="{00000000-0005-0000-0000-00009D230000}"/>
    <cellStyle name="Normal 41 2 2 3 2 3 3 3" xfId="24196" xr:uid="{00000000-0005-0000-0000-00009A5E0000}"/>
    <cellStyle name="Normal 41 2 2 3 2 3 5" xfId="19183" xr:uid="{00000000-0005-0000-0000-0000054B0000}"/>
    <cellStyle name="Normal 41 2 2 3 2 4" xfId="5736" xr:uid="{00000000-0005-0000-0000-00007C160000}"/>
    <cellStyle name="Normal 41 2 2 3 2 4 2" xfId="15788" xr:uid="{00000000-0005-0000-0000-0000C03D0000}"/>
    <cellStyle name="Normal 41 2 2 3 2 4 2 3" xfId="30884" xr:uid="{00000000-0005-0000-0000-0000BA780000}"/>
    <cellStyle name="Normal 41 2 2 3 2 4 3" xfId="10768" xr:uid="{00000000-0005-0000-0000-0000242A0000}"/>
    <cellStyle name="Normal 41 2 2 3 2 4 3 3" xfId="25867" xr:uid="{00000000-0005-0000-0000-000021650000}"/>
    <cellStyle name="Normal 41 2 2 3 2 4 5" xfId="20854" xr:uid="{00000000-0005-0000-0000-00008C510000}"/>
    <cellStyle name="Normal 41 2 2 3 2 5" xfId="12446" xr:uid="{00000000-0005-0000-0000-0000B2300000}"/>
    <cellStyle name="Normal 41 2 2 3 2 5 3" xfId="27542" xr:uid="{00000000-0005-0000-0000-0000AC6B0000}"/>
    <cellStyle name="Normal 41 2 2 3 2 6" xfId="7425" xr:uid="{00000000-0005-0000-0000-0000151D0000}"/>
    <cellStyle name="Normal 41 2 2 3 2 6 3" xfId="22525" xr:uid="{00000000-0005-0000-0000-000013580000}"/>
    <cellStyle name="Normal 41 2 2 3 2 8" xfId="17512" xr:uid="{00000000-0005-0000-0000-00007E440000}"/>
    <cellStyle name="Normal 41 2 2 3 3" xfId="2774" xr:uid="{00000000-0005-0000-0000-0000E80A0000}"/>
    <cellStyle name="Normal 41 2 2 3 3 2" xfId="4463" xr:uid="{00000000-0005-0000-0000-000082110000}"/>
    <cellStyle name="Normal 41 2 2 3 3 2 2" xfId="14535" xr:uid="{00000000-0005-0000-0000-0000DB380000}"/>
    <cellStyle name="Normal 41 2 2 3 3 2 2 3" xfId="29631" xr:uid="{00000000-0005-0000-0000-0000D5730000}"/>
    <cellStyle name="Normal 41 2 2 3 3 2 3" xfId="9515" xr:uid="{00000000-0005-0000-0000-00003F250000}"/>
    <cellStyle name="Normal 41 2 2 3 3 2 3 3" xfId="24614" xr:uid="{00000000-0005-0000-0000-00003C600000}"/>
    <cellStyle name="Normal 41 2 2 3 3 2 5" xfId="19601" xr:uid="{00000000-0005-0000-0000-0000A74C0000}"/>
    <cellStyle name="Normal 41 2 2 3 3 3" xfId="6154" xr:uid="{00000000-0005-0000-0000-00001E180000}"/>
    <cellStyle name="Normal 41 2 2 3 3 3 2" xfId="16206" xr:uid="{00000000-0005-0000-0000-0000623F0000}"/>
    <cellStyle name="Normal 41 2 2 3 3 3 3" xfId="11186" xr:uid="{00000000-0005-0000-0000-0000C62B0000}"/>
    <cellStyle name="Normal 41 2 2 3 3 3 3 3" xfId="26285" xr:uid="{00000000-0005-0000-0000-0000C3660000}"/>
    <cellStyle name="Normal 41 2 2 3 3 3 5" xfId="21272" xr:uid="{00000000-0005-0000-0000-00002E530000}"/>
    <cellStyle name="Normal 41 2 2 3 3 4" xfId="12864" xr:uid="{00000000-0005-0000-0000-000054320000}"/>
    <cellStyle name="Normal 41 2 2 3 3 4 3" xfId="27960" xr:uid="{00000000-0005-0000-0000-00004E6D0000}"/>
    <cellStyle name="Normal 41 2 2 3 3 5" xfId="7843" xr:uid="{00000000-0005-0000-0000-0000B71E0000}"/>
    <cellStyle name="Normal 41 2 2 3 3 5 3" xfId="22943" xr:uid="{00000000-0005-0000-0000-0000B5590000}"/>
    <cellStyle name="Normal 41 2 2 3 3 7" xfId="17930" xr:uid="{00000000-0005-0000-0000-000020460000}"/>
    <cellStyle name="Normal 41 2 2 3 4" xfId="3626" xr:uid="{00000000-0005-0000-0000-00003D0E0000}"/>
    <cellStyle name="Normal 41 2 2 3 4 2" xfId="13699" xr:uid="{00000000-0005-0000-0000-000097350000}"/>
    <cellStyle name="Normal 41 2 2 3 4 2 3" xfId="28795" xr:uid="{00000000-0005-0000-0000-000091700000}"/>
    <cellStyle name="Normal 41 2 2 3 4 3" xfId="8679" xr:uid="{00000000-0005-0000-0000-0000FB210000}"/>
    <cellStyle name="Normal 41 2 2 3 4 3 3" xfId="23778" xr:uid="{00000000-0005-0000-0000-0000F85C0000}"/>
    <cellStyle name="Normal 41 2 2 3 4 5" xfId="18765" xr:uid="{00000000-0005-0000-0000-000063490000}"/>
    <cellStyle name="Normal 41 2 2 3 5" xfId="5318" xr:uid="{00000000-0005-0000-0000-0000DA140000}"/>
    <cellStyle name="Normal 41 2 2 3 5 2" xfId="15370" xr:uid="{00000000-0005-0000-0000-00001E3C0000}"/>
    <cellStyle name="Normal 41 2 2 3 5 2 3" xfId="30466" xr:uid="{00000000-0005-0000-0000-000018770000}"/>
    <cellStyle name="Normal 41 2 2 3 5 3" xfId="10350" xr:uid="{00000000-0005-0000-0000-000082280000}"/>
    <cellStyle name="Normal 41 2 2 3 5 3 3" xfId="25449" xr:uid="{00000000-0005-0000-0000-00007F630000}"/>
    <cellStyle name="Normal 41 2 2 3 5 5" xfId="20436" xr:uid="{00000000-0005-0000-0000-0000EA4F0000}"/>
    <cellStyle name="Normal 41 2 2 3 6" xfId="12028" xr:uid="{00000000-0005-0000-0000-0000102F0000}"/>
    <cellStyle name="Normal 41 2 2 3 6 3" xfId="27124" xr:uid="{00000000-0005-0000-0000-00000A6A0000}"/>
    <cellStyle name="Normal 41 2 2 3 7" xfId="7007" xr:uid="{00000000-0005-0000-0000-0000731B0000}"/>
    <cellStyle name="Normal 41 2 2 3 7 3" xfId="22107" xr:uid="{00000000-0005-0000-0000-000071560000}"/>
    <cellStyle name="Normal 41 2 2 3 9" xfId="17094" xr:uid="{00000000-0005-0000-0000-0000DC420000}"/>
    <cellStyle name="Normal 41 2 2 4" xfId="2145" xr:uid="{00000000-0005-0000-0000-000073080000}"/>
    <cellStyle name="Normal 41 2 2 4 2" xfId="2984" xr:uid="{00000000-0005-0000-0000-0000BA0B0000}"/>
    <cellStyle name="Normal 41 2 2 4 2 2" xfId="4673" xr:uid="{00000000-0005-0000-0000-000054120000}"/>
    <cellStyle name="Normal 41 2 2 4 2 2 2" xfId="14745" xr:uid="{00000000-0005-0000-0000-0000AD390000}"/>
    <cellStyle name="Normal 41 2 2 4 2 2 2 3" xfId="29841" xr:uid="{00000000-0005-0000-0000-0000A7740000}"/>
    <cellStyle name="Normal 41 2 2 4 2 2 3" xfId="9725" xr:uid="{00000000-0005-0000-0000-000011260000}"/>
    <cellStyle name="Normal 41 2 2 4 2 2 3 3" xfId="24824" xr:uid="{00000000-0005-0000-0000-00000E610000}"/>
    <cellStyle name="Normal 41 2 2 4 2 2 5" xfId="19811" xr:uid="{00000000-0005-0000-0000-0000794D0000}"/>
    <cellStyle name="Normal 41 2 2 4 2 3" xfId="6364" xr:uid="{00000000-0005-0000-0000-0000F0180000}"/>
    <cellStyle name="Normal 41 2 2 4 2 3 2" xfId="16416" xr:uid="{00000000-0005-0000-0000-000034400000}"/>
    <cellStyle name="Normal 41 2 2 4 2 3 3" xfId="11396" xr:uid="{00000000-0005-0000-0000-0000982C0000}"/>
    <cellStyle name="Normal 41 2 2 4 2 3 3 3" xfId="26495" xr:uid="{00000000-0005-0000-0000-000095670000}"/>
    <cellStyle name="Normal 41 2 2 4 2 3 5" xfId="21482" xr:uid="{00000000-0005-0000-0000-000000540000}"/>
    <cellStyle name="Normal 41 2 2 4 2 4" xfId="13074" xr:uid="{00000000-0005-0000-0000-000026330000}"/>
    <cellStyle name="Normal 41 2 2 4 2 4 3" xfId="28170" xr:uid="{00000000-0005-0000-0000-0000206E0000}"/>
    <cellStyle name="Normal 41 2 2 4 2 5" xfId="8053" xr:uid="{00000000-0005-0000-0000-0000891F0000}"/>
    <cellStyle name="Normal 41 2 2 4 2 5 3" xfId="23153" xr:uid="{00000000-0005-0000-0000-0000875A0000}"/>
    <cellStyle name="Normal 41 2 2 4 2 7" xfId="18140" xr:uid="{00000000-0005-0000-0000-0000F2460000}"/>
    <cellStyle name="Normal 41 2 2 4 3" xfId="3836" xr:uid="{00000000-0005-0000-0000-00000F0F0000}"/>
    <cellStyle name="Normal 41 2 2 4 3 2" xfId="13909" xr:uid="{00000000-0005-0000-0000-000069360000}"/>
    <cellStyle name="Normal 41 2 2 4 3 2 3" xfId="29005" xr:uid="{00000000-0005-0000-0000-000063710000}"/>
    <cellStyle name="Normal 41 2 2 4 3 3" xfId="8889" xr:uid="{00000000-0005-0000-0000-0000CD220000}"/>
    <cellStyle name="Normal 41 2 2 4 3 3 3" xfId="23988" xr:uid="{00000000-0005-0000-0000-0000CA5D0000}"/>
    <cellStyle name="Normal 41 2 2 4 3 5" xfId="18975" xr:uid="{00000000-0005-0000-0000-0000354A0000}"/>
    <cellStyle name="Normal 41 2 2 4 4" xfId="5528" xr:uid="{00000000-0005-0000-0000-0000AC150000}"/>
    <cellStyle name="Normal 41 2 2 4 4 2" xfId="15580" xr:uid="{00000000-0005-0000-0000-0000F03C0000}"/>
    <cellStyle name="Normal 41 2 2 4 4 2 3" xfId="30676" xr:uid="{00000000-0005-0000-0000-0000EA770000}"/>
    <cellStyle name="Normal 41 2 2 4 4 3" xfId="10560" xr:uid="{00000000-0005-0000-0000-000054290000}"/>
    <cellStyle name="Normal 41 2 2 4 4 3 3" xfId="25659" xr:uid="{00000000-0005-0000-0000-000051640000}"/>
    <cellStyle name="Normal 41 2 2 4 4 5" xfId="20646" xr:uid="{00000000-0005-0000-0000-0000BC500000}"/>
    <cellStyle name="Normal 41 2 2 4 5" xfId="12238" xr:uid="{00000000-0005-0000-0000-0000E22F0000}"/>
    <cellStyle name="Normal 41 2 2 4 5 3" xfId="27334" xr:uid="{00000000-0005-0000-0000-0000DC6A0000}"/>
    <cellStyle name="Normal 41 2 2 4 6" xfId="7217" xr:uid="{00000000-0005-0000-0000-0000451C0000}"/>
    <cellStyle name="Normal 41 2 2 4 6 3" xfId="22317" xr:uid="{00000000-0005-0000-0000-000043570000}"/>
    <cellStyle name="Normal 41 2 2 4 8" xfId="17304" xr:uid="{00000000-0005-0000-0000-0000AE430000}"/>
    <cellStyle name="Normal 41 2 2 5" xfId="2566" xr:uid="{00000000-0005-0000-0000-0000180A0000}"/>
    <cellStyle name="Normal 41 2 2 5 2" xfId="4255" xr:uid="{00000000-0005-0000-0000-0000B2100000}"/>
    <cellStyle name="Normal 41 2 2 5 2 2" xfId="14327" xr:uid="{00000000-0005-0000-0000-00000B380000}"/>
    <cellStyle name="Normal 41 2 2 5 2 2 3" xfId="29423" xr:uid="{00000000-0005-0000-0000-000005730000}"/>
    <cellStyle name="Normal 41 2 2 5 2 3" xfId="9307" xr:uid="{00000000-0005-0000-0000-00006F240000}"/>
    <cellStyle name="Normal 41 2 2 5 2 3 3" xfId="24406" xr:uid="{00000000-0005-0000-0000-00006C5F0000}"/>
    <cellStyle name="Normal 41 2 2 5 2 5" xfId="19393" xr:uid="{00000000-0005-0000-0000-0000D74B0000}"/>
    <cellStyle name="Normal 41 2 2 5 3" xfId="5946" xr:uid="{00000000-0005-0000-0000-00004E170000}"/>
    <cellStyle name="Normal 41 2 2 5 3 2" xfId="15998" xr:uid="{00000000-0005-0000-0000-0000923E0000}"/>
    <cellStyle name="Normal 41 2 2 5 3 3" xfId="10978" xr:uid="{00000000-0005-0000-0000-0000F62A0000}"/>
    <cellStyle name="Normal 41 2 2 5 3 3 3" xfId="26077" xr:uid="{00000000-0005-0000-0000-0000F3650000}"/>
    <cellStyle name="Normal 41 2 2 5 3 5" xfId="21064" xr:uid="{00000000-0005-0000-0000-00005E520000}"/>
    <cellStyle name="Normal 41 2 2 5 4" xfId="12656" xr:uid="{00000000-0005-0000-0000-000084310000}"/>
    <cellStyle name="Normal 41 2 2 5 4 3" xfId="27752" xr:uid="{00000000-0005-0000-0000-00007E6C0000}"/>
    <cellStyle name="Normal 41 2 2 5 5" xfId="7635" xr:uid="{00000000-0005-0000-0000-0000E71D0000}"/>
    <cellStyle name="Normal 41 2 2 5 5 3" xfId="22735" xr:uid="{00000000-0005-0000-0000-0000E5580000}"/>
    <cellStyle name="Normal 41 2 2 5 7" xfId="17722" xr:uid="{00000000-0005-0000-0000-000050450000}"/>
    <cellStyle name="Normal 41 2 2 6" xfId="3418" xr:uid="{00000000-0005-0000-0000-00006D0D0000}"/>
    <cellStyle name="Normal 41 2 2 6 2" xfId="13491" xr:uid="{00000000-0005-0000-0000-0000C7340000}"/>
    <cellStyle name="Normal 41 2 2 6 2 3" xfId="28587" xr:uid="{00000000-0005-0000-0000-0000C16F0000}"/>
    <cellStyle name="Normal 41 2 2 6 3" xfId="8471" xr:uid="{00000000-0005-0000-0000-00002B210000}"/>
    <cellStyle name="Normal 41 2 2 6 3 3" xfId="23570" xr:uid="{00000000-0005-0000-0000-0000285C0000}"/>
    <cellStyle name="Normal 41 2 2 6 5" xfId="18557" xr:uid="{00000000-0005-0000-0000-000093480000}"/>
    <cellStyle name="Normal 41 2 2 7" xfId="5110" xr:uid="{00000000-0005-0000-0000-00000A140000}"/>
    <cellStyle name="Normal 41 2 2 7 2" xfId="15162" xr:uid="{00000000-0005-0000-0000-00004E3B0000}"/>
    <cellStyle name="Normal 41 2 2 7 2 3" xfId="30258" xr:uid="{00000000-0005-0000-0000-000048760000}"/>
    <cellStyle name="Normal 41 2 2 7 3" xfId="10142" xr:uid="{00000000-0005-0000-0000-0000B2270000}"/>
    <cellStyle name="Normal 41 2 2 7 3 3" xfId="25241" xr:uid="{00000000-0005-0000-0000-0000AF620000}"/>
    <cellStyle name="Normal 41 2 2 7 5" xfId="20228" xr:uid="{00000000-0005-0000-0000-00001A4F0000}"/>
    <cellStyle name="Normal 41 2 2 8" xfId="11820" xr:uid="{00000000-0005-0000-0000-0000402E0000}"/>
    <cellStyle name="Normal 41 2 2 8 3" xfId="26916" xr:uid="{00000000-0005-0000-0000-00003A690000}"/>
    <cellStyle name="Normal 41 2 2 9" xfId="6799" xr:uid="{00000000-0005-0000-0000-0000A31A0000}"/>
    <cellStyle name="Normal 41 2 2 9 3" xfId="21899" xr:uid="{00000000-0005-0000-0000-0000A1550000}"/>
    <cellStyle name="Normal 41 2 3" xfId="1765" xr:uid="{00000000-0005-0000-0000-0000F7060000}"/>
    <cellStyle name="Normal 41 2 3 10" xfId="16938" xr:uid="{00000000-0005-0000-0000-000040420000}"/>
    <cellStyle name="Normal 41 2 3 2" xfId="1984" xr:uid="{00000000-0005-0000-0000-0000D2070000}"/>
    <cellStyle name="Normal 41 2 3 2 2" xfId="2405" xr:uid="{00000000-0005-0000-0000-000077090000}"/>
    <cellStyle name="Normal 41 2 3 2 2 2" xfId="3244" xr:uid="{00000000-0005-0000-0000-0000BE0C0000}"/>
    <cellStyle name="Normal 41 2 3 2 2 2 2" xfId="4933" xr:uid="{00000000-0005-0000-0000-000058130000}"/>
    <cellStyle name="Normal 41 2 3 2 2 2 2 2" xfId="15005" xr:uid="{00000000-0005-0000-0000-0000B13A0000}"/>
    <cellStyle name="Normal 41 2 3 2 2 2 2 2 3" xfId="30101" xr:uid="{00000000-0005-0000-0000-0000AB750000}"/>
    <cellStyle name="Normal 41 2 3 2 2 2 2 3" xfId="9985" xr:uid="{00000000-0005-0000-0000-000015270000}"/>
    <cellStyle name="Normal 41 2 3 2 2 2 2 3 3" xfId="25084" xr:uid="{00000000-0005-0000-0000-000012620000}"/>
    <cellStyle name="Normal 41 2 3 2 2 2 2 5" xfId="20071" xr:uid="{00000000-0005-0000-0000-00007D4E0000}"/>
    <cellStyle name="Normal 41 2 3 2 2 2 3" xfId="6624" xr:uid="{00000000-0005-0000-0000-0000F4190000}"/>
    <cellStyle name="Normal 41 2 3 2 2 2 3 2" xfId="16676" xr:uid="{00000000-0005-0000-0000-000038410000}"/>
    <cellStyle name="Normal 41 2 3 2 2 2 3 3" xfId="11656" xr:uid="{00000000-0005-0000-0000-00009C2D0000}"/>
    <cellStyle name="Normal 41 2 3 2 2 2 3 3 3" xfId="26755" xr:uid="{00000000-0005-0000-0000-000099680000}"/>
    <cellStyle name="Normal 41 2 3 2 2 2 3 5" xfId="21742" xr:uid="{00000000-0005-0000-0000-000004550000}"/>
    <cellStyle name="Normal 41 2 3 2 2 2 4" xfId="13334" xr:uid="{00000000-0005-0000-0000-00002A340000}"/>
    <cellStyle name="Normal 41 2 3 2 2 2 4 3" xfId="28430" xr:uid="{00000000-0005-0000-0000-0000246F0000}"/>
    <cellStyle name="Normal 41 2 3 2 2 2 5" xfId="8313" xr:uid="{00000000-0005-0000-0000-00008D200000}"/>
    <cellStyle name="Normal 41 2 3 2 2 2 5 3" xfId="23413" xr:uid="{00000000-0005-0000-0000-00008B5B0000}"/>
    <cellStyle name="Normal 41 2 3 2 2 2 7" xfId="18400" xr:uid="{00000000-0005-0000-0000-0000F6470000}"/>
    <cellStyle name="Normal 41 2 3 2 2 3" xfId="4096" xr:uid="{00000000-0005-0000-0000-000013100000}"/>
    <cellStyle name="Normal 41 2 3 2 2 3 2" xfId="14169" xr:uid="{00000000-0005-0000-0000-00006D370000}"/>
    <cellStyle name="Normal 41 2 3 2 2 3 2 3" xfId="29265" xr:uid="{00000000-0005-0000-0000-000067720000}"/>
    <cellStyle name="Normal 41 2 3 2 2 3 3" xfId="9149" xr:uid="{00000000-0005-0000-0000-0000D1230000}"/>
    <cellStyle name="Normal 41 2 3 2 2 3 3 3" xfId="24248" xr:uid="{00000000-0005-0000-0000-0000CE5E0000}"/>
    <cellStyle name="Normal 41 2 3 2 2 3 5" xfId="19235" xr:uid="{00000000-0005-0000-0000-0000394B0000}"/>
    <cellStyle name="Normal 41 2 3 2 2 4" xfId="5788" xr:uid="{00000000-0005-0000-0000-0000B0160000}"/>
    <cellStyle name="Normal 41 2 3 2 2 4 2" xfId="15840" xr:uid="{00000000-0005-0000-0000-0000F43D0000}"/>
    <cellStyle name="Normal 41 2 3 2 2 4 3" xfId="10820" xr:uid="{00000000-0005-0000-0000-0000582A0000}"/>
    <cellStyle name="Normal 41 2 3 2 2 4 3 3" xfId="25919" xr:uid="{00000000-0005-0000-0000-000055650000}"/>
    <cellStyle name="Normal 41 2 3 2 2 4 5" xfId="20906" xr:uid="{00000000-0005-0000-0000-0000C0510000}"/>
    <cellStyle name="Normal 41 2 3 2 2 5" xfId="12498" xr:uid="{00000000-0005-0000-0000-0000E6300000}"/>
    <cellStyle name="Normal 41 2 3 2 2 5 3" xfId="27594" xr:uid="{00000000-0005-0000-0000-0000E06B0000}"/>
    <cellStyle name="Normal 41 2 3 2 2 6" xfId="7477" xr:uid="{00000000-0005-0000-0000-0000491D0000}"/>
    <cellStyle name="Normal 41 2 3 2 2 6 3" xfId="22577" xr:uid="{00000000-0005-0000-0000-000047580000}"/>
    <cellStyle name="Normal 41 2 3 2 2 8" xfId="17564" xr:uid="{00000000-0005-0000-0000-0000B2440000}"/>
    <cellStyle name="Normal 41 2 3 2 3" xfId="2826" xr:uid="{00000000-0005-0000-0000-00001C0B0000}"/>
    <cellStyle name="Normal 41 2 3 2 3 2" xfId="4515" xr:uid="{00000000-0005-0000-0000-0000B6110000}"/>
    <cellStyle name="Normal 41 2 3 2 3 2 2" xfId="14587" xr:uid="{00000000-0005-0000-0000-00000F390000}"/>
    <cellStyle name="Normal 41 2 3 2 3 2 2 3" xfId="29683" xr:uid="{00000000-0005-0000-0000-000009740000}"/>
    <cellStyle name="Normal 41 2 3 2 3 2 3" xfId="9567" xr:uid="{00000000-0005-0000-0000-000073250000}"/>
    <cellStyle name="Normal 41 2 3 2 3 2 3 3" xfId="24666" xr:uid="{00000000-0005-0000-0000-000070600000}"/>
    <cellStyle name="Normal 41 2 3 2 3 2 5" xfId="19653" xr:uid="{00000000-0005-0000-0000-0000DB4C0000}"/>
    <cellStyle name="Normal 41 2 3 2 3 3" xfId="6206" xr:uid="{00000000-0005-0000-0000-000052180000}"/>
    <cellStyle name="Normal 41 2 3 2 3 3 2" xfId="16258" xr:uid="{00000000-0005-0000-0000-0000963F0000}"/>
    <cellStyle name="Normal 41 2 3 2 3 3 3" xfId="11238" xr:uid="{00000000-0005-0000-0000-0000FA2B0000}"/>
    <cellStyle name="Normal 41 2 3 2 3 3 3 3" xfId="26337" xr:uid="{00000000-0005-0000-0000-0000F7660000}"/>
    <cellStyle name="Normal 41 2 3 2 3 3 5" xfId="21324" xr:uid="{00000000-0005-0000-0000-000062530000}"/>
    <cellStyle name="Normal 41 2 3 2 3 4" xfId="12916" xr:uid="{00000000-0005-0000-0000-000088320000}"/>
    <cellStyle name="Normal 41 2 3 2 3 4 3" xfId="28012" xr:uid="{00000000-0005-0000-0000-0000826D0000}"/>
    <cellStyle name="Normal 41 2 3 2 3 5" xfId="7895" xr:uid="{00000000-0005-0000-0000-0000EB1E0000}"/>
    <cellStyle name="Normal 41 2 3 2 3 5 3" xfId="22995" xr:uid="{00000000-0005-0000-0000-0000E9590000}"/>
    <cellStyle name="Normal 41 2 3 2 3 7" xfId="17982" xr:uid="{00000000-0005-0000-0000-000054460000}"/>
    <cellStyle name="Normal 41 2 3 2 4" xfId="3678" xr:uid="{00000000-0005-0000-0000-0000710E0000}"/>
    <cellStyle name="Normal 41 2 3 2 4 2" xfId="13751" xr:uid="{00000000-0005-0000-0000-0000CB350000}"/>
    <cellStyle name="Normal 41 2 3 2 4 2 3" xfId="28847" xr:uid="{00000000-0005-0000-0000-0000C5700000}"/>
    <cellStyle name="Normal 41 2 3 2 4 3" xfId="8731" xr:uid="{00000000-0005-0000-0000-00002F220000}"/>
    <cellStyle name="Normal 41 2 3 2 4 3 3" xfId="23830" xr:uid="{00000000-0005-0000-0000-00002C5D0000}"/>
    <cellStyle name="Normal 41 2 3 2 4 5" xfId="18817" xr:uid="{00000000-0005-0000-0000-000097490000}"/>
    <cellStyle name="Normal 41 2 3 2 5" xfId="5370" xr:uid="{00000000-0005-0000-0000-00000E150000}"/>
    <cellStyle name="Normal 41 2 3 2 5 2" xfId="15422" xr:uid="{00000000-0005-0000-0000-0000523C0000}"/>
    <cellStyle name="Normal 41 2 3 2 5 2 3" xfId="30518" xr:uid="{00000000-0005-0000-0000-00004C770000}"/>
    <cellStyle name="Normal 41 2 3 2 5 3" xfId="10402" xr:uid="{00000000-0005-0000-0000-0000B6280000}"/>
    <cellStyle name="Normal 41 2 3 2 5 3 3" xfId="25501" xr:uid="{00000000-0005-0000-0000-0000B3630000}"/>
    <cellStyle name="Normal 41 2 3 2 5 5" xfId="20488" xr:uid="{00000000-0005-0000-0000-00001E500000}"/>
    <cellStyle name="Normal 41 2 3 2 6" xfId="12080" xr:uid="{00000000-0005-0000-0000-0000442F0000}"/>
    <cellStyle name="Normal 41 2 3 2 6 3" xfId="27176" xr:uid="{00000000-0005-0000-0000-00003E6A0000}"/>
    <cellStyle name="Normal 41 2 3 2 7" xfId="7059" xr:uid="{00000000-0005-0000-0000-0000A71B0000}"/>
    <cellStyle name="Normal 41 2 3 2 7 3" xfId="22159" xr:uid="{00000000-0005-0000-0000-0000A5560000}"/>
    <cellStyle name="Normal 41 2 3 2 9" xfId="17146" xr:uid="{00000000-0005-0000-0000-000010430000}"/>
    <cellStyle name="Normal 41 2 3 3" xfId="2197" xr:uid="{00000000-0005-0000-0000-0000A7080000}"/>
    <cellStyle name="Normal 41 2 3 3 2" xfId="3036" xr:uid="{00000000-0005-0000-0000-0000EE0B0000}"/>
    <cellStyle name="Normal 41 2 3 3 2 2" xfId="4725" xr:uid="{00000000-0005-0000-0000-000088120000}"/>
    <cellStyle name="Normal 41 2 3 3 2 2 2" xfId="14797" xr:uid="{00000000-0005-0000-0000-0000E1390000}"/>
    <cellStyle name="Normal 41 2 3 3 2 2 2 3" xfId="29893" xr:uid="{00000000-0005-0000-0000-0000DB740000}"/>
    <cellStyle name="Normal 41 2 3 3 2 2 3" xfId="9777" xr:uid="{00000000-0005-0000-0000-000045260000}"/>
    <cellStyle name="Normal 41 2 3 3 2 2 3 3" xfId="24876" xr:uid="{00000000-0005-0000-0000-000042610000}"/>
    <cellStyle name="Normal 41 2 3 3 2 2 5" xfId="19863" xr:uid="{00000000-0005-0000-0000-0000AD4D0000}"/>
    <cellStyle name="Normal 41 2 3 3 2 3" xfId="6416" xr:uid="{00000000-0005-0000-0000-000024190000}"/>
    <cellStyle name="Normal 41 2 3 3 2 3 2" xfId="16468" xr:uid="{00000000-0005-0000-0000-000068400000}"/>
    <cellStyle name="Normal 41 2 3 3 2 3 3" xfId="11448" xr:uid="{00000000-0005-0000-0000-0000CC2C0000}"/>
    <cellStyle name="Normal 41 2 3 3 2 3 3 3" xfId="26547" xr:uid="{00000000-0005-0000-0000-0000C9670000}"/>
    <cellStyle name="Normal 41 2 3 3 2 3 5" xfId="21534" xr:uid="{00000000-0005-0000-0000-000034540000}"/>
    <cellStyle name="Normal 41 2 3 3 2 4" xfId="13126" xr:uid="{00000000-0005-0000-0000-00005A330000}"/>
    <cellStyle name="Normal 41 2 3 3 2 4 3" xfId="28222" xr:uid="{00000000-0005-0000-0000-0000546E0000}"/>
    <cellStyle name="Normal 41 2 3 3 2 5" xfId="8105" xr:uid="{00000000-0005-0000-0000-0000BD1F0000}"/>
    <cellStyle name="Normal 41 2 3 3 2 5 3" xfId="23205" xr:uid="{00000000-0005-0000-0000-0000BB5A0000}"/>
    <cellStyle name="Normal 41 2 3 3 2 7" xfId="18192" xr:uid="{00000000-0005-0000-0000-000026470000}"/>
    <cellStyle name="Normal 41 2 3 3 3" xfId="3888" xr:uid="{00000000-0005-0000-0000-0000430F0000}"/>
    <cellStyle name="Normal 41 2 3 3 3 2" xfId="13961" xr:uid="{00000000-0005-0000-0000-00009D360000}"/>
    <cellStyle name="Normal 41 2 3 3 3 2 3" xfId="29057" xr:uid="{00000000-0005-0000-0000-000097710000}"/>
    <cellStyle name="Normal 41 2 3 3 3 3" xfId="8941" xr:uid="{00000000-0005-0000-0000-000001230000}"/>
    <cellStyle name="Normal 41 2 3 3 3 3 3" xfId="24040" xr:uid="{00000000-0005-0000-0000-0000FE5D0000}"/>
    <cellStyle name="Normal 41 2 3 3 3 5" xfId="19027" xr:uid="{00000000-0005-0000-0000-0000694A0000}"/>
    <cellStyle name="Normal 41 2 3 3 4" xfId="5580" xr:uid="{00000000-0005-0000-0000-0000E0150000}"/>
    <cellStyle name="Normal 41 2 3 3 4 2" xfId="15632" xr:uid="{00000000-0005-0000-0000-0000243D0000}"/>
    <cellStyle name="Normal 41 2 3 3 4 2 3" xfId="30728" xr:uid="{00000000-0005-0000-0000-00001E780000}"/>
    <cellStyle name="Normal 41 2 3 3 4 3" xfId="10612" xr:uid="{00000000-0005-0000-0000-000088290000}"/>
    <cellStyle name="Normal 41 2 3 3 4 3 3" xfId="25711" xr:uid="{00000000-0005-0000-0000-000085640000}"/>
    <cellStyle name="Normal 41 2 3 3 4 5" xfId="20698" xr:uid="{00000000-0005-0000-0000-0000F0500000}"/>
    <cellStyle name="Normal 41 2 3 3 5" xfId="12290" xr:uid="{00000000-0005-0000-0000-000016300000}"/>
    <cellStyle name="Normal 41 2 3 3 5 3" xfId="27386" xr:uid="{00000000-0005-0000-0000-0000106B0000}"/>
    <cellStyle name="Normal 41 2 3 3 6" xfId="7269" xr:uid="{00000000-0005-0000-0000-0000791C0000}"/>
    <cellStyle name="Normal 41 2 3 3 6 3" xfId="22369" xr:uid="{00000000-0005-0000-0000-000077570000}"/>
    <cellStyle name="Normal 41 2 3 3 8" xfId="17356" xr:uid="{00000000-0005-0000-0000-0000E2430000}"/>
    <cellStyle name="Normal 41 2 3 4" xfId="2618" xr:uid="{00000000-0005-0000-0000-00004C0A0000}"/>
    <cellStyle name="Normal 41 2 3 4 2" xfId="4307" xr:uid="{00000000-0005-0000-0000-0000E6100000}"/>
    <cellStyle name="Normal 41 2 3 4 2 2" xfId="14379" xr:uid="{00000000-0005-0000-0000-00003F380000}"/>
    <cellStyle name="Normal 41 2 3 4 2 2 3" xfId="29475" xr:uid="{00000000-0005-0000-0000-000039730000}"/>
    <cellStyle name="Normal 41 2 3 4 2 3" xfId="9359" xr:uid="{00000000-0005-0000-0000-0000A3240000}"/>
    <cellStyle name="Normal 41 2 3 4 2 3 3" xfId="24458" xr:uid="{00000000-0005-0000-0000-0000A05F0000}"/>
    <cellStyle name="Normal 41 2 3 4 2 5" xfId="19445" xr:uid="{00000000-0005-0000-0000-00000B4C0000}"/>
    <cellStyle name="Normal 41 2 3 4 3" xfId="5998" xr:uid="{00000000-0005-0000-0000-000082170000}"/>
    <cellStyle name="Normal 41 2 3 4 3 2" xfId="16050" xr:uid="{00000000-0005-0000-0000-0000C63E0000}"/>
    <cellStyle name="Normal 41 2 3 4 3 3" xfId="11030" xr:uid="{00000000-0005-0000-0000-00002A2B0000}"/>
    <cellStyle name="Normal 41 2 3 4 3 3 3" xfId="26129" xr:uid="{00000000-0005-0000-0000-000027660000}"/>
    <cellStyle name="Normal 41 2 3 4 3 5" xfId="21116" xr:uid="{00000000-0005-0000-0000-000092520000}"/>
    <cellStyle name="Normal 41 2 3 4 4" xfId="12708" xr:uid="{00000000-0005-0000-0000-0000B8310000}"/>
    <cellStyle name="Normal 41 2 3 4 4 3" xfId="27804" xr:uid="{00000000-0005-0000-0000-0000B26C0000}"/>
    <cellStyle name="Normal 41 2 3 4 5" xfId="7687" xr:uid="{00000000-0005-0000-0000-00001B1E0000}"/>
    <cellStyle name="Normal 41 2 3 4 5 3" xfId="22787" xr:uid="{00000000-0005-0000-0000-000019590000}"/>
    <cellStyle name="Normal 41 2 3 4 7" xfId="17774" xr:uid="{00000000-0005-0000-0000-000084450000}"/>
    <cellStyle name="Normal 41 2 3 5" xfId="3470" xr:uid="{00000000-0005-0000-0000-0000A10D0000}"/>
    <cellStyle name="Normal 41 2 3 5 2" xfId="13543" xr:uid="{00000000-0005-0000-0000-0000FB340000}"/>
    <cellStyle name="Normal 41 2 3 5 2 3" xfId="28639" xr:uid="{00000000-0005-0000-0000-0000F56F0000}"/>
    <cellStyle name="Normal 41 2 3 5 3" xfId="8523" xr:uid="{00000000-0005-0000-0000-00005F210000}"/>
    <cellStyle name="Normal 41 2 3 5 3 3" xfId="23622" xr:uid="{00000000-0005-0000-0000-00005C5C0000}"/>
    <cellStyle name="Normal 41 2 3 5 5" xfId="18609" xr:uid="{00000000-0005-0000-0000-0000C7480000}"/>
    <cellStyle name="Normal 41 2 3 6" xfId="5162" xr:uid="{00000000-0005-0000-0000-00003E140000}"/>
    <cellStyle name="Normal 41 2 3 6 2" xfId="15214" xr:uid="{00000000-0005-0000-0000-0000823B0000}"/>
    <cellStyle name="Normal 41 2 3 6 2 3" xfId="30310" xr:uid="{00000000-0005-0000-0000-00007C760000}"/>
    <cellStyle name="Normal 41 2 3 6 3" xfId="10194" xr:uid="{00000000-0005-0000-0000-0000E6270000}"/>
    <cellStyle name="Normal 41 2 3 6 3 3" xfId="25293" xr:uid="{00000000-0005-0000-0000-0000E3620000}"/>
    <cellStyle name="Normal 41 2 3 6 5" xfId="20280" xr:uid="{00000000-0005-0000-0000-00004E4F0000}"/>
    <cellStyle name="Normal 41 2 3 7" xfId="11872" xr:uid="{00000000-0005-0000-0000-0000742E0000}"/>
    <cellStyle name="Normal 41 2 3 7 3" xfId="26968" xr:uid="{00000000-0005-0000-0000-00006E690000}"/>
    <cellStyle name="Normal 41 2 3 8" xfId="6851" xr:uid="{00000000-0005-0000-0000-0000D71A0000}"/>
    <cellStyle name="Normal 41 2 3 8 3" xfId="21951" xr:uid="{00000000-0005-0000-0000-0000D5550000}"/>
    <cellStyle name="Normal 41 2 4" xfId="1878" xr:uid="{00000000-0005-0000-0000-000068070000}"/>
    <cellStyle name="Normal 41 2 4 2" xfId="2301" xr:uid="{00000000-0005-0000-0000-00000F090000}"/>
    <cellStyle name="Normal 41 2 4 2 2" xfId="3140" xr:uid="{00000000-0005-0000-0000-0000560C0000}"/>
    <cellStyle name="Normal 41 2 4 2 2 2" xfId="4829" xr:uid="{00000000-0005-0000-0000-0000F0120000}"/>
    <cellStyle name="Normal 41 2 4 2 2 2 2" xfId="14901" xr:uid="{00000000-0005-0000-0000-0000493A0000}"/>
    <cellStyle name="Normal 41 2 4 2 2 2 2 3" xfId="29997" xr:uid="{00000000-0005-0000-0000-000043750000}"/>
    <cellStyle name="Normal 41 2 4 2 2 2 3" xfId="9881" xr:uid="{00000000-0005-0000-0000-0000AD260000}"/>
    <cellStyle name="Normal 41 2 4 2 2 2 3 3" xfId="24980" xr:uid="{00000000-0005-0000-0000-0000AA610000}"/>
    <cellStyle name="Normal 41 2 4 2 2 2 5" xfId="19967" xr:uid="{00000000-0005-0000-0000-0000154E0000}"/>
    <cellStyle name="Normal 41 2 4 2 2 3" xfId="6520" xr:uid="{00000000-0005-0000-0000-00008C190000}"/>
    <cellStyle name="Normal 41 2 4 2 2 3 2" xfId="16572" xr:uid="{00000000-0005-0000-0000-0000D0400000}"/>
    <cellStyle name="Normal 41 2 4 2 2 3 3" xfId="11552" xr:uid="{00000000-0005-0000-0000-0000342D0000}"/>
    <cellStyle name="Normal 41 2 4 2 2 3 3 3" xfId="26651" xr:uid="{00000000-0005-0000-0000-000031680000}"/>
    <cellStyle name="Normal 41 2 4 2 2 3 5" xfId="21638" xr:uid="{00000000-0005-0000-0000-00009C540000}"/>
    <cellStyle name="Normal 41 2 4 2 2 4" xfId="13230" xr:uid="{00000000-0005-0000-0000-0000C2330000}"/>
    <cellStyle name="Normal 41 2 4 2 2 4 3" xfId="28326" xr:uid="{00000000-0005-0000-0000-0000BC6E0000}"/>
    <cellStyle name="Normal 41 2 4 2 2 5" xfId="8209" xr:uid="{00000000-0005-0000-0000-000025200000}"/>
    <cellStyle name="Normal 41 2 4 2 2 5 3" xfId="23309" xr:uid="{00000000-0005-0000-0000-0000235B0000}"/>
    <cellStyle name="Normal 41 2 4 2 2 7" xfId="18296" xr:uid="{00000000-0005-0000-0000-00008E470000}"/>
    <cellStyle name="Normal 41 2 4 2 3" xfId="3992" xr:uid="{00000000-0005-0000-0000-0000AB0F0000}"/>
    <cellStyle name="Normal 41 2 4 2 3 2" xfId="14065" xr:uid="{00000000-0005-0000-0000-000005370000}"/>
    <cellStyle name="Normal 41 2 4 2 3 2 3" xfId="29161" xr:uid="{00000000-0005-0000-0000-0000FF710000}"/>
    <cellStyle name="Normal 41 2 4 2 3 3" xfId="9045" xr:uid="{00000000-0005-0000-0000-000069230000}"/>
    <cellStyle name="Normal 41 2 4 2 3 3 3" xfId="24144" xr:uid="{00000000-0005-0000-0000-0000665E0000}"/>
    <cellStyle name="Normal 41 2 4 2 3 5" xfId="19131" xr:uid="{00000000-0005-0000-0000-0000D14A0000}"/>
    <cellStyle name="Normal 41 2 4 2 4" xfId="5684" xr:uid="{00000000-0005-0000-0000-000048160000}"/>
    <cellStyle name="Normal 41 2 4 2 4 2" xfId="15736" xr:uid="{00000000-0005-0000-0000-00008C3D0000}"/>
    <cellStyle name="Normal 41 2 4 2 4 2 3" xfId="30832" xr:uid="{00000000-0005-0000-0000-000086780000}"/>
    <cellStyle name="Normal 41 2 4 2 4 3" xfId="10716" xr:uid="{00000000-0005-0000-0000-0000F0290000}"/>
    <cellStyle name="Normal 41 2 4 2 4 3 3" xfId="25815" xr:uid="{00000000-0005-0000-0000-0000ED640000}"/>
    <cellStyle name="Normal 41 2 4 2 4 5" xfId="20802" xr:uid="{00000000-0005-0000-0000-000058510000}"/>
    <cellStyle name="Normal 41 2 4 2 5" xfId="12394" xr:uid="{00000000-0005-0000-0000-00007E300000}"/>
    <cellStyle name="Normal 41 2 4 2 5 3" xfId="27490" xr:uid="{00000000-0005-0000-0000-0000786B0000}"/>
    <cellStyle name="Normal 41 2 4 2 6" xfId="7373" xr:uid="{00000000-0005-0000-0000-0000E11C0000}"/>
    <cellStyle name="Normal 41 2 4 2 6 3" xfId="22473" xr:uid="{00000000-0005-0000-0000-0000DF570000}"/>
    <cellStyle name="Normal 41 2 4 2 8" xfId="17460" xr:uid="{00000000-0005-0000-0000-00004A440000}"/>
    <cellStyle name="Normal 41 2 4 3" xfId="2722" xr:uid="{00000000-0005-0000-0000-0000B40A0000}"/>
    <cellStyle name="Normal 41 2 4 3 2" xfId="4411" xr:uid="{00000000-0005-0000-0000-00004E110000}"/>
    <cellStyle name="Normal 41 2 4 3 2 2" xfId="14483" xr:uid="{00000000-0005-0000-0000-0000A7380000}"/>
    <cellStyle name="Normal 41 2 4 3 2 2 3" xfId="29579" xr:uid="{00000000-0005-0000-0000-0000A1730000}"/>
    <cellStyle name="Normal 41 2 4 3 2 3" xfId="9463" xr:uid="{00000000-0005-0000-0000-00000B250000}"/>
    <cellStyle name="Normal 41 2 4 3 2 3 3" xfId="24562" xr:uid="{00000000-0005-0000-0000-000008600000}"/>
    <cellStyle name="Normal 41 2 4 3 2 5" xfId="19549" xr:uid="{00000000-0005-0000-0000-0000734C0000}"/>
    <cellStyle name="Normal 41 2 4 3 3" xfId="6102" xr:uid="{00000000-0005-0000-0000-0000EA170000}"/>
    <cellStyle name="Normal 41 2 4 3 3 2" xfId="16154" xr:uid="{00000000-0005-0000-0000-00002E3F0000}"/>
    <cellStyle name="Normal 41 2 4 3 3 3" xfId="11134" xr:uid="{00000000-0005-0000-0000-0000922B0000}"/>
    <cellStyle name="Normal 41 2 4 3 3 3 3" xfId="26233" xr:uid="{00000000-0005-0000-0000-00008F660000}"/>
    <cellStyle name="Normal 41 2 4 3 3 5" xfId="21220" xr:uid="{00000000-0005-0000-0000-0000FA520000}"/>
    <cellStyle name="Normal 41 2 4 3 4" xfId="12812" xr:uid="{00000000-0005-0000-0000-000020320000}"/>
    <cellStyle name="Normal 41 2 4 3 4 3" xfId="27908" xr:uid="{00000000-0005-0000-0000-00001A6D0000}"/>
    <cellStyle name="Normal 41 2 4 3 5" xfId="7791" xr:uid="{00000000-0005-0000-0000-0000831E0000}"/>
    <cellStyle name="Normal 41 2 4 3 5 3" xfId="22891" xr:uid="{00000000-0005-0000-0000-000081590000}"/>
    <cellStyle name="Normal 41 2 4 3 7" xfId="17878" xr:uid="{00000000-0005-0000-0000-0000EC450000}"/>
    <cellStyle name="Normal 41 2 4 4" xfId="3574" xr:uid="{00000000-0005-0000-0000-0000090E0000}"/>
    <cellStyle name="Normal 41 2 4 4 2" xfId="13647" xr:uid="{00000000-0005-0000-0000-000063350000}"/>
    <cellStyle name="Normal 41 2 4 4 2 3" xfId="28743" xr:uid="{00000000-0005-0000-0000-00005D700000}"/>
    <cellStyle name="Normal 41 2 4 4 3" xfId="8627" xr:uid="{00000000-0005-0000-0000-0000C7210000}"/>
    <cellStyle name="Normal 41 2 4 4 3 3" xfId="23726" xr:uid="{00000000-0005-0000-0000-0000C45C0000}"/>
    <cellStyle name="Normal 41 2 4 4 5" xfId="18713" xr:uid="{00000000-0005-0000-0000-00002F490000}"/>
    <cellStyle name="Normal 41 2 4 5" xfId="5266" xr:uid="{00000000-0005-0000-0000-0000A6140000}"/>
    <cellStyle name="Normal 41 2 4 5 2" xfId="15318" xr:uid="{00000000-0005-0000-0000-0000EA3B0000}"/>
    <cellStyle name="Normal 41 2 4 5 2 3" xfId="30414" xr:uid="{00000000-0005-0000-0000-0000E4760000}"/>
    <cellStyle name="Normal 41 2 4 5 3" xfId="10298" xr:uid="{00000000-0005-0000-0000-00004E280000}"/>
    <cellStyle name="Normal 41 2 4 5 3 3" xfId="25397" xr:uid="{00000000-0005-0000-0000-00004B630000}"/>
    <cellStyle name="Normal 41 2 4 5 5" xfId="20384" xr:uid="{00000000-0005-0000-0000-0000B64F0000}"/>
    <cellStyle name="Normal 41 2 4 6" xfId="11976" xr:uid="{00000000-0005-0000-0000-0000DC2E0000}"/>
    <cellStyle name="Normal 41 2 4 6 3" xfId="27072" xr:uid="{00000000-0005-0000-0000-0000D6690000}"/>
    <cellStyle name="Normal 41 2 4 7" xfId="6955" xr:uid="{00000000-0005-0000-0000-00003F1B0000}"/>
    <cellStyle name="Normal 41 2 4 7 3" xfId="22055" xr:uid="{00000000-0005-0000-0000-00003D560000}"/>
    <cellStyle name="Normal 41 2 4 9" xfId="17042" xr:uid="{00000000-0005-0000-0000-0000A8420000}"/>
    <cellStyle name="Normal 41 2 5" xfId="2091" xr:uid="{00000000-0005-0000-0000-00003D080000}"/>
    <cellStyle name="Normal 41 2 5 2" xfId="2932" xr:uid="{00000000-0005-0000-0000-0000860B0000}"/>
    <cellStyle name="Normal 41 2 5 2 2" xfId="4621" xr:uid="{00000000-0005-0000-0000-000020120000}"/>
    <cellStyle name="Normal 41 2 5 2 2 2" xfId="14693" xr:uid="{00000000-0005-0000-0000-000079390000}"/>
    <cellStyle name="Normal 41 2 5 2 2 2 3" xfId="29789" xr:uid="{00000000-0005-0000-0000-000073740000}"/>
    <cellStyle name="Normal 41 2 5 2 2 3" xfId="9673" xr:uid="{00000000-0005-0000-0000-0000DD250000}"/>
    <cellStyle name="Normal 41 2 5 2 2 3 3" xfId="24772" xr:uid="{00000000-0005-0000-0000-0000DA600000}"/>
    <cellStyle name="Normal 41 2 5 2 2 5" xfId="19759" xr:uid="{00000000-0005-0000-0000-0000454D0000}"/>
    <cellStyle name="Normal 41 2 5 2 3" xfId="6312" xr:uid="{00000000-0005-0000-0000-0000BC180000}"/>
    <cellStyle name="Normal 41 2 5 2 3 2" xfId="16364" xr:uid="{00000000-0005-0000-0000-000000400000}"/>
    <cellStyle name="Normal 41 2 5 2 3 3" xfId="11344" xr:uid="{00000000-0005-0000-0000-0000642C0000}"/>
    <cellStyle name="Normal 41 2 5 2 3 3 3" xfId="26443" xr:uid="{00000000-0005-0000-0000-000061670000}"/>
    <cellStyle name="Normal 41 2 5 2 3 5" xfId="21430" xr:uid="{00000000-0005-0000-0000-0000CC530000}"/>
    <cellStyle name="Normal 41 2 5 2 4" xfId="13022" xr:uid="{00000000-0005-0000-0000-0000F2320000}"/>
    <cellStyle name="Normal 41 2 5 2 4 3" xfId="28118" xr:uid="{00000000-0005-0000-0000-0000EC6D0000}"/>
    <cellStyle name="Normal 41 2 5 2 5" xfId="8001" xr:uid="{00000000-0005-0000-0000-0000551F0000}"/>
    <cellStyle name="Normal 41 2 5 2 5 3" xfId="23101" xr:uid="{00000000-0005-0000-0000-0000535A0000}"/>
    <cellStyle name="Normal 41 2 5 2 7" xfId="18088" xr:uid="{00000000-0005-0000-0000-0000BE460000}"/>
    <cellStyle name="Normal 41 2 5 3" xfId="3784" xr:uid="{00000000-0005-0000-0000-0000DB0E0000}"/>
    <cellStyle name="Normal 41 2 5 3 2" xfId="13857" xr:uid="{00000000-0005-0000-0000-000035360000}"/>
    <cellStyle name="Normal 41 2 5 3 2 3" xfId="28953" xr:uid="{00000000-0005-0000-0000-00002F710000}"/>
    <cellStyle name="Normal 41 2 5 3 3" xfId="8837" xr:uid="{00000000-0005-0000-0000-000099220000}"/>
    <cellStyle name="Normal 41 2 5 3 3 3" xfId="23936" xr:uid="{00000000-0005-0000-0000-0000965D0000}"/>
    <cellStyle name="Normal 41 2 5 3 5" xfId="18923" xr:uid="{00000000-0005-0000-0000-0000014A0000}"/>
    <cellStyle name="Normal 41 2 5 4" xfId="5476" xr:uid="{00000000-0005-0000-0000-000078150000}"/>
    <cellStyle name="Normal 41 2 5 4 2" xfId="15528" xr:uid="{00000000-0005-0000-0000-0000BC3C0000}"/>
    <cellStyle name="Normal 41 2 5 4 2 3" xfId="30624" xr:uid="{00000000-0005-0000-0000-0000B6770000}"/>
    <cellStyle name="Normal 41 2 5 4 3" xfId="10508" xr:uid="{00000000-0005-0000-0000-000020290000}"/>
    <cellStyle name="Normal 41 2 5 4 3 3" xfId="25607" xr:uid="{00000000-0005-0000-0000-00001D640000}"/>
    <cellStyle name="Normal 41 2 5 4 5" xfId="20594" xr:uid="{00000000-0005-0000-0000-000088500000}"/>
    <cellStyle name="Normal 41 2 5 5" xfId="12186" xr:uid="{00000000-0005-0000-0000-0000AE2F0000}"/>
    <cellStyle name="Normal 41 2 5 5 3" xfId="27282" xr:uid="{00000000-0005-0000-0000-0000A86A0000}"/>
    <cellStyle name="Normal 41 2 5 6" xfId="7165" xr:uid="{00000000-0005-0000-0000-0000111C0000}"/>
    <cellStyle name="Normal 41 2 5 6 3" xfId="22265" xr:uid="{00000000-0005-0000-0000-00000F570000}"/>
    <cellStyle name="Normal 41 2 5 8" xfId="17252" xr:uid="{00000000-0005-0000-0000-00007A430000}"/>
    <cellStyle name="Normal 41 2 6" xfId="2512" xr:uid="{00000000-0005-0000-0000-0000E2090000}"/>
    <cellStyle name="Normal 41 2 6 2" xfId="4203" xr:uid="{00000000-0005-0000-0000-00007E100000}"/>
    <cellStyle name="Normal 41 2 6 2 2" xfId="14275" xr:uid="{00000000-0005-0000-0000-0000D7370000}"/>
    <cellStyle name="Normal 41 2 6 2 2 3" xfId="29371" xr:uid="{00000000-0005-0000-0000-0000D1720000}"/>
    <cellStyle name="Normal 41 2 6 2 3" xfId="9255" xr:uid="{00000000-0005-0000-0000-00003B240000}"/>
    <cellStyle name="Normal 41 2 6 2 3 3" xfId="24354" xr:uid="{00000000-0005-0000-0000-0000385F0000}"/>
    <cellStyle name="Normal 41 2 6 2 5" xfId="19341" xr:uid="{00000000-0005-0000-0000-0000A34B0000}"/>
    <cellStyle name="Normal 41 2 6 3" xfId="5894" xr:uid="{00000000-0005-0000-0000-00001A170000}"/>
    <cellStyle name="Normal 41 2 6 3 2" xfId="15946" xr:uid="{00000000-0005-0000-0000-00005E3E0000}"/>
    <cellStyle name="Normal 41 2 6 3 3" xfId="10926" xr:uid="{00000000-0005-0000-0000-0000C22A0000}"/>
    <cellStyle name="Normal 41 2 6 3 3 3" xfId="26025" xr:uid="{00000000-0005-0000-0000-0000BF650000}"/>
    <cellStyle name="Normal 41 2 6 3 5" xfId="21012" xr:uid="{00000000-0005-0000-0000-00002A520000}"/>
    <cellStyle name="Normal 41 2 6 4" xfId="12604" xr:uid="{00000000-0005-0000-0000-000050310000}"/>
    <cellStyle name="Normal 41 2 6 4 3" xfId="27700" xr:uid="{00000000-0005-0000-0000-00004A6C0000}"/>
    <cellStyle name="Normal 41 2 6 5" xfId="7583" xr:uid="{00000000-0005-0000-0000-0000B31D0000}"/>
    <cellStyle name="Normal 41 2 6 5 3" xfId="22683" xr:uid="{00000000-0005-0000-0000-0000B1580000}"/>
    <cellStyle name="Normal 41 2 6 7" xfId="17670" xr:uid="{00000000-0005-0000-0000-00001C450000}"/>
    <cellStyle name="Normal 41 2 7" xfId="3362" xr:uid="{00000000-0005-0000-0000-0000350D0000}"/>
    <cellStyle name="Normal 41 2 7 2" xfId="13439" xr:uid="{00000000-0005-0000-0000-000093340000}"/>
    <cellStyle name="Normal 41 2 7 2 3" xfId="28535" xr:uid="{00000000-0005-0000-0000-00008D6F0000}"/>
    <cellStyle name="Normal 41 2 7 3" xfId="8419" xr:uid="{00000000-0005-0000-0000-0000F7200000}"/>
    <cellStyle name="Normal 41 2 7 3 3" xfId="23518" xr:uid="{00000000-0005-0000-0000-0000F45B0000}"/>
    <cellStyle name="Normal 41 2 7 5" xfId="18505" xr:uid="{00000000-0005-0000-0000-00005F480000}"/>
    <cellStyle name="Normal 41 2 8" xfId="5055" xr:uid="{00000000-0005-0000-0000-0000D3130000}"/>
    <cellStyle name="Normal 41 2 8 2" xfId="15110" xr:uid="{00000000-0005-0000-0000-00001A3B0000}"/>
    <cellStyle name="Normal 41 2 8 2 3" xfId="30206" xr:uid="{00000000-0005-0000-0000-000014760000}"/>
    <cellStyle name="Normal 41 2 8 3" xfId="10090" xr:uid="{00000000-0005-0000-0000-00007E270000}"/>
    <cellStyle name="Normal 41 2 8 3 3" xfId="25189" xr:uid="{00000000-0005-0000-0000-00007B620000}"/>
    <cellStyle name="Normal 41 2 8 5" xfId="20176" xr:uid="{00000000-0005-0000-0000-0000E64E0000}"/>
    <cellStyle name="Normal 41 2 9" xfId="11766" xr:uid="{00000000-0005-0000-0000-00000A2E0000}"/>
    <cellStyle name="Normal 41 2 9 3" xfId="26864" xr:uid="{00000000-0005-0000-0000-000006690000}"/>
    <cellStyle name="Normal 42" xfId="953" xr:uid="{00000000-0005-0000-0000-0000C8030000}"/>
    <cellStyle name="Normal 42 2" xfId="1425" xr:uid="{00000000-0005-0000-0000-0000A2050000}"/>
    <cellStyle name="Normal 42 2 10" xfId="6746" xr:uid="{00000000-0005-0000-0000-00006E1A0000}"/>
    <cellStyle name="Normal 42 2 10 3" xfId="21848" xr:uid="{00000000-0005-0000-0000-00006E550000}"/>
    <cellStyle name="Normal 42 2 12" xfId="16833" xr:uid="{00000000-0005-0000-0000-0000D7410000}"/>
    <cellStyle name="Normal 42 2 2" xfId="1712" xr:uid="{00000000-0005-0000-0000-0000C2060000}"/>
    <cellStyle name="Normal 42 2 2 11" xfId="16887" xr:uid="{00000000-0005-0000-0000-00000D420000}"/>
    <cellStyle name="Normal 42 2 2 2" xfId="1820" xr:uid="{00000000-0005-0000-0000-00002E070000}"/>
    <cellStyle name="Normal 42 2 2 2 10" xfId="16991" xr:uid="{00000000-0005-0000-0000-000075420000}"/>
    <cellStyle name="Normal 42 2 2 2 2" xfId="2037" xr:uid="{00000000-0005-0000-0000-000007080000}"/>
    <cellStyle name="Normal 42 2 2 2 2 2" xfId="2458" xr:uid="{00000000-0005-0000-0000-0000AC090000}"/>
    <cellStyle name="Normal 42 2 2 2 2 2 2" xfId="3297" xr:uid="{00000000-0005-0000-0000-0000F30C0000}"/>
    <cellStyle name="Normal 42 2 2 2 2 2 2 2" xfId="4986" xr:uid="{00000000-0005-0000-0000-00008D130000}"/>
    <cellStyle name="Normal 42 2 2 2 2 2 2 2 2" xfId="15058" xr:uid="{00000000-0005-0000-0000-0000E63A0000}"/>
    <cellStyle name="Normal 42 2 2 2 2 2 2 2 2 3" xfId="30154" xr:uid="{00000000-0005-0000-0000-0000E0750000}"/>
    <cellStyle name="Normal 42 2 2 2 2 2 2 2 3" xfId="10038" xr:uid="{00000000-0005-0000-0000-00004A270000}"/>
    <cellStyle name="Normal 42 2 2 2 2 2 2 2 3 3" xfId="25137" xr:uid="{00000000-0005-0000-0000-000047620000}"/>
    <cellStyle name="Normal 42 2 2 2 2 2 2 2 5" xfId="20124" xr:uid="{00000000-0005-0000-0000-0000B24E0000}"/>
    <cellStyle name="Normal 42 2 2 2 2 2 2 3" xfId="6677" xr:uid="{00000000-0005-0000-0000-0000291A0000}"/>
    <cellStyle name="Normal 42 2 2 2 2 2 2 3 2" xfId="16729" xr:uid="{00000000-0005-0000-0000-00006D410000}"/>
    <cellStyle name="Normal 42 2 2 2 2 2 2 3 3" xfId="11709" xr:uid="{00000000-0005-0000-0000-0000D12D0000}"/>
    <cellStyle name="Normal 42 2 2 2 2 2 2 3 3 3" xfId="26808" xr:uid="{00000000-0005-0000-0000-0000CE680000}"/>
    <cellStyle name="Normal 42 2 2 2 2 2 2 3 5" xfId="21795" xr:uid="{00000000-0005-0000-0000-000039550000}"/>
    <cellStyle name="Normal 42 2 2 2 2 2 2 4" xfId="13387" xr:uid="{00000000-0005-0000-0000-00005F340000}"/>
    <cellStyle name="Normal 42 2 2 2 2 2 2 4 3" xfId="28483" xr:uid="{00000000-0005-0000-0000-0000596F0000}"/>
    <cellStyle name="Normal 42 2 2 2 2 2 2 5" xfId="8366" xr:uid="{00000000-0005-0000-0000-0000C2200000}"/>
    <cellStyle name="Normal 42 2 2 2 2 2 2 5 3" xfId="23466" xr:uid="{00000000-0005-0000-0000-0000C05B0000}"/>
    <cellStyle name="Normal 42 2 2 2 2 2 2 7" xfId="18453" xr:uid="{00000000-0005-0000-0000-00002B480000}"/>
    <cellStyle name="Normal 42 2 2 2 2 2 3" xfId="4149" xr:uid="{00000000-0005-0000-0000-000048100000}"/>
    <cellStyle name="Normal 42 2 2 2 2 2 3 2" xfId="14222" xr:uid="{00000000-0005-0000-0000-0000A2370000}"/>
    <cellStyle name="Normal 42 2 2 2 2 2 3 2 3" xfId="29318" xr:uid="{00000000-0005-0000-0000-00009C720000}"/>
    <cellStyle name="Normal 42 2 2 2 2 2 3 3" xfId="9202" xr:uid="{00000000-0005-0000-0000-000006240000}"/>
    <cellStyle name="Normal 42 2 2 2 2 2 3 3 3" xfId="24301" xr:uid="{00000000-0005-0000-0000-0000035F0000}"/>
    <cellStyle name="Normal 42 2 2 2 2 2 3 5" xfId="19288" xr:uid="{00000000-0005-0000-0000-00006E4B0000}"/>
    <cellStyle name="Normal 42 2 2 2 2 2 4" xfId="5841" xr:uid="{00000000-0005-0000-0000-0000E5160000}"/>
    <cellStyle name="Normal 42 2 2 2 2 2 4 2" xfId="15893" xr:uid="{00000000-0005-0000-0000-0000293E0000}"/>
    <cellStyle name="Normal 42 2 2 2 2 2 4 3" xfId="10873" xr:uid="{00000000-0005-0000-0000-00008D2A0000}"/>
    <cellStyle name="Normal 42 2 2 2 2 2 4 3 3" xfId="25972" xr:uid="{00000000-0005-0000-0000-00008A650000}"/>
    <cellStyle name="Normal 42 2 2 2 2 2 4 5" xfId="20959" xr:uid="{00000000-0005-0000-0000-0000F5510000}"/>
    <cellStyle name="Normal 42 2 2 2 2 2 5" xfId="12551" xr:uid="{00000000-0005-0000-0000-00001B310000}"/>
    <cellStyle name="Normal 42 2 2 2 2 2 5 3" xfId="27647" xr:uid="{00000000-0005-0000-0000-0000156C0000}"/>
    <cellStyle name="Normal 42 2 2 2 2 2 6" xfId="7530" xr:uid="{00000000-0005-0000-0000-00007E1D0000}"/>
    <cellStyle name="Normal 42 2 2 2 2 2 6 3" xfId="22630" xr:uid="{00000000-0005-0000-0000-00007C580000}"/>
    <cellStyle name="Normal 42 2 2 2 2 2 8" xfId="17617" xr:uid="{00000000-0005-0000-0000-0000E7440000}"/>
    <cellStyle name="Normal 42 2 2 2 2 3" xfId="2879" xr:uid="{00000000-0005-0000-0000-0000510B0000}"/>
    <cellStyle name="Normal 42 2 2 2 2 3 2" xfId="4568" xr:uid="{00000000-0005-0000-0000-0000EB110000}"/>
    <cellStyle name="Normal 42 2 2 2 2 3 2 2" xfId="14640" xr:uid="{00000000-0005-0000-0000-000044390000}"/>
    <cellStyle name="Normal 42 2 2 2 2 3 2 2 3" xfId="29736" xr:uid="{00000000-0005-0000-0000-00003E740000}"/>
    <cellStyle name="Normal 42 2 2 2 2 3 2 3" xfId="9620" xr:uid="{00000000-0005-0000-0000-0000A8250000}"/>
    <cellStyle name="Normal 42 2 2 2 2 3 2 3 3" xfId="24719" xr:uid="{00000000-0005-0000-0000-0000A5600000}"/>
    <cellStyle name="Normal 42 2 2 2 2 3 2 5" xfId="19706" xr:uid="{00000000-0005-0000-0000-0000104D0000}"/>
    <cellStyle name="Normal 42 2 2 2 2 3 3" xfId="6259" xr:uid="{00000000-0005-0000-0000-000087180000}"/>
    <cellStyle name="Normal 42 2 2 2 2 3 3 2" xfId="16311" xr:uid="{00000000-0005-0000-0000-0000CB3F0000}"/>
    <cellStyle name="Normal 42 2 2 2 2 3 3 3" xfId="11291" xr:uid="{00000000-0005-0000-0000-00002F2C0000}"/>
    <cellStyle name="Normal 42 2 2 2 2 3 3 3 3" xfId="26390" xr:uid="{00000000-0005-0000-0000-00002C670000}"/>
    <cellStyle name="Normal 42 2 2 2 2 3 3 5" xfId="21377" xr:uid="{00000000-0005-0000-0000-000097530000}"/>
    <cellStyle name="Normal 42 2 2 2 2 3 4" xfId="12969" xr:uid="{00000000-0005-0000-0000-0000BD320000}"/>
    <cellStyle name="Normal 42 2 2 2 2 3 4 3" xfId="28065" xr:uid="{00000000-0005-0000-0000-0000B76D0000}"/>
    <cellStyle name="Normal 42 2 2 2 2 3 5" xfId="7948" xr:uid="{00000000-0005-0000-0000-0000201F0000}"/>
    <cellStyle name="Normal 42 2 2 2 2 3 5 3" xfId="23048" xr:uid="{00000000-0005-0000-0000-00001E5A0000}"/>
    <cellStyle name="Normal 42 2 2 2 2 3 7" xfId="18035" xr:uid="{00000000-0005-0000-0000-000089460000}"/>
    <cellStyle name="Normal 42 2 2 2 2 4" xfId="3731" xr:uid="{00000000-0005-0000-0000-0000A60E0000}"/>
    <cellStyle name="Normal 42 2 2 2 2 4 2" xfId="13804" xr:uid="{00000000-0005-0000-0000-000000360000}"/>
    <cellStyle name="Normal 42 2 2 2 2 4 2 3" xfId="28900" xr:uid="{00000000-0005-0000-0000-0000FA700000}"/>
    <cellStyle name="Normal 42 2 2 2 2 4 3" xfId="8784" xr:uid="{00000000-0005-0000-0000-000064220000}"/>
    <cellStyle name="Normal 42 2 2 2 2 4 3 3" xfId="23883" xr:uid="{00000000-0005-0000-0000-0000615D0000}"/>
    <cellStyle name="Normal 42 2 2 2 2 4 5" xfId="18870" xr:uid="{00000000-0005-0000-0000-0000CC490000}"/>
    <cellStyle name="Normal 42 2 2 2 2 5" xfId="5423" xr:uid="{00000000-0005-0000-0000-000043150000}"/>
    <cellStyle name="Normal 42 2 2 2 2 5 2" xfId="15475" xr:uid="{00000000-0005-0000-0000-0000873C0000}"/>
    <cellStyle name="Normal 42 2 2 2 2 5 2 3" xfId="30571" xr:uid="{00000000-0005-0000-0000-000081770000}"/>
    <cellStyle name="Normal 42 2 2 2 2 5 3" xfId="10455" xr:uid="{00000000-0005-0000-0000-0000EB280000}"/>
    <cellStyle name="Normal 42 2 2 2 2 5 3 3" xfId="25554" xr:uid="{00000000-0005-0000-0000-0000E8630000}"/>
    <cellStyle name="Normal 42 2 2 2 2 5 5" xfId="20541" xr:uid="{00000000-0005-0000-0000-000053500000}"/>
    <cellStyle name="Normal 42 2 2 2 2 6" xfId="12133" xr:uid="{00000000-0005-0000-0000-0000792F0000}"/>
    <cellStyle name="Normal 42 2 2 2 2 6 3" xfId="27229" xr:uid="{00000000-0005-0000-0000-0000736A0000}"/>
    <cellStyle name="Normal 42 2 2 2 2 7" xfId="7112" xr:uid="{00000000-0005-0000-0000-0000DC1B0000}"/>
    <cellStyle name="Normal 42 2 2 2 2 7 3" xfId="22212" xr:uid="{00000000-0005-0000-0000-0000DA560000}"/>
    <cellStyle name="Normal 42 2 2 2 2 9" xfId="17199" xr:uid="{00000000-0005-0000-0000-000045430000}"/>
    <cellStyle name="Normal 42 2 2 2 3" xfId="2250" xr:uid="{00000000-0005-0000-0000-0000DC080000}"/>
    <cellStyle name="Normal 42 2 2 2 3 2" xfId="3089" xr:uid="{00000000-0005-0000-0000-0000230C0000}"/>
    <cellStyle name="Normal 42 2 2 2 3 2 2" xfId="4778" xr:uid="{00000000-0005-0000-0000-0000BD120000}"/>
    <cellStyle name="Normal 42 2 2 2 3 2 2 2" xfId="14850" xr:uid="{00000000-0005-0000-0000-0000163A0000}"/>
    <cellStyle name="Normal 42 2 2 2 3 2 2 2 3" xfId="29946" xr:uid="{00000000-0005-0000-0000-000010750000}"/>
    <cellStyle name="Normal 42 2 2 2 3 2 2 3" xfId="9830" xr:uid="{00000000-0005-0000-0000-00007A260000}"/>
    <cellStyle name="Normal 42 2 2 2 3 2 2 3 3" xfId="24929" xr:uid="{00000000-0005-0000-0000-000077610000}"/>
    <cellStyle name="Normal 42 2 2 2 3 2 2 5" xfId="19916" xr:uid="{00000000-0005-0000-0000-0000E24D0000}"/>
    <cellStyle name="Normal 42 2 2 2 3 2 3" xfId="6469" xr:uid="{00000000-0005-0000-0000-000059190000}"/>
    <cellStyle name="Normal 42 2 2 2 3 2 3 2" xfId="16521" xr:uid="{00000000-0005-0000-0000-00009D400000}"/>
    <cellStyle name="Normal 42 2 2 2 3 2 3 3" xfId="11501" xr:uid="{00000000-0005-0000-0000-0000012D0000}"/>
    <cellStyle name="Normal 42 2 2 2 3 2 3 3 3" xfId="26600" xr:uid="{00000000-0005-0000-0000-0000FE670000}"/>
    <cellStyle name="Normal 42 2 2 2 3 2 3 5" xfId="21587" xr:uid="{00000000-0005-0000-0000-000069540000}"/>
    <cellStyle name="Normal 42 2 2 2 3 2 4" xfId="13179" xr:uid="{00000000-0005-0000-0000-00008F330000}"/>
    <cellStyle name="Normal 42 2 2 2 3 2 4 3" xfId="28275" xr:uid="{00000000-0005-0000-0000-0000896E0000}"/>
    <cellStyle name="Normal 42 2 2 2 3 2 5" xfId="8158" xr:uid="{00000000-0005-0000-0000-0000F21F0000}"/>
    <cellStyle name="Normal 42 2 2 2 3 2 5 3" xfId="23258" xr:uid="{00000000-0005-0000-0000-0000F05A0000}"/>
    <cellStyle name="Normal 42 2 2 2 3 2 7" xfId="18245" xr:uid="{00000000-0005-0000-0000-00005B470000}"/>
    <cellStyle name="Normal 42 2 2 2 3 3" xfId="3941" xr:uid="{00000000-0005-0000-0000-0000780F0000}"/>
    <cellStyle name="Normal 42 2 2 2 3 3 2" xfId="14014" xr:uid="{00000000-0005-0000-0000-0000D2360000}"/>
    <cellStyle name="Normal 42 2 2 2 3 3 2 3" xfId="29110" xr:uid="{00000000-0005-0000-0000-0000CC710000}"/>
    <cellStyle name="Normal 42 2 2 2 3 3 3" xfId="8994" xr:uid="{00000000-0005-0000-0000-000036230000}"/>
    <cellStyle name="Normal 42 2 2 2 3 3 3 3" xfId="24093" xr:uid="{00000000-0005-0000-0000-0000335E0000}"/>
    <cellStyle name="Normal 42 2 2 2 3 3 5" xfId="19080" xr:uid="{00000000-0005-0000-0000-00009E4A0000}"/>
    <cellStyle name="Normal 42 2 2 2 3 4" xfId="5633" xr:uid="{00000000-0005-0000-0000-000015160000}"/>
    <cellStyle name="Normal 42 2 2 2 3 4 2" xfId="15685" xr:uid="{00000000-0005-0000-0000-0000593D0000}"/>
    <cellStyle name="Normal 42 2 2 2 3 4 2 3" xfId="30781" xr:uid="{00000000-0005-0000-0000-000053780000}"/>
    <cellStyle name="Normal 42 2 2 2 3 4 3" xfId="10665" xr:uid="{00000000-0005-0000-0000-0000BD290000}"/>
    <cellStyle name="Normal 42 2 2 2 3 4 3 3" xfId="25764" xr:uid="{00000000-0005-0000-0000-0000BA640000}"/>
    <cellStyle name="Normal 42 2 2 2 3 4 5" xfId="20751" xr:uid="{00000000-0005-0000-0000-000025510000}"/>
    <cellStyle name="Normal 42 2 2 2 3 5" xfId="12343" xr:uid="{00000000-0005-0000-0000-00004B300000}"/>
    <cellStyle name="Normal 42 2 2 2 3 5 3" xfId="27439" xr:uid="{00000000-0005-0000-0000-0000456B0000}"/>
    <cellStyle name="Normal 42 2 2 2 3 6" xfId="7322" xr:uid="{00000000-0005-0000-0000-0000AE1C0000}"/>
    <cellStyle name="Normal 42 2 2 2 3 6 3" xfId="22422" xr:uid="{00000000-0005-0000-0000-0000AC570000}"/>
    <cellStyle name="Normal 42 2 2 2 3 8" xfId="17409" xr:uid="{00000000-0005-0000-0000-000017440000}"/>
    <cellStyle name="Normal 42 2 2 2 4" xfId="2671" xr:uid="{00000000-0005-0000-0000-0000810A0000}"/>
    <cellStyle name="Normal 42 2 2 2 4 2" xfId="4360" xr:uid="{00000000-0005-0000-0000-00001B110000}"/>
    <cellStyle name="Normal 42 2 2 2 4 2 2" xfId="14432" xr:uid="{00000000-0005-0000-0000-000074380000}"/>
    <cellStyle name="Normal 42 2 2 2 4 2 2 3" xfId="29528" xr:uid="{00000000-0005-0000-0000-00006E730000}"/>
    <cellStyle name="Normal 42 2 2 2 4 2 3" xfId="9412" xr:uid="{00000000-0005-0000-0000-0000D8240000}"/>
    <cellStyle name="Normal 42 2 2 2 4 2 3 3" xfId="24511" xr:uid="{00000000-0005-0000-0000-0000D55F0000}"/>
    <cellStyle name="Normal 42 2 2 2 4 2 5" xfId="19498" xr:uid="{00000000-0005-0000-0000-0000404C0000}"/>
    <cellStyle name="Normal 42 2 2 2 4 3" xfId="6051" xr:uid="{00000000-0005-0000-0000-0000B7170000}"/>
    <cellStyle name="Normal 42 2 2 2 4 3 2" xfId="16103" xr:uid="{00000000-0005-0000-0000-0000FB3E0000}"/>
    <cellStyle name="Normal 42 2 2 2 4 3 3" xfId="11083" xr:uid="{00000000-0005-0000-0000-00005F2B0000}"/>
    <cellStyle name="Normal 42 2 2 2 4 3 3 3" xfId="26182" xr:uid="{00000000-0005-0000-0000-00005C660000}"/>
    <cellStyle name="Normal 42 2 2 2 4 3 5" xfId="21169" xr:uid="{00000000-0005-0000-0000-0000C7520000}"/>
    <cellStyle name="Normal 42 2 2 2 4 4" xfId="12761" xr:uid="{00000000-0005-0000-0000-0000ED310000}"/>
    <cellStyle name="Normal 42 2 2 2 4 4 3" xfId="27857" xr:uid="{00000000-0005-0000-0000-0000E76C0000}"/>
    <cellStyle name="Normal 42 2 2 2 4 5" xfId="7740" xr:uid="{00000000-0005-0000-0000-0000501E0000}"/>
    <cellStyle name="Normal 42 2 2 2 4 5 3" xfId="22840" xr:uid="{00000000-0005-0000-0000-00004E590000}"/>
    <cellStyle name="Normal 42 2 2 2 4 7" xfId="17827" xr:uid="{00000000-0005-0000-0000-0000B9450000}"/>
    <cellStyle name="Normal 42 2 2 2 5" xfId="3523" xr:uid="{00000000-0005-0000-0000-0000D60D0000}"/>
    <cellStyle name="Normal 42 2 2 2 5 2" xfId="13596" xr:uid="{00000000-0005-0000-0000-000030350000}"/>
    <cellStyle name="Normal 42 2 2 2 5 2 3" xfId="28692" xr:uid="{00000000-0005-0000-0000-00002A700000}"/>
    <cellStyle name="Normal 42 2 2 2 5 3" xfId="8576" xr:uid="{00000000-0005-0000-0000-000094210000}"/>
    <cellStyle name="Normal 42 2 2 2 5 3 3" xfId="23675" xr:uid="{00000000-0005-0000-0000-0000915C0000}"/>
    <cellStyle name="Normal 42 2 2 2 5 5" xfId="18662" xr:uid="{00000000-0005-0000-0000-0000FC480000}"/>
    <cellStyle name="Normal 42 2 2 2 6" xfId="5215" xr:uid="{00000000-0005-0000-0000-000073140000}"/>
    <cellStyle name="Normal 42 2 2 2 6 2" xfId="15267" xr:uid="{00000000-0005-0000-0000-0000B73B0000}"/>
    <cellStyle name="Normal 42 2 2 2 6 2 3" xfId="30363" xr:uid="{00000000-0005-0000-0000-0000B1760000}"/>
    <cellStyle name="Normal 42 2 2 2 6 3" xfId="10247" xr:uid="{00000000-0005-0000-0000-00001B280000}"/>
    <cellStyle name="Normal 42 2 2 2 6 3 3" xfId="25346" xr:uid="{00000000-0005-0000-0000-000018630000}"/>
    <cellStyle name="Normal 42 2 2 2 6 5" xfId="20333" xr:uid="{00000000-0005-0000-0000-0000834F0000}"/>
    <cellStyle name="Normal 42 2 2 2 7" xfId="11925" xr:uid="{00000000-0005-0000-0000-0000A92E0000}"/>
    <cellStyle name="Normal 42 2 2 2 7 3" xfId="27021" xr:uid="{00000000-0005-0000-0000-0000A3690000}"/>
    <cellStyle name="Normal 42 2 2 2 8" xfId="6904" xr:uid="{00000000-0005-0000-0000-00000C1B0000}"/>
    <cellStyle name="Normal 42 2 2 2 8 3" xfId="22004" xr:uid="{00000000-0005-0000-0000-00000A560000}"/>
    <cellStyle name="Normal 42 2 2 3" xfId="1933" xr:uid="{00000000-0005-0000-0000-00009F070000}"/>
    <cellStyle name="Normal 42 2 2 3 2" xfId="2354" xr:uid="{00000000-0005-0000-0000-000044090000}"/>
    <cellStyle name="Normal 42 2 2 3 2 2" xfId="3193" xr:uid="{00000000-0005-0000-0000-00008B0C0000}"/>
    <cellStyle name="Normal 42 2 2 3 2 2 2" xfId="4882" xr:uid="{00000000-0005-0000-0000-000025130000}"/>
    <cellStyle name="Normal 42 2 2 3 2 2 2 2" xfId="14954" xr:uid="{00000000-0005-0000-0000-00007E3A0000}"/>
    <cellStyle name="Normal 42 2 2 3 2 2 2 2 3" xfId="30050" xr:uid="{00000000-0005-0000-0000-000078750000}"/>
    <cellStyle name="Normal 42 2 2 3 2 2 2 3" xfId="9934" xr:uid="{00000000-0005-0000-0000-0000E2260000}"/>
    <cellStyle name="Normal 42 2 2 3 2 2 2 3 3" xfId="25033" xr:uid="{00000000-0005-0000-0000-0000DF610000}"/>
    <cellStyle name="Normal 42 2 2 3 2 2 2 5" xfId="20020" xr:uid="{00000000-0005-0000-0000-00004A4E0000}"/>
    <cellStyle name="Normal 42 2 2 3 2 2 3" xfId="6573" xr:uid="{00000000-0005-0000-0000-0000C1190000}"/>
    <cellStyle name="Normal 42 2 2 3 2 2 3 2" xfId="16625" xr:uid="{00000000-0005-0000-0000-000005410000}"/>
    <cellStyle name="Normal 42 2 2 3 2 2 3 3" xfId="11605" xr:uid="{00000000-0005-0000-0000-0000692D0000}"/>
    <cellStyle name="Normal 42 2 2 3 2 2 3 3 3" xfId="26704" xr:uid="{00000000-0005-0000-0000-000066680000}"/>
    <cellStyle name="Normal 42 2 2 3 2 2 3 5" xfId="21691" xr:uid="{00000000-0005-0000-0000-0000D1540000}"/>
    <cellStyle name="Normal 42 2 2 3 2 2 4" xfId="13283" xr:uid="{00000000-0005-0000-0000-0000F7330000}"/>
    <cellStyle name="Normal 42 2 2 3 2 2 4 3" xfId="28379" xr:uid="{00000000-0005-0000-0000-0000F16E0000}"/>
    <cellStyle name="Normal 42 2 2 3 2 2 5" xfId="8262" xr:uid="{00000000-0005-0000-0000-00005A200000}"/>
    <cellStyle name="Normal 42 2 2 3 2 2 5 3" xfId="23362" xr:uid="{00000000-0005-0000-0000-0000585B0000}"/>
    <cellStyle name="Normal 42 2 2 3 2 2 7" xfId="18349" xr:uid="{00000000-0005-0000-0000-0000C3470000}"/>
    <cellStyle name="Normal 42 2 2 3 2 3" xfId="4045" xr:uid="{00000000-0005-0000-0000-0000E00F0000}"/>
    <cellStyle name="Normal 42 2 2 3 2 3 2" xfId="14118" xr:uid="{00000000-0005-0000-0000-00003A370000}"/>
    <cellStyle name="Normal 42 2 2 3 2 3 2 3" xfId="29214" xr:uid="{00000000-0005-0000-0000-000034720000}"/>
    <cellStyle name="Normal 42 2 2 3 2 3 3" xfId="9098" xr:uid="{00000000-0005-0000-0000-00009E230000}"/>
    <cellStyle name="Normal 42 2 2 3 2 3 3 3" xfId="24197" xr:uid="{00000000-0005-0000-0000-00009B5E0000}"/>
    <cellStyle name="Normal 42 2 2 3 2 3 5" xfId="19184" xr:uid="{00000000-0005-0000-0000-0000064B0000}"/>
    <cellStyle name="Normal 42 2 2 3 2 4" xfId="5737" xr:uid="{00000000-0005-0000-0000-00007D160000}"/>
    <cellStyle name="Normal 42 2 2 3 2 4 2" xfId="15789" xr:uid="{00000000-0005-0000-0000-0000C13D0000}"/>
    <cellStyle name="Normal 42 2 2 3 2 4 2 3" xfId="30885" xr:uid="{00000000-0005-0000-0000-0000BB780000}"/>
    <cellStyle name="Normal 42 2 2 3 2 4 3" xfId="10769" xr:uid="{00000000-0005-0000-0000-0000252A0000}"/>
    <cellStyle name="Normal 42 2 2 3 2 4 3 3" xfId="25868" xr:uid="{00000000-0005-0000-0000-000022650000}"/>
    <cellStyle name="Normal 42 2 2 3 2 4 5" xfId="20855" xr:uid="{00000000-0005-0000-0000-00008D510000}"/>
    <cellStyle name="Normal 42 2 2 3 2 5" xfId="12447" xr:uid="{00000000-0005-0000-0000-0000B3300000}"/>
    <cellStyle name="Normal 42 2 2 3 2 5 3" xfId="27543" xr:uid="{00000000-0005-0000-0000-0000AD6B0000}"/>
    <cellStyle name="Normal 42 2 2 3 2 6" xfId="7426" xr:uid="{00000000-0005-0000-0000-0000161D0000}"/>
    <cellStyle name="Normal 42 2 2 3 2 6 3" xfId="22526" xr:uid="{00000000-0005-0000-0000-000014580000}"/>
    <cellStyle name="Normal 42 2 2 3 2 8" xfId="17513" xr:uid="{00000000-0005-0000-0000-00007F440000}"/>
    <cellStyle name="Normal 42 2 2 3 3" xfId="2775" xr:uid="{00000000-0005-0000-0000-0000E90A0000}"/>
    <cellStyle name="Normal 42 2 2 3 3 2" xfId="4464" xr:uid="{00000000-0005-0000-0000-000083110000}"/>
    <cellStyle name="Normal 42 2 2 3 3 2 2" xfId="14536" xr:uid="{00000000-0005-0000-0000-0000DC380000}"/>
    <cellStyle name="Normal 42 2 2 3 3 2 2 3" xfId="29632" xr:uid="{00000000-0005-0000-0000-0000D6730000}"/>
    <cellStyle name="Normal 42 2 2 3 3 2 3" xfId="9516" xr:uid="{00000000-0005-0000-0000-000040250000}"/>
    <cellStyle name="Normal 42 2 2 3 3 2 3 3" xfId="24615" xr:uid="{00000000-0005-0000-0000-00003D600000}"/>
    <cellStyle name="Normal 42 2 2 3 3 2 5" xfId="19602" xr:uid="{00000000-0005-0000-0000-0000A84C0000}"/>
    <cellStyle name="Normal 42 2 2 3 3 3" xfId="6155" xr:uid="{00000000-0005-0000-0000-00001F180000}"/>
    <cellStyle name="Normal 42 2 2 3 3 3 2" xfId="16207" xr:uid="{00000000-0005-0000-0000-0000633F0000}"/>
    <cellStyle name="Normal 42 2 2 3 3 3 3" xfId="11187" xr:uid="{00000000-0005-0000-0000-0000C72B0000}"/>
    <cellStyle name="Normal 42 2 2 3 3 3 3 3" xfId="26286" xr:uid="{00000000-0005-0000-0000-0000C4660000}"/>
    <cellStyle name="Normal 42 2 2 3 3 3 5" xfId="21273" xr:uid="{00000000-0005-0000-0000-00002F530000}"/>
    <cellStyle name="Normal 42 2 2 3 3 4" xfId="12865" xr:uid="{00000000-0005-0000-0000-000055320000}"/>
    <cellStyle name="Normal 42 2 2 3 3 4 3" xfId="27961" xr:uid="{00000000-0005-0000-0000-00004F6D0000}"/>
    <cellStyle name="Normal 42 2 2 3 3 5" xfId="7844" xr:uid="{00000000-0005-0000-0000-0000B81E0000}"/>
    <cellStyle name="Normal 42 2 2 3 3 5 3" xfId="22944" xr:uid="{00000000-0005-0000-0000-0000B6590000}"/>
    <cellStyle name="Normal 42 2 2 3 3 7" xfId="17931" xr:uid="{00000000-0005-0000-0000-000021460000}"/>
    <cellStyle name="Normal 42 2 2 3 4" xfId="3627" xr:uid="{00000000-0005-0000-0000-00003E0E0000}"/>
    <cellStyle name="Normal 42 2 2 3 4 2" xfId="13700" xr:uid="{00000000-0005-0000-0000-000098350000}"/>
    <cellStyle name="Normal 42 2 2 3 4 2 3" xfId="28796" xr:uid="{00000000-0005-0000-0000-000092700000}"/>
    <cellStyle name="Normal 42 2 2 3 4 3" xfId="8680" xr:uid="{00000000-0005-0000-0000-0000FC210000}"/>
    <cellStyle name="Normal 42 2 2 3 4 3 3" xfId="23779" xr:uid="{00000000-0005-0000-0000-0000F95C0000}"/>
    <cellStyle name="Normal 42 2 2 3 4 5" xfId="18766" xr:uid="{00000000-0005-0000-0000-000064490000}"/>
    <cellStyle name="Normal 42 2 2 3 5" xfId="5319" xr:uid="{00000000-0005-0000-0000-0000DB140000}"/>
    <cellStyle name="Normal 42 2 2 3 5 2" xfId="15371" xr:uid="{00000000-0005-0000-0000-00001F3C0000}"/>
    <cellStyle name="Normal 42 2 2 3 5 2 3" xfId="30467" xr:uid="{00000000-0005-0000-0000-000019770000}"/>
    <cellStyle name="Normal 42 2 2 3 5 3" xfId="10351" xr:uid="{00000000-0005-0000-0000-000083280000}"/>
    <cellStyle name="Normal 42 2 2 3 5 3 3" xfId="25450" xr:uid="{00000000-0005-0000-0000-000080630000}"/>
    <cellStyle name="Normal 42 2 2 3 5 5" xfId="20437" xr:uid="{00000000-0005-0000-0000-0000EB4F0000}"/>
    <cellStyle name="Normal 42 2 2 3 6" xfId="12029" xr:uid="{00000000-0005-0000-0000-0000112F0000}"/>
    <cellStyle name="Normal 42 2 2 3 6 3" xfId="27125" xr:uid="{00000000-0005-0000-0000-00000B6A0000}"/>
    <cellStyle name="Normal 42 2 2 3 7" xfId="7008" xr:uid="{00000000-0005-0000-0000-0000741B0000}"/>
    <cellStyle name="Normal 42 2 2 3 7 3" xfId="22108" xr:uid="{00000000-0005-0000-0000-000072560000}"/>
    <cellStyle name="Normal 42 2 2 3 9" xfId="17095" xr:uid="{00000000-0005-0000-0000-0000DD420000}"/>
    <cellStyle name="Normal 42 2 2 4" xfId="2146" xr:uid="{00000000-0005-0000-0000-000074080000}"/>
    <cellStyle name="Normal 42 2 2 4 2" xfId="2985" xr:uid="{00000000-0005-0000-0000-0000BB0B0000}"/>
    <cellStyle name="Normal 42 2 2 4 2 2" xfId="4674" xr:uid="{00000000-0005-0000-0000-000055120000}"/>
    <cellStyle name="Normal 42 2 2 4 2 2 2" xfId="14746" xr:uid="{00000000-0005-0000-0000-0000AE390000}"/>
    <cellStyle name="Normal 42 2 2 4 2 2 2 3" xfId="29842" xr:uid="{00000000-0005-0000-0000-0000A8740000}"/>
    <cellStyle name="Normal 42 2 2 4 2 2 3" xfId="9726" xr:uid="{00000000-0005-0000-0000-000012260000}"/>
    <cellStyle name="Normal 42 2 2 4 2 2 3 3" xfId="24825" xr:uid="{00000000-0005-0000-0000-00000F610000}"/>
    <cellStyle name="Normal 42 2 2 4 2 2 5" xfId="19812" xr:uid="{00000000-0005-0000-0000-00007A4D0000}"/>
    <cellStyle name="Normal 42 2 2 4 2 3" xfId="6365" xr:uid="{00000000-0005-0000-0000-0000F1180000}"/>
    <cellStyle name="Normal 42 2 2 4 2 3 2" xfId="16417" xr:uid="{00000000-0005-0000-0000-000035400000}"/>
    <cellStyle name="Normal 42 2 2 4 2 3 3" xfId="11397" xr:uid="{00000000-0005-0000-0000-0000992C0000}"/>
    <cellStyle name="Normal 42 2 2 4 2 3 3 3" xfId="26496" xr:uid="{00000000-0005-0000-0000-000096670000}"/>
    <cellStyle name="Normal 42 2 2 4 2 3 5" xfId="21483" xr:uid="{00000000-0005-0000-0000-000001540000}"/>
    <cellStyle name="Normal 42 2 2 4 2 4" xfId="13075" xr:uid="{00000000-0005-0000-0000-000027330000}"/>
    <cellStyle name="Normal 42 2 2 4 2 4 3" xfId="28171" xr:uid="{00000000-0005-0000-0000-0000216E0000}"/>
    <cellStyle name="Normal 42 2 2 4 2 5" xfId="8054" xr:uid="{00000000-0005-0000-0000-00008A1F0000}"/>
    <cellStyle name="Normal 42 2 2 4 2 5 3" xfId="23154" xr:uid="{00000000-0005-0000-0000-0000885A0000}"/>
    <cellStyle name="Normal 42 2 2 4 2 7" xfId="18141" xr:uid="{00000000-0005-0000-0000-0000F3460000}"/>
    <cellStyle name="Normal 42 2 2 4 3" xfId="3837" xr:uid="{00000000-0005-0000-0000-0000100F0000}"/>
    <cellStyle name="Normal 42 2 2 4 3 2" xfId="13910" xr:uid="{00000000-0005-0000-0000-00006A360000}"/>
    <cellStyle name="Normal 42 2 2 4 3 2 3" xfId="29006" xr:uid="{00000000-0005-0000-0000-000064710000}"/>
    <cellStyle name="Normal 42 2 2 4 3 3" xfId="8890" xr:uid="{00000000-0005-0000-0000-0000CE220000}"/>
    <cellStyle name="Normal 42 2 2 4 3 3 3" xfId="23989" xr:uid="{00000000-0005-0000-0000-0000CB5D0000}"/>
    <cellStyle name="Normal 42 2 2 4 3 5" xfId="18976" xr:uid="{00000000-0005-0000-0000-0000364A0000}"/>
    <cellStyle name="Normal 42 2 2 4 4" xfId="5529" xr:uid="{00000000-0005-0000-0000-0000AD150000}"/>
    <cellStyle name="Normal 42 2 2 4 4 2" xfId="15581" xr:uid="{00000000-0005-0000-0000-0000F13C0000}"/>
    <cellStyle name="Normal 42 2 2 4 4 2 3" xfId="30677" xr:uid="{00000000-0005-0000-0000-0000EB770000}"/>
    <cellStyle name="Normal 42 2 2 4 4 3" xfId="10561" xr:uid="{00000000-0005-0000-0000-000055290000}"/>
    <cellStyle name="Normal 42 2 2 4 4 3 3" xfId="25660" xr:uid="{00000000-0005-0000-0000-000052640000}"/>
    <cellStyle name="Normal 42 2 2 4 4 5" xfId="20647" xr:uid="{00000000-0005-0000-0000-0000BD500000}"/>
    <cellStyle name="Normal 42 2 2 4 5" xfId="12239" xr:uid="{00000000-0005-0000-0000-0000E32F0000}"/>
    <cellStyle name="Normal 42 2 2 4 5 3" xfId="27335" xr:uid="{00000000-0005-0000-0000-0000DD6A0000}"/>
    <cellStyle name="Normal 42 2 2 4 6" xfId="7218" xr:uid="{00000000-0005-0000-0000-0000461C0000}"/>
    <cellStyle name="Normal 42 2 2 4 6 3" xfId="22318" xr:uid="{00000000-0005-0000-0000-000044570000}"/>
    <cellStyle name="Normal 42 2 2 4 8" xfId="17305" xr:uid="{00000000-0005-0000-0000-0000AF430000}"/>
    <cellStyle name="Normal 42 2 2 5" xfId="2567" xr:uid="{00000000-0005-0000-0000-0000190A0000}"/>
    <cellStyle name="Normal 42 2 2 5 2" xfId="4256" xr:uid="{00000000-0005-0000-0000-0000B3100000}"/>
    <cellStyle name="Normal 42 2 2 5 2 2" xfId="14328" xr:uid="{00000000-0005-0000-0000-00000C380000}"/>
    <cellStyle name="Normal 42 2 2 5 2 2 3" xfId="29424" xr:uid="{00000000-0005-0000-0000-000006730000}"/>
    <cellStyle name="Normal 42 2 2 5 2 3" xfId="9308" xr:uid="{00000000-0005-0000-0000-000070240000}"/>
    <cellStyle name="Normal 42 2 2 5 2 3 3" xfId="24407" xr:uid="{00000000-0005-0000-0000-00006D5F0000}"/>
    <cellStyle name="Normal 42 2 2 5 2 5" xfId="19394" xr:uid="{00000000-0005-0000-0000-0000D84B0000}"/>
    <cellStyle name="Normal 42 2 2 5 3" xfId="5947" xr:uid="{00000000-0005-0000-0000-00004F170000}"/>
    <cellStyle name="Normal 42 2 2 5 3 2" xfId="15999" xr:uid="{00000000-0005-0000-0000-0000933E0000}"/>
    <cellStyle name="Normal 42 2 2 5 3 3" xfId="10979" xr:uid="{00000000-0005-0000-0000-0000F72A0000}"/>
    <cellStyle name="Normal 42 2 2 5 3 3 3" xfId="26078" xr:uid="{00000000-0005-0000-0000-0000F4650000}"/>
    <cellStyle name="Normal 42 2 2 5 3 5" xfId="21065" xr:uid="{00000000-0005-0000-0000-00005F520000}"/>
    <cellStyle name="Normal 42 2 2 5 4" xfId="12657" xr:uid="{00000000-0005-0000-0000-000085310000}"/>
    <cellStyle name="Normal 42 2 2 5 4 3" xfId="27753" xr:uid="{00000000-0005-0000-0000-00007F6C0000}"/>
    <cellStyle name="Normal 42 2 2 5 5" xfId="7636" xr:uid="{00000000-0005-0000-0000-0000E81D0000}"/>
    <cellStyle name="Normal 42 2 2 5 5 3" xfId="22736" xr:uid="{00000000-0005-0000-0000-0000E6580000}"/>
    <cellStyle name="Normal 42 2 2 5 7" xfId="17723" xr:uid="{00000000-0005-0000-0000-000051450000}"/>
    <cellStyle name="Normal 42 2 2 6" xfId="3419" xr:uid="{00000000-0005-0000-0000-00006E0D0000}"/>
    <cellStyle name="Normal 42 2 2 6 2" xfId="13492" xr:uid="{00000000-0005-0000-0000-0000C8340000}"/>
    <cellStyle name="Normal 42 2 2 6 2 3" xfId="28588" xr:uid="{00000000-0005-0000-0000-0000C26F0000}"/>
    <cellStyle name="Normal 42 2 2 6 3" xfId="8472" xr:uid="{00000000-0005-0000-0000-00002C210000}"/>
    <cellStyle name="Normal 42 2 2 6 3 3" xfId="23571" xr:uid="{00000000-0005-0000-0000-0000295C0000}"/>
    <cellStyle name="Normal 42 2 2 6 5" xfId="18558" xr:uid="{00000000-0005-0000-0000-000094480000}"/>
    <cellStyle name="Normal 42 2 2 7" xfId="5111" xr:uid="{00000000-0005-0000-0000-00000B140000}"/>
    <cellStyle name="Normal 42 2 2 7 2" xfId="15163" xr:uid="{00000000-0005-0000-0000-00004F3B0000}"/>
    <cellStyle name="Normal 42 2 2 7 2 3" xfId="30259" xr:uid="{00000000-0005-0000-0000-000049760000}"/>
    <cellStyle name="Normal 42 2 2 7 3" xfId="10143" xr:uid="{00000000-0005-0000-0000-0000B3270000}"/>
    <cellStyle name="Normal 42 2 2 7 3 3" xfId="25242" xr:uid="{00000000-0005-0000-0000-0000B0620000}"/>
    <cellStyle name="Normal 42 2 2 7 5" xfId="20229" xr:uid="{00000000-0005-0000-0000-00001B4F0000}"/>
    <cellStyle name="Normal 42 2 2 8" xfId="11821" xr:uid="{00000000-0005-0000-0000-0000412E0000}"/>
    <cellStyle name="Normal 42 2 2 8 3" xfId="26917" xr:uid="{00000000-0005-0000-0000-00003B690000}"/>
    <cellStyle name="Normal 42 2 2 9" xfId="6800" xr:uid="{00000000-0005-0000-0000-0000A41A0000}"/>
    <cellStyle name="Normal 42 2 2 9 3" xfId="21900" xr:uid="{00000000-0005-0000-0000-0000A2550000}"/>
    <cellStyle name="Normal 42 2 3" xfId="1766" xr:uid="{00000000-0005-0000-0000-0000F8060000}"/>
    <cellStyle name="Normal 42 2 3 10" xfId="16939" xr:uid="{00000000-0005-0000-0000-000041420000}"/>
    <cellStyle name="Normal 42 2 3 2" xfId="1985" xr:uid="{00000000-0005-0000-0000-0000D3070000}"/>
    <cellStyle name="Normal 42 2 3 2 2" xfId="2406" xr:uid="{00000000-0005-0000-0000-000078090000}"/>
    <cellStyle name="Normal 42 2 3 2 2 2" xfId="3245" xr:uid="{00000000-0005-0000-0000-0000BF0C0000}"/>
    <cellStyle name="Normal 42 2 3 2 2 2 2" xfId="4934" xr:uid="{00000000-0005-0000-0000-000059130000}"/>
    <cellStyle name="Normal 42 2 3 2 2 2 2 2" xfId="15006" xr:uid="{00000000-0005-0000-0000-0000B23A0000}"/>
    <cellStyle name="Normal 42 2 3 2 2 2 2 2 3" xfId="30102" xr:uid="{00000000-0005-0000-0000-0000AC750000}"/>
    <cellStyle name="Normal 42 2 3 2 2 2 2 3" xfId="9986" xr:uid="{00000000-0005-0000-0000-000016270000}"/>
    <cellStyle name="Normal 42 2 3 2 2 2 2 3 3" xfId="25085" xr:uid="{00000000-0005-0000-0000-000013620000}"/>
    <cellStyle name="Normal 42 2 3 2 2 2 2 5" xfId="20072" xr:uid="{00000000-0005-0000-0000-00007E4E0000}"/>
    <cellStyle name="Normal 42 2 3 2 2 2 3" xfId="6625" xr:uid="{00000000-0005-0000-0000-0000F5190000}"/>
    <cellStyle name="Normal 42 2 3 2 2 2 3 2" xfId="16677" xr:uid="{00000000-0005-0000-0000-000039410000}"/>
    <cellStyle name="Normal 42 2 3 2 2 2 3 3" xfId="11657" xr:uid="{00000000-0005-0000-0000-00009D2D0000}"/>
    <cellStyle name="Normal 42 2 3 2 2 2 3 3 3" xfId="26756" xr:uid="{00000000-0005-0000-0000-00009A680000}"/>
    <cellStyle name="Normal 42 2 3 2 2 2 3 5" xfId="21743" xr:uid="{00000000-0005-0000-0000-000005550000}"/>
    <cellStyle name="Normal 42 2 3 2 2 2 4" xfId="13335" xr:uid="{00000000-0005-0000-0000-00002B340000}"/>
    <cellStyle name="Normal 42 2 3 2 2 2 4 3" xfId="28431" xr:uid="{00000000-0005-0000-0000-0000256F0000}"/>
    <cellStyle name="Normal 42 2 3 2 2 2 5" xfId="8314" xr:uid="{00000000-0005-0000-0000-00008E200000}"/>
    <cellStyle name="Normal 42 2 3 2 2 2 5 3" xfId="23414" xr:uid="{00000000-0005-0000-0000-00008C5B0000}"/>
    <cellStyle name="Normal 42 2 3 2 2 2 7" xfId="18401" xr:uid="{00000000-0005-0000-0000-0000F7470000}"/>
    <cellStyle name="Normal 42 2 3 2 2 3" xfId="4097" xr:uid="{00000000-0005-0000-0000-000014100000}"/>
    <cellStyle name="Normal 42 2 3 2 2 3 2" xfId="14170" xr:uid="{00000000-0005-0000-0000-00006E370000}"/>
    <cellStyle name="Normal 42 2 3 2 2 3 2 3" xfId="29266" xr:uid="{00000000-0005-0000-0000-000068720000}"/>
    <cellStyle name="Normal 42 2 3 2 2 3 3" xfId="9150" xr:uid="{00000000-0005-0000-0000-0000D2230000}"/>
    <cellStyle name="Normal 42 2 3 2 2 3 3 3" xfId="24249" xr:uid="{00000000-0005-0000-0000-0000CF5E0000}"/>
    <cellStyle name="Normal 42 2 3 2 2 3 5" xfId="19236" xr:uid="{00000000-0005-0000-0000-00003A4B0000}"/>
    <cellStyle name="Normal 42 2 3 2 2 4" xfId="5789" xr:uid="{00000000-0005-0000-0000-0000B1160000}"/>
    <cellStyle name="Normal 42 2 3 2 2 4 2" xfId="15841" xr:uid="{00000000-0005-0000-0000-0000F53D0000}"/>
    <cellStyle name="Normal 42 2 3 2 2 4 3" xfId="10821" xr:uid="{00000000-0005-0000-0000-0000592A0000}"/>
    <cellStyle name="Normal 42 2 3 2 2 4 3 3" xfId="25920" xr:uid="{00000000-0005-0000-0000-000056650000}"/>
    <cellStyle name="Normal 42 2 3 2 2 4 5" xfId="20907" xr:uid="{00000000-0005-0000-0000-0000C1510000}"/>
    <cellStyle name="Normal 42 2 3 2 2 5" xfId="12499" xr:uid="{00000000-0005-0000-0000-0000E7300000}"/>
    <cellStyle name="Normal 42 2 3 2 2 5 3" xfId="27595" xr:uid="{00000000-0005-0000-0000-0000E16B0000}"/>
    <cellStyle name="Normal 42 2 3 2 2 6" xfId="7478" xr:uid="{00000000-0005-0000-0000-00004A1D0000}"/>
    <cellStyle name="Normal 42 2 3 2 2 6 3" xfId="22578" xr:uid="{00000000-0005-0000-0000-000048580000}"/>
    <cellStyle name="Normal 42 2 3 2 2 8" xfId="17565" xr:uid="{00000000-0005-0000-0000-0000B3440000}"/>
    <cellStyle name="Normal 42 2 3 2 3" xfId="2827" xr:uid="{00000000-0005-0000-0000-00001D0B0000}"/>
    <cellStyle name="Normal 42 2 3 2 3 2" xfId="4516" xr:uid="{00000000-0005-0000-0000-0000B7110000}"/>
    <cellStyle name="Normal 42 2 3 2 3 2 2" xfId="14588" xr:uid="{00000000-0005-0000-0000-000010390000}"/>
    <cellStyle name="Normal 42 2 3 2 3 2 2 3" xfId="29684" xr:uid="{00000000-0005-0000-0000-00000A740000}"/>
    <cellStyle name="Normal 42 2 3 2 3 2 3" xfId="9568" xr:uid="{00000000-0005-0000-0000-000074250000}"/>
    <cellStyle name="Normal 42 2 3 2 3 2 3 3" xfId="24667" xr:uid="{00000000-0005-0000-0000-000071600000}"/>
    <cellStyle name="Normal 42 2 3 2 3 2 5" xfId="19654" xr:uid="{00000000-0005-0000-0000-0000DC4C0000}"/>
    <cellStyle name="Normal 42 2 3 2 3 3" xfId="6207" xr:uid="{00000000-0005-0000-0000-000053180000}"/>
    <cellStyle name="Normal 42 2 3 2 3 3 2" xfId="16259" xr:uid="{00000000-0005-0000-0000-0000973F0000}"/>
    <cellStyle name="Normal 42 2 3 2 3 3 3" xfId="11239" xr:uid="{00000000-0005-0000-0000-0000FB2B0000}"/>
    <cellStyle name="Normal 42 2 3 2 3 3 3 3" xfId="26338" xr:uid="{00000000-0005-0000-0000-0000F8660000}"/>
    <cellStyle name="Normal 42 2 3 2 3 3 5" xfId="21325" xr:uid="{00000000-0005-0000-0000-000063530000}"/>
    <cellStyle name="Normal 42 2 3 2 3 4" xfId="12917" xr:uid="{00000000-0005-0000-0000-000089320000}"/>
    <cellStyle name="Normal 42 2 3 2 3 4 3" xfId="28013" xr:uid="{00000000-0005-0000-0000-0000836D0000}"/>
    <cellStyle name="Normal 42 2 3 2 3 5" xfId="7896" xr:uid="{00000000-0005-0000-0000-0000EC1E0000}"/>
    <cellStyle name="Normal 42 2 3 2 3 5 3" xfId="22996" xr:uid="{00000000-0005-0000-0000-0000EA590000}"/>
    <cellStyle name="Normal 42 2 3 2 3 7" xfId="17983" xr:uid="{00000000-0005-0000-0000-000055460000}"/>
    <cellStyle name="Normal 42 2 3 2 4" xfId="3679" xr:uid="{00000000-0005-0000-0000-0000720E0000}"/>
    <cellStyle name="Normal 42 2 3 2 4 2" xfId="13752" xr:uid="{00000000-0005-0000-0000-0000CC350000}"/>
    <cellStyle name="Normal 42 2 3 2 4 2 3" xfId="28848" xr:uid="{00000000-0005-0000-0000-0000C6700000}"/>
    <cellStyle name="Normal 42 2 3 2 4 3" xfId="8732" xr:uid="{00000000-0005-0000-0000-000030220000}"/>
    <cellStyle name="Normal 42 2 3 2 4 3 3" xfId="23831" xr:uid="{00000000-0005-0000-0000-00002D5D0000}"/>
    <cellStyle name="Normal 42 2 3 2 4 5" xfId="18818" xr:uid="{00000000-0005-0000-0000-000098490000}"/>
    <cellStyle name="Normal 42 2 3 2 5" xfId="5371" xr:uid="{00000000-0005-0000-0000-00000F150000}"/>
    <cellStyle name="Normal 42 2 3 2 5 2" xfId="15423" xr:uid="{00000000-0005-0000-0000-0000533C0000}"/>
    <cellStyle name="Normal 42 2 3 2 5 2 3" xfId="30519" xr:uid="{00000000-0005-0000-0000-00004D770000}"/>
    <cellStyle name="Normal 42 2 3 2 5 3" xfId="10403" xr:uid="{00000000-0005-0000-0000-0000B7280000}"/>
    <cellStyle name="Normal 42 2 3 2 5 3 3" xfId="25502" xr:uid="{00000000-0005-0000-0000-0000B4630000}"/>
    <cellStyle name="Normal 42 2 3 2 5 5" xfId="20489" xr:uid="{00000000-0005-0000-0000-00001F500000}"/>
    <cellStyle name="Normal 42 2 3 2 6" xfId="12081" xr:uid="{00000000-0005-0000-0000-0000452F0000}"/>
    <cellStyle name="Normal 42 2 3 2 6 3" xfId="27177" xr:uid="{00000000-0005-0000-0000-00003F6A0000}"/>
    <cellStyle name="Normal 42 2 3 2 7" xfId="7060" xr:uid="{00000000-0005-0000-0000-0000A81B0000}"/>
    <cellStyle name="Normal 42 2 3 2 7 3" xfId="22160" xr:uid="{00000000-0005-0000-0000-0000A6560000}"/>
    <cellStyle name="Normal 42 2 3 2 9" xfId="17147" xr:uid="{00000000-0005-0000-0000-000011430000}"/>
    <cellStyle name="Normal 42 2 3 3" xfId="2198" xr:uid="{00000000-0005-0000-0000-0000A8080000}"/>
    <cellStyle name="Normal 42 2 3 3 2" xfId="3037" xr:uid="{00000000-0005-0000-0000-0000EF0B0000}"/>
    <cellStyle name="Normal 42 2 3 3 2 2" xfId="4726" xr:uid="{00000000-0005-0000-0000-000089120000}"/>
    <cellStyle name="Normal 42 2 3 3 2 2 2" xfId="14798" xr:uid="{00000000-0005-0000-0000-0000E2390000}"/>
    <cellStyle name="Normal 42 2 3 3 2 2 2 3" xfId="29894" xr:uid="{00000000-0005-0000-0000-0000DC740000}"/>
    <cellStyle name="Normal 42 2 3 3 2 2 3" xfId="9778" xr:uid="{00000000-0005-0000-0000-000046260000}"/>
    <cellStyle name="Normal 42 2 3 3 2 2 3 3" xfId="24877" xr:uid="{00000000-0005-0000-0000-000043610000}"/>
    <cellStyle name="Normal 42 2 3 3 2 2 5" xfId="19864" xr:uid="{00000000-0005-0000-0000-0000AE4D0000}"/>
    <cellStyle name="Normal 42 2 3 3 2 3" xfId="6417" xr:uid="{00000000-0005-0000-0000-000025190000}"/>
    <cellStyle name="Normal 42 2 3 3 2 3 2" xfId="16469" xr:uid="{00000000-0005-0000-0000-000069400000}"/>
    <cellStyle name="Normal 42 2 3 3 2 3 3" xfId="11449" xr:uid="{00000000-0005-0000-0000-0000CD2C0000}"/>
    <cellStyle name="Normal 42 2 3 3 2 3 3 3" xfId="26548" xr:uid="{00000000-0005-0000-0000-0000CA670000}"/>
    <cellStyle name="Normal 42 2 3 3 2 3 5" xfId="21535" xr:uid="{00000000-0005-0000-0000-000035540000}"/>
    <cellStyle name="Normal 42 2 3 3 2 4" xfId="13127" xr:uid="{00000000-0005-0000-0000-00005B330000}"/>
    <cellStyle name="Normal 42 2 3 3 2 4 3" xfId="28223" xr:uid="{00000000-0005-0000-0000-0000556E0000}"/>
    <cellStyle name="Normal 42 2 3 3 2 5" xfId="8106" xr:uid="{00000000-0005-0000-0000-0000BE1F0000}"/>
    <cellStyle name="Normal 42 2 3 3 2 5 3" xfId="23206" xr:uid="{00000000-0005-0000-0000-0000BC5A0000}"/>
    <cellStyle name="Normal 42 2 3 3 2 7" xfId="18193" xr:uid="{00000000-0005-0000-0000-000027470000}"/>
    <cellStyle name="Normal 42 2 3 3 3" xfId="3889" xr:uid="{00000000-0005-0000-0000-0000440F0000}"/>
    <cellStyle name="Normal 42 2 3 3 3 2" xfId="13962" xr:uid="{00000000-0005-0000-0000-00009E360000}"/>
    <cellStyle name="Normal 42 2 3 3 3 2 3" xfId="29058" xr:uid="{00000000-0005-0000-0000-000098710000}"/>
    <cellStyle name="Normal 42 2 3 3 3 3" xfId="8942" xr:uid="{00000000-0005-0000-0000-000002230000}"/>
    <cellStyle name="Normal 42 2 3 3 3 3 3" xfId="24041" xr:uid="{00000000-0005-0000-0000-0000FF5D0000}"/>
    <cellStyle name="Normal 42 2 3 3 3 5" xfId="19028" xr:uid="{00000000-0005-0000-0000-00006A4A0000}"/>
    <cellStyle name="Normal 42 2 3 3 4" xfId="5581" xr:uid="{00000000-0005-0000-0000-0000E1150000}"/>
    <cellStyle name="Normal 42 2 3 3 4 2" xfId="15633" xr:uid="{00000000-0005-0000-0000-0000253D0000}"/>
    <cellStyle name="Normal 42 2 3 3 4 2 3" xfId="30729" xr:uid="{00000000-0005-0000-0000-00001F780000}"/>
    <cellStyle name="Normal 42 2 3 3 4 3" xfId="10613" xr:uid="{00000000-0005-0000-0000-000089290000}"/>
    <cellStyle name="Normal 42 2 3 3 4 3 3" xfId="25712" xr:uid="{00000000-0005-0000-0000-000086640000}"/>
    <cellStyle name="Normal 42 2 3 3 4 5" xfId="20699" xr:uid="{00000000-0005-0000-0000-0000F1500000}"/>
    <cellStyle name="Normal 42 2 3 3 5" xfId="12291" xr:uid="{00000000-0005-0000-0000-000017300000}"/>
    <cellStyle name="Normal 42 2 3 3 5 3" xfId="27387" xr:uid="{00000000-0005-0000-0000-0000116B0000}"/>
    <cellStyle name="Normal 42 2 3 3 6" xfId="7270" xr:uid="{00000000-0005-0000-0000-00007A1C0000}"/>
    <cellStyle name="Normal 42 2 3 3 6 3" xfId="22370" xr:uid="{00000000-0005-0000-0000-000078570000}"/>
    <cellStyle name="Normal 42 2 3 3 8" xfId="17357" xr:uid="{00000000-0005-0000-0000-0000E3430000}"/>
    <cellStyle name="Normal 42 2 3 4" xfId="2619" xr:uid="{00000000-0005-0000-0000-00004D0A0000}"/>
    <cellStyle name="Normal 42 2 3 4 2" xfId="4308" xr:uid="{00000000-0005-0000-0000-0000E7100000}"/>
    <cellStyle name="Normal 42 2 3 4 2 2" xfId="14380" xr:uid="{00000000-0005-0000-0000-000040380000}"/>
    <cellStyle name="Normal 42 2 3 4 2 2 3" xfId="29476" xr:uid="{00000000-0005-0000-0000-00003A730000}"/>
    <cellStyle name="Normal 42 2 3 4 2 3" xfId="9360" xr:uid="{00000000-0005-0000-0000-0000A4240000}"/>
    <cellStyle name="Normal 42 2 3 4 2 3 3" xfId="24459" xr:uid="{00000000-0005-0000-0000-0000A15F0000}"/>
    <cellStyle name="Normal 42 2 3 4 2 5" xfId="19446" xr:uid="{00000000-0005-0000-0000-00000C4C0000}"/>
    <cellStyle name="Normal 42 2 3 4 3" xfId="5999" xr:uid="{00000000-0005-0000-0000-000083170000}"/>
    <cellStyle name="Normal 42 2 3 4 3 2" xfId="16051" xr:uid="{00000000-0005-0000-0000-0000C73E0000}"/>
    <cellStyle name="Normal 42 2 3 4 3 3" xfId="11031" xr:uid="{00000000-0005-0000-0000-00002B2B0000}"/>
    <cellStyle name="Normal 42 2 3 4 3 3 3" xfId="26130" xr:uid="{00000000-0005-0000-0000-000028660000}"/>
    <cellStyle name="Normal 42 2 3 4 3 5" xfId="21117" xr:uid="{00000000-0005-0000-0000-000093520000}"/>
    <cellStyle name="Normal 42 2 3 4 4" xfId="12709" xr:uid="{00000000-0005-0000-0000-0000B9310000}"/>
    <cellStyle name="Normal 42 2 3 4 4 3" xfId="27805" xr:uid="{00000000-0005-0000-0000-0000B36C0000}"/>
    <cellStyle name="Normal 42 2 3 4 5" xfId="7688" xr:uid="{00000000-0005-0000-0000-00001C1E0000}"/>
    <cellStyle name="Normal 42 2 3 4 5 3" xfId="22788" xr:uid="{00000000-0005-0000-0000-00001A590000}"/>
    <cellStyle name="Normal 42 2 3 4 7" xfId="17775" xr:uid="{00000000-0005-0000-0000-000085450000}"/>
    <cellStyle name="Normal 42 2 3 5" xfId="3471" xr:uid="{00000000-0005-0000-0000-0000A20D0000}"/>
    <cellStyle name="Normal 42 2 3 5 2" xfId="13544" xr:uid="{00000000-0005-0000-0000-0000FC340000}"/>
    <cellStyle name="Normal 42 2 3 5 2 3" xfId="28640" xr:uid="{00000000-0005-0000-0000-0000F66F0000}"/>
    <cellStyle name="Normal 42 2 3 5 3" xfId="8524" xr:uid="{00000000-0005-0000-0000-000060210000}"/>
    <cellStyle name="Normal 42 2 3 5 3 3" xfId="23623" xr:uid="{00000000-0005-0000-0000-00005D5C0000}"/>
    <cellStyle name="Normal 42 2 3 5 5" xfId="18610" xr:uid="{00000000-0005-0000-0000-0000C8480000}"/>
    <cellStyle name="Normal 42 2 3 6" xfId="5163" xr:uid="{00000000-0005-0000-0000-00003F140000}"/>
    <cellStyle name="Normal 42 2 3 6 2" xfId="15215" xr:uid="{00000000-0005-0000-0000-0000833B0000}"/>
    <cellStyle name="Normal 42 2 3 6 2 3" xfId="30311" xr:uid="{00000000-0005-0000-0000-00007D760000}"/>
    <cellStyle name="Normal 42 2 3 6 3" xfId="10195" xr:uid="{00000000-0005-0000-0000-0000E7270000}"/>
    <cellStyle name="Normal 42 2 3 6 3 3" xfId="25294" xr:uid="{00000000-0005-0000-0000-0000E4620000}"/>
    <cellStyle name="Normal 42 2 3 6 5" xfId="20281" xr:uid="{00000000-0005-0000-0000-00004F4F0000}"/>
    <cellStyle name="Normal 42 2 3 7" xfId="11873" xr:uid="{00000000-0005-0000-0000-0000752E0000}"/>
    <cellStyle name="Normal 42 2 3 7 3" xfId="26969" xr:uid="{00000000-0005-0000-0000-00006F690000}"/>
    <cellStyle name="Normal 42 2 3 8" xfId="6852" xr:uid="{00000000-0005-0000-0000-0000D81A0000}"/>
    <cellStyle name="Normal 42 2 3 8 3" xfId="21952" xr:uid="{00000000-0005-0000-0000-0000D6550000}"/>
    <cellStyle name="Normal 42 2 4" xfId="1879" xr:uid="{00000000-0005-0000-0000-000069070000}"/>
    <cellStyle name="Normal 42 2 4 2" xfId="2302" xr:uid="{00000000-0005-0000-0000-000010090000}"/>
    <cellStyle name="Normal 42 2 4 2 2" xfId="3141" xr:uid="{00000000-0005-0000-0000-0000570C0000}"/>
    <cellStyle name="Normal 42 2 4 2 2 2" xfId="4830" xr:uid="{00000000-0005-0000-0000-0000F1120000}"/>
    <cellStyle name="Normal 42 2 4 2 2 2 2" xfId="14902" xr:uid="{00000000-0005-0000-0000-00004A3A0000}"/>
    <cellStyle name="Normal 42 2 4 2 2 2 2 3" xfId="29998" xr:uid="{00000000-0005-0000-0000-000044750000}"/>
    <cellStyle name="Normal 42 2 4 2 2 2 3" xfId="9882" xr:uid="{00000000-0005-0000-0000-0000AE260000}"/>
    <cellStyle name="Normal 42 2 4 2 2 2 3 3" xfId="24981" xr:uid="{00000000-0005-0000-0000-0000AB610000}"/>
    <cellStyle name="Normal 42 2 4 2 2 2 5" xfId="19968" xr:uid="{00000000-0005-0000-0000-0000164E0000}"/>
    <cellStyle name="Normal 42 2 4 2 2 3" xfId="6521" xr:uid="{00000000-0005-0000-0000-00008D190000}"/>
    <cellStyle name="Normal 42 2 4 2 2 3 2" xfId="16573" xr:uid="{00000000-0005-0000-0000-0000D1400000}"/>
    <cellStyle name="Normal 42 2 4 2 2 3 3" xfId="11553" xr:uid="{00000000-0005-0000-0000-0000352D0000}"/>
    <cellStyle name="Normal 42 2 4 2 2 3 3 3" xfId="26652" xr:uid="{00000000-0005-0000-0000-000032680000}"/>
    <cellStyle name="Normal 42 2 4 2 2 3 5" xfId="21639" xr:uid="{00000000-0005-0000-0000-00009D540000}"/>
    <cellStyle name="Normal 42 2 4 2 2 4" xfId="13231" xr:uid="{00000000-0005-0000-0000-0000C3330000}"/>
    <cellStyle name="Normal 42 2 4 2 2 4 3" xfId="28327" xr:uid="{00000000-0005-0000-0000-0000BD6E0000}"/>
    <cellStyle name="Normal 42 2 4 2 2 5" xfId="8210" xr:uid="{00000000-0005-0000-0000-000026200000}"/>
    <cellStyle name="Normal 42 2 4 2 2 5 3" xfId="23310" xr:uid="{00000000-0005-0000-0000-0000245B0000}"/>
    <cellStyle name="Normal 42 2 4 2 2 7" xfId="18297" xr:uid="{00000000-0005-0000-0000-00008F470000}"/>
    <cellStyle name="Normal 42 2 4 2 3" xfId="3993" xr:uid="{00000000-0005-0000-0000-0000AC0F0000}"/>
    <cellStyle name="Normal 42 2 4 2 3 2" xfId="14066" xr:uid="{00000000-0005-0000-0000-000006370000}"/>
    <cellStyle name="Normal 42 2 4 2 3 2 3" xfId="29162" xr:uid="{00000000-0005-0000-0000-000000720000}"/>
    <cellStyle name="Normal 42 2 4 2 3 3" xfId="9046" xr:uid="{00000000-0005-0000-0000-00006A230000}"/>
    <cellStyle name="Normal 42 2 4 2 3 3 3" xfId="24145" xr:uid="{00000000-0005-0000-0000-0000675E0000}"/>
    <cellStyle name="Normal 42 2 4 2 3 5" xfId="19132" xr:uid="{00000000-0005-0000-0000-0000D24A0000}"/>
    <cellStyle name="Normal 42 2 4 2 4" xfId="5685" xr:uid="{00000000-0005-0000-0000-000049160000}"/>
    <cellStyle name="Normal 42 2 4 2 4 2" xfId="15737" xr:uid="{00000000-0005-0000-0000-00008D3D0000}"/>
    <cellStyle name="Normal 42 2 4 2 4 2 3" xfId="30833" xr:uid="{00000000-0005-0000-0000-000087780000}"/>
    <cellStyle name="Normal 42 2 4 2 4 3" xfId="10717" xr:uid="{00000000-0005-0000-0000-0000F1290000}"/>
    <cellStyle name="Normal 42 2 4 2 4 3 3" xfId="25816" xr:uid="{00000000-0005-0000-0000-0000EE640000}"/>
    <cellStyle name="Normal 42 2 4 2 4 5" xfId="20803" xr:uid="{00000000-0005-0000-0000-000059510000}"/>
    <cellStyle name="Normal 42 2 4 2 5" xfId="12395" xr:uid="{00000000-0005-0000-0000-00007F300000}"/>
    <cellStyle name="Normal 42 2 4 2 5 3" xfId="27491" xr:uid="{00000000-0005-0000-0000-0000796B0000}"/>
    <cellStyle name="Normal 42 2 4 2 6" xfId="7374" xr:uid="{00000000-0005-0000-0000-0000E21C0000}"/>
    <cellStyle name="Normal 42 2 4 2 6 3" xfId="22474" xr:uid="{00000000-0005-0000-0000-0000E0570000}"/>
    <cellStyle name="Normal 42 2 4 2 8" xfId="17461" xr:uid="{00000000-0005-0000-0000-00004B440000}"/>
    <cellStyle name="Normal 42 2 4 3" xfId="2723" xr:uid="{00000000-0005-0000-0000-0000B50A0000}"/>
    <cellStyle name="Normal 42 2 4 3 2" xfId="4412" xr:uid="{00000000-0005-0000-0000-00004F110000}"/>
    <cellStyle name="Normal 42 2 4 3 2 2" xfId="14484" xr:uid="{00000000-0005-0000-0000-0000A8380000}"/>
    <cellStyle name="Normal 42 2 4 3 2 2 3" xfId="29580" xr:uid="{00000000-0005-0000-0000-0000A2730000}"/>
    <cellStyle name="Normal 42 2 4 3 2 3" xfId="9464" xr:uid="{00000000-0005-0000-0000-00000C250000}"/>
    <cellStyle name="Normal 42 2 4 3 2 3 3" xfId="24563" xr:uid="{00000000-0005-0000-0000-000009600000}"/>
    <cellStyle name="Normal 42 2 4 3 2 5" xfId="19550" xr:uid="{00000000-0005-0000-0000-0000744C0000}"/>
    <cellStyle name="Normal 42 2 4 3 3" xfId="6103" xr:uid="{00000000-0005-0000-0000-0000EB170000}"/>
    <cellStyle name="Normal 42 2 4 3 3 2" xfId="16155" xr:uid="{00000000-0005-0000-0000-00002F3F0000}"/>
    <cellStyle name="Normal 42 2 4 3 3 3" xfId="11135" xr:uid="{00000000-0005-0000-0000-0000932B0000}"/>
    <cellStyle name="Normal 42 2 4 3 3 3 3" xfId="26234" xr:uid="{00000000-0005-0000-0000-000090660000}"/>
    <cellStyle name="Normal 42 2 4 3 3 5" xfId="21221" xr:uid="{00000000-0005-0000-0000-0000FB520000}"/>
    <cellStyle name="Normal 42 2 4 3 4" xfId="12813" xr:uid="{00000000-0005-0000-0000-000021320000}"/>
    <cellStyle name="Normal 42 2 4 3 4 3" xfId="27909" xr:uid="{00000000-0005-0000-0000-00001B6D0000}"/>
    <cellStyle name="Normal 42 2 4 3 5" xfId="7792" xr:uid="{00000000-0005-0000-0000-0000841E0000}"/>
    <cellStyle name="Normal 42 2 4 3 5 3" xfId="22892" xr:uid="{00000000-0005-0000-0000-000082590000}"/>
    <cellStyle name="Normal 42 2 4 3 7" xfId="17879" xr:uid="{00000000-0005-0000-0000-0000ED450000}"/>
    <cellStyle name="Normal 42 2 4 4" xfId="3575" xr:uid="{00000000-0005-0000-0000-00000A0E0000}"/>
    <cellStyle name="Normal 42 2 4 4 2" xfId="13648" xr:uid="{00000000-0005-0000-0000-000064350000}"/>
    <cellStyle name="Normal 42 2 4 4 2 3" xfId="28744" xr:uid="{00000000-0005-0000-0000-00005E700000}"/>
    <cellStyle name="Normal 42 2 4 4 3" xfId="8628" xr:uid="{00000000-0005-0000-0000-0000C8210000}"/>
    <cellStyle name="Normal 42 2 4 4 3 3" xfId="23727" xr:uid="{00000000-0005-0000-0000-0000C55C0000}"/>
    <cellStyle name="Normal 42 2 4 4 5" xfId="18714" xr:uid="{00000000-0005-0000-0000-000030490000}"/>
    <cellStyle name="Normal 42 2 4 5" xfId="5267" xr:uid="{00000000-0005-0000-0000-0000A7140000}"/>
    <cellStyle name="Normal 42 2 4 5 2" xfId="15319" xr:uid="{00000000-0005-0000-0000-0000EB3B0000}"/>
    <cellStyle name="Normal 42 2 4 5 2 3" xfId="30415" xr:uid="{00000000-0005-0000-0000-0000E5760000}"/>
    <cellStyle name="Normal 42 2 4 5 3" xfId="10299" xr:uid="{00000000-0005-0000-0000-00004F280000}"/>
    <cellStyle name="Normal 42 2 4 5 3 3" xfId="25398" xr:uid="{00000000-0005-0000-0000-00004C630000}"/>
    <cellStyle name="Normal 42 2 4 5 5" xfId="20385" xr:uid="{00000000-0005-0000-0000-0000B74F0000}"/>
    <cellStyle name="Normal 42 2 4 6" xfId="11977" xr:uid="{00000000-0005-0000-0000-0000DD2E0000}"/>
    <cellStyle name="Normal 42 2 4 6 3" xfId="27073" xr:uid="{00000000-0005-0000-0000-0000D7690000}"/>
    <cellStyle name="Normal 42 2 4 7" xfId="6956" xr:uid="{00000000-0005-0000-0000-0000401B0000}"/>
    <cellStyle name="Normal 42 2 4 7 3" xfId="22056" xr:uid="{00000000-0005-0000-0000-00003E560000}"/>
    <cellStyle name="Normal 42 2 4 9" xfId="17043" xr:uid="{00000000-0005-0000-0000-0000A9420000}"/>
    <cellStyle name="Normal 42 2 5" xfId="2092" xr:uid="{00000000-0005-0000-0000-00003E080000}"/>
    <cellStyle name="Normal 42 2 5 2" xfId="2933" xr:uid="{00000000-0005-0000-0000-0000870B0000}"/>
    <cellStyle name="Normal 42 2 5 2 2" xfId="4622" xr:uid="{00000000-0005-0000-0000-000021120000}"/>
    <cellStyle name="Normal 42 2 5 2 2 2" xfId="14694" xr:uid="{00000000-0005-0000-0000-00007A390000}"/>
    <cellStyle name="Normal 42 2 5 2 2 2 3" xfId="29790" xr:uid="{00000000-0005-0000-0000-000074740000}"/>
    <cellStyle name="Normal 42 2 5 2 2 3" xfId="9674" xr:uid="{00000000-0005-0000-0000-0000DE250000}"/>
    <cellStyle name="Normal 42 2 5 2 2 3 3" xfId="24773" xr:uid="{00000000-0005-0000-0000-0000DB600000}"/>
    <cellStyle name="Normal 42 2 5 2 2 5" xfId="19760" xr:uid="{00000000-0005-0000-0000-0000464D0000}"/>
    <cellStyle name="Normal 42 2 5 2 3" xfId="6313" xr:uid="{00000000-0005-0000-0000-0000BD180000}"/>
    <cellStyle name="Normal 42 2 5 2 3 2" xfId="16365" xr:uid="{00000000-0005-0000-0000-000001400000}"/>
    <cellStyle name="Normal 42 2 5 2 3 3" xfId="11345" xr:uid="{00000000-0005-0000-0000-0000652C0000}"/>
    <cellStyle name="Normal 42 2 5 2 3 3 3" xfId="26444" xr:uid="{00000000-0005-0000-0000-000062670000}"/>
    <cellStyle name="Normal 42 2 5 2 3 5" xfId="21431" xr:uid="{00000000-0005-0000-0000-0000CD530000}"/>
    <cellStyle name="Normal 42 2 5 2 4" xfId="13023" xr:uid="{00000000-0005-0000-0000-0000F3320000}"/>
    <cellStyle name="Normal 42 2 5 2 4 3" xfId="28119" xr:uid="{00000000-0005-0000-0000-0000ED6D0000}"/>
    <cellStyle name="Normal 42 2 5 2 5" xfId="8002" xr:uid="{00000000-0005-0000-0000-0000561F0000}"/>
    <cellStyle name="Normal 42 2 5 2 5 3" xfId="23102" xr:uid="{00000000-0005-0000-0000-0000545A0000}"/>
    <cellStyle name="Normal 42 2 5 2 7" xfId="18089" xr:uid="{00000000-0005-0000-0000-0000BF460000}"/>
    <cellStyle name="Normal 42 2 5 3" xfId="3785" xr:uid="{00000000-0005-0000-0000-0000DC0E0000}"/>
    <cellStyle name="Normal 42 2 5 3 2" xfId="13858" xr:uid="{00000000-0005-0000-0000-000036360000}"/>
    <cellStyle name="Normal 42 2 5 3 2 3" xfId="28954" xr:uid="{00000000-0005-0000-0000-000030710000}"/>
    <cellStyle name="Normal 42 2 5 3 3" xfId="8838" xr:uid="{00000000-0005-0000-0000-00009A220000}"/>
    <cellStyle name="Normal 42 2 5 3 3 3" xfId="23937" xr:uid="{00000000-0005-0000-0000-0000975D0000}"/>
    <cellStyle name="Normal 42 2 5 3 5" xfId="18924" xr:uid="{00000000-0005-0000-0000-0000024A0000}"/>
    <cellStyle name="Normal 42 2 5 4" xfId="5477" xr:uid="{00000000-0005-0000-0000-000079150000}"/>
    <cellStyle name="Normal 42 2 5 4 2" xfId="15529" xr:uid="{00000000-0005-0000-0000-0000BD3C0000}"/>
    <cellStyle name="Normal 42 2 5 4 2 3" xfId="30625" xr:uid="{00000000-0005-0000-0000-0000B7770000}"/>
    <cellStyle name="Normal 42 2 5 4 3" xfId="10509" xr:uid="{00000000-0005-0000-0000-000021290000}"/>
    <cellStyle name="Normal 42 2 5 4 3 3" xfId="25608" xr:uid="{00000000-0005-0000-0000-00001E640000}"/>
    <cellStyle name="Normal 42 2 5 4 5" xfId="20595" xr:uid="{00000000-0005-0000-0000-000089500000}"/>
    <cellStyle name="Normal 42 2 5 5" xfId="12187" xr:uid="{00000000-0005-0000-0000-0000AF2F0000}"/>
    <cellStyle name="Normal 42 2 5 5 3" xfId="27283" xr:uid="{00000000-0005-0000-0000-0000A96A0000}"/>
    <cellStyle name="Normal 42 2 5 6" xfId="7166" xr:uid="{00000000-0005-0000-0000-0000121C0000}"/>
    <cellStyle name="Normal 42 2 5 6 3" xfId="22266" xr:uid="{00000000-0005-0000-0000-000010570000}"/>
    <cellStyle name="Normal 42 2 5 8" xfId="17253" xr:uid="{00000000-0005-0000-0000-00007B430000}"/>
    <cellStyle name="Normal 42 2 6" xfId="2513" xr:uid="{00000000-0005-0000-0000-0000E3090000}"/>
    <cellStyle name="Normal 42 2 6 2" xfId="4204" xr:uid="{00000000-0005-0000-0000-00007F100000}"/>
    <cellStyle name="Normal 42 2 6 2 2" xfId="14276" xr:uid="{00000000-0005-0000-0000-0000D8370000}"/>
    <cellStyle name="Normal 42 2 6 2 2 3" xfId="29372" xr:uid="{00000000-0005-0000-0000-0000D2720000}"/>
    <cellStyle name="Normal 42 2 6 2 3" xfId="9256" xr:uid="{00000000-0005-0000-0000-00003C240000}"/>
    <cellStyle name="Normal 42 2 6 2 3 3" xfId="24355" xr:uid="{00000000-0005-0000-0000-0000395F0000}"/>
    <cellStyle name="Normal 42 2 6 2 5" xfId="19342" xr:uid="{00000000-0005-0000-0000-0000A44B0000}"/>
    <cellStyle name="Normal 42 2 6 3" xfId="5895" xr:uid="{00000000-0005-0000-0000-00001B170000}"/>
    <cellStyle name="Normal 42 2 6 3 2" xfId="15947" xr:uid="{00000000-0005-0000-0000-00005F3E0000}"/>
    <cellStyle name="Normal 42 2 6 3 3" xfId="10927" xr:uid="{00000000-0005-0000-0000-0000C32A0000}"/>
    <cellStyle name="Normal 42 2 6 3 3 3" xfId="26026" xr:uid="{00000000-0005-0000-0000-0000C0650000}"/>
    <cellStyle name="Normal 42 2 6 3 5" xfId="21013" xr:uid="{00000000-0005-0000-0000-00002B520000}"/>
    <cellStyle name="Normal 42 2 6 4" xfId="12605" xr:uid="{00000000-0005-0000-0000-000051310000}"/>
    <cellStyle name="Normal 42 2 6 4 3" xfId="27701" xr:uid="{00000000-0005-0000-0000-00004B6C0000}"/>
    <cellStyle name="Normal 42 2 6 5" xfId="7584" xr:uid="{00000000-0005-0000-0000-0000B41D0000}"/>
    <cellStyle name="Normal 42 2 6 5 3" xfId="22684" xr:uid="{00000000-0005-0000-0000-0000B2580000}"/>
    <cellStyle name="Normal 42 2 6 7" xfId="17671" xr:uid="{00000000-0005-0000-0000-00001D450000}"/>
    <cellStyle name="Normal 42 2 7" xfId="3363" xr:uid="{00000000-0005-0000-0000-0000360D0000}"/>
    <cellStyle name="Normal 42 2 7 2" xfId="13440" xr:uid="{00000000-0005-0000-0000-000094340000}"/>
    <cellStyle name="Normal 42 2 7 2 3" xfId="28536" xr:uid="{00000000-0005-0000-0000-00008E6F0000}"/>
    <cellStyle name="Normal 42 2 7 3" xfId="8420" xr:uid="{00000000-0005-0000-0000-0000F8200000}"/>
    <cellStyle name="Normal 42 2 7 3 3" xfId="23519" xr:uid="{00000000-0005-0000-0000-0000F55B0000}"/>
    <cellStyle name="Normal 42 2 7 5" xfId="18506" xr:uid="{00000000-0005-0000-0000-000060480000}"/>
    <cellStyle name="Normal 42 2 8" xfId="5056" xr:uid="{00000000-0005-0000-0000-0000D4130000}"/>
    <cellStyle name="Normal 42 2 8 2" xfId="15111" xr:uid="{00000000-0005-0000-0000-00001B3B0000}"/>
    <cellStyle name="Normal 42 2 8 2 3" xfId="30207" xr:uid="{00000000-0005-0000-0000-000015760000}"/>
    <cellStyle name="Normal 42 2 8 3" xfId="10091" xr:uid="{00000000-0005-0000-0000-00007F270000}"/>
    <cellStyle name="Normal 42 2 8 3 3" xfId="25190" xr:uid="{00000000-0005-0000-0000-00007C620000}"/>
    <cellStyle name="Normal 42 2 8 5" xfId="20177" xr:uid="{00000000-0005-0000-0000-0000E74E0000}"/>
    <cellStyle name="Normal 42 2 9" xfId="11767" xr:uid="{00000000-0005-0000-0000-00000B2E0000}"/>
    <cellStyle name="Normal 42 2 9 3" xfId="26865" xr:uid="{00000000-0005-0000-0000-000007690000}"/>
    <cellStyle name="Normal 43" xfId="954" xr:uid="{00000000-0005-0000-0000-0000C9030000}"/>
    <cellStyle name="Normal 43 2" xfId="1426" xr:uid="{00000000-0005-0000-0000-0000A3050000}"/>
    <cellStyle name="Normal 43 2 10" xfId="6747" xr:uid="{00000000-0005-0000-0000-00006F1A0000}"/>
    <cellStyle name="Normal 43 2 10 3" xfId="21849" xr:uid="{00000000-0005-0000-0000-00006F550000}"/>
    <cellStyle name="Normal 43 2 12" xfId="16834" xr:uid="{00000000-0005-0000-0000-0000D8410000}"/>
    <cellStyle name="Normal 43 2 2" xfId="1713" xr:uid="{00000000-0005-0000-0000-0000C3060000}"/>
    <cellStyle name="Normal 43 2 2 11" xfId="16888" xr:uid="{00000000-0005-0000-0000-00000E420000}"/>
    <cellStyle name="Normal 43 2 2 2" xfId="1821" xr:uid="{00000000-0005-0000-0000-00002F070000}"/>
    <cellStyle name="Normal 43 2 2 2 10" xfId="16992" xr:uid="{00000000-0005-0000-0000-000076420000}"/>
    <cellStyle name="Normal 43 2 2 2 2" xfId="2038" xr:uid="{00000000-0005-0000-0000-000008080000}"/>
    <cellStyle name="Normal 43 2 2 2 2 2" xfId="2459" xr:uid="{00000000-0005-0000-0000-0000AD090000}"/>
    <cellStyle name="Normal 43 2 2 2 2 2 2" xfId="3298" xr:uid="{00000000-0005-0000-0000-0000F40C0000}"/>
    <cellStyle name="Normal 43 2 2 2 2 2 2 2" xfId="4987" xr:uid="{00000000-0005-0000-0000-00008E130000}"/>
    <cellStyle name="Normal 43 2 2 2 2 2 2 2 2" xfId="15059" xr:uid="{00000000-0005-0000-0000-0000E73A0000}"/>
    <cellStyle name="Normal 43 2 2 2 2 2 2 2 2 3" xfId="30155" xr:uid="{00000000-0005-0000-0000-0000E1750000}"/>
    <cellStyle name="Normal 43 2 2 2 2 2 2 2 3" xfId="10039" xr:uid="{00000000-0005-0000-0000-00004B270000}"/>
    <cellStyle name="Normal 43 2 2 2 2 2 2 2 3 3" xfId="25138" xr:uid="{00000000-0005-0000-0000-000048620000}"/>
    <cellStyle name="Normal 43 2 2 2 2 2 2 2 5" xfId="20125" xr:uid="{00000000-0005-0000-0000-0000B34E0000}"/>
    <cellStyle name="Normal 43 2 2 2 2 2 2 3" xfId="6678" xr:uid="{00000000-0005-0000-0000-00002A1A0000}"/>
    <cellStyle name="Normal 43 2 2 2 2 2 2 3 2" xfId="16730" xr:uid="{00000000-0005-0000-0000-00006E410000}"/>
    <cellStyle name="Normal 43 2 2 2 2 2 2 3 3" xfId="11710" xr:uid="{00000000-0005-0000-0000-0000D22D0000}"/>
    <cellStyle name="Normal 43 2 2 2 2 2 2 3 3 3" xfId="26809" xr:uid="{00000000-0005-0000-0000-0000CF680000}"/>
    <cellStyle name="Normal 43 2 2 2 2 2 2 3 5" xfId="21796" xr:uid="{00000000-0005-0000-0000-00003A550000}"/>
    <cellStyle name="Normal 43 2 2 2 2 2 2 4" xfId="13388" xr:uid="{00000000-0005-0000-0000-000060340000}"/>
    <cellStyle name="Normal 43 2 2 2 2 2 2 4 3" xfId="28484" xr:uid="{00000000-0005-0000-0000-00005A6F0000}"/>
    <cellStyle name="Normal 43 2 2 2 2 2 2 5" xfId="8367" xr:uid="{00000000-0005-0000-0000-0000C3200000}"/>
    <cellStyle name="Normal 43 2 2 2 2 2 2 5 3" xfId="23467" xr:uid="{00000000-0005-0000-0000-0000C15B0000}"/>
    <cellStyle name="Normal 43 2 2 2 2 2 2 7" xfId="18454" xr:uid="{00000000-0005-0000-0000-00002C480000}"/>
    <cellStyle name="Normal 43 2 2 2 2 2 3" xfId="4150" xr:uid="{00000000-0005-0000-0000-000049100000}"/>
    <cellStyle name="Normal 43 2 2 2 2 2 3 2" xfId="14223" xr:uid="{00000000-0005-0000-0000-0000A3370000}"/>
    <cellStyle name="Normal 43 2 2 2 2 2 3 2 3" xfId="29319" xr:uid="{00000000-0005-0000-0000-00009D720000}"/>
    <cellStyle name="Normal 43 2 2 2 2 2 3 3" xfId="9203" xr:uid="{00000000-0005-0000-0000-000007240000}"/>
    <cellStyle name="Normal 43 2 2 2 2 2 3 3 3" xfId="24302" xr:uid="{00000000-0005-0000-0000-0000045F0000}"/>
    <cellStyle name="Normal 43 2 2 2 2 2 3 5" xfId="19289" xr:uid="{00000000-0005-0000-0000-00006F4B0000}"/>
    <cellStyle name="Normal 43 2 2 2 2 2 4" xfId="5842" xr:uid="{00000000-0005-0000-0000-0000E6160000}"/>
    <cellStyle name="Normal 43 2 2 2 2 2 4 2" xfId="15894" xr:uid="{00000000-0005-0000-0000-00002A3E0000}"/>
    <cellStyle name="Normal 43 2 2 2 2 2 4 3" xfId="10874" xr:uid="{00000000-0005-0000-0000-00008E2A0000}"/>
    <cellStyle name="Normal 43 2 2 2 2 2 4 3 3" xfId="25973" xr:uid="{00000000-0005-0000-0000-00008B650000}"/>
    <cellStyle name="Normal 43 2 2 2 2 2 4 5" xfId="20960" xr:uid="{00000000-0005-0000-0000-0000F6510000}"/>
    <cellStyle name="Normal 43 2 2 2 2 2 5" xfId="12552" xr:uid="{00000000-0005-0000-0000-00001C310000}"/>
    <cellStyle name="Normal 43 2 2 2 2 2 5 3" xfId="27648" xr:uid="{00000000-0005-0000-0000-0000166C0000}"/>
    <cellStyle name="Normal 43 2 2 2 2 2 6" xfId="7531" xr:uid="{00000000-0005-0000-0000-00007F1D0000}"/>
    <cellStyle name="Normal 43 2 2 2 2 2 6 3" xfId="22631" xr:uid="{00000000-0005-0000-0000-00007D580000}"/>
    <cellStyle name="Normal 43 2 2 2 2 2 8" xfId="17618" xr:uid="{00000000-0005-0000-0000-0000E8440000}"/>
    <cellStyle name="Normal 43 2 2 2 2 3" xfId="2880" xr:uid="{00000000-0005-0000-0000-0000520B0000}"/>
    <cellStyle name="Normal 43 2 2 2 2 3 2" xfId="4569" xr:uid="{00000000-0005-0000-0000-0000EC110000}"/>
    <cellStyle name="Normal 43 2 2 2 2 3 2 2" xfId="14641" xr:uid="{00000000-0005-0000-0000-000045390000}"/>
    <cellStyle name="Normal 43 2 2 2 2 3 2 2 3" xfId="29737" xr:uid="{00000000-0005-0000-0000-00003F740000}"/>
    <cellStyle name="Normal 43 2 2 2 2 3 2 3" xfId="9621" xr:uid="{00000000-0005-0000-0000-0000A9250000}"/>
    <cellStyle name="Normal 43 2 2 2 2 3 2 3 3" xfId="24720" xr:uid="{00000000-0005-0000-0000-0000A6600000}"/>
    <cellStyle name="Normal 43 2 2 2 2 3 2 5" xfId="19707" xr:uid="{00000000-0005-0000-0000-0000114D0000}"/>
    <cellStyle name="Normal 43 2 2 2 2 3 3" xfId="6260" xr:uid="{00000000-0005-0000-0000-000088180000}"/>
    <cellStyle name="Normal 43 2 2 2 2 3 3 2" xfId="16312" xr:uid="{00000000-0005-0000-0000-0000CC3F0000}"/>
    <cellStyle name="Normal 43 2 2 2 2 3 3 3" xfId="11292" xr:uid="{00000000-0005-0000-0000-0000302C0000}"/>
    <cellStyle name="Normal 43 2 2 2 2 3 3 3 3" xfId="26391" xr:uid="{00000000-0005-0000-0000-00002D670000}"/>
    <cellStyle name="Normal 43 2 2 2 2 3 3 5" xfId="21378" xr:uid="{00000000-0005-0000-0000-000098530000}"/>
    <cellStyle name="Normal 43 2 2 2 2 3 4" xfId="12970" xr:uid="{00000000-0005-0000-0000-0000BE320000}"/>
    <cellStyle name="Normal 43 2 2 2 2 3 4 3" xfId="28066" xr:uid="{00000000-0005-0000-0000-0000B86D0000}"/>
    <cellStyle name="Normal 43 2 2 2 2 3 5" xfId="7949" xr:uid="{00000000-0005-0000-0000-0000211F0000}"/>
    <cellStyle name="Normal 43 2 2 2 2 3 5 3" xfId="23049" xr:uid="{00000000-0005-0000-0000-00001F5A0000}"/>
    <cellStyle name="Normal 43 2 2 2 2 3 7" xfId="18036" xr:uid="{00000000-0005-0000-0000-00008A460000}"/>
    <cellStyle name="Normal 43 2 2 2 2 4" xfId="3732" xr:uid="{00000000-0005-0000-0000-0000A70E0000}"/>
    <cellStyle name="Normal 43 2 2 2 2 4 2" xfId="13805" xr:uid="{00000000-0005-0000-0000-000001360000}"/>
    <cellStyle name="Normal 43 2 2 2 2 4 2 3" xfId="28901" xr:uid="{00000000-0005-0000-0000-0000FB700000}"/>
    <cellStyle name="Normal 43 2 2 2 2 4 3" xfId="8785" xr:uid="{00000000-0005-0000-0000-000065220000}"/>
    <cellStyle name="Normal 43 2 2 2 2 4 3 3" xfId="23884" xr:uid="{00000000-0005-0000-0000-0000625D0000}"/>
    <cellStyle name="Normal 43 2 2 2 2 4 5" xfId="18871" xr:uid="{00000000-0005-0000-0000-0000CD490000}"/>
    <cellStyle name="Normal 43 2 2 2 2 5" xfId="5424" xr:uid="{00000000-0005-0000-0000-000044150000}"/>
    <cellStyle name="Normal 43 2 2 2 2 5 2" xfId="15476" xr:uid="{00000000-0005-0000-0000-0000883C0000}"/>
    <cellStyle name="Normal 43 2 2 2 2 5 2 3" xfId="30572" xr:uid="{00000000-0005-0000-0000-000082770000}"/>
    <cellStyle name="Normal 43 2 2 2 2 5 3" xfId="10456" xr:uid="{00000000-0005-0000-0000-0000EC280000}"/>
    <cellStyle name="Normal 43 2 2 2 2 5 3 3" xfId="25555" xr:uid="{00000000-0005-0000-0000-0000E9630000}"/>
    <cellStyle name="Normal 43 2 2 2 2 5 5" xfId="20542" xr:uid="{00000000-0005-0000-0000-000054500000}"/>
    <cellStyle name="Normal 43 2 2 2 2 6" xfId="12134" xr:uid="{00000000-0005-0000-0000-00007A2F0000}"/>
    <cellStyle name="Normal 43 2 2 2 2 6 3" xfId="27230" xr:uid="{00000000-0005-0000-0000-0000746A0000}"/>
    <cellStyle name="Normal 43 2 2 2 2 7" xfId="7113" xr:uid="{00000000-0005-0000-0000-0000DD1B0000}"/>
    <cellStyle name="Normal 43 2 2 2 2 7 3" xfId="22213" xr:uid="{00000000-0005-0000-0000-0000DB560000}"/>
    <cellStyle name="Normal 43 2 2 2 2 9" xfId="17200" xr:uid="{00000000-0005-0000-0000-000046430000}"/>
    <cellStyle name="Normal 43 2 2 2 3" xfId="2251" xr:uid="{00000000-0005-0000-0000-0000DD080000}"/>
    <cellStyle name="Normal 43 2 2 2 3 2" xfId="3090" xr:uid="{00000000-0005-0000-0000-0000240C0000}"/>
    <cellStyle name="Normal 43 2 2 2 3 2 2" xfId="4779" xr:uid="{00000000-0005-0000-0000-0000BE120000}"/>
    <cellStyle name="Normal 43 2 2 2 3 2 2 2" xfId="14851" xr:uid="{00000000-0005-0000-0000-0000173A0000}"/>
    <cellStyle name="Normal 43 2 2 2 3 2 2 2 3" xfId="29947" xr:uid="{00000000-0005-0000-0000-000011750000}"/>
    <cellStyle name="Normal 43 2 2 2 3 2 2 3" xfId="9831" xr:uid="{00000000-0005-0000-0000-00007B260000}"/>
    <cellStyle name="Normal 43 2 2 2 3 2 2 3 3" xfId="24930" xr:uid="{00000000-0005-0000-0000-000078610000}"/>
    <cellStyle name="Normal 43 2 2 2 3 2 2 5" xfId="19917" xr:uid="{00000000-0005-0000-0000-0000E34D0000}"/>
    <cellStyle name="Normal 43 2 2 2 3 2 3" xfId="6470" xr:uid="{00000000-0005-0000-0000-00005A190000}"/>
    <cellStyle name="Normal 43 2 2 2 3 2 3 2" xfId="16522" xr:uid="{00000000-0005-0000-0000-00009E400000}"/>
    <cellStyle name="Normal 43 2 2 2 3 2 3 3" xfId="11502" xr:uid="{00000000-0005-0000-0000-0000022D0000}"/>
    <cellStyle name="Normal 43 2 2 2 3 2 3 3 3" xfId="26601" xr:uid="{00000000-0005-0000-0000-0000FF670000}"/>
    <cellStyle name="Normal 43 2 2 2 3 2 3 5" xfId="21588" xr:uid="{00000000-0005-0000-0000-00006A540000}"/>
    <cellStyle name="Normal 43 2 2 2 3 2 4" xfId="13180" xr:uid="{00000000-0005-0000-0000-000090330000}"/>
    <cellStyle name="Normal 43 2 2 2 3 2 4 3" xfId="28276" xr:uid="{00000000-0005-0000-0000-00008A6E0000}"/>
    <cellStyle name="Normal 43 2 2 2 3 2 5" xfId="8159" xr:uid="{00000000-0005-0000-0000-0000F31F0000}"/>
    <cellStyle name="Normal 43 2 2 2 3 2 5 3" xfId="23259" xr:uid="{00000000-0005-0000-0000-0000F15A0000}"/>
    <cellStyle name="Normal 43 2 2 2 3 2 7" xfId="18246" xr:uid="{00000000-0005-0000-0000-00005C470000}"/>
    <cellStyle name="Normal 43 2 2 2 3 3" xfId="3942" xr:uid="{00000000-0005-0000-0000-0000790F0000}"/>
    <cellStyle name="Normal 43 2 2 2 3 3 2" xfId="14015" xr:uid="{00000000-0005-0000-0000-0000D3360000}"/>
    <cellStyle name="Normal 43 2 2 2 3 3 2 3" xfId="29111" xr:uid="{00000000-0005-0000-0000-0000CD710000}"/>
    <cellStyle name="Normal 43 2 2 2 3 3 3" xfId="8995" xr:uid="{00000000-0005-0000-0000-000037230000}"/>
    <cellStyle name="Normal 43 2 2 2 3 3 3 3" xfId="24094" xr:uid="{00000000-0005-0000-0000-0000345E0000}"/>
    <cellStyle name="Normal 43 2 2 2 3 3 5" xfId="19081" xr:uid="{00000000-0005-0000-0000-00009F4A0000}"/>
    <cellStyle name="Normal 43 2 2 2 3 4" xfId="5634" xr:uid="{00000000-0005-0000-0000-000016160000}"/>
    <cellStyle name="Normal 43 2 2 2 3 4 2" xfId="15686" xr:uid="{00000000-0005-0000-0000-00005A3D0000}"/>
    <cellStyle name="Normal 43 2 2 2 3 4 2 3" xfId="30782" xr:uid="{00000000-0005-0000-0000-000054780000}"/>
    <cellStyle name="Normal 43 2 2 2 3 4 3" xfId="10666" xr:uid="{00000000-0005-0000-0000-0000BE290000}"/>
    <cellStyle name="Normal 43 2 2 2 3 4 3 3" xfId="25765" xr:uid="{00000000-0005-0000-0000-0000BB640000}"/>
    <cellStyle name="Normal 43 2 2 2 3 4 5" xfId="20752" xr:uid="{00000000-0005-0000-0000-000026510000}"/>
    <cellStyle name="Normal 43 2 2 2 3 5" xfId="12344" xr:uid="{00000000-0005-0000-0000-00004C300000}"/>
    <cellStyle name="Normal 43 2 2 2 3 5 3" xfId="27440" xr:uid="{00000000-0005-0000-0000-0000466B0000}"/>
    <cellStyle name="Normal 43 2 2 2 3 6" xfId="7323" xr:uid="{00000000-0005-0000-0000-0000AF1C0000}"/>
    <cellStyle name="Normal 43 2 2 2 3 6 3" xfId="22423" xr:uid="{00000000-0005-0000-0000-0000AD570000}"/>
    <cellStyle name="Normal 43 2 2 2 3 8" xfId="17410" xr:uid="{00000000-0005-0000-0000-000018440000}"/>
    <cellStyle name="Normal 43 2 2 2 4" xfId="2672" xr:uid="{00000000-0005-0000-0000-0000820A0000}"/>
    <cellStyle name="Normal 43 2 2 2 4 2" xfId="4361" xr:uid="{00000000-0005-0000-0000-00001C110000}"/>
    <cellStyle name="Normal 43 2 2 2 4 2 2" xfId="14433" xr:uid="{00000000-0005-0000-0000-000075380000}"/>
    <cellStyle name="Normal 43 2 2 2 4 2 2 3" xfId="29529" xr:uid="{00000000-0005-0000-0000-00006F730000}"/>
    <cellStyle name="Normal 43 2 2 2 4 2 3" xfId="9413" xr:uid="{00000000-0005-0000-0000-0000D9240000}"/>
    <cellStyle name="Normal 43 2 2 2 4 2 3 3" xfId="24512" xr:uid="{00000000-0005-0000-0000-0000D65F0000}"/>
    <cellStyle name="Normal 43 2 2 2 4 2 5" xfId="19499" xr:uid="{00000000-0005-0000-0000-0000414C0000}"/>
    <cellStyle name="Normal 43 2 2 2 4 3" xfId="6052" xr:uid="{00000000-0005-0000-0000-0000B8170000}"/>
    <cellStyle name="Normal 43 2 2 2 4 3 2" xfId="16104" xr:uid="{00000000-0005-0000-0000-0000FC3E0000}"/>
    <cellStyle name="Normal 43 2 2 2 4 3 3" xfId="11084" xr:uid="{00000000-0005-0000-0000-0000602B0000}"/>
    <cellStyle name="Normal 43 2 2 2 4 3 3 3" xfId="26183" xr:uid="{00000000-0005-0000-0000-00005D660000}"/>
    <cellStyle name="Normal 43 2 2 2 4 3 5" xfId="21170" xr:uid="{00000000-0005-0000-0000-0000C8520000}"/>
    <cellStyle name="Normal 43 2 2 2 4 4" xfId="12762" xr:uid="{00000000-0005-0000-0000-0000EE310000}"/>
    <cellStyle name="Normal 43 2 2 2 4 4 3" xfId="27858" xr:uid="{00000000-0005-0000-0000-0000E86C0000}"/>
    <cellStyle name="Normal 43 2 2 2 4 5" xfId="7741" xr:uid="{00000000-0005-0000-0000-0000511E0000}"/>
    <cellStyle name="Normal 43 2 2 2 4 5 3" xfId="22841" xr:uid="{00000000-0005-0000-0000-00004F590000}"/>
    <cellStyle name="Normal 43 2 2 2 4 7" xfId="17828" xr:uid="{00000000-0005-0000-0000-0000BA450000}"/>
    <cellStyle name="Normal 43 2 2 2 5" xfId="3524" xr:uid="{00000000-0005-0000-0000-0000D70D0000}"/>
    <cellStyle name="Normal 43 2 2 2 5 2" xfId="13597" xr:uid="{00000000-0005-0000-0000-000031350000}"/>
    <cellStyle name="Normal 43 2 2 2 5 2 3" xfId="28693" xr:uid="{00000000-0005-0000-0000-00002B700000}"/>
    <cellStyle name="Normal 43 2 2 2 5 3" xfId="8577" xr:uid="{00000000-0005-0000-0000-000095210000}"/>
    <cellStyle name="Normal 43 2 2 2 5 3 3" xfId="23676" xr:uid="{00000000-0005-0000-0000-0000925C0000}"/>
    <cellStyle name="Normal 43 2 2 2 5 5" xfId="18663" xr:uid="{00000000-0005-0000-0000-0000FD480000}"/>
    <cellStyle name="Normal 43 2 2 2 6" xfId="5216" xr:uid="{00000000-0005-0000-0000-000074140000}"/>
    <cellStyle name="Normal 43 2 2 2 6 2" xfId="15268" xr:uid="{00000000-0005-0000-0000-0000B83B0000}"/>
    <cellStyle name="Normal 43 2 2 2 6 2 3" xfId="30364" xr:uid="{00000000-0005-0000-0000-0000B2760000}"/>
    <cellStyle name="Normal 43 2 2 2 6 3" xfId="10248" xr:uid="{00000000-0005-0000-0000-00001C280000}"/>
    <cellStyle name="Normal 43 2 2 2 6 3 3" xfId="25347" xr:uid="{00000000-0005-0000-0000-000019630000}"/>
    <cellStyle name="Normal 43 2 2 2 6 5" xfId="20334" xr:uid="{00000000-0005-0000-0000-0000844F0000}"/>
    <cellStyle name="Normal 43 2 2 2 7" xfId="11926" xr:uid="{00000000-0005-0000-0000-0000AA2E0000}"/>
    <cellStyle name="Normal 43 2 2 2 7 3" xfId="27022" xr:uid="{00000000-0005-0000-0000-0000A4690000}"/>
    <cellStyle name="Normal 43 2 2 2 8" xfId="6905" xr:uid="{00000000-0005-0000-0000-00000D1B0000}"/>
    <cellStyle name="Normal 43 2 2 2 8 3" xfId="22005" xr:uid="{00000000-0005-0000-0000-00000B560000}"/>
    <cellStyle name="Normal 43 2 2 3" xfId="1934" xr:uid="{00000000-0005-0000-0000-0000A0070000}"/>
    <cellStyle name="Normal 43 2 2 3 2" xfId="2355" xr:uid="{00000000-0005-0000-0000-000045090000}"/>
    <cellStyle name="Normal 43 2 2 3 2 2" xfId="3194" xr:uid="{00000000-0005-0000-0000-00008C0C0000}"/>
    <cellStyle name="Normal 43 2 2 3 2 2 2" xfId="4883" xr:uid="{00000000-0005-0000-0000-000026130000}"/>
    <cellStyle name="Normal 43 2 2 3 2 2 2 2" xfId="14955" xr:uid="{00000000-0005-0000-0000-00007F3A0000}"/>
    <cellStyle name="Normal 43 2 2 3 2 2 2 2 3" xfId="30051" xr:uid="{00000000-0005-0000-0000-000079750000}"/>
    <cellStyle name="Normal 43 2 2 3 2 2 2 3" xfId="9935" xr:uid="{00000000-0005-0000-0000-0000E3260000}"/>
    <cellStyle name="Normal 43 2 2 3 2 2 2 3 3" xfId="25034" xr:uid="{00000000-0005-0000-0000-0000E0610000}"/>
    <cellStyle name="Normal 43 2 2 3 2 2 2 5" xfId="20021" xr:uid="{00000000-0005-0000-0000-00004B4E0000}"/>
    <cellStyle name="Normal 43 2 2 3 2 2 3" xfId="6574" xr:uid="{00000000-0005-0000-0000-0000C2190000}"/>
    <cellStyle name="Normal 43 2 2 3 2 2 3 2" xfId="16626" xr:uid="{00000000-0005-0000-0000-000006410000}"/>
    <cellStyle name="Normal 43 2 2 3 2 2 3 3" xfId="11606" xr:uid="{00000000-0005-0000-0000-00006A2D0000}"/>
    <cellStyle name="Normal 43 2 2 3 2 2 3 3 3" xfId="26705" xr:uid="{00000000-0005-0000-0000-000067680000}"/>
    <cellStyle name="Normal 43 2 2 3 2 2 3 5" xfId="21692" xr:uid="{00000000-0005-0000-0000-0000D2540000}"/>
    <cellStyle name="Normal 43 2 2 3 2 2 4" xfId="13284" xr:uid="{00000000-0005-0000-0000-0000F8330000}"/>
    <cellStyle name="Normal 43 2 2 3 2 2 4 3" xfId="28380" xr:uid="{00000000-0005-0000-0000-0000F26E0000}"/>
    <cellStyle name="Normal 43 2 2 3 2 2 5" xfId="8263" xr:uid="{00000000-0005-0000-0000-00005B200000}"/>
    <cellStyle name="Normal 43 2 2 3 2 2 5 3" xfId="23363" xr:uid="{00000000-0005-0000-0000-0000595B0000}"/>
    <cellStyle name="Normal 43 2 2 3 2 2 7" xfId="18350" xr:uid="{00000000-0005-0000-0000-0000C4470000}"/>
    <cellStyle name="Normal 43 2 2 3 2 3" xfId="4046" xr:uid="{00000000-0005-0000-0000-0000E10F0000}"/>
    <cellStyle name="Normal 43 2 2 3 2 3 2" xfId="14119" xr:uid="{00000000-0005-0000-0000-00003B370000}"/>
    <cellStyle name="Normal 43 2 2 3 2 3 2 3" xfId="29215" xr:uid="{00000000-0005-0000-0000-000035720000}"/>
    <cellStyle name="Normal 43 2 2 3 2 3 3" xfId="9099" xr:uid="{00000000-0005-0000-0000-00009F230000}"/>
    <cellStyle name="Normal 43 2 2 3 2 3 3 3" xfId="24198" xr:uid="{00000000-0005-0000-0000-00009C5E0000}"/>
    <cellStyle name="Normal 43 2 2 3 2 3 5" xfId="19185" xr:uid="{00000000-0005-0000-0000-0000074B0000}"/>
    <cellStyle name="Normal 43 2 2 3 2 4" xfId="5738" xr:uid="{00000000-0005-0000-0000-00007E160000}"/>
    <cellStyle name="Normal 43 2 2 3 2 4 2" xfId="15790" xr:uid="{00000000-0005-0000-0000-0000C23D0000}"/>
    <cellStyle name="Normal 43 2 2 3 2 4 2 3" xfId="30886" xr:uid="{00000000-0005-0000-0000-0000BC780000}"/>
    <cellStyle name="Normal 43 2 2 3 2 4 3" xfId="10770" xr:uid="{00000000-0005-0000-0000-0000262A0000}"/>
    <cellStyle name="Normal 43 2 2 3 2 4 3 3" xfId="25869" xr:uid="{00000000-0005-0000-0000-000023650000}"/>
    <cellStyle name="Normal 43 2 2 3 2 4 5" xfId="20856" xr:uid="{00000000-0005-0000-0000-00008E510000}"/>
    <cellStyle name="Normal 43 2 2 3 2 5" xfId="12448" xr:uid="{00000000-0005-0000-0000-0000B4300000}"/>
    <cellStyle name="Normal 43 2 2 3 2 5 3" xfId="27544" xr:uid="{00000000-0005-0000-0000-0000AE6B0000}"/>
    <cellStyle name="Normal 43 2 2 3 2 6" xfId="7427" xr:uid="{00000000-0005-0000-0000-0000171D0000}"/>
    <cellStyle name="Normal 43 2 2 3 2 6 3" xfId="22527" xr:uid="{00000000-0005-0000-0000-000015580000}"/>
    <cellStyle name="Normal 43 2 2 3 2 8" xfId="17514" xr:uid="{00000000-0005-0000-0000-000080440000}"/>
    <cellStyle name="Normal 43 2 2 3 3" xfId="2776" xr:uid="{00000000-0005-0000-0000-0000EA0A0000}"/>
    <cellStyle name="Normal 43 2 2 3 3 2" xfId="4465" xr:uid="{00000000-0005-0000-0000-000084110000}"/>
    <cellStyle name="Normal 43 2 2 3 3 2 2" xfId="14537" xr:uid="{00000000-0005-0000-0000-0000DD380000}"/>
    <cellStyle name="Normal 43 2 2 3 3 2 2 3" xfId="29633" xr:uid="{00000000-0005-0000-0000-0000D7730000}"/>
    <cellStyle name="Normal 43 2 2 3 3 2 3" xfId="9517" xr:uid="{00000000-0005-0000-0000-000041250000}"/>
    <cellStyle name="Normal 43 2 2 3 3 2 3 3" xfId="24616" xr:uid="{00000000-0005-0000-0000-00003E600000}"/>
    <cellStyle name="Normal 43 2 2 3 3 2 5" xfId="19603" xr:uid="{00000000-0005-0000-0000-0000A94C0000}"/>
    <cellStyle name="Normal 43 2 2 3 3 3" xfId="6156" xr:uid="{00000000-0005-0000-0000-000020180000}"/>
    <cellStyle name="Normal 43 2 2 3 3 3 2" xfId="16208" xr:uid="{00000000-0005-0000-0000-0000643F0000}"/>
    <cellStyle name="Normal 43 2 2 3 3 3 3" xfId="11188" xr:uid="{00000000-0005-0000-0000-0000C82B0000}"/>
    <cellStyle name="Normal 43 2 2 3 3 3 3 3" xfId="26287" xr:uid="{00000000-0005-0000-0000-0000C5660000}"/>
    <cellStyle name="Normal 43 2 2 3 3 3 5" xfId="21274" xr:uid="{00000000-0005-0000-0000-000030530000}"/>
    <cellStyle name="Normal 43 2 2 3 3 4" xfId="12866" xr:uid="{00000000-0005-0000-0000-000056320000}"/>
    <cellStyle name="Normal 43 2 2 3 3 4 3" xfId="27962" xr:uid="{00000000-0005-0000-0000-0000506D0000}"/>
    <cellStyle name="Normal 43 2 2 3 3 5" xfId="7845" xr:uid="{00000000-0005-0000-0000-0000B91E0000}"/>
    <cellStyle name="Normal 43 2 2 3 3 5 3" xfId="22945" xr:uid="{00000000-0005-0000-0000-0000B7590000}"/>
    <cellStyle name="Normal 43 2 2 3 3 7" xfId="17932" xr:uid="{00000000-0005-0000-0000-000022460000}"/>
    <cellStyle name="Normal 43 2 2 3 4" xfId="3628" xr:uid="{00000000-0005-0000-0000-00003F0E0000}"/>
    <cellStyle name="Normal 43 2 2 3 4 2" xfId="13701" xr:uid="{00000000-0005-0000-0000-000099350000}"/>
    <cellStyle name="Normal 43 2 2 3 4 2 3" xfId="28797" xr:uid="{00000000-0005-0000-0000-000093700000}"/>
    <cellStyle name="Normal 43 2 2 3 4 3" xfId="8681" xr:uid="{00000000-0005-0000-0000-0000FD210000}"/>
    <cellStyle name="Normal 43 2 2 3 4 3 3" xfId="23780" xr:uid="{00000000-0005-0000-0000-0000FA5C0000}"/>
    <cellStyle name="Normal 43 2 2 3 4 5" xfId="18767" xr:uid="{00000000-0005-0000-0000-000065490000}"/>
    <cellStyle name="Normal 43 2 2 3 5" xfId="5320" xr:uid="{00000000-0005-0000-0000-0000DC140000}"/>
    <cellStyle name="Normal 43 2 2 3 5 2" xfId="15372" xr:uid="{00000000-0005-0000-0000-0000203C0000}"/>
    <cellStyle name="Normal 43 2 2 3 5 2 3" xfId="30468" xr:uid="{00000000-0005-0000-0000-00001A770000}"/>
    <cellStyle name="Normal 43 2 2 3 5 3" xfId="10352" xr:uid="{00000000-0005-0000-0000-000084280000}"/>
    <cellStyle name="Normal 43 2 2 3 5 3 3" xfId="25451" xr:uid="{00000000-0005-0000-0000-000081630000}"/>
    <cellStyle name="Normal 43 2 2 3 5 5" xfId="20438" xr:uid="{00000000-0005-0000-0000-0000EC4F0000}"/>
    <cellStyle name="Normal 43 2 2 3 6" xfId="12030" xr:uid="{00000000-0005-0000-0000-0000122F0000}"/>
    <cellStyle name="Normal 43 2 2 3 6 3" xfId="27126" xr:uid="{00000000-0005-0000-0000-00000C6A0000}"/>
    <cellStyle name="Normal 43 2 2 3 7" xfId="7009" xr:uid="{00000000-0005-0000-0000-0000751B0000}"/>
    <cellStyle name="Normal 43 2 2 3 7 3" xfId="22109" xr:uid="{00000000-0005-0000-0000-000073560000}"/>
    <cellStyle name="Normal 43 2 2 3 9" xfId="17096" xr:uid="{00000000-0005-0000-0000-0000DE420000}"/>
    <cellStyle name="Normal 43 2 2 4" xfId="2147" xr:uid="{00000000-0005-0000-0000-000075080000}"/>
    <cellStyle name="Normal 43 2 2 4 2" xfId="2986" xr:uid="{00000000-0005-0000-0000-0000BC0B0000}"/>
    <cellStyle name="Normal 43 2 2 4 2 2" xfId="4675" xr:uid="{00000000-0005-0000-0000-000056120000}"/>
    <cellStyle name="Normal 43 2 2 4 2 2 2" xfId="14747" xr:uid="{00000000-0005-0000-0000-0000AF390000}"/>
    <cellStyle name="Normal 43 2 2 4 2 2 2 3" xfId="29843" xr:uid="{00000000-0005-0000-0000-0000A9740000}"/>
    <cellStyle name="Normal 43 2 2 4 2 2 3" xfId="9727" xr:uid="{00000000-0005-0000-0000-000013260000}"/>
    <cellStyle name="Normal 43 2 2 4 2 2 3 3" xfId="24826" xr:uid="{00000000-0005-0000-0000-000010610000}"/>
    <cellStyle name="Normal 43 2 2 4 2 2 5" xfId="19813" xr:uid="{00000000-0005-0000-0000-00007B4D0000}"/>
    <cellStyle name="Normal 43 2 2 4 2 3" xfId="6366" xr:uid="{00000000-0005-0000-0000-0000F2180000}"/>
    <cellStyle name="Normal 43 2 2 4 2 3 2" xfId="16418" xr:uid="{00000000-0005-0000-0000-000036400000}"/>
    <cellStyle name="Normal 43 2 2 4 2 3 3" xfId="11398" xr:uid="{00000000-0005-0000-0000-00009A2C0000}"/>
    <cellStyle name="Normal 43 2 2 4 2 3 3 3" xfId="26497" xr:uid="{00000000-0005-0000-0000-000097670000}"/>
    <cellStyle name="Normal 43 2 2 4 2 3 5" xfId="21484" xr:uid="{00000000-0005-0000-0000-000002540000}"/>
    <cellStyle name="Normal 43 2 2 4 2 4" xfId="13076" xr:uid="{00000000-0005-0000-0000-000028330000}"/>
    <cellStyle name="Normal 43 2 2 4 2 4 3" xfId="28172" xr:uid="{00000000-0005-0000-0000-0000226E0000}"/>
    <cellStyle name="Normal 43 2 2 4 2 5" xfId="8055" xr:uid="{00000000-0005-0000-0000-00008B1F0000}"/>
    <cellStyle name="Normal 43 2 2 4 2 5 3" xfId="23155" xr:uid="{00000000-0005-0000-0000-0000895A0000}"/>
    <cellStyle name="Normal 43 2 2 4 2 7" xfId="18142" xr:uid="{00000000-0005-0000-0000-0000F4460000}"/>
    <cellStyle name="Normal 43 2 2 4 3" xfId="3838" xr:uid="{00000000-0005-0000-0000-0000110F0000}"/>
    <cellStyle name="Normal 43 2 2 4 3 2" xfId="13911" xr:uid="{00000000-0005-0000-0000-00006B360000}"/>
    <cellStyle name="Normal 43 2 2 4 3 2 3" xfId="29007" xr:uid="{00000000-0005-0000-0000-000065710000}"/>
    <cellStyle name="Normal 43 2 2 4 3 3" xfId="8891" xr:uid="{00000000-0005-0000-0000-0000CF220000}"/>
    <cellStyle name="Normal 43 2 2 4 3 3 3" xfId="23990" xr:uid="{00000000-0005-0000-0000-0000CC5D0000}"/>
    <cellStyle name="Normal 43 2 2 4 3 5" xfId="18977" xr:uid="{00000000-0005-0000-0000-0000374A0000}"/>
    <cellStyle name="Normal 43 2 2 4 4" xfId="5530" xr:uid="{00000000-0005-0000-0000-0000AE150000}"/>
    <cellStyle name="Normal 43 2 2 4 4 2" xfId="15582" xr:uid="{00000000-0005-0000-0000-0000F23C0000}"/>
    <cellStyle name="Normal 43 2 2 4 4 2 3" xfId="30678" xr:uid="{00000000-0005-0000-0000-0000EC770000}"/>
    <cellStyle name="Normal 43 2 2 4 4 3" xfId="10562" xr:uid="{00000000-0005-0000-0000-000056290000}"/>
    <cellStyle name="Normal 43 2 2 4 4 3 3" xfId="25661" xr:uid="{00000000-0005-0000-0000-000053640000}"/>
    <cellStyle name="Normal 43 2 2 4 4 5" xfId="20648" xr:uid="{00000000-0005-0000-0000-0000BE500000}"/>
    <cellStyle name="Normal 43 2 2 4 5" xfId="12240" xr:uid="{00000000-0005-0000-0000-0000E42F0000}"/>
    <cellStyle name="Normal 43 2 2 4 5 3" xfId="27336" xr:uid="{00000000-0005-0000-0000-0000DE6A0000}"/>
    <cellStyle name="Normal 43 2 2 4 6" xfId="7219" xr:uid="{00000000-0005-0000-0000-0000471C0000}"/>
    <cellStyle name="Normal 43 2 2 4 6 3" xfId="22319" xr:uid="{00000000-0005-0000-0000-000045570000}"/>
    <cellStyle name="Normal 43 2 2 4 8" xfId="17306" xr:uid="{00000000-0005-0000-0000-0000B0430000}"/>
    <cellStyle name="Normal 43 2 2 5" xfId="2568" xr:uid="{00000000-0005-0000-0000-00001A0A0000}"/>
    <cellStyle name="Normal 43 2 2 5 2" xfId="4257" xr:uid="{00000000-0005-0000-0000-0000B4100000}"/>
    <cellStyle name="Normal 43 2 2 5 2 2" xfId="14329" xr:uid="{00000000-0005-0000-0000-00000D380000}"/>
    <cellStyle name="Normal 43 2 2 5 2 2 3" xfId="29425" xr:uid="{00000000-0005-0000-0000-000007730000}"/>
    <cellStyle name="Normal 43 2 2 5 2 3" xfId="9309" xr:uid="{00000000-0005-0000-0000-000071240000}"/>
    <cellStyle name="Normal 43 2 2 5 2 3 3" xfId="24408" xr:uid="{00000000-0005-0000-0000-00006E5F0000}"/>
    <cellStyle name="Normal 43 2 2 5 2 5" xfId="19395" xr:uid="{00000000-0005-0000-0000-0000D94B0000}"/>
    <cellStyle name="Normal 43 2 2 5 3" xfId="5948" xr:uid="{00000000-0005-0000-0000-000050170000}"/>
    <cellStyle name="Normal 43 2 2 5 3 2" xfId="16000" xr:uid="{00000000-0005-0000-0000-0000943E0000}"/>
    <cellStyle name="Normal 43 2 2 5 3 3" xfId="10980" xr:uid="{00000000-0005-0000-0000-0000F82A0000}"/>
    <cellStyle name="Normal 43 2 2 5 3 3 3" xfId="26079" xr:uid="{00000000-0005-0000-0000-0000F5650000}"/>
    <cellStyle name="Normal 43 2 2 5 3 5" xfId="21066" xr:uid="{00000000-0005-0000-0000-000060520000}"/>
    <cellStyle name="Normal 43 2 2 5 4" xfId="12658" xr:uid="{00000000-0005-0000-0000-000086310000}"/>
    <cellStyle name="Normal 43 2 2 5 4 3" xfId="27754" xr:uid="{00000000-0005-0000-0000-0000806C0000}"/>
    <cellStyle name="Normal 43 2 2 5 5" xfId="7637" xr:uid="{00000000-0005-0000-0000-0000E91D0000}"/>
    <cellStyle name="Normal 43 2 2 5 5 3" xfId="22737" xr:uid="{00000000-0005-0000-0000-0000E7580000}"/>
    <cellStyle name="Normal 43 2 2 5 7" xfId="17724" xr:uid="{00000000-0005-0000-0000-000052450000}"/>
    <cellStyle name="Normal 43 2 2 6" xfId="3420" xr:uid="{00000000-0005-0000-0000-00006F0D0000}"/>
    <cellStyle name="Normal 43 2 2 6 2" xfId="13493" xr:uid="{00000000-0005-0000-0000-0000C9340000}"/>
    <cellStyle name="Normal 43 2 2 6 2 3" xfId="28589" xr:uid="{00000000-0005-0000-0000-0000C36F0000}"/>
    <cellStyle name="Normal 43 2 2 6 3" xfId="8473" xr:uid="{00000000-0005-0000-0000-00002D210000}"/>
    <cellStyle name="Normal 43 2 2 6 3 3" xfId="23572" xr:uid="{00000000-0005-0000-0000-00002A5C0000}"/>
    <cellStyle name="Normal 43 2 2 6 5" xfId="18559" xr:uid="{00000000-0005-0000-0000-000095480000}"/>
    <cellStyle name="Normal 43 2 2 7" xfId="5112" xr:uid="{00000000-0005-0000-0000-00000C140000}"/>
    <cellStyle name="Normal 43 2 2 7 2" xfId="15164" xr:uid="{00000000-0005-0000-0000-0000503B0000}"/>
    <cellStyle name="Normal 43 2 2 7 2 3" xfId="30260" xr:uid="{00000000-0005-0000-0000-00004A760000}"/>
    <cellStyle name="Normal 43 2 2 7 3" xfId="10144" xr:uid="{00000000-0005-0000-0000-0000B4270000}"/>
    <cellStyle name="Normal 43 2 2 7 3 3" xfId="25243" xr:uid="{00000000-0005-0000-0000-0000B1620000}"/>
    <cellStyle name="Normal 43 2 2 7 5" xfId="20230" xr:uid="{00000000-0005-0000-0000-00001C4F0000}"/>
    <cellStyle name="Normal 43 2 2 8" xfId="11822" xr:uid="{00000000-0005-0000-0000-0000422E0000}"/>
    <cellStyle name="Normal 43 2 2 8 3" xfId="26918" xr:uid="{00000000-0005-0000-0000-00003C690000}"/>
    <cellStyle name="Normal 43 2 2 9" xfId="6801" xr:uid="{00000000-0005-0000-0000-0000A51A0000}"/>
    <cellStyle name="Normal 43 2 2 9 3" xfId="21901" xr:uid="{00000000-0005-0000-0000-0000A3550000}"/>
    <cellStyle name="Normal 43 2 3" xfId="1767" xr:uid="{00000000-0005-0000-0000-0000F9060000}"/>
    <cellStyle name="Normal 43 2 3 10" xfId="16940" xr:uid="{00000000-0005-0000-0000-000042420000}"/>
    <cellStyle name="Normal 43 2 3 2" xfId="1986" xr:uid="{00000000-0005-0000-0000-0000D4070000}"/>
    <cellStyle name="Normal 43 2 3 2 2" xfId="2407" xr:uid="{00000000-0005-0000-0000-000079090000}"/>
    <cellStyle name="Normal 43 2 3 2 2 2" xfId="3246" xr:uid="{00000000-0005-0000-0000-0000C00C0000}"/>
    <cellStyle name="Normal 43 2 3 2 2 2 2" xfId="4935" xr:uid="{00000000-0005-0000-0000-00005A130000}"/>
    <cellStyle name="Normal 43 2 3 2 2 2 2 2" xfId="15007" xr:uid="{00000000-0005-0000-0000-0000B33A0000}"/>
    <cellStyle name="Normal 43 2 3 2 2 2 2 2 3" xfId="30103" xr:uid="{00000000-0005-0000-0000-0000AD750000}"/>
    <cellStyle name="Normal 43 2 3 2 2 2 2 3" xfId="9987" xr:uid="{00000000-0005-0000-0000-000017270000}"/>
    <cellStyle name="Normal 43 2 3 2 2 2 2 3 3" xfId="25086" xr:uid="{00000000-0005-0000-0000-000014620000}"/>
    <cellStyle name="Normal 43 2 3 2 2 2 2 5" xfId="20073" xr:uid="{00000000-0005-0000-0000-00007F4E0000}"/>
    <cellStyle name="Normal 43 2 3 2 2 2 3" xfId="6626" xr:uid="{00000000-0005-0000-0000-0000F6190000}"/>
    <cellStyle name="Normal 43 2 3 2 2 2 3 2" xfId="16678" xr:uid="{00000000-0005-0000-0000-00003A410000}"/>
    <cellStyle name="Normal 43 2 3 2 2 2 3 3" xfId="11658" xr:uid="{00000000-0005-0000-0000-00009E2D0000}"/>
    <cellStyle name="Normal 43 2 3 2 2 2 3 3 3" xfId="26757" xr:uid="{00000000-0005-0000-0000-00009B680000}"/>
    <cellStyle name="Normal 43 2 3 2 2 2 3 5" xfId="21744" xr:uid="{00000000-0005-0000-0000-000006550000}"/>
    <cellStyle name="Normal 43 2 3 2 2 2 4" xfId="13336" xr:uid="{00000000-0005-0000-0000-00002C340000}"/>
    <cellStyle name="Normal 43 2 3 2 2 2 4 3" xfId="28432" xr:uid="{00000000-0005-0000-0000-0000266F0000}"/>
    <cellStyle name="Normal 43 2 3 2 2 2 5" xfId="8315" xr:uid="{00000000-0005-0000-0000-00008F200000}"/>
    <cellStyle name="Normal 43 2 3 2 2 2 5 3" xfId="23415" xr:uid="{00000000-0005-0000-0000-00008D5B0000}"/>
    <cellStyle name="Normal 43 2 3 2 2 2 7" xfId="18402" xr:uid="{00000000-0005-0000-0000-0000F8470000}"/>
    <cellStyle name="Normal 43 2 3 2 2 3" xfId="4098" xr:uid="{00000000-0005-0000-0000-000015100000}"/>
    <cellStyle name="Normal 43 2 3 2 2 3 2" xfId="14171" xr:uid="{00000000-0005-0000-0000-00006F370000}"/>
    <cellStyle name="Normal 43 2 3 2 2 3 2 3" xfId="29267" xr:uid="{00000000-0005-0000-0000-000069720000}"/>
    <cellStyle name="Normal 43 2 3 2 2 3 3" xfId="9151" xr:uid="{00000000-0005-0000-0000-0000D3230000}"/>
    <cellStyle name="Normal 43 2 3 2 2 3 3 3" xfId="24250" xr:uid="{00000000-0005-0000-0000-0000D05E0000}"/>
    <cellStyle name="Normal 43 2 3 2 2 3 5" xfId="19237" xr:uid="{00000000-0005-0000-0000-00003B4B0000}"/>
    <cellStyle name="Normal 43 2 3 2 2 4" xfId="5790" xr:uid="{00000000-0005-0000-0000-0000B2160000}"/>
    <cellStyle name="Normal 43 2 3 2 2 4 2" xfId="15842" xr:uid="{00000000-0005-0000-0000-0000F63D0000}"/>
    <cellStyle name="Normal 43 2 3 2 2 4 3" xfId="10822" xr:uid="{00000000-0005-0000-0000-00005A2A0000}"/>
    <cellStyle name="Normal 43 2 3 2 2 4 3 3" xfId="25921" xr:uid="{00000000-0005-0000-0000-000057650000}"/>
    <cellStyle name="Normal 43 2 3 2 2 4 5" xfId="20908" xr:uid="{00000000-0005-0000-0000-0000C2510000}"/>
    <cellStyle name="Normal 43 2 3 2 2 5" xfId="12500" xr:uid="{00000000-0005-0000-0000-0000E8300000}"/>
    <cellStyle name="Normal 43 2 3 2 2 5 3" xfId="27596" xr:uid="{00000000-0005-0000-0000-0000E26B0000}"/>
    <cellStyle name="Normal 43 2 3 2 2 6" xfId="7479" xr:uid="{00000000-0005-0000-0000-00004B1D0000}"/>
    <cellStyle name="Normal 43 2 3 2 2 6 3" xfId="22579" xr:uid="{00000000-0005-0000-0000-000049580000}"/>
    <cellStyle name="Normal 43 2 3 2 2 8" xfId="17566" xr:uid="{00000000-0005-0000-0000-0000B4440000}"/>
    <cellStyle name="Normal 43 2 3 2 3" xfId="2828" xr:uid="{00000000-0005-0000-0000-00001E0B0000}"/>
    <cellStyle name="Normal 43 2 3 2 3 2" xfId="4517" xr:uid="{00000000-0005-0000-0000-0000B8110000}"/>
    <cellStyle name="Normal 43 2 3 2 3 2 2" xfId="14589" xr:uid="{00000000-0005-0000-0000-000011390000}"/>
    <cellStyle name="Normal 43 2 3 2 3 2 2 3" xfId="29685" xr:uid="{00000000-0005-0000-0000-00000B740000}"/>
    <cellStyle name="Normal 43 2 3 2 3 2 3" xfId="9569" xr:uid="{00000000-0005-0000-0000-000075250000}"/>
    <cellStyle name="Normal 43 2 3 2 3 2 3 3" xfId="24668" xr:uid="{00000000-0005-0000-0000-000072600000}"/>
    <cellStyle name="Normal 43 2 3 2 3 2 5" xfId="19655" xr:uid="{00000000-0005-0000-0000-0000DD4C0000}"/>
    <cellStyle name="Normal 43 2 3 2 3 3" xfId="6208" xr:uid="{00000000-0005-0000-0000-000054180000}"/>
    <cellStyle name="Normal 43 2 3 2 3 3 2" xfId="16260" xr:uid="{00000000-0005-0000-0000-0000983F0000}"/>
    <cellStyle name="Normal 43 2 3 2 3 3 3" xfId="11240" xr:uid="{00000000-0005-0000-0000-0000FC2B0000}"/>
    <cellStyle name="Normal 43 2 3 2 3 3 3 3" xfId="26339" xr:uid="{00000000-0005-0000-0000-0000F9660000}"/>
    <cellStyle name="Normal 43 2 3 2 3 3 5" xfId="21326" xr:uid="{00000000-0005-0000-0000-000064530000}"/>
    <cellStyle name="Normal 43 2 3 2 3 4" xfId="12918" xr:uid="{00000000-0005-0000-0000-00008A320000}"/>
    <cellStyle name="Normal 43 2 3 2 3 4 3" xfId="28014" xr:uid="{00000000-0005-0000-0000-0000846D0000}"/>
    <cellStyle name="Normal 43 2 3 2 3 5" xfId="7897" xr:uid="{00000000-0005-0000-0000-0000ED1E0000}"/>
    <cellStyle name="Normal 43 2 3 2 3 5 3" xfId="22997" xr:uid="{00000000-0005-0000-0000-0000EB590000}"/>
    <cellStyle name="Normal 43 2 3 2 3 7" xfId="17984" xr:uid="{00000000-0005-0000-0000-000056460000}"/>
    <cellStyle name="Normal 43 2 3 2 4" xfId="3680" xr:uid="{00000000-0005-0000-0000-0000730E0000}"/>
    <cellStyle name="Normal 43 2 3 2 4 2" xfId="13753" xr:uid="{00000000-0005-0000-0000-0000CD350000}"/>
    <cellStyle name="Normal 43 2 3 2 4 2 3" xfId="28849" xr:uid="{00000000-0005-0000-0000-0000C7700000}"/>
    <cellStyle name="Normal 43 2 3 2 4 3" xfId="8733" xr:uid="{00000000-0005-0000-0000-000031220000}"/>
    <cellStyle name="Normal 43 2 3 2 4 3 3" xfId="23832" xr:uid="{00000000-0005-0000-0000-00002E5D0000}"/>
    <cellStyle name="Normal 43 2 3 2 4 5" xfId="18819" xr:uid="{00000000-0005-0000-0000-000099490000}"/>
    <cellStyle name="Normal 43 2 3 2 5" xfId="5372" xr:uid="{00000000-0005-0000-0000-000010150000}"/>
    <cellStyle name="Normal 43 2 3 2 5 2" xfId="15424" xr:uid="{00000000-0005-0000-0000-0000543C0000}"/>
    <cellStyle name="Normal 43 2 3 2 5 2 3" xfId="30520" xr:uid="{00000000-0005-0000-0000-00004E770000}"/>
    <cellStyle name="Normal 43 2 3 2 5 3" xfId="10404" xr:uid="{00000000-0005-0000-0000-0000B8280000}"/>
    <cellStyle name="Normal 43 2 3 2 5 3 3" xfId="25503" xr:uid="{00000000-0005-0000-0000-0000B5630000}"/>
    <cellStyle name="Normal 43 2 3 2 5 5" xfId="20490" xr:uid="{00000000-0005-0000-0000-000020500000}"/>
    <cellStyle name="Normal 43 2 3 2 6" xfId="12082" xr:uid="{00000000-0005-0000-0000-0000462F0000}"/>
    <cellStyle name="Normal 43 2 3 2 6 3" xfId="27178" xr:uid="{00000000-0005-0000-0000-0000406A0000}"/>
    <cellStyle name="Normal 43 2 3 2 7" xfId="7061" xr:uid="{00000000-0005-0000-0000-0000A91B0000}"/>
    <cellStyle name="Normal 43 2 3 2 7 3" xfId="22161" xr:uid="{00000000-0005-0000-0000-0000A7560000}"/>
    <cellStyle name="Normal 43 2 3 2 9" xfId="17148" xr:uid="{00000000-0005-0000-0000-000012430000}"/>
    <cellStyle name="Normal 43 2 3 3" xfId="2199" xr:uid="{00000000-0005-0000-0000-0000A9080000}"/>
    <cellStyle name="Normal 43 2 3 3 2" xfId="3038" xr:uid="{00000000-0005-0000-0000-0000F00B0000}"/>
    <cellStyle name="Normal 43 2 3 3 2 2" xfId="4727" xr:uid="{00000000-0005-0000-0000-00008A120000}"/>
    <cellStyle name="Normal 43 2 3 3 2 2 2" xfId="14799" xr:uid="{00000000-0005-0000-0000-0000E3390000}"/>
    <cellStyle name="Normal 43 2 3 3 2 2 2 3" xfId="29895" xr:uid="{00000000-0005-0000-0000-0000DD740000}"/>
    <cellStyle name="Normal 43 2 3 3 2 2 3" xfId="9779" xr:uid="{00000000-0005-0000-0000-000047260000}"/>
    <cellStyle name="Normal 43 2 3 3 2 2 3 3" xfId="24878" xr:uid="{00000000-0005-0000-0000-000044610000}"/>
    <cellStyle name="Normal 43 2 3 3 2 2 5" xfId="19865" xr:uid="{00000000-0005-0000-0000-0000AF4D0000}"/>
    <cellStyle name="Normal 43 2 3 3 2 3" xfId="6418" xr:uid="{00000000-0005-0000-0000-000026190000}"/>
    <cellStyle name="Normal 43 2 3 3 2 3 2" xfId="16470" xr:uid="{00000000-0005-0000-0000-00006A400000}"/>
    <cellStyle name="Normal 43 2 3 3 2 3 3" xfId="11450" xr:uid="{00000000-0005-0000-0000-0000CE2C0000}"/>
    <cellStyle name="Normal 43 2 3 3 2 3 3 3" xfId="26549" xr:uid="{00000000-0005-0000-0000-0000CB670000}"/>
    <cellStyle name="Normal 43 2 3 3 2 3 5" xfId="21536" xr:uid="{00000000-0005-0000-0000-000036540000}"/>
    <cellStyle name="Normal 43 2 3 3 2 4" xfId="13128" xr:uid="{00000000-0005-0000-0000-00005C330000}"/>
    <cellStyle name="Normal 43 2 3 3 2 4 3" xfId="28224" xr:uid="{00000000-0005-0000-0000-0000566E0000}"/>
    <cellStyle name="Normal 43 2 3 3 2 5" xfId="8107" xr:uid="{00000000-0005-0000-0000-0000BF1F0000}"/>
    <cellStyle name="Normal 43 2 3 3 2 5 3" xfId="23207" xr:uid="{00000000-0005-0000-0000-0000BD5A0000}"/>
    <cellStyle name="Normal 43 2 3 3 2 7" xfId="18194" xr:uid="{00000000-0005-0000-0000-000028470000}"/>
    <cellStyle name="Normal 43 2 3 3 3" xfId="3890" xr:uid="{00000000-0005-0000-0000-0000450F0000}"/>
    <cellStyle name="Normal 43 2 3 3 3 2" xfId="13963" xr:uid="{00000000-0005-0000-0000-00009F360000}"/>
    <cellStyle name="Normal 43 2 3 3 3 2 3" xfId="29059" xr:uid="{00000000-0005-0000-0000-000099710000}"/>
    <cellStyle name="Normal 43 2 3 3 3 3" xfId="8943" xr:uid="{00000000-0005-0000-0000-000003230000}"/>
    <cellStyle name="Normal 43 2 3 3 3 3 3" xfId="24042" xr:uid="{00000000-0005-0000-0000-0000005E0000}"/>
    <cellStyle name="Normal 43 2 3 3 3 5" xfId="19029" xr:uid="{00000000-0005-0000-0000-00006B4A0000}"/>
    <cellStyle name="Normal 43 2 3 3 4" xfId="5582" xr:uid="{00000000-0005-0000-0000-0000E2150000}"/>
    <cellStyle name="Normal 43 2 3 3 4 2" xfId="15634" xr:uid="{00000000-0005-0000-0000-0000263D0000}"/>
    <cellStyle name="Normal 43 2 3 3 4 2 3" xfId="30730" xr:uid="{00000000-0005-0000-0000-000020780000}"/>
    <cellStyle name="Normal 43 2 3 3 4 3" xfId="10614" xr:uid="{00000000-0005-0000-0000-00008A290000}"/>
    <cellStyle name="Normal 43 2 3 3 4 3 3" xfId="25713" xr:uid="{00000000-0005-0000-0000-000087640000}"/>
    <cellStyle name="Normal 43 2 3 3 4 5" xfId="20700" xr:uid="{00000000-0005-0000-0000-0000F2500000}"/>
    <cellStyle name="Normal 43 2 3 3 5" xfId="12292" xr:uid="{00000000-0005-0000-0000-000018300000}"/>
    <cellStyle name="Normal 43 2 3 3 5 3" xfId="27388" xr:uid="{00000000-0005-0000-0000-0000126B0000}"/>
    <cellStyle name="Normal 43 2 3 3 6" xfId="7271" xr:uid="{00000000-0005-0000-0000-00007B1C0000}"/>
    <cellStyle name="Normal 43 2 3 3 6 3" xfId="22371" xr:uid="{00000000-0005-0000-0000-000079570000}"/>
    <cellStyle name="Normal 43 2 3 3 8" xfId="17358" xr:uid="{00000000-0005-0000-0000-0000E4430000}"/>
    <cellStyle name="Normal 43 2 3 4" xfId="2620" xr:uid="{00000000-0005-0000-0000-00004E0A0000}"/>
    <cellStyle name="Normal 43 2 3 4 2" xfId="4309" xr:uid="{00000000-0005-0000-0000-0000E8100000}"/>
    <cellStyle name="Normal 43 2 3 4 2 2" xfId="14381" xr:uid="{00000000-0005-0000-0000-000041380000}"/>
    <cellStyle name="Normal 43 2 3 4 2 2 3" xfId="29477" xr:uid="{00000000-0005-0000-0000-00003B730000}"/>
    <cellStyle name="Normal 43 2 3 4 2 3" xfId="9361" xr:uid="{00000000-0005-0000-0000-0000A5240000}"/>
    <cellStyle name="Normal 43 2 3 4 2 3 3" xfId="24460" xr:uid="{00000000-0005-0000-0000-0000A25F0000}"/>
    <cellStyle name="Normal 43 2 3 4 2 5" xfId="19447" xr:uid="{00000000-0005-0000-0000-00000D4C0000}"/>
    <cellStyle name="Normal 43 2 3 4 3" xfId="6000" xr:uid="{00000000-0005-0000-0000-000084170000}"/>
    <cellStyle name="Normal 43 2 3 4 3 2" xfId="16052" xr:uid="{00000000-0005-0000-0000-0000C83E0000}"/>
    <cellStyle name="Normal 43 2 3 4 3 3" xfId="11032" xr:uid="{00000000-0005-0000-0000-00002C2B0000}"/>
    <cellStyle name="Normal 43 2 3 4 3 3 3" xfId="26131" xr:uid="{00000000-0005-0000-0000-000029660000}"/>
    <cellStyle name="Normal 43 2 3 4 3 5" xfId="21118" xr:uid="{00000000-0005-0000-0000-000094520000}"/>
    <cellStyle name="Normal 43 2 3 4 4" xfId="12710" xr:uid="{00000000-0005-0000-0000-0000BA310000}"/>
    <cellStyle name="Normal 43 2 3 4 4 3" xfId="27806" xr:uid="{00000000-0005-0000-0000-0000B46C0000}"/>
    <cellStyle name="Normal 43 2 3 4 5" xfId="7689" xr:uid="{00000000-0005-0000-0000-00001D1E0000}"/>
    <cellStyle name="Normal 43 2 3 4 5 3" xfId="22789" xr:uid="{00000000-0005-0000-0000-00001B590000}"/>
    <cellStyle name="Normal 43 2 3 4 7" xfId="17776" xr:uid="{00000000-0005-0000-0000-000086450000}"/>
    <cellStyle name="Normal 43 2 3 5" xfId="3472" xr:uid="{00000000-0005-0000-0000-0000A30D0000}"/>
    <cellStyle name="Normal 43 2 3 5 2" xfId="13545" xr:uid="{00000000-0005-0000-0000-0000FD340000}"/>
    <cellStyle name="Normal 43 2 3 5 2 3" xfId="28641" xr:uid="{00000000-0005-0000-0000-0000F76F0000}"/>
    <cellStyle name="Normal 43 2 3 5 3" xfId="8525" xr:uid="{00000000-0005-0000-0000-000061210000}"/>
    <cellStyle name="Normal 43 2 3 5 3 3" xfId="23624" xr:uid="{00000000-0005-0000-0000-00005E5C0000}"/>
    <cellStyle name="Normal 43 2 3 5 5" xfId="18611" xr:uid="{00000000-0005-0000-0000-0000C9480000}"/>
    <cellStyle name="Normal 43 2 3 6" xfId="5164" xr:uid="{00000000-0005-0000-0000-000040140000}"/>
    <cellStyle name="Normal 43 2 3 6 2" xfId="15216" xr:uid="{00000000-0005-0000-0000-0000843B0000}"/>
    <cellStyle name="Normal 43 2 3 6 2 3" xfId="30312" xr:uid="{00000000-0005-0000-0000-00007E760000}"/>
    <cellStyle name="Normal 43 2 3 6 3" xfId="10196" xr:uid="{00000000-0005-0000-0000-0000E8270000}"/>
    <cellStyle name="Normal 43 2 3 6 3 3" xfId="25295" xr:uid="{00000000-0005-0000-0000-0000E5620000}"/>
    <cellStyle name="Normal 43 2 3 6 5" xfId="20282" xr:uid="{00000000-0005-0000-0000-0000504F0000}"/>
    <cellStyle name="Normal 43 2 3 7" xfId="11874" xr:uid="{00000000-0005-0000-0000-0000762E0000}"/>
    <cellStyle name="Normal 43 2 3 7 3" xfId="26970" xr:uid="{00000000-0005-0000-0000-000070690000}"/>
    <cellStyle name="Normal 43 2 3 8" xfId="6853" xr:uid="{00000000-0005-0000-0000-0000D91A0000}"/>
    <cellStyle name="Normal 43 2 3 8 3" xfId="21953" xr:uid="{00000000-0005-0000-0000-0000D7550000}"/>
    <cellStyle name="Normal 43 2 4" xfId="1880" xr:uid="{00000000-0005-0000-0000-00006A070000}"/>
    <cellStyle name="Normal 43 2 4 2" xfId="2303" xr:uid="{00000000-0005-0000-0000-000011090000}"/>
    <cellStyle name="Normal 43 2 4 2 2" xfId="3142" xr:uid="{00000000-0005-0000-0000-0000580C0000}"/>
    <cellStyle name="Normal 43 2 4 2 2 2" xfId="4831" xr:uid="{00000000-0005-0000-0000-0000F2120000}"/>
    <cellStyle name="Normal 43 2 4 2 2 2 2" xfId="14903" xr:uid="{00000000-0005-0000-0000-00004B3A0000}"/>
    <cellStyle name="Normal 43 2 4 2 2 2 2 3" xfId="29999" xr:uid="{00000000-0005-0000-0000-000045750000}"/>
    <cellStyle name="Normal 43 2 4 2 2 2 3" xfId="9883" xr:uid="{00000000-0005-0000-0000-0000AF260000}"/>
    <cellStyle name="Normal 43 2 4 2 2 2 3 3" xfId="24982" xr:uid="{00000000-0005-0000-0000-0000AC610000}"/>
    <cellStyle name="Normal 43 2 4 2 2 2 5" xfId="19969" xr:uid="{00000000-0005-0000-0000-0000174E0000}"/>
    <cellStyle name="Normal 43 2 4 2 2 3" xfId="6522" xr:uid="{00000000-0005-0000-0000-00008E190000}"/>
    <cellStyle name="Normal 43 2 4 2 2 3 2" xfId="16574" xr:uid="{00000000-0005-0000-0000-0000D2400000}"/>
    <cellStyle name="Normal 43 2 4 2 2 3 3" xfId="11554" xr:uid="{00000000-0005-0000-0000-0000362D0000}"/>
    <cellStyle name="Normal 43 2 4 2 2 3 3 3" xfId="26653" xr:uid="{00000000-0005-0000-0000-000033680000}"/>
    <cellStyle name="Normal 43 2 4 2 2 3 5" xfId="21640" xr:uid="{00000000-0005-0000-0000-00009E540000}"/>
    <cellStyle name="Normal 43 2 4 2 2 4" xfId="13232" xr:uid="{00000000-0005-0000-0000-0000C4330000}"/>
    <cellStyle name="Normal 43 2 4 2 2 4 3" xfId="28328" xr:uid="{00000000-0005-0000-0000-0000BE6E0000}"/>
    <cellStyle name="Normal 43 2 4 2 2 5" xfId="8211" xr:uid="{00000000-0005-0000-0000-000027200000}"/>
    <cellStyle name="Normal 43 2 4 2 2 5 3" xfId="23311" xr:uid="{00000000-0005-0000-0000-0000255B0000}"/>
    <cellStyle name="Normal 43 2 4 2 2 7" xfId="18298" xr:uid="{00000000-0005-0000-0000-000090470000}"/>
    <cellStyle name="Normal 43 2 4 2 3" xfId="3994" xr:uid="{00000000-0005-0000-0000-0000AD0F0000}"/>
    <cellStyle name="Normal 43 2 4 2 3 2" xfId="14067" xr:uid="{00000000-0005-0000-0000-000007370000}"/>
    <cellStyle name="Normal 43 2 4 2 3 2 3" xfId="29163" xr:uid="{00000000-0005-0000-0000-000001720000}"/>
    <cellStyle name="Normal 43 2 4 2 3 3" xfId="9047" xr:uid="{00000000-0005-0000-0000-00006B230000}"/>
    <cellStyle name="Normal 43 2 4 2 3 3 3" xfId="24146" xr:uid="{00000000-0005-0000-0000-0000685E0000}"/>
    <cellStyle name="Normal 43 2 4 2 3 5" xfId="19133" xr:uid="{00000000-0005-0000-0000-0000D34A0000}"/>
    <cellStyle name="Normal 43 2 4 2 4" xfId="5686" xr:uid="{00000000-0005-0000-0000-00004A160000}"/>
    <cellStyle name="Normal 43 2 4 2 4 2" xfId="15738" xr:uid="{00000000-0005-0000-0000-00008E3D0000}"/>
    <cellStyle name="Normal 43 2 4 2 4 2 3" xfId="30834" xr:uid="{00000000-0005-0000-0000-000088780000}"/>
    <cellStyle name="Normal 43 2 4 2 4 3" xfId="10718" xr:uid="{00000000-0005-0000-0000-0000F2290000}"/>
    <cellStyle name="Normal 43 2 4 2 4 3 3" xfId="25817" xr:uid="{00000000-0005-0000-0000-0000EF640000}"/>
    <cellStyle name="Normal 43 2 4 2 4 5" xfId="20804" xr:uid="{00000000-0005-0000-0000-00005A510000}"/>
    <cellStyle name="Normal 43 2 4 2 5" xfId="12396" xr:uid="{00000000-0005-0000-0000-000080300000}"/>
    <cellStyle name="Normal 43 2 4 2 5 3" xfId="27492" xr:uid="{00000000-0005-0000-0000-00007A6B0000}"/>
    <cellStyle name="Normal 43 2 4 2 6" xfId="7375" xr:uid="{00000000-0005-0000-0000-0000E31C0000}"/>
    <cellStyle name="Normal 43 2 4 2 6 3" xfId="22475" xr:uid="{00000000-0005-0000-0000-0000E1570000}"/>
    <cellStyle name="Normal 43 2 4 2 8" xfId="17462" xr:uid="{00000000-0005-0000-0000-00004C440000}"/>
    <cellStyle name="Normal 43 2 4 3" xfId="2724" xr:uid="{00000000-0005-0000-0000-0000B60A0000}"/>
    <cellStyle name="Normal 43 2 4 3 2" xfId="4413" xr:uid="{00000000-0005-0000-0000-000050110000}"/>
    <cellStyle name="Normal 43 2 4 3 2 2" xfId="14485" xr:uid="{00000000-0005-0000-0000-0000A9380000}"/>
    <cellStyle name="Normal 43 2 4 3 2 2 3" xfId="29581" xr:uid="{00000000-0005-0000-0000-0000A3730000}"/>
    <cellStyle name="Normal 43 2 4 3 2 3" xfId="9465" xr:uid="{00000000-0005-0000-0000-00000D250000}"/>
    <cellStyle name="Normal 43 2 4 3 2 3 3" xfId="24564" xr:uid="{00000000-0005-0000-0000-00000A600000}"/>
    <cellStyle name="Normal 43 2 4 3 2 5" xfId="19551" xr:uid="{00000000-0005-0000-0000-0000754C0000}"/>
    <cellStyle name="Normal 43 2 4 3 3" xfId="6104" xr:uid="{00000000-0005-0000-0000-0000EC170000}"/>
    <cellStyle name="Normal 43 2 4 3 3 2" xfId="16156" xr:uid="{00000000-0005-0000-0000-0000303F0000}"/>
    <cellStyle name="Normal 43 2 4 3 3 3" xfId="11136" xr:uid="{00000000-0005-0000-0000-0000942B0000}"/>
    <cellStyle name="Normal 43 2 4 3 3 3 3" xfId="26235" xr:uid="{00000000-0005-0000-0000-000091660000}"/>
    <cellStyle name="Normal 43 2 4 3 3 5" xfId="21222" xr:uid="{00000000-0005-0000-0000-0000FC520000}"/>
    <cellStyle name="Normal 43 2 4 3 4" xfId="12814" xr:uid="{00000000-0005-0000-0000-000022320000}"/>
    <cellStyle name="Normal 43 2 4 3 4 3" xfId="27910" xr:uid="{00000000-0005-0000-0000-00001C6D0000}"/>
    <cellStyle name="Normal 43 2 4 3 5" xfId="7793" xr:uid="{00000000-0005-0000-0000-0000851E0000}"/>
    <cellStyle name="Normal 43 2 4 3 5 3" xfId="22893" xr:uid="{00000000-0005-0000-0000-000083590000}"/>
    <cellStyle name="Normal 43 2 4 3 7" xfId="17880" xr:uid="{00000000-0005-0000-0000-0000EE450000}"/>
    <cellStyle name="Normal 43 2 4 4" xfId="3576" xr:uid="{00000000-0005-0000-0000-00000B0E0000}"/>
    <cellStyle name="Normal 43 2 4 4 2" xfId="13649" xr:uid="{00000000-0005-0000-0000-000065350000}"/>
    <cellStyle name="Normal 43 2 4 4 2 3" xfId="28745" xr:uid="{00000000-0005-0000-0000-00005F700000}"/>
    <cellStyle name="Normal 43 2 4 4 3" xfId="8629" xr:uid="{00000000-0005-0000-0000-0000C9210000}"/>
    <cellStyle name="Normal 43 2 4 4 3 3" xfId="23728" xr:uid="{00000000-0005-0000-0000-0000C65C0000}"/>
    <cellStyle name="Normal 43 2 4 4 5" xfId="18715" xr:uid="{00000000-0005-0000-0000-000031490000}"/>
    <cellStyle name="Normal 43 2 4 5" xfId="5268" xr:uid="{00000000-0005-0000-0000-0000A8140000}"/>
    <cellStyle name="Normal 43 2 4 5 2" xfId="15320" xr:uid="{00000000-0005-0000-0000-0000EC3B0000}"/>
    <cellStyle name="Normal 43 2 4 5 2 3" xfId="30416" xr:uid="{00000000-0005-0000-0000-0000E6760000}"/>
    <cellStyle name="Normal 43 2 4 5 3" xfId="10300" xr:uid="{00000000-0005-0000-0000-000050280000}"/>
    <cellStyle name="Normal 43 2 4 5 3 3" xfId="25399" xr:uid="{00000000-0005-0000-0000-00004D630000}"/>
    <cellStyle name="Normal 43 2 4 5 5" xfId="20386" xr:uid="{00000000-0005-0000-0000-0000B84F0000}"/>
    <cellStyle name="Normal 43 2 4 6" xfId="11978" xr:uid="{00000000-0005-0000-0000-0000DE2E0000}"/>
    <cellStyle name="Normal 43 2 4 6 3" xfId="27074" xr:uid="{00000000-0005-0000-0000-0000D8690000}"/>
    <cellStyle name="Normal 43 2 4 7" xfId="6957" xr:uid="{00000000-0005-0000-0000-0000411B0000}"/>
    <cellStyle name="Normal 43 2 4 7 3" xfId="22057" xr:uid="{00000000-0005-0000-0000-00003F560000}"/>
    <cellStyle name="Normal 43 2 4 9" xfId="17044" xr:uid="{00000000-0005-0000-0000-0000AA420000}"/>
    <cellStyle name="Normal 43 2 5" xfId="2093" xr:uid="{00000000-0005-0000-0000-00003F080000}"/>
    <cellStyle name="Normal 43 2 5 2" xfId="2934" xr:uid="{00000000-0005-0000-0000-0000880B0000}"/>
    <cellStyle name="Normal 43 2 5 2 2" xfId="4623" xr:uid="{00000000-0005-0000-0000-000022120000}"/>
    <cellStyle name="Normal 43 2 5 2 2 2" xfId="14695" xr:uid="{00000000-0005-0000-0000-00007B390000}"/>
    <cellStyle name="Normal 43 2 5 2 2 2 3" xfId="29791" xr:uid="{00000000-0005-0000-0000-000075740000}"/>
    <cellStyle name="Normal 43 2 5 2 2 3" xfId="9675" xr:uid="{00000000-0005-0000-0000-0000DF250000}"/>
    <cellStyle name="Normal 43 2 5 2 2 3 3" xfId="24774" xr:uid="{00000000-0005-0000-0000-0000DC600000}"/>
    <cellStyle name="Normal 43 2 5 2 2 5" xfId="19761" xr:uid="{00000000-0005-0000-0000-0000474D0000}"/>
    <cellStyle name="Normal 43 2 5 2 3" xfId="6314" xr:uid="{00000000-0005-0000-0000-0000BE180000}"/>
    <cellStyle name="Normal 43 2 5 2 3 2" xfId="16366" xr:uid="{00000000-0005-0000-0000-000002400000}"/>
    <cellStyle name="Normal 43 2 5 2 3 3" xfId="11346" xr:uid="{00000000-0005-0000-0000-0000662C0000}"/>
    <cellStyle name="Normal 43 2 5 2 3 3 3" xfId="26445" xr:uid="{00000000-0005-0000-0000-000063670000}"/>
    <cellStyle name="Normal 43 2 5 2 3 5" xfId="21432" xr:uid="{00000000-0005-0000-0000-0000CE530000}"/>
    <cellStyle name="Normal 43 2 5 2 4" xfId="13024" xr:uid="{00000000-0005-0000-0000-0000F4320000}"/>
    <cellStyle name="Normal 43 2 5 2 4 3" xfId="28120" xr:uid="{00000000-0005-0000-0000-0000EE6D0000}"/>
    <cellStyle name="Normal 43 2 5 2 5" xfId="8003" xr:uid="{00000000-0005-0000-0000-0000571F0000}"/>
    <cellStyle name="Normal 43 2 5 2 5 3" xfId="23103" xr:uid="{00000000-0005-0000-0000-0000555A0000}"/>
    <cellStyle name="Normal 43 2 5 2 7" xfId="18090" xr:uid="{00000000-0005-0000-0000-0000C0460000}"/>
    <cellStyle name="Normal 43 2 5 3" xfId="3786" xr:uid="{00000000-0005-0000-0000-0000DD0E0000}"/>
    <cellStyle name="Normal 43 2 5 3 2" xfId="13859" xr:uid="{00000000-0005-0000-0000-000037360000}"/>
    <cellStyle name="Normal 43 2 5 3 2 3" xfId="28955" xr:uid="{00000000-0005-0000-0000-000031710000}"/>
    <cellStyle name="Normal 43 2 5 3 3" xfId="8839" xr:uid="{00000000-0005-0000-0000-00009B220000}"/>
    <cellStyle name="Normal 43 2 5 3 3 3" xfId="23938" xr:uid="{00000000-0005-0000-0000-0000985D0000}"/>
    <cellStyle name="Normal 43 2 5 3 5" xfId="18925" xr:uid="{00000000-0005-0000-0000-0000034A0000}"/>
    <cellStyle name="Normal 43 2 5 4" xfId="5478" xr:uid="{00000000-0005-0000-0000-00007A150000}"/>
    <cellStyle name="Normal 43 2 5 4 2" xfId="15530" xr:uid="{00000000-0005-0000-0000-0000BE3C0000}"/>
    <cellStyle name="Normal 43 2 5 4 2 3" xfId="30626" xr:uid="{00000000-0005-0000-0000-0000B8770000}"/>
    <cellStyle name="Normal 43 2 5 4 3" xfId="10510" xr:uid="{00000000-0005-0000-0000-000022290000}"/>
    <cellStyle name="Normal 43 2 5 4 3 3" xfId="25609" xr:uid="{00000000-0005-0000-0000-00001F640000}"/>
    <cellStyle name="Normal 43 2 5 4 5" xfId="20596" xr:uid="{00000000-0005-0000-0000-00008A500000}"/>
    <cellStyle name="Normal 43 2 5 5" xfId="12188" xr:uid="{00000000-0005-0000-0000-0000B02F0000}"/>
    <cellStyle name="Normal 43 2 5 5 3" xfId="27284" xr:uid="{00000000-0005-0000-0000-0000AA6A0000}"/>
    <cellStyle name="Normal 43 2 5 6" xfId="7167" xr:uid="{00000000-0005-0000-0000-0000131C0000}"/>
    <cellStyle name="Normal 43 2 5 6 3" xfId="22267" xr:uid="{00000000-0005-0000-0000-000011570000}"/>
    <cellStyle name="Normal 43 2 5 8" xfId="17254" xr:uid="{00000000-0005-0000-0000-00007C430000}"/>
    <cellStyle name="Normal 43 2 6" xfId="2514" xr:uid="{00000000-0005-0000-0000-0000E4090000}"/>
    <cellStyle name="Normal 43 2 6 2" xfId="4205" xr:uid="{00000000-0005-0000-0000-000080100000}"/>
    <cellStyle name="Normal 43 2 6 2 2" xfId="14277" xr:uid="{00000000-0005-0000-0000-0000D9370000}"/>
    <cellStyle name="Normal 43 2 6 2 2 3" xfId="29373" xr:uid="{00000000-0005-0000-0000-0000D3720000}"/>
    <cellStyle name="Normal 43 2 6 2 3" xfId="9257" xr:uid="{00000000-0005-0000-0000-00003D240000}"/>
    <cellStyle name="Normal 43 2 6 2 3 3" xfId="24356" xr:uid="{00000000-0005-0000-0000-00003A5F0000}"/>
    <cellStyle name="Normal 43 2 6 2 5" xfId="19343" xr:uid="{00000000-0005-0000-0000-0000A54B0000}"/>
    <cellStyle name="Normal 43 2 6 3" xfId="5896" xr:uid="{00000000-0005-0000-0000-00001C170000}"/>
    <cellStyle name="Normal 43 2 6 3 2" xfId="15948" xr:uid="{00000000-0005-0000-0000-0000603E0000}"/>
    <cellStyle name="Normal 43 2 6 3 3" xfId="10928" xr:uid="{00000000-0005-0000-0000-0000C42A0000}"/>
    <cellStyle name="Normal 43 2 6 3 3 3" xfId="26027" xr:uid="{00000000-0005-0000-0000-0000C1650000}"/>
    <cellStyle name="Normal 43 2 6 3 5" xfId="21014" xr:uid="{00000000-0005-0000-0000-00002C520000}"/>
    <cellStyle name="Normal 43 2 6 4" xfId="12606" xr:uid="{00000000-0005-0000-0000-000052310000}"/>
    <cellStyle name="Normal 43 2 6 4 3" xfId="27702" xr:uid="{00000000-0005-0000-0000-00004C6C0000}"/>
    <cellStyle name="Normal 43 2 6 5" xfId="7585" xr:uid="{00000000-0005-0000-0000-0000B51D0000}"/>
    <cellStyle name="Normal 43 2 6 5 3" xfId="22685" xr:uid="{00000000-0005-0000-0000-0000B3580000}"/>
    <cellStyle name="Normal 43 2 6 7" xfId="17672" xr:uid="{00000000-0005-0000-0000-00001E450000}"/>
    <cellStyle name="Normal 43 2 7" xfId="3364" xr:uid="{00000000-0005-0000-0000-0000370D0000}"/>
    <cellStyle name="Normal 43 2 7 2" xfId="13441" xr:uid="{00000000-0005-0000-0000-000095340000}"/>
    <cellStyle name="Normal 43 2 7 2 3" xfId="28537" xr:uid="{00000000-0005-0000-0000-00008F6F0000}"/>
    <cellStyle name="Normal 43 2 7 3" xfId="8421" xr:uid="{00000000-0005-0000-0000-0000F9200000}"/>
    <cellStyle name="Normal 43 2 7 3 3" xfId="23520" xr:uid="{00000000-0005-0000-0000-0000F65B0000}"/>
    <cellStyle name="Normal 43 2 7 5" xfId="18507" xr:uid="{00000000-0005-0000-0000-000061480000}"/>
    <cellStyle name="Normal 43 2 8" xfId="5057" xr:uid="{00000000-0005-0000-0000-0000D5130000}"/>
    <cellStyle name="Normal 43 2 8 2" xfId="15112" xr:uid="{00000000-0005-0000-0000-00001C3B0000}"/>
    <cellStyle name="Normal 43 2 8 2 3" xfId="30208" xr:uid="{00000000-0005-0000-0000-000016760000}"/>
    <cellStyle name="Normal 43 2 8 3" xfId="10092" xr:uid="{00000000-0005-0000-0000-000080270000}"/>
    <cellStyle name="Normal 43 2 8 3 3" xfId="25191" xr:uid="{00000000-0005-0000-0000-00007D620000}"/>
    <cellStyle name="Normal 43 2 8 5" xfId="20178" xr:uid="{00000000-0005-0000-0000-0000E84E0000}"/>
    <cellStyle name="Normal 43 2 9" xfId="11768" xr:uid="{00000000-0005-0000-0000-00000C2E0000}"/>
    <cellStyle name="Normal 43 2 9 3" xfId="26866" xr:uid="{00000000-0005-0000-0000-000008690000}"/>
    <cellStyle name="Normal 44" xfId="955" xr:uid="{00000000-0005-0000-0000-0000CA030000}"/>
    <cellStyle name="Normal 44 2" xfId="1427" xr:uid="{00000000-0005-0000-0000-0000A4050000}"/>
    <cellStyle name="Normal 44 2 10" xfId="6748" xr:uid="{00000000-0005-0000-0000-0000701A0000}"/>
    <cellStyle name="Normal 44 2 10 3" xfId="21850" xr:uid="{00000000-0005-0000-0000-000070550000}"/>
    <cellStyle name="Normal 44 2 12" xfId="16835" xr:uid="{00000000-0005-0000-0000-0000D9410000}"/>
    <cellStyle name="Normal 44 2 2" xfId="1714" xr:uid="{00000000-0005-0000-0000-0000C4060000}"/>
    <cellStyle name="Normal 44 2 2 11" xfId="16889" xr:uid="{00000000-0005-0000-0000-00000F420000}"/>
    <cellStyle name="Normal 44 2 2 2" xfId="1822" xr:uid="{00000000-0005-0000-0000-000030070000}"/>
    <cellStyle name="Normal 44 2 2 2 10" xfId="16993" xr:uid="{00000000-0005-0000-0000-000077420000}"/>
    <cellStyle name="Normal 44 2 2 2 2" xfId="2039" xr:uid="{00000000-0005-0000-0000-000009080000}"/>
    <cellStyle name="Normal 44 2 2 2 2 2" xfId="2460" xr:uid="{00000000-0005-0000-0000-0000AE090000}"/>
    <cellStyle name="Normal 44 2 2 2 2 2 2" xfId="3299" xr:uid="{00000000-0005-0000-0000-0000F50C0000}"/>
    <cellStyle name="Normal 44 2 2 2 2 2 2 2" xfId="4988" xr:uid="{00000000-0005-0000-0000-00008F130000}"/>
    <cellStyle name="Normal 44 2 2 2 2 2 2 2 2" xfId="15060" xr:uid="{00000000-0005-0000-0000-0000E83A0000}"/>
    <cellStyle name="Normal 44 2 2 2 2 2 2 2 2 3" xfId="30156" xr:uid="{00000000-0005-0000-0000-0000E2750000}"/>
    <cellStyle name="Normal 44 2 2 2 2 2 2 2 3" xfId="10040" xr:uid="{00000000-0005-0000-0000-00004C270000}"/>
    <cellStyle name="Normal 44 2 2 2 2 2 2 2 3 3" xfId="25139" xr:uid="{00000000-0005-0000-0000-000049620000}"/>
    <cellStyle name="Normal 44 2 2 2 2 2 2 2 5" xfId="20126" xr:uid="{00000000-0005-0000-0000-0000B44E0000}"/>
    <cellStyle name="Normal 44 2 2 2 2 2 2 3" xfId="6679" xr:uid="{00000000-0005-0000-0000-00002B1A0000}"/>
    <cellStyle name="Normal 44 2 2 2 2 2 2 3 2" xfId="16731" xr:uid="{00000000-0005-0000-0000-00006F410000}"/>
    <cellStyle name="Normal 44 2 2 2 2 2 2 3 3" xfId="11711" xr:uid="{00000000-0005-0000-0000-0000D32D0000}"/>
    <cellStyle name="Normal 44 2 2 2 2 2 2 3 3 3" xfId="26810" xr:uid="{00000000-0005-0000-0000-0000D0680000}"/>
    <cellStyle name="Normal 44 2 2 2 2 2 2 3 5" xfId="21797" xr:uid="{00000000-0005-0000-0000-00003B550000}"/>
    <cellStyle name="Normal 44 2 2 2 2 2 2 4" xfId="13389" xr:uid="{00000000-0005-0000-0000-000061340000}"/>
    <cellStyle name="Normal 44 2 2 2 2 2 2 4 3" xfId="28485" xr:uid="{00000000-0005-0000-0000-00005B6F0000}"/>
    <cellStyle name="Normal 44 2 2 2 2 2 2 5" xfId="8368" xr:uid="{00000000-0005-0000-0000-0000C4200000}"/>
    <cellStyle name="Normal 44 2 2 2 2 2 2 5 3" xfId="23468" xr:uid="{00000000-0005-0000-0000-0000C25B0000}"/>
    <cellStyle name="Normal 44 2 2 2 2 2 2 7" xfId="18455" xr:uid="{00000000-0005-0000-0000-00002D480000}"/>
    <cellStyle name="Normal 44 2 2 2 2 2 3" xfId="4151" xr:uid="{00000000-0005-0000-0000-00004A100000}"/>
    <cellStyle name="Normal 44 2 2 2 2 2 3 2" xfId="14224" xr:uid="{00000000-0005-0000-0000-0000A4370000}"/>
    <cellStyle name="Normal 44 2 2 2 2 2 3 2 3" xfId="29320" xr:uid="{00000000-0005-0000-0000-00009E720000}"/>
    <cellStyle name="Normal 44 2 2 2 2 2 3 3" xfId="9204" xr:uid="{00000000-0005-0000-0000-000008240000}"/>
    <cellStyle name="Normal 44 2 2 2 2 2 3 3 3" xfId="24303" xr:uid="{00000000-0005-0000-0000-0000055F0000}"/>
    <cellStyle name="Normal 44 2 2 2 2 2 3 5" xfId="19290" xr:uid="{00000000-0005-0000-0000-0000704B0000}"/>
    <cellStyle name="Normal 44 2 2 2 2 2 4" xfId="5843" xr:uid="{00000000-0005-0000-0000-0000E7160000}"/>
    <cellStyle name="Normal 44 2 2 2 2 2 4 2" xfId="15895" xr:uid="{00000000-0005-0000-0000-00002B3E0000}"/>
    <cellStyle name="Normal 44 2 2 2 2 2 4 3" xfId="10875" xr:uid="{00000000-0005-0000-0000-00008F2A0000}"/>
    <cellStyle name="Normal 44 2 2 2 2 2 4 3 3" xfId="25974" xr:uid="{00000000-0005-0000-0000-00008C650000}"/>
    <cellStyle name="Normal 44 2 2 2 2 2 4 5" xfId="20961" xr:uid="{00000000-0005-0000-0000-0000F7510000}"/>
    <cellStyle name="Normal 44 2 2 2 2 2 5" xfId="12553" xr:uid="{00000000-0005-0000-0000-00001D310000}"/>
    <cellStyle name="Normal 44 2 2 2 2 2 5 3" xfId="27649" xr:uid="{00000000-0005-0000-0000-0000176C0000}"/>
    <cellStyle name="Normal 44 2 2 2 2 2 6" xfId="7532" xr:uid="{00000000-0005-0000-0000-0000801D0000}"/>
    <cellStyle name="Normal 44 2 2 2 2 2 6 3" xfId="22632" xr:uid="{00000000-0005-0000-0000-00007E580000}"/>
    <cellStyle name="Normal 44 2 2 2 2 2 8" xfId="17619" xr:uid="{00000000-0005-0000-0000-0000E9440000}"/>
    <cellStyle name="Normal 44 2 2 2 2 3" xfId="2881" xr:uid="{00000000-0005-0000-0000-0000530B0000}"/>
    <cellStyle name="Normal 44 2 2 2 2 3 2" xfId="4570" xr:uid="{00000000-0005-0000-0000-0000ED110000}"/>
    <cellStyle name="Normal 44 2 2 2 2 3 2 2" xfId="14642" xr:uid="{00000000-0005-0000-0000-000046390000}"/>
    <cellStyle name="Normal 44 2 2 2 2 3 2 2 3" xfId="29738" xr:uid="{00000000-0005-0000-0000-000040740000}"/>
    <cellStyle name="Normal 44 2 2 2 2 3 2 3" xfId="9622" xr:uid="{00000000-0005-0000-0000-0000AA250000}"/>
    <cellStyle name="Normal 44 2 2 2 2 3 2 3 3" xfId="24721" xr:uid="{00000000-0005-0000-0000-0000A7600000}"/>
    <cellStyle name="Normal 44 2 2 2 2 3 2 5" xfId="19708" xr:uid="{00000000-0005-0000-0000-0000124D0000}"/>
    <cellStyle name="Normal 44 2 2 2 2 3 3" xfId="6261" xr:uid="{00000000-0005-0000-0000-000089180000}"/>
    <cellStyle name="Normal 44 2 2 2 2 3 3 2" xfId="16313" xr:uid="{00000000-0005-0000-0000-0000CD3F0000}"/>
    <cellStyle name="Normal 44 2 2 2 2 3 3 3" xfId="11293" xr:uid="{00000000-0005-0000-0000-0000312C0000}"/>
    <cellStyle name="Normal 44 2 2 2 2 3 3 3 3" xfId="26392" xr:uid="{00000000-0005-0000-0000-00002E670000}"/>
    <cellStyle name="Normal 44 2 2 2 2 3 3 5" xfId="21379" xr:uid="{00000000-0005-0000-0000-000099530000}"/>
    <cellStyle name="Normal 44 2 2 2 2 3 4" xfId="12971" xr:uid="{00000000-0005-0000-0000-0000BF320000}"/>
    <cellStyle name="Normal 44 2 2 2 2 3 4 3" xfId="28067" xr:uid="{00000000-0005-0000-0000-0000B96D0000}"/>
    <cellStyle name="Normal 44 2 2 2 2 3 5" xfId="7950" xr:uid="{00000000-0005-0000-0000-0000221F0000}"/>
    <cellStyle name="Normal 44 2 2 2 2 3 5 3" xfId="23050" xr:uid="{00000000-0005-0000-0000-0000205A0000}"/>
    <cellStyle name="Normal 44 2 2 2 2 3 7" xfId="18037" xr:uid="{00000000-0005-0000-0000-00008B460000}"/>
    <cellStyle name="Normal 44 2 2 2 2 4" xfId="3733" xr:uid="{00000000-0005-0000-0000-0000A80E0000}"/>
    <cellStyle name="Normal 44 2 2 2 2 4 2" xfId="13806" xr:uid="{00000000-0005-0000-0000-000002360000}"/>
    <cellStyle name="Normal 44 2 2 2 2 4 2 3" xfId="28902" xr:uid="{00000000-0005-0000-0000-0000FC700000}"/>
    <cellStyle name="Normal 44 2 2 2 2 4 3" xfId="8786" xr:uid="{00000000-0005-0000-0000-000066220000}"/>
    <cellStyle name="Normal 44 2 2 2 2 4 3 3" xfId="23885" xr:uid="{00000000-0005-0000-0000-0000635D0000}"/>
    <cellStyle name="Normal 44 2 2 2 2 4 5" xfId="18872" xr:uid="{00000000-0005-0000-0000-0000CE490000}"/>
    <cellStyle name="Normal 44 2 2 2 2 5" xfId="5425" xr:uid="{00000000-0005-0000-0000-000045150000}"/>
    <cellStyle name="Normal 44 2 2 2 2 5 2" xfId="15477" xr:uid="{00000000-0005-0000-0000-0000893C0000}"/>
    <cellStyle name="Normal 44 2 2 2 2 5 2 3" xfId="30573" xr:uid="{00000000-0005-0000-0000-000083770000}"/>
    <cellStyle name="Normal 44 2 2 2 2 5 3" xfId="10457" xr:uid="{00000000-0005-0000-0000-0000ED280000}"/>
    <cellStyle name="Normal 44 2 2 2 2 5 3 3" xfId="25556" xr:uid="{00000000-0005-0000-0000-0000EA630000}"/>
    <cellStyle name="Normal 44 2 2 2 2 5 5" xfId="20543" xr:uid="{00000000-0005-0000-0000-000055500000}"/>
    <cellStyle name="Normal 44 2 2 2 2 6" xfId="12135" xr:uid="{00000000-0005-0000-0000-00007B2F0000}"/>
    <cellStyle name="Normal 44 2 2 2 2 6 3" xfId="27231" xr:uid="{00000000-0005-0000-0000-0000756A0000}"/>
    <cellStyle name="Normal 44 2 2 2 2 7" xfId="7114" xr:uid="{00000000-0005-0000-0000-0000DE1B0000}"/>
    <cellStyle name="Normal 44 2 2 2 2 7 3" xfId="22214" xr:uid="{00000000-0005-0000-0000-0000DC560000}"/>
    <cellStyle name="Normal 44 2 2 2 2 9" xfId="17201" xr:uid="{00000000-0005-0000-0000-000047430000}"/>
    <cellStyle name="Normal 44 2 2 2 3" xfId="2252" xr:uid="{00000000-0005-0000-0000-0000DE080000}"/>
    <cellStyle name="Normal 44 2 2 2 3 2" xfId="3091" xr:uid="{00000000-0005-0000-0000-0000250C0000}"/>
    <cellStyle name="Normal 44 2 2 2 3 2 2" xfId="4780" xr:uid="{00000000-0005-0000-0000-0000BF120000}"/>
    <cellStyle name="Normal 44 2 2 2 3 2 2 2" xfId="14852" xr:uid="{00000000-0005-0000-0000-0000183A0000}"/>
    <cellStyle name="Normal 44 2 2 2 3 2 2 2 3" xfId="29948" xr:uid="{00000000-0005-0000-0000-000012750000}"/>
    <cellStyle name="Normal 44 2 2 2 3 2 2 3" xfId="9832" xr:uid="{00000000-0005-0000-0000-00007C260000}"/>
    <cellStyle name="Normal 44 2 2 2 3 2 2 3 3" xfId="24931" xr:uid="{00000000-0005-0000-0000-000079610000}"/>
    <cellStyle name="Normal 44 2 2 2 3 2 2 5" xfId="19918" xr:uid="{00000000-0005-0000-0000-0000E44D0000}"/>
    <cellStyle name="Normal 44 2 2 2 3 2 3" xfId="6471" xr:uid="{00000000-0005-0000-0000-00005B190000}"/>
    <cellStyle name="Normal 44 2 2 2 3 2 3 2" xfId="16523" xr:uid="{00000000-0005-0000-0000-00009F400000}"/>
    <cellStyle name="Normal 44 2 2 2 3 2 3 3" xfId="11503" xr:uid="{00000000-0005-0000-0000-0000032D0000}"/>
    <cellStyle name="Normal 44 2 2 2 3 2 3 3 3" xfId="26602" xr:uid="{00000000-0005-0000-0000-000000680000}"/>
    <cellStyle name="Normal 44 2 2 2 3 2 3 5" xfId="21589" xr:uid="{00000000-0005-0000-0000-00006B540000}"/>
    <cellStyle name="Normal 44 2 2 2 3 2 4" xfId="13181" xr:uid="{00000000-0005-0000-0000-000091330000}"/>
    <cellStyle name="Normal 44 2 2 2 3 2 4 3" xfId="28277" xr:uid="{00000000-0005-0000-0000-00008B6E0000}"/>
    <cellStyle name="Normal 44 2 2 2 3 2 5" xfId="8160" xr:uid="{00000000-0005-0000-0000-0000F41F0000}"/>
    <cellStyle name="Normal 44 2 2 2 3 2 5 3" xfId="23260" xr:uid="{00000000-0005-0000-0000-0000F25A0000}"/>
    <cellStyle name="Normal 44 2 2 2 3 2 7" xfId="18247" xr:uid="{00000000-0005-0000-0000-00005D470000}"/>
    <cellStyle name="Normal 44 2 2 2 3 3" xfId="3943" xr:uid="{00000000-0005-0000-0000-00007A0F0000}"/>
    <cellStyle name="Normal 44 2 2 2 3 3 2" xfId="14016" xr:uid="{00000000-0005-0000-0000-0000D4360000}"/>
    <cellStyle name="Normal 44 2 2 2 3 3 2 3" xfId="29112" xr:uid="{00000000-0005-0000-0000-0000CE710000}"/>
    <cellStyle name="Normal 44 2 2 2 3 3 3" xfId="8996" xr:uid="{00000000-0005-0000-0000-000038230000}"/>
    <cellStyle name="Normal 44 2 2 2 3 3 3 3" xfId="24095" xr:uid="{00000000-0005-0000-0000-0000355E0000}"/>
    <cellStyle name="Normal 44 2 2 2 3 3 5" xfId="19082" xr:uid="{00000000-0005-0000-0000-0000A04A0000}"/>
    <cellStyle name="Normal 44 2 2 2 3 4" xfId="5635" xr:uid="{00000000-0005-0000-0000-000017160000}"/>
    <cellStyle name="Normal 44 2 2 2 3 4 2" xfId="15687" xr:uid="{00000000-0005-0000-0000-00005B3D0000}"/>
    <cellStyle name="Normal 44 2 2 2 3 4 2 3" xfId="30783" xr:uid="{00000000-0005-0000-0000-000055780000}"/>
    <cellStyle name="Normal 44 2 2 2 3 4 3" xfId="10667" xr:uid="{00000000-0005-0000-0000-0000BF290000}"/>
    <cellStyle name="Normal 44 2 2 2 3 4 3 3" xfId="25766" xr:uid="{00000000-0005-0000-0000-0000BC640000}"/>
    <cellStyle name="Normal 44 2 2 2 3 4 5" xfId="20753" xr:uid="{00000000-0005-0000-0000-000027510000}"/>
    <cellStyle name="Normal 44 2 2 2 3 5" xfId="12345" xr:uid="{00000000-0005-0000-0000-00004D300000}"/>
    <cellStyle name="Normal 44 2 2 2 3 5 3" xfId="27441" xr:uid="{00000000-0005-0000-0000-0000476B0000}"/>
    <cellStyle name="Normal 44 2 2 2 3 6" xfId="7324" xr:uid="{00000000-0005-0000-0000-0000B01C0000}"/>
    <cellStyle name="Normal 44 2 2 2 3 6 3" xfId="22424" xr:uid="{00000000-0005-0000-0000-0000AE570000}"/>
    <cellStyle name="Normal 44 2 2 2 3 8" xfId="17411" xr:uid="{00000000-0005-0000-0000-000019440000}"/>
    <cellStyle name="Normal 44 2 2 2 4" xfId="2673" xr:uid="{00000000-0005-0000-0000-0000830A0000}"/>
    <cellStyle name="Normal 44 2 2 2 4 2" xfId="4362" xr:uid="{00000000-0005-0000-0000-00001D110000}"/>
    <cellStyle name="Normal 44 2 2 2 4 2 2" xfId="14434" xr:uid="{00000000-0005-0000-0000-000076380000}"/>
    <cellStyle name="Normal 44 2 2 2 4 2 2 3" xfId="29530" xr:uid="{00000000-0005-0000-0000-000070730000}"/>
    <cellStyle name="Normal 44 2 2 2 4 2 3" xfId="9414" xr:uid="{00000000-0005-0000-0000-0000DA240000}"/>
    <cellStyle name="Normal 44 2 2 2 4 2 3 3" xfId="24513" xr:uid="{00000000-0005-0000-0000-0000D75F0000}"/>
    <cellStyle name="Normal 44 2 2 2 4 2 5" xfId="19500" xr:uid="{00000000-0005-0000-0000-0000424C0000}"/>
    <cellStyle name="Normal 44 2 2 2 4 3" xfId="6053" xr:uid="{00000000-0005-0000-0000-0000B9170000}"/>
    <cellStyle name="Normal 44 2 2 2 4 3 2" xfId="16105" xr:uid="{00000000-0005-0000-0000-0000FD3E0000}"/>
    <cellStyle name="Normal 44 2 2 2 4 3 3" xfId="11085" xr:uid="{00000000-0005-0000-0000-0000612B0000}"/>
    <cellStyle name="Normal 44 2 2 2 4 3 3 3" xfId="26184" xr:uid="{00000000-0005-0000-0000-00005E660000}"/>
    <cellStyle name="Normal 44 2 2 2 4 3 5" xfId="21171" xr:uid="{00000000-0005-0000-0000-0000C9520000}"/>
    <cellStyle name="Normal 44 2 2 2 4 4" xfId="12763" xr:uid="{00000000-0005-0000-0000-0000EF310000}"/>
    <cellStyle name="Normal 44 2 2 2 4 4 3" xfId="27859" xr:uid="{00000000-0005-0000-0000-0000E96C0000}"/>
    <cellStyle name="Normal 44 2 2 2 4 5" xfId="7742" xr:uid="{00000000-0005-0000-0000-0000521E0000}"/>
    <cellStyle name="Normal 44 2 2 2 4 5 3" xfId="22842" xr:uid="{00000000-0005-0000-0000-000050590000}"/>
    <cellStyle name="Normal 44 2 2 2 4 7" xfId="17829" xr:uid="{00000000-0005-0000-0000-0000BB450000}"/>
    <cellStyle name="Normal 44 2 2 2 5" xfId="3525" xr:uid="{00000000-0005-0000-0000-0000D80D0000}"/>
    <cellStyle name="Normal 44 2 2 2 5 2" xfId="13598" xr:uid="{00000000-0005-0000-0000-000032350000}"/>
    <cellStyle name="Normal 44 2 2 2 5 2 3" xfId="28694" xr:uid="{00000000-0005-0000-0000-00002C700000}"/>
    <cellStyle name="Normal 44 2 2 2 5 3" xfId="8578" xr:uid="{00000000-0005-0000-0000-000096210000}"/>
    <cellStyle name="Normal 44 2 2 2 5 3 3" xfId="23677" xr:uid="{00000000-0005-0000-0000-0000935C0000}"/>
    <cellStyle name="Normal 44 2 2 2 5 5" xfId="18664" xr:uid="{00000000-0005-0000-0000-0000FE480000}"/>
    <cellStyle name="Normal 44 2 2 2 6" xfId="5217" xr:uid="{00000000-0005-0000-0000-000075140000}"/>
    <cellStyle name="Normal 44 2 2 2 6 2" xfId="15269" xr:uid="{00000000-0005-0000-0000-0000B93B0000}"/>
    <cellStyle name="Normal 44 2 2 2 6 2 3" xfId="30365" xr:uid="{00000000-0005-0000-0000-0000B3760000}"/>
    <cellStyle name="Normal 44 2 2 2 6 3" xfId="10249" xr:uid="{00000000-0005-0000-0000-00001D280000}"/>
    <cellStyle name="Normal 44 2 2 2 6 3 3" xfId="25348" xr:uid="{00000000-0005-0000-0000-00001A630000}"/>
    <cellStyle name="Normal 44 2 2 2 6 5" xfId="20335" xr:uid="{00000000-0005-0000-0000-0000854F0000}"/>
    <cellStyle name="Normal 44 2 2 2 7" xfId="11927" xr:uid="{00000000-0005-0000-0000-0000AB2E0000}"/>
    <cellStyle name="Normal 44 2 2 2 7 3" xfId="27023" xr:uid="{00000000-0005-0000-0000-0000A5690000}"/>
    <cellStyle name="Normal 44 2 2 2 8" xfId="6906" xr:uid="{00000000-0005-0000-0000-00000E1B0000}"/>
    <cellStyle name="Normal 44 2 2 2 8 3" xfId="22006" xr:uid="{00000000-0005-0000-0000-00000C560000}"/>
    <cellStyle name="Normal 44 2 2 3" xfId="1935" xr:uid="{00000000-0005-0000-0000-0000A1070000}"/>
    <cellStyle name="Normal 44 2 2 3 2" xfId="2356" xr:uid="{00000000-0005-0000-0000-000046090000}"/>
    <cellStyle name="Normal 44 2 2 3 2 2" xfId="3195" xr:uid="{00000000-0005-0000-0000-00008D0C0000}"/>
    <cellStyle name="Normal 44 2 2 3 2 2 2" xfId="4884" xr:uid="{00000000-0005-0000-0000-000027130000}"/>
    <cellStyle name="Normal 44 2 2 3 2 2 2 2" xfId="14956" xr:uid="{00000000-0005-0000-0000-0000803A0000}"/>
    <cellStyle name="Normal 44 2 2 3 2 2 2 2 3" xfId="30052" xr:uid="{00000000-0005-0000-0000-00007A750000}"/>
    <cellStyle name="Normal 44 2 2 3 2 2 2 3" xfId="9936" xr:uid="{00000000-0005-0000-0000-0000E4260000}"/>
    <cellStyle name="Normal 44 2 2 3 2 2 2 3 3" xfId="25035" xr:uid="{00000000-0005-0000-0000-0000E1610000}"/>
    <cellStyle name="Normal 44 2 2 3 2 2 2 5" xfId="20022" xr:uid="{00000000-0005-0000-0000-00004C4E0000}"/>
    <cellStyle name="Normal 44 2 2 3 2 2 3" xfId="6575" xr:uid="{00000000-0005-0000-0000-0000C3190000}"/>
    <cellStyle name="Normal 44 2 2 3 2 2 3 2" xfId="16627" xr:uid="{00000000-0005-0000-0000-000007410000}"/>
    <cellStyle name="Normal 44 2 2 3 2 2 3 3" xfId="11607" xr:uid="{00000000-0005-0000-0000-00006B2D0000}"/>
    <cellStyle name="Normal 44 2 2 3 2 2 3 3 3" xfId="26706" xr:uid="{00000000-0005-0000-0000-000068680000}"/>
    <cellStyle name="Normal 44 2 2 3 2 2 3 5" xfId="21693" xr:uid="{00000000-0005-0000-0000-0000D3540000}"/>
    <cellStyle name="Normal 44 2 2 3 2 2 4" xfId="13285" xr:uid="{00000000-0005-0000-0000-0000F9330000}"/>
    <cellStyle name="Normal 44 2 2 3 2 2 4 3" xfId="28381" xr:uid="{00000000-0005-0000-0000-0000F36E0000}"/>
    <cellStyle name="Normal 44 2 2 3 2 2 5" xfId="8264" xr:uid="{00000000-0005-0000-0000-00005C200000}"/>
    <cellStyle name="Normal 44 2 2 3 2 2 5 3" xfId="23364" xr:uid="{00000000-0005-0000-0000-00005A5B0000}"/>
    <cellStyle name="Normal 44 2 2 3 2 2 7" xfId="18351" xr:uid="{00000000-0005-0000-0000-0000C5470000}"/>
    <cellStyle name="Normal 44 2 2 3 2 3" xfId="4047" xr:uid="{00000000-0005-0000-0000-0000E20F0000}"/>
    <cellStyle name="Normal 44 2 2 3 2 3 2" xfId="14120" xr:uid="{00000000-0005-0000-0000-00003C370000}"/>
    <cellStyle name="Normal 44 2 2 3 2 3 2 3" xfId="29216" xr:uid="{00000000-0005-0000-0000-000036720000}"/>
    <cellStyle name="Normal 44 2 2 3 2 3 3" xfId="9100" xr:uid="{00000000-0005-0000-0000-0000A0230000}"/>
    <cellStyle name="Normal 44 2 2 3 2 3 3 3" xfId="24199" xr:uid="{00000000-0005-0000-0000-00009D5E0000}"/>
    <cellStyle name="Normal 44 2 2 3 2 3 5" xfId="19186" xr:uid="{00000000-0005-0000-0000-0000084B0000}"/>
    <cellStyle name="Normal 44 2 2 3 2 4" xfId="5739" xr:uid="{00000000-0005-0000-0000-00007F160000}"/>
    <cellStyle name="Normal 44 2 2 3 2 4 2" xfId="15791" xr:uid="{00000000-0005-0000-0000-0000C33D0000}"/>
    <cellStyle name="Normal 44 2 2 3 2 4 2 3" xfId="30887" xr:uid="{00000000-0005-0000-0000-0000BD780000}"/>
    <cellStyle name="Normal 44 2 2 3 2 4 3" xfId="10771" xr:uid="{00000000-0005-0000-0000-0000272A0000}"/>
    <cellStyle name="Normal 44 2 2 3 2 4 3 3" xfId="25870" xr:uid="{00000000-0005-0000-0000-000024650000}"/>
    <cellStyle name="Normal 44 2 2 3 2 4 5" xfId="20857" xr:uid="{00000000-0005-0000-0000-00008F510000}"/>
    <cellStyle name="Normal 44 2 2 3 2 5" xfId="12449" xr:uid="{00000000-0005-0000-0000-0000B5300000}"/>
    <cellStyle name="Normal 44 2 2 3 2 5 3" xfId="27545" xr:uid="{00000000-0005-0000-0000-0000AF6B0000}"/>
    <cellStyle name="Normal 44 2 2 3 2 6" xfId="7428" xr:uid="{00000000-0005-0000-0000-0000181D0000}"/>
    <cellStyle name="Normal 44 2 2 3 2 6 3" xfId="22528" xr:uid="{00000000-0005-0000-0000-000016580000}"/>
    <cellStyle name="Normal 44 2 2 3 2 8" xfId="17515" xr:uid="{00000000-0005-0000-0000-000081440000}"/>
    <cellStyle name="Normal 44 2 2 3 3" xfId="2777" xr:uid="{00000000-0005-0000-0000-0000EB0A0000}"/>
    <cellStyle name="Normal 44 2 2 3 3 2" xfId="4466" xr:uid="{00000000-0005-0000-0000-000085110000}"/>
    <cellStyle name="Normal 44 2 2 3 3 2 2" xfId="14538" xr:uid="{00000000-0005-0000-0000-0000DE380000}"/>
    <cellStyle name="Normal 44 2 2 3 3 2 2 3" xfId="29634" xr:uid="{00000000-0005-0000-0000-0000D8730000}"/>
    <cellStyle name="Normal 44 2 2 3 3 2 3" xfId="9518" xr:uid="{00000000-0005-0000-0000-000042250000}"/>
    <cellStyle name="Normal 44 2 2 3 3 2 3 3" xfId="24617" xr:uid="{00000000-0005-0000-0000-00003F600000}"/>
    <cellStyle name="Normal 44 2 2 3 3 2 5" xfId="19604" xr:uid="{00000000-0005-0000-0000-0000AA4C0000}"/>
    <cellStyle name="Normal 44 2 2 3 3 3" xfId="6157" xr:uid="{00000000-0005-0000-0000-000021180000}"/>
    <cellStyle name="Normal 44 2 2 3 3 3 2" xfId="16209" xr:uid="{00000000-0005-0000-0000-0000653F0000}"/>
    <cellStyle name="Normal 44 2 2 3 3 3 3" xfId="11189" xr:uid="{00000000-0005-0000-0000-0000C92B0000}"/>
    <cellStyle name="Normal 44 2 2 3 3 3 3 3" xfId="26288" xr:uid="{00000000-0005-0000-0000-0000C6660000}"/>
    <cellStyle name="Normal 44 2 2 3 3 3 5" xfId="21275" xr:uid="{00000000-0005-0000-0000-000031530000}"/>
    <cellStyle name="Normal 44 2 2 3 3 4" xfId="12867" xr:uid="{00000000-0005-0000-0000-000057320000}"/>
    <cellStyle name="Normal 44 2 2 3 3 4 3" xfId="27963" xr:uid="{00000000-0005-0000-0000-0000516D0000}"/>
    <cellStyle name="Normal 44 2 2 3 3 5" xfId="7846" xr:uid="{00000000-0005-0000-0000-0000BA1E0000}"/>
    <cellStyle name="Normal 44 2 2 3 3 5 3" xfId="22946" xr:uid="{00000000-0005-0000-0000-0000B8590000}"/>
    <cellStyle name="Normal 44 2 2 3 3 7" xfId="17933" xr:uid="{00000000-0005-0000-0000-000023460000}"/>
    <cellStyle name="Normal 44 2 2 3 4" xfId="3629" xr:uid="{00000000-0005-0000-0000-0000400E0000}"/>
    <cellStyle name="Normal 44 2 2 3 4 2" xfId="13702" xr:uid="{00000000-0005-0000-0000-00009A350000}"/>
    <cellStyle name="Normal 44 2 2 3 4 2 3" xfId="28798" xr:uid="{00000000-0005-0000-0000-000094700000}"/>
    <cellStyle name="Normal 44 2 2 3 4 3" xfId="8682" xr:uid="{00000000-0005-0000-0000-0000FE210000}"/>
    <cellStyle name="Normal 44 2 2 3 4 3 3" xfId="23781" xr:uid="{00000000-0005-0000-0000-0000FB5C0000}"/>
    <cellStyle name="Normal 44 2 2 3 4 5" xfId="18768" xr:uid="{00000000-0005-0000-0000-000066490000}"/>
    <cellStyle name="Normal 44 2 2 3 5" xfId="5321" xr:uid="{00000000-0005-0000-0000-0000DD140000}"/>
    <cellStyle name="Normal 44 2 2 3 5 2" xfId="15373" xr:uid="{00000000-0005-0000-0000-0000213C0000}"/>
    <cellStyle name="Normal 44 2 2 3 5 2 3" xfId="30469" xr:uid="{00000000-0005-0000-0000-00001B770000}"/>
    <cellStyle name="Normal 44 2 2 3 5 3" xfId="10353" xr:uid="{00000000-0005-0000-0000-000085280000}"/>
    <cellStyle name="Normal 44 2 2 3 5 3 3" xfId="25452" xr:uid="{00000000-0005-0000-0000-000082630000}"/>
    <cellStyle name="Normal 44 2 2 3 5 5" xfId="20439" xr:uid="{00000000-0005-0000-0000-0000ED4F0000}"/>
    <cellStyle name="Normal 44 2 2 3 6" xfId="12031" xr:uid="{00000000-0005-0000-0000-0000132F0000}"/>
    <cellStyle name="Normal 44 2 2 3 6 3" xfId="27127" xr:uid="{00000000-0005-0000-0000-00000D6A0000}"/>
    <cellStyle name="Normal 44 2 2 3 7" xfId="7010" xr:uid="{00000000-0005-0000-0000-0000761B0000}"/>
    <cellStyle name="Normal 44 2 2 3 7 3" xfId="22110" xr:uid="{00000000-0005-0000-0000-000074560000}"/>
    <cellStyle name="Normal 44 2 2 3 9" xfId="17097" xr:uid="{00000000-0005-0000-0000-0000DF420000}"/>
    <cellStyle name="Normal 44 2 2 4" xfId="2148" xr:uid="{00000000-0005-0000-0000-000076080000}"/>
    <cellStyle name="Normal 44 2 2 4 2" xfId="2987" xr:uid="{00000000-0005-0000-0000-0000BD0B0000}"/>
    <cellStyle name="Normal 44 2 2 4 2 2" xfId="4676" xr:uid="{00000000-0005-0000-0000-000057120000}"/>
    <cellStyle name="Normal 44 2 2 4 2 2 2" xfId="14748" xr:uid="{00000000-0005-0000-0000-0000B0390000}"/>
    <cellStyle name="Normal 44 2 2 4 2 2 2 3" xfId="29844" xr:uid="{00000000-0005-0000-0000-0000AA740000}"/>
    <cellStyle name="Normal 44 2 2 4 2 2 3" xfId="9728" xr:uid="{00000000-0005-0000-0000-000014260000}"/>
    <cellStyle name="Normal 44 2 2 4 2 2 3 3" xfId="24827" xr:uid="{00000000-0005-0000-0000-000011610000}"/>
    <cellStyle name="Normal 44 2 2 4 2 2 5" xfId="19814" xr:uid="{00000000-0005-0000-0000-00007C4D0000}"/>
    <cellStyle name="Normal 44 2 2 4 2 3" xfId="6367" xr:uid="{00000000-0005-0000-0000-0000F3180000}"/>
    <cellStyle name="Normal 44 2 2 4 2 3 2" xfId="16419" xr:uid="{00000000-0005-0000-0000-000037400000}"/>
    <cellStyle name="Normal 44 2 2 4 2 3 3" xfId="11399" xr:uid="{00000000-0005-0000-0000-00009B2C0000}"/>
    <cellStyle name="Normal 44 2 2 4 2 3 3 3" xfId="26498" xr:uid="{00000000-0005-0000-0000-000098670000}"/>
    <cellStyle name="Normal 44 2 2 4 2 3 5" xfId="21485" xr:uid="{00000000-0005-0000-0000-000003540000}"/>
    <cellStyle name="Normal 44 2 2 4 2 4" xfId="13077" xr:uid="{00000000-0005-0000-0000-000029330000}"/>
    <cellStyle name="Normal 44 2 2 4 2 4 3" xfId="28173" xr:uid="{00000000-0005-0000-0000-0000236E0000}"/>
    <cellStyle name="Normal 44 2 2 4 2 5" xfId="8056" xr:uid="{00000000-0005-0000-0000-00008C1F0000}"/>
    <cellStyle name="Normal 44 2 2 4 2 5 3" xfId="23156" xr:uid="{00000000-0005-0000-0000-00008A5A0000}"/>
    <cellStyle name="Normal 44 2 2 4 2 7" xfId="18143" xr:uid="{00000000-0005-0000-0000-0000F5460000}"/>
    <cellStyle name="Normal 44 2 2 4 3" xfId="3839" xr:uid="{00000000-0005-0000-0000-0000120F0000}"/>
    <cellStyle name="Normal 44 2 2 4 3 2" xfId="13912" xr:uid="{00000000-0005-0000-0000-00006C360000}"/>
    <cellStyle name="Normal 44 2 2 4 3 2 3" xfId="29008" xr:uid="{00000000-0005-0000-0000-000066710000}"/>
    <cellStyle name="Normal 44 2 2 4 3 3" xfId="8892" xr:uid="{00000000-0005-0000-0000-0000D0220000}"/>
    <cellStyle name="Normal 44 2 2 4 3 3 3" xfId="23991" xr:uid="{00000000-0005-0000-0000-0000CD5D0000}"/>
    <cellStyle name="Normal 44 2 2 4 3 5" xfId="18978" xr:uid="{00000000-0005-0000-0000-0000384A0000}"/>
    <cellStyle name="Normal 44 2 2 4 4" xfId="5531" xr:uid="{00000000-0005-0000-0000-0000AF150000}"/>
    <cellStyle name="Normal 44 2 2 4 4 2" xfId="15583" xr:uid="{00000000-0005-0000-0000-0000F33C0000}"/>
    <cellStyle name="Normal 44 2 2 4 4 2 3" xfId="30679" xr:uid="{00000000-0005-0000-0000-0000ED770000}"/>
    <cellStyle name="Normal 44 2 2 4 4 3" xfId="10563" xr:uid="{00000000-0005-0000-0000-000057290000}"/>
    <cellStyle name="Normal 44 2 2 4 4 3 3" xfId="25662" xr:uid="{00000000-0005-0000-0000-000054640000}"/>
    <cellStyle name="Normal 44 2 2 4 4 5" xfId="20649" xr:uid="{00000000-0005-0000-0000-0000BF500000}"/>
    <cellStyle name="Normal 44 2 2 4 5" xfId="12241" xr:uid="{00000000-0005-0000-0000-0000E52F0000}"/>
    <cellStyle name="Normal 44 2 2 4 5 3" xfId="27337" xr:uid="{00000000-0005-0000-0000-0000DF6A0000}"/>
    <cellStyle name="Normal 44 2 2 4 6" xfId="7220" xr:uid="{00000000-0005-0000-0000-0000481C0000}"/>
    <cellStyle name="Normal 44 2 2 4 6 3" xfId="22320" xr:uid="{00000000-0005-0000-0000-000046570000}"/>
    <cellStyle name="Normal 44 2 2 4 8" xfId="17307" xr:uid="{00000000-0005-0000-0000-0000B1430000}"/>
    <cellStyle name="Normal 44 2 2 5" xfId="2569" xr:uid="{00000000-0005-0000-0000-00001B0A0000}"/>
    <cellStyle name="Normal 44 2 2 5 2" xfId="4258" xr:uid="{00000000-0005-0000-0000-0000B5100000}"/>
    <cellStyle name="Normal 44 2 2 5 2 2" xfId="14330" xr:uid="{00000000-0005-0000-0000-00000E380000}"/>
    <cellStyle name="Normal 44 2 2 5 2 2 3" xfId="29426" xr:uid="{00000000-0005-0000-0000-000008730000}"/>
    <cellStyle name="Normal 44 2 2 5 2 3" xfId="9310" xr:uid="{00000000-0005-0000-0000-000072240000}"/>
    <cellStyle name="Normal 44 2 2 5 2 3 3" xfId="24409" xr:uid="{00000000-0005-0000-0000-00006F5F0000}"/>
    <cellStyle name="Normal 44 2 2 5 2 5" xfId="19396" xr:uid="{00000000-0005-0000-0000-0000DA4B0000}"/>
    <cellStyle name="Normal 44 2 2 5 3" xfId="5949" xr:uid="{00000000-0005-0000-0000-000051170000}"/>
    <cellStyle name="Normal 44 2 2 5 3 2" xfId="16001" xr:uid="{00000000-0005-0000-0000-0000953E0000}"/>
    <cellStyle name="Normal 44 2 2 5 3 3" xfId="10981" xr:uid="{00000000-0005-0000-0000-0000F92A0000}"/>
    <cellStyle name="Normal 44 2 2 5 3 3 3" xfId="26080" xr:uid="{00000000-0005-0000-0000-0000F6650000}"/>
    <cellStyle name="Normal 44 2 2 5 3 5" xfId="21067" xr:uid="{00000000-0005-0000-0000-000061520000}"/>
    <cellStyle name="Normal 44 2 2 5 4" xfId="12659" xr:uid="{00000000-0005-0000-0000-000087310000}"/>
    <cellStyle name="Normal 44 2 2 5 4 3" xfId="27755" xr:uid="{00000000-0005-0000-0000-0000816C0000}"/>
    <cellStyle name="Normal 44 2 2 5 5" xfId="7638" xr:uid="{00000000-0005-0000-0000-0000EA1D0000}"/>
    <cellStyle name="Normal 44 2 2 5 5 3" xfId="22738" xr:uid="{00000000-0005-0000-0000-0000E8580000}"/>
    <cellStyle name="Normal 44 2 2 5 7" xfId="17725" xr:uid="{00000000-0005-0000-0000-000053450000}"/>
    <cellStyle name="Normal 44 2 2 6" xfId="3421" xr:uid="{00000000-0005-0000-0000-0000700D0000}"/>
    <cellStyle name="Normal 44 2 2 6 2" xfId="13494" xr:uid="{00000000-0005-0000-0000-0000CA340000}"/>
    <cellStyle name="Normal 44 2 2 6 2 3" xfId="28590" xr:uid="{00000000-0005-0000-0000-0000C46F0000}"/>
    <cellStyle name="Normal 44 2 2 6 3" xfId="8474" xr:uid="{00000000-0005-0000-0000-00002E210000}"/>
    <cellStyle name="Normal 44 2 2 6 3 3" xfId="23573" xr:uid="{00000000-0005-0000-0000-00002B5C0000}"/>
    <cellStyle name="Normal 44 2 2 6 5" xfId="18560" xr:uid="{00000000-0005-0000-0000-000096480000}"/>
    <cellStyle name="Normal 44 2 2 7" xfId="5113" xr:uid="{00000000-0005-0000-0000-00000D140000}"/>
    <cellStyle name="Normal 44 2 2 7 2" xfId="15165" xr:uid="{00000000-0005-0000-0000-0000513B0000}"/>
    <cellStyle name="Normal 44 2 2 7 2 3" xfId="30261" xr:uid="{00000000-0005-0000-0000-00004B760000}"/>
    <cellStyle name="Normal 44 2 2 7 3" xfId="10145" xr:uid="{00000000-0005-0000-0000-0000B5270000}"/>
    <cellStyle name="Normal 44 2 2 7 3 3" xfId="25244" xr:uid="{00000000-0005-0000-0000-0000B2620000}"/>
    <cellStyle name="Normal 44 2 2 7 5" xfId="20231" xr:uid="{00000000-0005-0000-0000-00001D4F0000}"/>
    <cellStyle name="Normal 44 2 2 8" xfId="11823" xr:uid="{00000000-0005-0000-0000-0000432E0000}"/>
    <cellStyle name="Normal 44 2 2 8 3" xfId="26919" xr:uid="{00000000-0005-0000-0000-00003D690000}"/>
    <cellStyle name="Normal 44 2 2 9" xfId="6802" xr:uid="{00000000-0005-0000-0000-0000A61A0000}"/>
    <cellStyle name="Normal 44 2 2 9 3" xfId="21902" xr:uid="{00000000-0005-0000-0000-0000A4550000}"/>
    <cellStyle name="Normal 44 2 3" xfId="1768" xr:uid="{00000000-0005-0000-0000-0000FA060000}"/>
    <cellStyle name="Normal 44 2 3 10" xfId="16941" xr:uid="{00000000-0005-0000-0000-000043420000}"/>
    <cellStyle name="Normal 44 2 3 2" xfId="1987" xr:uid="{00000000-0005-0000-0000-0000D5070000}"/>
    <cellStyle name="Normal 44 2 3 2 2" xfId="2408" xr:uid="{00000000-0005-0000-0000-00007A090000}"/>
    <cellStyle name="Normal 44 2 3 2 2 2" xfId="3247" xr:uid="{00000000-0005-0000-0000-0000C10C0000}"/>
    <cellStyle name="Normal 44 2 3 2 2 2 2" xfId="4936" xr:uid="{00000000-0005-0000-0000-00005B130000}"/>
    <cellStyle name="Normal 44 2 3 2 2 2 2 2" xfId="15008" xr:uid="{00000000-0005-0000-0000-0000B43A0000}"/>
    <cellStyle name="Normal 44 2 3 2 2 2 2 2 3" xfId="30104" xr:uid="{00000000-0005-0000-0000-0000AE750000}"/>
    <cellStyle name="Normal 44 2 3 2 2 2 2 3" xfId="9988" xr:uid="{00000000-0005-0000-0000-000018270000}"/>
    <cellStyle name="Normal 44 2 3 2 2 2 2 3 3" xfId="25087" xr:uid="{00000000-0005-0000-0000-000015620000}"/>
    <cellStyle name="Normal 44 2 3 2 2 2 2 5" xfId="20074" xr:uid="{00000000-0005-0000-0000-0000804E0000}"/>
    <cellStyle name="Normal 44 2 3 2 2 2 3" xfId="6627" xr:uid="{00000000-0005-0000-0000-0000F7190000}"/>
    <cellStyle name="Normal 44 2 3 2 2 2 3 2" xfId="16679" xr:uid="{00000000-0005-0000-0000-00003B410000}"/>
    <cellStyle name="Normal 44 2 3 2 2 2 3 3" xfId="11659" xr:uid="{00000000-0005-0000-0000-00009F2D0000}"/>
    <cellStyle name="Normal 44 2 3 2 2 2 3 3 3" xfId="26758" xr:uid="{00000000-0005-0000-0000-00009C680000}"/>
    <cellStyle name="Normal 44 2 3 2 2 2 3 5" xfId="21745" xr:uid="{00000000-0005-0000-0000-000007550000}"/>
    <cellStyle name="Normal 44 2 3 2 2 2 4" xfId="13337" xr:uid="{00000000-0005-0000-0000-00002D340000}"/>
    <cellStyle name="Normal 44 2 3 2 2 2 4 3" xfId="28433" xr:uid="{00000000-0005-0000-0000-0000276F0000}"/>
    <cellStyle name="Normal 44 2 3 2 2 2 5" xfId="8316" xr:uid="{00000000-0005-0000-0000-000090200000}"/>
    <cellStyle name="Normal 44 2 3 2 2 2 5 3" xfId="23416" xr:uid="{00000000-0005-0000-0000-00008E5B0000}"/>
    <cellStyle name="Normal 44 2 3 2 2 2 7" xfId="18403" xr:uid="{00000000-0005-0000-0000-0000F9470000}"/>
    <cellStyle name="Normal 44 2 3 2 2 3" xfId="4099" xr:uid="{00000000-0005-0000-0000-000016100000}"/>
    <cellStyle name="Normal 44 2 3 2 2 3 2" xfId="14172" xr:uid="{00000000-0005-0000-0000-000070370000}"/>
    <cellStyle name="Normal 44 2 3 2 2 3 2 3" xfId="29268" xr:uid="{00000000-0005-0000-0000-00006A720000}"/>
    <cellStyle name="Normal 44 2 3 2 2 3 3" xfId="9152" xr:uid="{00000000-0005-0000-0000-0000D4230000}"/>
    <cellStyle name="Normal 44 2 3 2 2 3 3 3" xfId="24251" xr:uid="{00000000-0005-0000-0000-0000D15E0000}"/>
    <cellStyle name="Normal 44 2 3 2 2 3 5" xfId="19238" xr:uid="{00000000-0005-0000-0000-00003C4B0000}"/>
    <cellStyle name="Normal 44 2 3 2 2 4" xfId="5791" xr:uid="{00000000-0005-0000-0000-0000B3160000}"/>
    <cellStyle name="Normal 44 2 3 2 2 4 2" xfId="15843" xr:uid="{00000000-0005-0000-0000-0000F73D0000}"/>
    <cellStyle name="Normal 44 2 3 2 2 4 3" xfId="10823" xr:uid="{00000000-0005-0000-0000-00005B2A0000}"/>
    <cellStyle name="Normal 44 2 3 2 2 4 3 3" xfId="25922" xr:uid="{00000000-0005-0000-0000-000058650000}"/>
    <cellStyle name="Normal 44 2 3 2 2 4 5" xfId="20909" xr:uid="{00000000-0005-0000-0000-0000C3510000}"/>
    <cellStyle name="Normal 44 2 3 2 2 5" xfId="12501" xr:uid="{00000000-0005-0000-0000-0000E9300000}"/>
    <cellStyle name="Normal 44 2 3 2 2 5 3" xfId="27597" xr:uid="{00000000-0005-0000-0000-0000E36B0000}"/>
    <cellStyle name="Normal 44 2 3 2 2 6" xfId="7480" xr:uid="{00000000-0005-0000-0000-00004C1D0000}"/>
    <cellStyle name="Normal 44 2 3 2 2 6 3" xfId="22580" xr:uid="{00000000-0005-0000-0000-00004A580000}"/>
    <cellStyle name="Normal 44 2 3 2 2 8" xfId="17567" xr:uid="{00000000-0005-0000-0000-0000B5440000}"/>
    <cellStyle name="Normal 44 2 3 2 3" xfId="2829" xr:uid="{00000000-0005-0000-0000-00001F0B0000}"/>
    <cellStyle name="Normal 44 2 3 2 3 2" xfId="4518" xr:uid="{00000000-0005-0000-0000-0000B9110000}"/>
    <cellStyle name="Normal 44 2 3 2 3 2 2" xfId="14590" xr:uid="{00000000-0005-0000-0000-000012390000}"/>
    <cellStyle name="Normal 44 2 3 2 3 2 2 3" xfId="29686" xr:uid="{00000000-0005-0000-0000-00000C740000}"/>
    <cellStyle name="Normal 44 2 3 2 3 2 3" xfId="9570" xr:uid="{00000000-0005-0000-0000-000076250000}"/>
    <cellStyle name="Normal 44 2 3 2 3 2 3 3" xfId="24669" xr:uid="{00000000-0005-0000-0000-000073600000}"/>
    <cellStyle name="Normal 44 2 3 2 3 2 5" xfId="19656" xr:uid="{00000000-0005-0000-0000-0000DE4C0000}"/>
    <cellStyle name="Normal 44 2 3 2 3 3" xfId="6209" xr:uid="{00000000-0005-0000-0000-000055180000}"/>
    <cellStyle name="Normal 44 2 3 2 3 3 2" xfId="16261" xr:uid="{00000000-0005-0000-0000-0000993F0000}"/>
    <cellStyle name="Normal 44 2 3 2 3 3 3" xfId="11241" xr:uid="{00000000-0005-0000-0000-0000FD2B0000}"/>
    <cellStyle name="Normal 44 2 3 2 3 3 3 3" xfId="26340" xr:uid="{00000000-0005-0000-0000-0000FA660000}"/>
    <cellStyle name="Normal 44 2 3 2 3 3 5" xfId="21327" xr:uid="{00000000-0005-0000-0000-000065530000}"/>
    <cellStyle name="Normal 44 2 3 2 3 4" xfId="12919" xr:uid="{00000000-0005-0000-0000-00008B320000}"/>
    <cellStyle name="Normal 44 2 3 2 3 4 3" xfId="28015" xr:uid="{00000000-0005-0000-0000-0000856D0000}"/>
    <cellStyle name="Normal 44 2 3 2 3 5" xfId="7898" xr:uid="{00000000-0005-0000-0000-0000EE1E0000}"/>
    <cellStyle name="Normal 44 2 3 2 3 5 3" xfId="22998" xr:uid="{00000000-0005-0000-0000-0000EC590000}"/>
    <cellStyle name="Normal 44 2 3 2 3 7" xfId="17985" xr:uid="{00000000-0005-0000-0000-000057460000}"/>
    <cellStyle name="Normal 44 2 3 2 4" xfId="3681" xr:uid="{00000000-0005-0000-0000-0000740E0000}"/>
    <cellStyle name="Normal 44 2 3 2 4 2" xfId="13754" xr:uid="{00000000-0005-0000-0000-0000CE350000}"/>
    <cellStyle name="Normal 44 2 3 2 4 2 3" xfId="28850" xr:uid="{00000000-0005-0000-0000-0000C8700000}"/>
    <cellStyle name="Normal 44 2 3 2 4 3" xfId="8734" xr:uid="{00000000-0005-0000-0000-000032220000}"/>
    <cellStyle name="Normal 44 2 3 2 4 3 3" xfId="23833" xr:uid="{00000000-0005-0000-0000-00002F5D0000}"/>
    <cellStyle name="Normal 44 2 3 2 4 5" xfId="18820" xr:uid="{00000000-0005-0000-0000-00009A490000}"/>
    <cellStyle name="Normal 44 2 3 2 5" xfId="5373" xr:uid="{00000000-0005-0000-0000-000011150000}"/>
    <cellStyle name="Normal 44 2 3 2 5 2" xfId="15425" xr:uid="{00000000-0005-0000-0000-0000553C0000}"/>
    <cellStyle name="Normal 44 2 3 2 5 2 3" xfId="30521" xr:uid="{00000000-0005-0000-0000-00004F770000}"/>
    <cellStyle name="Normal 44 2 3 2 5 3" xfId="10405" xr:uid="{00000000-0005-0000-0000-0000B9280000}"/>
    <cellStyle name="Normal 44 2 3 2 5 3 3" xfId="25504" xr:uid="{00000000-0005-0000-0000-0000B6630000}"/>
    <cellStyle name="Normal 44 2 3 2 5 5" xfId="20491" xr:uid="{00000000-0005-0000-0000-000021500000}"/>
    <cellStyle name="Normal 44 2 3 2 6" xfId="12083" xr:uid="{00000000-0005-0000-0000-0000472F0000}"/>
    <cellStyle name="Normal 44 2 3 2 6 3" xfId="27179" xr:uid="{00000000-0005-0000-0000-0000416A0000}"/>
    <cellStyle name="Normal 44 2 3 2 7" xfId="7062" xr:uid="{00000000-0005-0000-0000-0000AA1B0000}"/>
    <cellStyle name="Normal 44 2 3 2 7 3" xfId="22162" xr:uid="{00000000-0005-0000-0000-0000A8560000}"/>
    <cellStyle name="Normal 44 2 3 2 9" xfId="17149" xr:uid="{00000000-0005-0000-0000-000013430000}"/>
    <cellStyle name="Normal 44 2 3 3" xfId="2200" xr:uid="{00000000-0005-0000-0000-0000AA080000}"/>
    <cellStyle name="Normal 44 2 3 3 2" xfId="3039" xr:uid="{00000000-0005-0000-0000-0000F10B0000}"/>
    <cellStyle name="Normal 44 2 3 3 2 2" xfId="4728" xr:uid="{00000000-0005-0000-0000-00008B120000}"/>
    <cellStyle name="Normal 44 2 3 3 2 2 2" xfId="14800" xr:uid="{00000000-0005-0000-0000-0000E4390000}"/>
    <cellStyle name="Normal 44 2 3 3 2 2 2 3" xfId="29896" xr:uid="{00000000-0005-0000-0000-0000DE740000}"/>
    <cellStyle name="Normal 44 2 3 3 2 2 3" xfId="9780" xr:uid="{00000000-0005-0000-0000-000048260000}"/>
    <cellStyle name="Normal 44 2 3 3 2 2 3 3" xfId="24879" xr:uid="{00000000-0005-0000-0000-000045610000}"/>
    <cellStyle name="Normal 44 2 3 3 2 2 5" xfId="19866" xr:uid="{00000000-0005-0000-0000-0000B04D0000}"/>
    <cellStyle name="Normal 44 2 3 3 2 3" xfId="6419" xr:uid="{00000000-0005-0000-0000-000027190000}"/>
    <cellStyle name="Normal 44 2 3 3 2 3 2" xfId="16471" xr:uid="{00000000-0005-0000-0000-00006B400000}"/>
    <cellStyle name="Normal 44 2 3 3 2 3 3" xfId="11451" xr:uid="{00000000-0005-0000-0000-0000CF2C0000}"/>
    <cellStyle name="Normal 44 2 3 3 2 3 3 3" xfId="26550" xr:uid="{00000000-0005-0000-0000-0000CC670000}"/>
    <cellStyle name="Normal 44 2 3 3 2 3 5" xfId="21537" xr:uid="{00000000-0005-0000-0000-000037540000}"/>
    <cellStyle name="Normal 44 2 3 3 2 4" xfId="13129" xr:uid="{00000000-0005-0000-0000-00005D330000}"/>
    <cellStyle name="Normal 44 2 3 3 2 4 3" xfId="28225" xr:uid="{00000000-0005-0000-0000-0000576E0000}"/>
    <cellStyle name="Normal 44 2 3 3 2 5" xfId="8108" xr:uid="{00000000-0005-0000-0000-0000C01F0000}"/>
    <cellStyle name="Normal 44 2 3 3 2 5 3" xfId="23208" xr:uid="{00000000-0005-0000-0000-0000BE5A0000}"/>
    <cellStyle name="Normal 44 2 3 3 2 7" xfId="18195" xr:uid="{00000000-0005-0000-0000-000029470000}"/>
    <cellStyle name="Normal 44 2 3 3 3" xfId="3891" xr:uid="{00000000-0005-0000-0000-0000460F0000}"/>
    <cellStyle name="Normal 44 2 3 3 3 2" xfId="13964" xr:uid="{00000000-0005-0000-0000-0000A0360000}"/>
    <cellStyle name="Normal 44 2 3 3 3 2 3" xfId="29060" xr:uid="{00000000-0005-0000-0000-00009A710000}"/>
    <cellStyle name="Normal 44 2 3 3 3 3" xfId="8944" xr:uid="{00000000-0005-0000-0000-000004230000}"/>
    <cellStyle name="Normal 44 2 3 3 3 3 3" xfId="24043" xr:uid="{00000000-0005-0000-0000-0000015E0000}"/>
    <cellStyle name="Normal 44 2 3 3 3 5" xfId="19030" xr:uid="{00000000-0005-0000-0000-00006C4A0000}"/>
    <cellStyle name="Normal 44 2 3 3 4" xfId="5583" xr:uid="{00000000-0005-0000-0000-0000E3150000}"/>
    <cellStyle name="Normal 44 2 3 3 4 2" xfId="15635" xr:uid="{00000000-0005-0000-0000-0000273D0000}"/>
    <cellStyle name="Normal 44 2 3 3 4 2 3" xfId="30731" xr:uid="{00000000-0005-0000-0000-000021780000}"/>
    <cellStyle name="Normal 44 2 3 3 4 3" xfId="10615" xr:uid="{00000000-0005-0000-0000-00008B290000}"/>
    <cellStyle name="Normal 44 2 3 3 4 3 3" xfId="25714" xr:uid="{00000000-0005-0000-0000-000088640000}"/>
    <cellStyle name="Normal 44 2 3 3 4 5" xfId="20701" xr:uid="{00000000-0005-0000-0000-0000F3500000}"/>
    <cellStyle name="Normal 44 2 3 3 5" xfId="12293" xr:uid="{00000000-0005-0000-0000-000019300000}"/>
    <cellStyle name="Normal 44 2 3 3 5 3" xfId="27389" xr:uid="{00000000-0005-0000-0000-0000136B0000}"/>
    <cellStyle name="Normal 44 2 3 3 6" xfId="7272" xr:uid="{00000000-0005-0000-0000-00007C1C0000}"/>
    <cellStyle name="Normal 44 2 3 3 6 3" xfId="22372" xr:uid="{00000000-0005-0000-0000-00007A570000}"/>
    <cellStyle name="Normal 44 2 3 3 8" xfId="17359" xr:uid="{00000000-0005-0000-0000-0000E5430000}"/>
    <cellStyle name="Normal 44 2 3 4" xfId="2621" xr:uid="{00000000-0005-0000-0000-00004F0A0000}"/>
    <cellStyle name="Normal 44 2 3 4 2" xfId="4310" xr:uid="{00000000-0005-0000-0000-0000E9100000}"/>
    <cellStyle name="Normal 44 2 3 4 2 2" xfId="14382" xr:uid="{00000000-0005-0000-0000-000042380000}"/>
    <cellStyle name="Normal 44 2 3 4 2 2 3" xfId="29478" xr:uid="{00000000-0005-0000-0000-00003C730000}"/>
    <cellStyle name="Normal 44 2 3 4 2 3" xfId="9362" xr:uid="{00000000-0005-0000-0000-0000A6240000}"/>
    <cellStyle name="Normal 44 2 3 4 2 3 3" xfId="24461" xr:uid="{00000000-0005-0000-0000-0000A35F0000}"/>
    <cellStyle name="Normal 44 2 3 4 2 5" xfId="19448" xr:uid="{00000000-0005-0000-0000-00000E4C0000}"/>
    <cellStyle name="Normal 44 2 3 4 3" xfId="6001" xr:uid="{00000000-0005-0000-0000-000085170000}"/>
    <cellStyle name="Normal 44 2 3 4 3 2" xfId="16053" xr:uid="{00000000-0005-0000-0000-0000C93E0000}"/>
    <cellStyle name="Normal 44 2 3 4 3 3" xfId="11033" xr:uid="{00000000-0005-0000-0000-00002D2B0000}"/>
    <cellStyle name="Normal 44 2 3 4 3 3 3" xfId="26132" xr:uid="{00000000-0005-0000-0000-00002A660000}"/>
    <cellStyle name="Normal 44 2 3 4 3 5" xfId="21119" xr:uid="{00000000-0005-0000-0000-000095520000}"/>
    <cellStyle name="Normal 44 2 3 4 4" xfId="12711" xr:uid="{00000000-0005-0000-0000-0000BB310000}"/>
    <cellStyle name="Normal 44 2 3 4 4 3" xfId="27807" xr:uid="{00000000-0005-0000-0000-0000B56C0000}"/>
    <cellStyle name="Normal 44 2 3 4 5" xfId="7690" xr:uid="{00000000-0005-0000-0000-00001E1E0000}"/>
    <cellStyle name="Normal 44 2 3 4 5 3" xfId="22790" xr:uid="{00000000-0005-0000-0000-00001C590000}"/>
    <cellStyle name="Normal 44 2 3 4 7" xfId="17777" xr:uid="{00000000-0005-0000-0000-000087450000}"/>
    <cellStyle name="Normal 44 2 3 5" xfId="3473" xr:uid="{00000000-0005-0000-0000-0000A40D0000}"/>
    <cellStyle name="Normal 44 2 3 5 2" xfId="13546" xr:uid="{00000000-0005-0000-0000-0000FE340000}"/>
    <cellStyle name="Normal 44 2 3 5 2 3" xfId="28642" xr:uid="{00000000-0005-0000-0000-0000F86F0000}"/>
    <cellStyle name="Normal 44 2 3 5 3" xfId="8526" xr:uid="{00000000-0005-0000-0000-000062210000}"/>
    <cellStyle name="Normal 44 2 3 5 3 3" xfId="23625" xr:uid="{00000000-0005-0000-0000-00005F5C0000}"/>
    <cellStyle name="Normal 44 2 3 5 5" xfId="18612" xr:uid="{00000000-0005-0000-0000-0000CA480000}"/>
    <cellStyle name="Normal 44 2 3 6" xfId="5165" xr:uid="{00000000-0005-0000-0000-000041140000}"/>
    <cellStyle name="Normal 44 2 3 6 2" xfId="15217" xr:uid="{00000000-0005-0000-0000-0000853B0000}"/>
    <cellStyle name="Normal 44 2 3 6 2 3" xfId="30313" xr:uid="{00000000-0005-0000-0000-00007F760000}"/>
    <cellStyle name="Normal 44 2 3 6 3" xfId="10197" xr:uid="{00000000-0005-0000-0000-0000E9270000}"/>
    <cellStyle name="Normal 44 2 3 6 3 3" xfId="25296" xr:uid="{00000000-0005-0000-0000-0000E6620000}"/>
    <cellStyle name="Normal 44 2 3 6 5" xfId="20283" xr:uid="{00000000-0005-0000-0000-0000514F0000}"/>
    <cellStyle name="Normal 44 2 3 7" xfId="11875" xr:uid="{00000000-0005-0000-0000-0000772E0000}"/>
    <cellStyle name="Normal 44 2 3 7 3" xfId="26971" xr:uid="{00000000-0005-0000-0000-000071690000}"/>
    <cellStyle name="Normal 44 2 3 8" xfId="6854" xr:uid="{00000000-0005-0000-0000-0000DA1A0000}"/>
    <cellStyle name="Normal 44 2 3 8 3" xfId="21954" xr:uid="{00000000-0005-0000-0000-0000D8550000}"/>
    <cellStyle name="Normal 44 2 4" xfId="1881" xr:uid="{00000000-0005-0000-0000-00006B070000}"/>
    <cellStyle name="Normal 44 2 4 2" xfId="2304" xr:uid="{00000000-0005-0000-0000-000012090000}"/>
    <cellStyle name="Normal 44 2 4 2 2" xfId="3143" xr:uid="{00000000-0005-0000-0000-0000590C0000}"/>
    <cellStyle name="Normal 44 2 4 2 2 2" xfId="4832" xr:uid="{00000000-0005-0000-0000-0000F3120000}"/>
    <cellStyle name="Normal 44 2 4 2 2 2 2" xfId="14904" xr:uid="{00000000-0005-0000-0000-00004C3A0000}"/>
    <cellStyle name="Normal 44 2 4 2 2 2 2 3" xfId="30000" xr:uid="{00000000-0005-0000-0000-000046750000}"/>
    <cellStyle name="Normal 44 2 4 2 2 2 3" xfId="9884" xr:uid="{00000000-0005-0000-0000-0000B0260000}"/>
    <cellStyle name="Normal 44 2 4 2 2 2 3 3" xfId="24983" xr:uid="{00000000-0005-0000-0000-0000AD610000}"/>
    <cellStyle name="Normal 44 2 4 2 2 2 5" xfId="19970" xr:uid="{00000000-0005-0000-0000-0000184E0000}"/>
    <cellStyle name="Normal 44 2 4 2 2 3" xfId="6523" xr:uid="{00000000-0005-0000-0000-00008F190000}"/>
    <cellStyle name="Normal 44 2 4 2 2 3 2" xfId="16575" xr:uid="{00000000-0005-0000-0000-0000D3400000}"/>
    <cellStyle name="Normal 44 2 4 2 2 3 3" xfId="11555" xr:uid="{00000000-0005-0000-0000-0000372D0000}"/>
    <cellStyle name="Normal 44 2 4 2 2 3 3 3" xfId="26654" xr:uid="{00000000-0005-0000-0000-000034680000}"/>
    <cellStyle name="Normal 44 2 4 2 2 3 5" xfId="21641" xr:uid="{00000000-0005-0000-0000-00009F540000}"/>
    <cellStyle name="Normal 44 2 4 2 2 4" xfId="13233" xr:uid="{00000000-0005-0000-0000-0000C5330000}"/>
    <cellStyle name="Normal 44 2 4 2 2 4 3" xfId="28329" xr:uid="{00000000-0005-0000-0000-0000BF6E0000}"/>
    <cellStyle name="Normal 44 2 4 2 2 5" xfId="8212" xr:uid="{00000000-0005-0000-0000-000028200000}"/>
    <cellStyle name="Normal 44 2 4 2 2 5 3" xfId="23312" xr:uid="{00000000-0005-0000-0000-0000265B0000}"/>
    <cellStyle name="Normal 44 2 4 2 2 7" xfId="18299" xr:uid="{00000000-0005-0000-0000-000091470000}"/>
    <cellStyle name="Normal 44 2 4 2 3" xfId="3995" xr:uid="{00000000-0005-0000-0000-0000AE0F0000}"/>
    <cellStyle name="Normal 44 2 4 2 3 2" xfId="14068" xr:uid="{00000000-0005-0000-0000-000008370000}"/>
    <cellStyle name="Normal 44 2 4 2 3 2 3" xfId="29164" xr:uid="{00000000-0005-0000-0000-000002720000}"/>
    <cellStyle name="Normal 44 2 4 2 3 3" xfId="9048" xr:uid="{00000000-0005-0000-0000-00006C230000}"/>
    <cellStyle name="Normal 44 2 4 2 3 3 3" xfId="24147" xr:uid="{00000000-0005-0000-0000-0000695E0000}"/>
    <cellStyle name="Normal 44 2 4 2 3 5" xfId="19134" xr:uid="{00000000-0005-0000-0000-0000D44A0000}"/>
    <cellStyle name="Normal 44 2 4 2 4" xfId="5687" xr:uid="{00000000-0005-0000-0000-00004B160000}"/>
    <cellStyle name="Normal 44 2 4 2 4 2" xfId="15739" xr:uid="{00000000-0005-0000-0000-00008F3D0000}"/>
    <cellStyle name="Normal 44 2 4 2 4 2 3" xfId="30835" xr:uid="{00000000-0005-0000-0000-000089780000}"/>
    <cellStyle name="Normal 44 2 4 2 4 3" xfId="10719" xr:uid="{00000000-0005-0000-0000-0000F3290000}"/>
    <cellStyle name="Normal 44 2 4 2 4 3 3" xfId="25818" xr:uid="{00000000-0005-0000-0000-0000F0640000}"/>
    <cellStyle name="Normal 44 2 4 2 4 5" xfId="20805" xr:uid="{00000000-0005-0000-0000-00005B510000}"/>
    <cellStyle name="Normal 44 2 4 2 5" xfId="12397" xr:uid="{00000000-0005-0000-0000-000081300000}"/>
    <cellStyle name="Normal 44 2 4 2 5 3" xfId="27493" xr:uid="{00000000-0005-0000-0000-00007B6B0000}"/>
    <cellStyle name="Normal 44 2 4 2 6" xfId="7376" xr:uid="{00000000-0005-0000-0000-0000E41C0000}"/>
    <cellStyle name="Normal 44 2 4 2 6 3" xfId="22476" xr:uid="{00000000-0005-0000-0000-0000E2570000}"/>
    <cellStyle name="Normal 44 2 4 2 8" xfId="17463" xr:uid="{00000000-0005-0000-0000-00004D440000}"/>
    <cellStyle name="Normal 44 2 4 3" xfId="2725" xr:uid="{00000000-0005-0000-0000-0000B70A0000}"/>
    <cellStyle name="Normal 44 2 4 3 2" xfId="4414" xr:uid="{00000000-0005-0000-0000-000051110000}"/>
    <cellStyle name="Normal 44 2 4 3 2 2" xfId="14486" xr:uid="{00000000-0005-0000-0000-0000AA380000}"/>
    <cellStyle name="Normal 44 2 4 3 2 2 3" xfId="29582" xr:uid="{00000000-0005-0000-0000-0000A4730000}"/>
    <cellStyle name="Normal 44 2 4 3 2 3" xfId="9466" xr:uid="{00000000-0005-0000-0000-00000E250000}"/>
    <cellStyle name="Normal 44 2 4 3 2 3 3" xfId="24565" xr:uid="{00000000-0005-0000-0000-00000B600000}"/>
    <cellStyle name="Normal 44 2 4 3 2 5" xfId="19552" xr:uid="{00000000-0005-0000-0000-0000764C0000}"/>
    <cellStyle name="Normal 44 2 4 3 3" xfId="6105" xr:uid="{00000000-0005-0000-0000-0000ED170000}"/>
    <cellStyle name="Normal 44 2 4 3 3 2" xfId="16157" xr:uid="{00000000-0005-0000-0000-0000313F0000}"/>
    <cellStyle name="Normal 44 2 4 3 3 3" xfId="11137" xr:uid="{00000000-0005-0000-0000-0000952B0000}"/>
    <cellStyle name="Normal 44 2 4 3 3 3 3" xfId="26236" xr:uid="{00000000-0005-0000-0000-000092660000}"/>
    <cellStyle name="Normal 44 2 4 3 3 5" xfId="21223" xr:uid="{00000000-0005-0000-0000-0000FD520000}"/>
    <cellStyle name="Normal 44 2 4 3 4" xfId="12815" xr:uid="{00000000-0005-0000-0000-000023320000}"/>
    <cellStyle name="Normal 44 2 4 3 4 3" xfId="27911" xr:uid="{00000000-0005-0000-0000-00001D6D0000}"/>
    <cellStyle name="Normal 44 2 4 3 5" xfId="7794" xr:uid="{00000000-0005-0000-0000-0000861E0000}"/>
    <cellStyle name="Normal 44 2 4 3 5 3" xfId="22894" xr:uid="{00000000-0005-0000-0000-000084590000}"/>
    <cellStyle name="Normal 44 2 4 3 7" xfId="17881" xr:uid="{00000000-0005-0000-0000-0000EF450000}"/>
    <cellStyle name="Normal 44 2 4 4" xfId="3577" xr:uid="{00000000-0005-0000-0000-00000C0E0000}"/>
    <cellStyle name="Normal 44 2 4 4 2" xfId="13650" xr:uid="{00000000-0005-0000-0000-000066350000}"/>
    <cellStyle name="Normal 44 2 4 4 2 3" xfId="28746" xr:uid="{00000000-0005-0000-0000-000060700000}"/>
    <cellStyle name="Normal 44 2 4 4 3" xfId="8630" xr:uid="{00000000-0005-0000-0000-0000CA210000}"/>
    <cellStyle name="Normal 44 2 4 4 3 3" xfId="23729" xr:uid="{00000000-0005-0000-0000-0000C75C0000}"/>
    <cellStyle name="Normal 44 2 4 4 5" xfId="18716" xr:uid="{00000000-0005-0000-0000-000032490000}"/>
    <cellStyle name="Normal 44 2 4 5" xfId="5269" xr:uid="{00000000-0005-0000-0000-0000A9140000}"/>
    <cellStyle name="Normal 44 2 4 5 2" xfId="15321" xr:uid="{00000000-0005-0000-0000-0000ED3B0000}"/>
    <cellStyle name="Normal 44 2 4 5 2 3" xfId="30417" xr:uid="{00000000-0005-0000-0000-0000E7760000}"/>
    <cellStyle name="Normal 44 2 4 5 3" xfId="10301" xr:uid="{00000000-0005-0000-0000-000051280000}"/>
    <cellStyle name="Normal 44 2 4 5 3 3" xfId="25400" xr:uid="{00000000-0005-0000-0000-00004E630000}"/>
    <cellStyle name="Normal 44 2 4 5 5" xfId="20387" xr:uid="{00000000-0005-0000-0000-0000B94F0000}"/>
    <cellStyle name="Normal 44 2 4 6" xfId="11979" xr:uid="{00000000-0005-0000-0000-0000DF2E0000}"/>
    <cellStyle name="Normal 44 2 4 6 3" xfId="27075" xr:uid="{00000000-0005-0000-0000-0000D9690000}"/>
    <cellStyle name="Normal 44 2 4 7" xfId="6958" xr:uid="{00000000-0005-0000-0000-0000421B0000}"/>
    <cellStyle name="Normal 44 2 4 7 3" xfId="22058" xr:uid="{00000000-0005-0000-0000-000040560000}"/>
    <cellStyle name="Normal 44 2 4 9" xfId="17045" xr:uid="{00000000-0005-0000-0000-0000AB420000}"/>
    <cellStyle name="Normal 44 2 5" xfId="2094" xr:uid="{00000000-0005-0000-0000-000040080000}"/>
    <cellStyle name="Normal 44 2 5 2" xfId="2935" xr:uid="{00000000-0005-0000-0000-0000890B0000}"/>
    <cellStyle name="Normal 44 2 5 2 2" xfId="4624" xr:uid="{00000000-0005-0000-0000-000023120000}"/>
    <cellStyle name="Normal 44 2 5 2 2 2" xfId="14696" xr:uid="{00000000-0005-0000-0000-00007C390000}"/>
    <cellStyle name="Normal 44 2 5 2 2 2 3" xfId="29792" xr:uid="{00000000-0005-0000-0000-000076740000}"/>
    <cellStyle name="Normal 44 2 5 2 2 3" xfId="9676" xr:uid="{00000000-0005-0000-0000-0000E0250000}"/>
    <cellStyle name="Normal 44 2 5 2 2 3 3" xfId="24775" xr:uid="{00000000-0005-0000-0000-0000DD600000}"/>
    <cellStyle name="Normal 44 2 5 2 2 5" xfId="19762" xr:uid="{00000000-0005-0000-0000-0000484D0000}"/>
    <cellStyle name="Normal 44 2 5 2 3" xfId="6315" xr:uid="{00000000-0005-0000-0000-0000BF180000}"/>
    <cellStyle name="Normal 44 2 5 2 3 2" xfId="16367" xr:uid="{00000000-0005-0000-0000-000003400000}"/>
    <cellStyle name="Normal 44 2 5 2 3 3" xfId="11347" xr:uid="{00000000-0005-0000-0000-0000672C0000}"/>
    <cellStyle name="Normal 44 2 5 2 3 3 3" xfId="26446" xr:uid="{00000000-0005-0000-0000-000064670000}"/>
    <cellStyle name="Normal 44 2 5 2 3 5" xfId="21433" xr:uid="{00000000-0005-0000-0000-0000CF530000}"/>
    <cellStyle name="Normal 44 2 5 2 4" xfId="13025" xr:uid="{00000000-0005-0000-0000-0000F5320000}"/>
    <cellStyle name="Normal 44 2 5 2 4 3" xfId="28121" xr:uid="{00000000-0005-0000-0000-0000EF6D0000}"/>
    <cellStyle name="Normal 44 2 5 2 5" xfId="8004" xr:uid="{00000000-0005-0000-0000-0000581F0000}"/>
    <cellStyle name="Normal 44 2 5 2 5 3" xfId="23104" xr:uid="{00000000-0005-0000-0000-0000565A0000}"/>
    <cellStyle name="Normal 44 2 5 2 7" xfId="18091" xr:uid="{00000000-0005-0000-0000-0000C1460000}"/>
    <cellStyle name="Normal 44 2 5 3" xfId="3787" xr:uid="{00000000-0005-0000-0000-0000DE0E0000}"/>
    <cellStyle name="Normal 44 2 5 3 2" xfId="13860" xr:uid="{00000000-0005-0000-0000-000038360000}"/>
    <cellStyle name="Normal 44 2 5 3 2 3" xfId="28956" xr:uid="{00000000-0005-0000-0000-000032710000}"/>
    <cellStyle name="Normal 44 2 5 3 3" xfId="8840" xr:uid="{00000000-0005-0000-0000-00009C220000}"/>
    <cellStyle name="Normal 44 2 5 3 3 3" xfId="23939" xr:uid="{00000000-0005-0000-0000-0000995D0000}"/>
    <cellStyle name="Normal 44 2 5 3 5" xfId="18926" xr:uid="{00000000-0005-0000-0000-0000044A0000}"/>
    <cellStyle name="Normal 44 2 5 4" xfId="5479" xr:uid="{00000000-0005-0000-0000-00007B150000}"/>
    <cellStyle name="Normal 44 2 5 4 2" xfId="15531" xr:uid="{00000000-0005-0000-0000-0000BF3C0000}"/>
    <cellStyle name="Normal 44 2 5 4 2 3" xfId="30627" xr:uid="{00000000-0005-0000-0000-0000B9770000}"/>
    <cellStyle name="Normal 44 2 5 4 3" xfId="10511" xr:uid="{00000000-0005-0000-0000-000023290000}"/>
    <cellStyle name="Normal 44 2 5 4 3 3" xfId="25610" xr:uid="{00000000-0005-0000-0000-000020640000}"/>
    <cellStyle name="Normal 44 2 5 4 5" xfId="20597" xr:uid="{00000000-0005-0000-0000-00008B500000}"/>
    <cellStyle name="Normal 44 2 5 5" xfId="12189" xr:uid="{00000000-0005-0000-0000-0000B12F0000}"/>
    <cellStyle name="Normal 44 2 5 5 3" xfId="27285" xr:uid="{00000000-0005-0000-0000-0000AB6A0000}"/>
    <cellStyle name="Normal 44 2 5 6" xfId="7168" xr:uid="{00000000-0005-0000-0000-0000141C0000}"/>
    <cellStyle name="Normal 44 2 5 6 3" xfId="22268" xr:uid="{00000000-0005-0000-0000-000012570000}"/>
    <cellStyle name="Normal 44 2 5 8" xfId="17255" xr:uid="{00000000-0005-0000-0000-00007D430000}"/>
    <cellStyle name="Normal 44 2 6" xfId="2515" xr:uid="{00000000-0005-0000-0000-0000E5090000}"/>
    <cellStyle name="Normal 44 2 6 2" xfId="4206" xr:uid="{00000000-0005-0000-0000-000081100000}"/>
    <cellStyle name="Normal 44 2 6 2 2" xfId="14278" xr:uid="{00000000-0005-0000-0000-0000DA370000}"/>
    <cellStyle name="Normal 44 2 6 2 2 3" xfId="29374" xr:uid="{00000000-0005-0000-0000-0000D4720000}"/>
    <cellStyle name="Normal 44 2 6 2 3" xfId="9258" xr:uid="{00000000-0005-0000-0000-00003E240000}"/>
    <cellStyle name="Normal 44 2 6 2 3 3" xfId="24357" xr:uid="{00000000-0005-0000-0000-00003B5F0000}"/>
    <cellStyle name="Normal 44 2 6 2 5" xfId="19344" xr:uid="{00000000-0005-0000-0000-0000A64B0000}"/>
    <cellStyle name="Normal 44 2 6 3" xfId="5897" xr:uid="{00000000-0005-0000-0000-00001D170000}"/>
    <cellStyle name="Normal 44 2 6 3 2" xfId="15949" xr:uid="{00000000-0005-0000-0000-0000613E0000}"/>
    <cellStyle name="Normal 44 2 6 3 3" xfId="10929" xr:uid="{00000000-0005-0000-0000-0000C52A0000}"/>
    <cellStyle name="Normal 44 2 6 3 3 3" xfId="26028" xr:uid="{00000000-0005-0000-0000-0000C2650000}"/>
    <cellStyle name="Normal 44 2 6 3 5" xfId="21015" xr:uid="{00000000-0005-0000-0000-00002D520000}"/>
    <cellStyle name="Normal 44 2 6 4" xfId="12607" xr:uid="{00000000-0005-0000-0000-000053310000}"/>
    <cellStyle name="Normal 44 2 6 4 3" xfId="27703" xr:uid="{00000000-0005-0000-0000-00004D6C0000}"/>
    <cellStyle name="Normal 44 2 6 5" xfId="7586" xr:uid="{00000000-0005-0000-0000-0000B61D0000}"/>
    <cellStyle name="Normal 44 2 6 5 3" xfId="22686" xr:uid="{00000000-0005-0000-0000-0000B4580000}"/>
    <cellStyle name="Normal 44 2 6 7" xfId="17673" xr:uid="{00000000-0005-0000-0000-00001F450000}"/>
    <cellStyle name="Normal 44 2 7" xfId="3365" xr:uid="{00000000-0005-0000-0000-0000380D0000}"/>
    <cellStyle name="Normal 44 2 7 2" xfId="13442" xr:uid="{00000000-0005-0000-0000-000096340000}"/>
    <cellStyle name="Normal 44 2 7 2 3" xfId="28538" xr:uid="{00000000-0005-0000-0000-0000906F0000}"/>
    <cellStyle name="Normal 44 2 7 3" xfId="8422" xr:uid="{00000000-0005-0000-0000-0000FA200000}"/>
    <cellStyle name="Normal 44 2 7 3 3" xfId="23521" xr:uid="{00000000-0005-0000-0000-0000F75B0000}"/>
    <cellStyle name="Normal 44 2 7 5" xfId="18508" xr:uid="{00000000-0005-0000-0000-000062480000}"/>
    <cellStyle name="Normal 44 2 8" xfId="5058" xr:uid="{00000000-0005-0000-0000-0000D6130000}"/>
    <cellStyle name="Normal 44 2 8 2" xfId="15113" xr:uid="{00000000-0005-0000-0000-00001D3B0000}"/>
    <cellStyle name="Normal 44 2 8 2 3" xfId="30209" xr:uid="{00000000-0005-0000-0000-000017760000}"/>
    <cellStyle name="Normal 44 2 8 3" xfId="10093" xr:uid="{00000000-0005-0000-0000-000081270000}"/>
    <cellStyle name="Normal 44 2 8 3 3" xfId="25192" xr:uid="{00000000-0005-0000-0000-00007E620000}"/>
    <cellStyle name="Normal 44 2 8 5" xfId="20179" xr:uid="{00000000-0005-0000-0000-0000E94E0000}"/>
    <cellStyle name="Normal 44 2 9" xfId="11769" xr:uid="{00000000-0005-0000-0000-00000D2E0000}"/>
    <cellStyle name="Normal 44 2 9 3" xfId="26867" xr:uid="{00000000-0005-0000-0000-000009690000}"/>
    <cellStyle name="Normal 45" xfId="956" xr:uid="{00000000-0005-0000-0000-0000CB030000}"/>
    <cellStyle name="Normal 45 2" xfId="1428" xr:uid="{00000000-0005-0000-0000-0000A5050000}"/>
    <cellStyle name="Normal 45 2 10" xfId="6749" xr:uid="{00000000-0005-0000-0000-0000711A0000}"/>
    <cellStyle name="Normal 45 2 10 3" xfId="21851" xr:uid="{00000000-0005-0000-0000-000071550000}"/>
    <cellStyle name="Normal 45 2 12" xfId="16836" xr:uid="{00000000-0005-0000-0000-0000DA410000}"/>
    <cellStyle name="Normal 45 2 2" xfId="1715" xr:uid="{00000000-0005-0000-0000-0000C5060000}"/>
    <cellStyle name="Normal 45 2 2 11" xfId="16890" xr:uid="{00000000-0005-0000-0000-000010420000}"/>
    <cellStyle name="Normal 45 2 2 2" xfId="1823" xr:uid="{00000000-0005-0000-0000-000031070000}"/>
    <cellStyle name="Normal 45 2 2 2 10" xfId="16994" xr:uid="{00000000-0005-0000-0000-000078420000}"/>
    <cellStyle name="Normal 45 2 2 2 2" xfId="2040" xr:uid="{00000000-0005-0000-0000-00000A080000}"/>
    <cellStyle name="Normal 45 2 2 2 2 2" xfId="2461" xr:uid="{00000000-0005-0000-0000-0000AF090000}"/>
    <cellStyle name="Normal 45 2 2 2 2 2 2" xfId="3300" xr:uid="{00000000-0005-0000-0000-0000F60C0000}"/>
    <cellStyle name="Normal 45 2 2 2 2 2 2 2" xfId="4989" xr:uid="{00000000-0005-0000-0000-000090130000}"/>
    <cellStyle name="Normal 45 2 2 2 2 2 2 2 2" xfId="15061" xr:uid="{00000000-0005-0000-0000-0000E93A0000}"/>
    <cellStyle name="Normal 45 2 2 2 2 2 2 2 2 3" xfId="30157" xr:uid="{00000000-0005-0000-0000-0000E3750000}"/>
    <cellStyle name="Normal 45 2 2 2 2 2 2 2 3" xfId="10041" xr:uid="{00000000-0005-0000-0000-00004D270000}"/>
    <cellStyle name="Normal 45 2 2 2 2 2 2 2 3 3" xfId="25140" xr:uid="{00000000-0005-0000-0000-00004A620000}"/>
    <cellStyle name="Normal 45 2 2 2 2 2 2 2 5" xfId="20127" xr:uid="{00000000-0005-0000-0000-0000B54E0000}"/>
    <cellStyle name="Normal 45 2 2 2 2 2 2 3" xfId="6680" xr:uid="{00000000-0005-0000-0000-00002C1A0000}"/>
    <cellStyle name="Normal 45 2 2 2 2 2 2 3 2" xfId="16732" xr:uid="{00000000-0005-0000-0000-000070410000}"/>
    <cellStyle name="Normal 45 2 2 2 2 2 2 3 3" xfId="11712" xr:uid="{00000000-0005-0000-0000-0000D42D0000}"/>
    <cellStyle name="Normal 45 2 2 2 2 2 2 3 3 3" xfId="26811" xr:uid="{00000000-0005-0000-0000-0000D1680000}"/>
    <cellStyle name="Normal 45 2 2 2 2 2 2 3 5" xfId="21798" xr:uid="{00000000-0005-0000-0000-00003C550000}"/>
    <cellStyle name="Normal 45 2 2 2 2 2 2 4" xfId="13390" xr:uid="{00000000-0005-0000-0000-000062340000}"/>
    <cellStyle name="Normal 45 2 2 2 2 2 2 4 3" xfId="28486" xr:uid="{00000000-0005-0000-0000-00005C6F0000}"/>
    <cellStyle name="Normal 45 2 2 2 2 2 2 5" xfId="8369" xr:uid="{00000000-0005-0000-0000-0000C5200000}"/>
    <cellStyle name="Normal 45 2 2 2 2 2 2 5 3" xfId="23469" xr:uid="{00000000-0005-0000-0000-0000C35B0000}"/>
    <cellStyle name="Normal 45 2 2 2 2 2 2 7" xfId="18456" xr:uid="{00000000-0005-0000-0000-00002E480000}"/>
    <cellStyle name="Normal 45 2 2 2 2 2 3" xfId="4152" xr:uid="{00000000-0005-0000-0000-00004B100000}"/>
    <cellStyle name="Normal 45 2 2 2 2 2 3 2" xfId="14225" xr:uid="{00000000-0005-0000-0000-0000A5370000}"/>
    <cellStyle name="Normal 45 2 2 2 2 2 3 2 3" xfId="29321" xr:uid="{00000000-0005-0000-0000-00009F720000}"/>
    <cellStyle name="Normal 45 2 2 2 2 2 3 3" xfId="9205" xr:uid="{00000000-0005-0000-0000-000009240000}"/>
    <cellStyle name="Normal 45 2 2 2 2 2 3 3 3" xfId="24304" xr:uid="{00000000-0005-0000-0000-0000065F0000}"/>
    <cellStyle name="Normal 45 2 2 2 2 2 3 5" xfId="19291" xr:uid="{00000000-0005-0000-0000-0000714B0000}"/>
    <cellStyle name="Normal 45 2 2 2 2 2 4" xfId="5844" xr:uid="{00000000-0005-0000-0000-0000E8160000}"/>
    <cellStyle name="Normal 45 2 2 2 2 2 4 2" xfId="15896" xr:uid="{00000000-0005-0000-0000-00002C3E0000}"/>
    <cellStyle name="Normal 45 2 2 2 2 2 4 3" xfId="10876" xr:uid="{00000000-0005-0000-0000-0000902A0000}"/>
    <cellStyle name="Normal 45 2 2 2 2 2 4 3 3" xfId="25975" xr:uid="{00000000-0005-0000-0000-00008D650000}"/>
    <cellStyle name="Normal 45 2 2 2 2 2 4 5" xfId="20962" xr:uid="{00000000-0005-0000-0000-0000F8510000}"/>
    <cellStyle name="Normal 45 2 2 2 2 2 5" xfId="12554" xr:uid="{00000000-0005-0000-0000-00001E310000}"/>
    <cellStyle name="Normal 45 2 2 2 2 2 5 3" xfId="27650" xr:uid="{00000000-0005-0000-0000-0000186C0000}"/>
    <cellStyle name="Normal 45 2 2 2 2 2 6" xfId="7533" xr:uid="{00000000-0005-0000-0000-0000811D0000}"/>
    <cellStyle name="Normal 45 2 2 2 2 2 6 3" xfId="22633" xr:uid="{00000000-0005-0000-0000-00007F580000}"/>
    <cellStyle name="Normal 45 2 2 2 2 2 8" xfId="17620" xr:uid="{00000000-0005-0000-0000-0000EA440000}"/>
    <cellStyle name="Normal 45 2 2 2 2 3" xfId="2882" xr:uid="{00000000-0005-0000-0000-0000540B0000}"/>
    <cellStyle name="Normal 45 2 2 2 2 3 2" xfId="4571" xr:uid="{00000000-0005-0000-0000-0000EE110000}"/>
    <cellStyle name="Normal 45 2 2 2 2 3 2 2" xfId="14643" xr:uid="{00000000-0005-0000-0000-000047390000}"/>
    <cellStyle name="Normal 45 2 2 2 2 3 2 2 3" xfId="29739" xr:uid="{00000000-0005-0000-0000-000041740000}"/>
    <cellStyle name="Normal 45 2 2 2 2 3 2 3" xfId="9623" xr:uid="{00000000-0005-0000-0000-0000AB250000}"/>
    <cellStyle name="Normal 45 2 2 2 2 3 2 3 3" xfId="24722" xr:uid="{00000000-0005-0000-0000-0000A8600000}"/>
    <cellStyle name="Normal 45 2 2 2 2 3 2 5" xfId="19709" xr:uid="{00000000-0005-0000-0000-0000134D0000}"/>
    <cellStyle name="Normal 45 2 2 2 2 3 3" xfId="6262" xr:uid="{00000000-0005-0000-0000-00008A180000}"/>
    <cellStyle name="Normal 45 2 2 2 2 3 3 2" xfId="16314" xr:uid="{00000000-0005-0000-0000-0000CE3F0000}"/>
    <cellStyle name="Normal 45 2 2 2 2 3 3 3" xfId="11294" xr:uid="{00000000-0005-0000-0000-0000322C0000}"/>
    <cellStyle name="Normal 45 2 2 2 2 3 3 3 3" xfId="26393" xr:uid="{00000000-0005-0000-0000-00002F670000}"/>
    <cellStyle name="Normal 45 2 2 2 2 3 3 5" xfId="21380" xr:uid="{00000000-0005-0000-0000-00009A530000}"/>
    <cellStyle name="Normal 45 2 2 2 2 3 4" xfId="12972" xr:uid="{00000000-0005-0000-0000-0000C0320000}"/>
    <cellStyle name="Normal 45 2 2 2 2 3 4 3" xfId="28068" xr:uid="{00000000-0005-0000-0000-0000BA6D0000}"/>
    <cellStyle name="Normal 45 2 2 2 2 3 5" xfId="7951" xr:uid="{00000000-0005-0000-0000-0000231F0000}"/>
    <cellStyle name="Normal 45 2 2 2 2 3 5 3" xfId="23051" xr:uid="{00000000-0005-0000-0000-0000215A0000}"/>
    <cellStyle name="Normal 45 2 2 2 2 3 7" xfId="18038" xr:uid="{00000000-0005-0000-0000-00008C460000}"/>
    <cellStyle name="Normal 45 2 2 2 2 4" xfId="3734" xr:uid="{00000000-0005-0000-0000-0000A90E0000}"/>
    <cellStyle name="Normal 45 2 2 2 2 4 2" xfId="13807" xr:uid="{00000000-0005-0000-0000-000003360000}"/>
    <cellStyle name="Normal 45 2 2 2 2 4 2 3" xfId="28903" xr:uid="{00000000-0005-0000-0000-0000FD700000}"/>
    <cellStyle name="Normal 45 2 2 2 2 4 3" xfId="8787" xr:uid="{00000000-0005-0000-0000-000067220000}"/>
    <cellStyle name="Normal 45 2 2 2 2 4 3 3" xfId="23886" xr:uid="{00000000-0005-0000-0000-0000645D0000}"/>
    <cellStyle name="Normal 45 2 2 2 2 4 5" xfId="18873" xr:uid="{00000000-0005-0000-0000-0000CF490000}"/>
    <cellStyle name="Normal 45 2 2 2 2 5" xfId="5426" xr:uid="{00000000-0005-0000-0000-000046150000}"/>
    <cellStyle name="Normal 45 2 2 2 2 5 2" xfId="15478" xr:uid="{00000000-0005-0000-0000-00008A3C0000}"/>
    <cellStyle name="Normal 45 2 2 2 2 5 2 3" xfId="30574" xr:uid="{00000000-0005-0000-0000-000084770000}"/>
    <cellStyle name="Normal 45 2 2 2 2 5 3" xfId="10458" xr:uid="{00000000-0005-0000-0000-0000EE280000}"/>
    <cellStyle name="Normal 45 2 2 2 2 5 3 3" xfId="25557" xr:uid="{00000000-0005-0000-0000-0000EB630000}"/>
    <cellStyle name="Normal 45 2 2 2 2 5 5" xfId="20544" xr:uid="{00000000-0005-0000-0000-000056500000}"/>
    <cellStyle name="Normal 45 2 2 2 2 6" xfId="12136" xr:uid="{00000000-0005-0000-0000-00007C2F0000}"/>
    <cellStyle name="Normal 45 2 2 2 2 6 3" xfId="27232" xr:uid="{00000000-0005-0000-0000-0000766A0000}"/>
    <cellStyle name="Normal 45 2 2 2 2 7" xfId="7115" xr:uid="{00000000-0005-0000-0000-0000DF1B0000}"/>
    <cellStyle name="Normal 45 2 2 2 2 7 3" xfId="22215" xr:uid="{00000000-0005-0000-0000-0000DD560000}"/>
    <cellStyle name="Normal 45 2 2 2 2 9" xfId="17202" xr:uid="{00000000-0005-0000-0000-000048430000}"/>
    <cellStyle name="Normal 45 2 2 2 3" xfId="2253" xr:uid="{00000000-0005-0000-0000-0000DF080000}"/>
    <cellStyle name="Normal 45 2 2 2 3 2" xfId="3092" xr:uid="{00000000-0005-0000-0000-0000260C0000}"/>
    <cellStyle name="Normal 45 2 2 2 3 2 2" xfId="4781" xr:uid="{00000000-0005-0000-0000-0000C0120000}"/>
    <cellStyle name="Normal 45 2 2 2 3 2 2 2" xfId="14853" xr:uid="{00000000-0005-0000-0000-0000193A0000}"/>
    <cellStyle name="Normal 45 2 2 2 3 2 2 2 3" xfId="29949" xr:uid="{00000000-0005-0000-0000-000013750000}"/>
    <cellStyle name="Normal 45 2 2 2 3 2 2 3" xfId="9833" xr:uid="{00000000-0005-0000-0000-00007D260000}"/>
    <cellStyle name="Normal 45 2 2 2 3 2 2 3 3" xfId="24932" xr:uid="{00000000-0005-0000-0000-00007A610000}"/>
    <cellStyle name="Normal 45 2 2 2 3 2 2 5" xfId="19919" xr:uid="{00000000-0005-0000-0000-0000E54D0000}"/>
    <cellStyle name="Normal 45 2 2 2 3 2 3" xfId="6472" xr:uid="{00000000-0005-0000-0000-00005C190000}"/>
    <cellStyle name="Normal 45 2 2 2 3 2 3 2" xfId="16524" xr:uid="{00000000-0005-0000-0000-0000A0400000}"/>
    <cellStyle name="Normal 45 2 2 2 3 2 3 3" xfId="11504" xr:uid="{00000000-0005-0000-0000-0000042D0000}"/>
    <cellStyle name="Normal 45 2 2 2 3 2 3 3 3" xfId="26603" xr:uid="{00000000-0005-0000-0000-000001680000}"/>
    <cellStyle name="Normal 45 2 2 2 3 2 3 5" xfId="21590" xr:uid="{00000000-0005-0000-0000-00006C540000}"/>
    <cellStyle name="Normal 45 2 2 2 3 2 4" xfId="13182" xr:uid="{00000000-0005-0000-0000-000092330000}"/>
    <cellStyle name="Normal 45 2 2 2 3 2 4 3" xfId="28278" xr:uid="{00000000-0005-0000-0000-00008C6E0000}"/>
    <cellStyle name="Normal 45 2 2 2 3 2 5" xfId="8161" xr:uid="{00000000-0005-0000-0000-0000F51F0000}"/>
    <cellStyle name="Normal 45 2 2 2 3 2 5 3" xfId="23261" xr:uid="{00000000-0005-0000-0000-0000F35A0000}"/>
    <cellStyle name="Normal 45 2 2 2 3 2 7" xfId="18248" xr:uid="{00000000-0005-0000-0000-00005E470000}"/>
    <cellStyle name="Normal 45 2 2 2 3 3" xfId="3944" xr:uid="{00000000-0005-0000-0000-00007B0F0000}"/>
    <cellStyle name="Normal 45 2 2 2 3 3 2" xfId="14017" xr:uid="{00000000-0005-0000-0000-0000D5360000}"/>
    <cellStyle name="Normal 45 2 2 2 3 3 2 3" xfId="29113" xr:uid="{00000000-0005-0000-0000-0000CF710000}"/>
    <cellStyle name="Normal 45 2 2 2 3 3 3" xfId="8997" xr:uid="{00000000-0005-0000-0000-000039230000}"/>
    <cellStyle name="Normal 45 2 2 2 3 3 3 3" xfId="24096" xr:uid="{00000000-0005-0000-0000-0000365E0000}"/>
    <cellStyle name="Normal 45 2 2 2 3 3 5" xfId="19083" xr:uid="{00000000-0005-0000-0000-0000A14A0000}"/>
    <cellStyle name="Normal 45 2 2 2 3 4" xfId="5636" xr:uid="{00000000-0005-0000-0000-000018160000}"/>
    <cellStyle name="Normal 45 2 2 2 3 4 2" xfId="15688" xr:uid="{00000000-0005-0000-0000-00005C3D0000}"/>
    <cellStyle name="Normal 45 2 2 2 3 4 2 3" xfId="30784" xr:uid="{00000000-0005-0000-0000-000056780000}"/>
    <cellStyle name="Normal 45 2 2 2 3 4 3" xfId="10668" xr:uid="{00000000-0005-0000-0000-0000C0290000}"/>
    <cellStyle name="Normal 45 2 2 2 3 4 3 3" xfId="25767" xr:uid="{00000000-0005-0000-0000-0000BD640000}"/>
    <cellStyle name="Normal 45 2 2 2 3 4 5" xfId="20754" xr:uid="{00000000-0005-0000-0000-000028510000}"/>
    <cellStyle name="Normal 45 2 2 2 3 5" xfId="12346" xr:uid="{00000000-0005-0000-0000-00004E300000}"/>
    <cellStyle name="Normal 45 2 2 2 3 5 3" xfId="27442" xr:uid="{00000000-0005-0000-0000-0000486B0000}"/>
    <cellStyle name="Normal 45 2 2 2 3 6" xfId="7325" xr:uid="{00000000-0005-0000-0000-0000B11C0000}"/>
    <cellStyle name="Normal 45 2 2 2 3 6 3" xfId="22425" xr:uid="{00000000-0005-0000-0000-0000AF570000}"/>
    <cellStyle name="Normal 45 2 2 2 3 8" xfId="17412" xr:uid="{00000000-0005-0000-0000-00001A440000}"/>
    <cellStyle name="Normal 45 2 2 2 4" xfId="2674" xr:uid="{00000000-0005-0000-0000-0000840A0000}"/>
    <cellStyle name="Normal 45 2 2 2 4 2" xfId="4363" xr:uid="{00000000-0005-0000-0000-00001E110000}"/>
    <cellStyle name="Normal 45 2 2 2 4 2 2" xfId="14435" xr:uid="{00000000-0005-0000-0000-000077380000}"/>
    <cellStyle name="Normal 45 2 2 2 4 2 2 3" xfId="29531" xr:uid="{00000000-0005-0000-0000-000071730000}"/>
    <cellStyle name="Normal 45 2 2 2 4 2 3" xfId="9415" xr:uid="{00000000-0005-0000-0000-0000DB240000}"/>
    <cellStyle name="Normal 45 2 2 2 4 2 3 3" xfId="24514" xr:uid="{00000000-0005-0000-0000-0000D85F0000}"/>
    <cellStyle name="Normal 45 2 2 2 4 2 5" xfId="19501" xr:uid="{00000000-0005-0000-0000-0000434C0000}"/>
    <cellStyle name="Normal 45 2 2 2 4 3" xfId="6054" xr:uid="{00000000-0005-0000-0000-0000BA170000}"/>
    <cellStyle name="Normal 45 2 2 2 4 3 2" xfId="16106" xr:uid="{00000000-0005-0000-0000-0000FE3E0000}"/>
    <cellStyle name="Normal 45 2 2 2 4 3 3" xfId="11086" xr:uid="{00000000-0005-0000-0000-0000622B0000}"/>
    <cellStyle name="Normal 45 2 2 2 4 3 3 3" xfId="26185" xr:uid="{00000000-0005-0000-0000-00005F660000}"/>
    <cellStyle name="Normal 45 2 2 2 4 3 5" xfId="21172" xr:uid="{00000000-0005-0000-0000-0000CA520000}"/>
    <cellStyle name="Normal 45 2 2 2 4 4" xfId="12764" xr:uid="{00000000-0005-0000-0000-0000F0310000}"/>
    <cellStyle name="Normal 45 2 2 2 4 4 3" xfId="27860" xr:uid="{00000000-0005-0000-0000-0000EA6C0000}"/>
    <cellStyle name="Normal 45 2 2 2 4 5" xfId="7743" xr:uid="{00000000-0005-0000-0000-0000531E0000}"/>
    <cellStyle name="Normal 45 2 2 2 4 5 3" xfId="22843" xr:uid="{00000000-0005-0000-0000-000051590000}"/>
    <cellStyle name="Normal 45 2 2 2 4 7" xfId="17830" xr:uid="{00000000-0005-0000-0000-0000BC450000}"/>
    <cellStyle name="Normal 45 2 2 2 5" xfId="3526" xr:uid="{00000000-0005-0000-0000-0000D90D0000}"/>
    <cellStyle name="Normal 45 2 2 2 5 2" xfId="13599" xr:uid="{00000000-0005-0000-0000-000033350000}"/>
    <cellStyle name="Normal 45 2 2 2 5 2 3" xfId="28695" xr:uid="{00000000-0005-0000-0000-00002D700000}"/>
    <cellStyle name="Normal 45 2 2 2 5 3" xfId="8579" xr:uid="{00000000-0005-0000-0000-000097210000}"/>
    <cellStyle name="Normal 45 2 2 2 5 3 3" xfId="23678" xr:uid="{00000000-0005-0000-0000-0000945C0000}"/>
    <cellStyle name="Normal 45 2 2 2 5 5" xfId="18665" xr:uid="{00000000-0005-0000-0000-0000FF480000}"/>
    <cellStyle name="Normal 45 2 2 2 6" xfId="5218" xr:uid="{00000000-0005-0000-0000-000076140000}"/>
    <cellStyle name="Normal 45 2 2 2 6 2" xfId="15270" xr:uid="{00000000-0005-0000-0000-0000BA3B0000}"/>
    <cellStyle name="Normal 45 2 2 2 6 2 3" xfId="30366" xr:uid="{00000000-0005-0000-0000-0000B4760000}"/>
    <cellStyle name="Normal 45 2 2 2 6 3" xfId="10250" xr:uid="{00000000-0005-0000-0000-00001E280000}"/>
    <cellStyle name="Normal 45 2 2 2 6 3 3" xfId="25349" xr:uid="{00000000-0005-0000-0000-00001B630000}"/>
    <cellStyle name="Normal 45 2 2 2 6 5" xfId="20336" xr:uid="{00000000-0005-0000-0000-0000864F0000}"/>
    <cellStyle name="Normal 45 2 2 2 7" xfId="11928" xr:uid="{00000000-0005-0000-0000-0000AC2E0000}"/>
    <cellStyle name="Normal 45 2 2 2 7 3" xfId="27024" xr:uid="{00000000-0005-0000-0000-0000A6690000}"/>
    <cellStyle name="Normal 45 2 2 2 8" xfId="6907" xr:uid="{00000000-0005-0000-0000-00000F1B0000}"/>
    <cellStyle name="Normal 45 2 2 2 8 3" xfId="22007" xr:uid="{00000000-0005-0000-0000-00000D560000}"/>
    <cellStyle name="Normal 45 2 2 3" xfId="1936" xr:uid="{00000000-0005-0000-0000-0000A2070000}"/>
    <cellStyle name="Normal 45 2 2 3 2" xfId="2357" xr:uid="{00000000-0005-0000-0000-000047090000}"/>
    <cellStyle name="Normal 45 2 2 3 2 2" xfId="3196" xr:uid="{00000000-0005-0000-0000-00008E0C0000}"/>
    <cellStyle name="Normal 45 2 2 3 2 2 2" xfId="4885" xr:uid="{00000000-0005-0000-0000-000028130000}"/>
    <cellStyle name="Normal 45 2 2 3 2 2 2 2" xfId="14957" xr:uid="{00000000-0005-0000-0000-0000813A0000}"/>
    <cellStyle name="Normal 45 2 2 3 2 2 2 2 3" xfId="30053" xr:uid="{00000000-0005-0000-0000-00007B750000}"/>
    <cellStyle name="Normal 45 2 2 3 2 2 2 3" xfId="9937" xr:uid="{00000000-0005-0000-0000-0000E5260000}"/>
    <cellStyle name="Normal 45 2 2 3 2 2 2 3 3" xfId="25036" xr:uid="{00000000-0005-0000-0000-0000E2610000}"/>
    <cellStyle name="Normal 45 2 2 3 2 2 2 5" xfId="20023" xr:uid="{00000000-0005-0000-0000-00004D4E0000}"/>
    <cellStyle name="Normal 45 2 2 3 2 2 3" xfId="6576" xr:uid="{00000000-0005-0000-0000-0000C4190000}"/>
    <cellStyle name="Normal 45 2 2 3 2 2 3 2" xfId="16628" xr:uid="{00000000-0005-0000-0000-000008410000}"/>
    <cellStyle name="Normal 45 2 2 3 2 2 3 3" xfId="11608" xr:uid="{00000000-0005-0000-0000-00006C2D0000}"/>
    <cellStyle name="Normal 45 2 2 3 2 2 3 3 3" xfId="26707" xr:uid="{00000000-0005-0000-0000-000069680000}"/>
    <cellStyle name="Normal 45 2 2 3 2 2 3 5" xfId="21694" xr:uid="{00000000-0005-0000-0000-0000D4540000}"/>
    <cellStyle name="Normal 45 2 2 3 2 2 4" xfId="13286" xr:uid="{00000000-0005-0000-0000-0000FA330000}"/>
    <cellStyle name="Normal 45 2 2 3 2 2 4 3" xfId="28382" xr:uid="{00000000-0005-0000-0000-0000F46E0000}"/>
    <cellStyle name="Normal 45 2 2 3 2 2 5" xfId="8265" xr:uid="{00000000-0005-0000-0000-00005D200000}"/>
    <cellStyle name="Normal 45 2 2 3 2 2 5 3" xfId="23365" xr:uid="{00000000-0005-0000-0000-00005B5B0000}"/>
    <cellStyle name="Normal 45 2 2 3 2 2 7" xfId="18352" xr:uid="{00000000-0005-0000-0000-0000C6470000}"/>
    <cellStyle name="Normal 45 2 2 3 2 3" xfId="4048" xr:uid="{00000000-0005-0000-0000-0000E30F0000}"/>
    <cellStyle name="Normal 45 2 2 3 2 3 2" xfId="14121" xr:uid="{00000000-0005-0000-0000-00003D370000}"/>
    <cellStyle name="Normal 45 2 2 3 2 3 2 3" xfId="29217" xr:uid="{00000000-0005-0000-0000-000037720000}"/>
    <cellStyle name="Normal 45 2 2 3 2 3 3" xfId="9101" xr:uid="{00000000-0005-0000-0000-0000A1230000}"/>
    <cellStyle name="Normal 45 2 2 3 2 3 3 3" xfId="24200" xr:uid="{00000000-0005-0000-0000-00009E5E0000}"/>
    <cellStyle name="Normal 45 2 2 3 2 3 5" xfId="19187" xr:uid="{00000000-0005-0000-0000-0000094B0000}"/>
    <cellStyle name="Normal 45 2 2 3 2 4" xfId="5740" xr:uid="{00000000-0005-0000-0000-000080160000}"/>
    <cellStyle name="Normal 45 2 2 3 2 4 2" xfId="15792" xr:uid="{00000000-0005-0000-0000-0000C43D0000}"/>
    <cellStyle name="Normal 45 2 2 3 2 4 2 3" xfId="30888" xr:uid="{00000000-0005-0000-0000-0000BE780000}"/>
    <cellStyle name="Normal 45 2 2 3 2 4 3" xfId="10772" xr:uid="{00000000-0005-0000-0000-0000282A0000}"/>
    <cellStyle name="Normal 45 2 2 3 2 4 3 3" xfId="25871" xr:uid="{00000000-0005-0000-0000-000025650000}"/>
    <cellStyle name="Normal 45 2 2 3 2 4 5" xfId="20858" xr:uid="{00000000-0005-0000-0000-000090510000}"/>
    <cellStyle name="Normal 45 2 2 3 2 5" xfId="12450" xr:uid="{00000000-0005-0000-0000-0000B6300000}"/>
    <cellStyle name="Normal 45 2 2 3 2 5 3" xfId="27546" xr:uid="{00000000-0005-0000-0000-0000B06B0000}"/>
    <cellStyle name="Normal 45 2 2 3 2 6" xfId="7429" xr:uid="{00000000-0005-0000-0000-0000191D0000}"/>
    <cellStyle name="Normal 45 2 2 3 2 6 3" xfId="22529" xr:uid="{00000000-0005-0000-0000-000017580000}"/>
    <cellStyle name="Normal 45 2 2 3 2 8" xfId="17516" xr:uid="{00000000-0005-0000-0000-000082440000}"/>
    <cellStyle name="Normal 45 2 2 3 3" xfId="2778" xr:uid="{00000000-0005-0000-0000-0000EC0A0000}"/>
    <cellStyle name="Normal 45 2 2 3 3 2" xfId="4467" xr:uid="{00000000-0005-0000-0000-000086110000}"/>
    <cellStyle name="Normal 45 2 2 3 3 2 2" xfId="14539" xr:uid="{00000000-0005-0000-0000-0000DF380000}"/>
    <cellStyle name="Normal 45 2 2 3 3 2 2 3" xfId="29635" xr:uid="{00000000-0005-0000-0000-0000D9730000}"/>
    <cellStyle name="Normal 45 2 2 3 3 2 3" xfId="9519" xr:uid="{00000000-0005-0000-0000-000043250000}"/>
    <cellStyle name="Normal 45 2 2 3 3 2 3 3" xfId="24618" xr:uid="{00000000-0005-0000-0000-000040600000}"/>
    <cellStyle name="Normal 45 2 2 3 3 2 5" xfId="19605" xr:uid="{00000000-0005-0000-0000-0000AB4C0000}"/>
    <cellStyle name="Normal 45 2 2 3 3 3" xfId="6158" xr:uid="{00000000-0005-0000-0000-000022180000}"/>
    <cellStyle name="Normal 45 2 2 3 3 3 2" xfId="16210" xr:uid="{00000000-0005-0000-0000-0000663F0000}"/>
    <cellStyle name="Normal 45 2 2 3 3 3 3" xfId="11190" xr:uid="{00000000-0005-0000-0000-0000CA2B0000}"/>
    <cellStyle name="Normal 45 2 2 3 3 3 3 3" xfId="26289" xr:uid="{00000000-0005-0000-0000-0000C7660000}"/>
    <cellStyle name="Normal 45 2 2 3 3 3 5" xfId="21276" xr:uid="{00000000-0005-0000-0000-000032530000}"/>
    <cellStyle name="Normal 45 2 2 3 3 4" xfId="12868" xr:uid="{00000000-0005-0000-0000-000058320000}"/>
    <cellStyle name="Normal 45 2 2 3 3 4 3" xfId="27964" xr:uid="{00000000-0005-0000-0000-0000526D0000}"/>
    <cellStyle name="Normal 45 2 2 3 3 5" xfId="7847" xr:uid="{00000000-0005-0000-0000-0000BB1E0000}"/>
    <cellStyle name="Normal 45 2 2 3 3 5 3" xfId="22947" xr:uid="{00000000-0005-0000-0000-0000B9590000}"/>
    <cellStyle name="Normal 45 2 2 3 3 7" xfId="17934" xr:uid="{00000000-0005-0000-0000-000024460000}"/>
    <cellStyle name="Normal 45 2 2 3 4" xfId="3630" xr:uid="{00000000-0005-0000-0000-0000410E0000}"/>
    <cellStyle name="Normal 45 2 2 3 4 2" xfId="13703" xr:uid="{00000000-0005-0000-0000-00009B350000}"/>
    <cellStyle name="Normal 45 2 2 3 4 2 3" xfId="28799" xr:uid="{00000000-0005-0000-0000-000095700000}"/>
    <cellStyle name="Normal 45 2 2 3 4 3" xfId="8683" xr:uid="{00000000-0005-0000-0000-0000FF210000}"/>
    <cellStyle name="Normal 45 2 2 3 4 3 3" xfId="23782" xr:uid="{00000000-0005-0000-0000-0000FC5C0000}"/>
    <cellStyle name="Normal 45 2 2 3 4 5" xfId="18769" xr:uid="{00000000-0005-0000-0000-000067490000}"/>
    <cellStyle name="Normal 45 2 2 3 5" xfId="5322" xr:uid="{00000000-0005-0000-0000-0000DE140000}"/>
    <cellStyle name="Normal 45 2 2 3 5 2" xfId="15374" xr:uid="{00000000-0005-0000-0000-0000223C0000}"/>
    <cellStyle name="Normal 45 2 2 3 5 2 3" xfId="30470" xr:uid="{00000000-0005-0000-0000-00001C770000}"/>
    <cellStyle name="Normal 45 2 2 3 5 3" xfId="10354" xr:uid="{00000000-0005-0000-0000-000086280000}"/>
    <cellStyle name="Normal 45 2 2 3 5 3 3" xfId="25453" xr:uid="{00000000-0005-0000-0000-000083630000}"/>
    <cellStyle name="Normal 45 2 2 3 5 5" xfId="20440" xr:uid="{00000000-0005-0000-0000-0000EE4F0000}"/>
    <cellStyle name="Normal 45 2 2 3 6" xfId="12032" xr:uid="{00000000-0005-0000-0000-0000142F0000}"/>
    <cellStyle name="Normal 45 2 2 3 6 3" xfId="27128" xr:uid="{00000000-0005-0000-0000-00000E6A0000}"/>
    <cellStyle name="Normal 45 2 2 3 7" xfId="7011" xr:uid="{00000000-0005-0000-0000-0000771B0000}"/>
    <cellStyle name="Normal 45 2 2 3 7 3" xfId="22111" xr:uid="{00000000-0005-0000-0000-000075560000}"/>
    <cellStyle name="Normal 45 2 2 3 9" xfId="17098" xr:uid="{00000000-0005-0000-0000-0000E0420000}"/>
    <cellStyle name="Normal 45 2 2 4" xfId="2149" xr:uid="{00000000-0005-0000-0000-000077080000}"/>
    <cellStyle name="Normal 45 2 2 4 2" xfId="2988" xr:uid="{00000000-0005-0000-0000-0000BE0B0000}"/>
    <cellStyle name="Normal 45 2 2 4 2 2" xfId="4677" xr:uid="{00000000-0005-0000-0000-000058120000}"/>
    <cellStyle name="Normal 45 2 2 4 2 2 2" xfId="14749" xr:uid="{00000000-0005-0000-0000-0000B1390000}"/>
    <cellStyle name="Normal 45 2 2 4 2 2 2 3" xfId="29845" xr:uid="{00000000-0005-0000-0000-0000AB740000}"/>
    <cellStyle name="Normal 45 2 2 4 2 2 3" xfId="9729" xr:uid="{00000000-0005-0000-0000-000015260000}"/>
    <cellStyle name="Normal 45 2 2 4 2 2 3 3" xfId="24828" xr:uid="{00000000-0005-0000-0000-000012610000}"/>
    <cellStyle name="Normal 45 2 2 4 2 2 5" xfId="19815" xr:uid="{00000000-0005-0000-0000-00007D4D0000}"/>
    <cellStyle name="Normal 45 2 2 4 2 3" xfId="6368" xr:uid="{00000000-0005-0000-0000-0000F4180000}"/>
    <cellStyle name="Normal 45 2 2 4 2 3 2" xfId="16420" xr:uid="{00000000-0005-0000-0000-000038400000}"/>
    <cellStyle name="Normal 45 2 2 4 2 3 3" xfId="11400" xr:uid="{00000000-0005-0000-0000-00009C2C0000}"/>
    <cellStyle name="Normal 45 2 2 4 2 3 3 3" xfId="26499" xr:uid="{00000000-0005-0000-0000-000099670000}"/>
    <cellStyle name="Normal 45 2 2 4 2 3 5" xfId="21486" xr:uid="{00000000-0005-0000-0000-000004540000}"/>
    <cellStyle name="Normal 45 2 2 4 2 4" xfId="13078" xr:uid="{00000000-0005-0000-0000-00002A330000}"/>
    <cellStyle name="Normal 45 2 2 4 2 4 3" xfId="28174" xr:uid="{00000000-0005-0000-0000-0000246E0000}"/>
    <cellStyle name="Normal 45 2 2 4 2 5" xfId="8057" xr:uid="{00000000-0005-0000-0000-00008D1F0000}"/>
    <cellStyle name="Normal 45 2 2 4 2 5 3" xfId="23157" xr:uid="{00000000-0005-0000-0000-00008B5A0000}"/>
    <cellStyle name="Normal 45 2 2 4 2 7" xfId="18144" xr:uid="{00000000-0005-0000-0000-0000F6460000}"/>
    <cellStyle name="Normal 45 2 2 4 3" xfId="3840" xr:uid="{00000000-0005-0000-0000-0000130F0000}"/>
    <cellStyle name="Normal 45 2 2 4 3 2" xfId="13913" xr:uid="{00000000-0005-0000-0000-00006D360000}"/>
    <cellStyle name="Normal 45 2 2 4 3 2 3" xfId="29009" xr:uid="{00000000-0005-0000-0000-000067710000}"/>
    <cellStyle name="Normal 45 2 2 4 3 3" xfId="8893" xr:uid="{00000000-0005-0000-0000-0000D1220000}"/>
    <cellStyle name="Normal 45 2 2 4 3 3 3" xfId="23992" xr:uid="{00000000-0005-0000-0000-0000CE5D0000}"/>
    <cellStyle name="Normal 45 2 2 4 3 5" xfId="18979" xr:uid="{00000000-0005-0000-0000-0000394A0000}"/>
    <cellStyle name="Normal 45 2 2 4 4" xfId="5532" xr:uid="{00000000-0005-0000-0000-0000B0150000}"/>
    <cellStyle name="Normal 45 2 2 4 4 2" xfId="15584" xr:uid="{00000000-0005-0000-0000-0000F43C0000}"/>
    <cellStyle name="Normal 45 2 2 4 4 2 3" xfId="30680" xr:uid="{00000000-0005-0000-0000-0000EE770000}"/>
    <cellStyle name="Normal 45 2 2 4 4 3" xfId="10564" xr:uid="{00000000-0005-0000-0000-000058290000}"/>
    <cellStyle name="Normal 45 2 2 4 4 3 3" xfId="25663" xr:uid="{00000000-0005-0000-0000-000055640000}"/>
    <cellStyle name="Normal 45 2 2 4 4 5" xfId="20650" xr:uid="{00000000-0005-0000-0000-0000C0500000}"/>
    <cellStyle name="Normal 45 2 2 4 5" xfId="12242" xr:uid="{00000000-0005-0000-0000-0000E62F0000}"/>
    <cellStyle name="Normal 45 2 2 4 5 3" xfId="27338" xr:uid="{00000000-0005-0000-0000-0000E06A0000}"/>
    <cellStyle name="Normal 45 2 2 4 6" xfId="7221" xr:uid="{00000000-0005-0000-0000-0000491C0000}"/>
    <cellStyle name="Normal 45 2 2 4 6 3" xfId="22321" xr:uid="{00000000-0005-0000-0000-000047570000}"/>
    <cellStyle name="Normal 45 2 2 4 8" xfId="17308" xr:uid="{00000000-0005-0000-0000-0000B2430000}"/>
    <cellStyle name="Normal 45 2 2 5" xfId="2570" xr:uid="{00000000-0005-0000-0000-00001C0A0000}"/>
    <cellStyle name="Normal 45 2 2 5 2" xfId="4259" xr:uid="{00000000-0005-0000-0000-0000B6100000}"/>
    <cellStyle name="Normal 45 2 2 5 2 2" xfId="14331" xr:uid="{00000000-0005-0000-0000-00000F380000}"/>
    <cellStyle name="Normal 45 2 2 5 2 2 3" xfId="29427" xr:uid="{00000000-0005-0000-0000-000009730000}"/>
    <cellStyle name="Normal 45 2 2 5 2 3" xfId="9311" xr:uid="{00000000-0005-0000-0000-000073240000}"/>
    <cellStyle name="Normal 45 2 2 5 2 3 3" xfId="24410" xr:uid="{00000000-0005-0000-0000-0000705F0000}"/>
    <cellStyle name="Normal 45 2 2 5 2 5" xfId="19397" xr:uid="{00000000-0005-0000-0000-0000DB4B0000}"/>
    <cellStyle name="Normal 45 2 2 5 3" xfId="5950" xr:uid="{00000000-0005-0000-0000-000052170000}"/>
    <cellStyle name="Normal 45 2 2 5 3 2" xfId="16002" xr:uid="{00000000-0005-0000-0000-0000963E0000}"/>
    <cellStyle name="Normal 45 2 2 5 3 3" xfId="10982" xr:uid="{00000000-0005-0000-0000-0000FA2A0000}"/>
    <cellStyle name="Normal 45 2 2 5 3 3 3" xfId="26081" xr:uid="{00000000-0005-0000-0000-0000F7650000}"/>
    <cellStyle name="Normal 45 2 2 5 3 5" xfId="21068" xr:uid="{00000000-0005-0000-0000-000062520000}"/>
    <cellStyle name="Normal 45 2 2 5 4" xfId="12660" xr:uid="{00000000-0005-0000-0000-000088310000}"/>
    <cellStyle name="Normal 45 2 2 5 4 3" xfId="27756" xr:uid="{00000000-0005-0000-0000-0000826C0000}"/>
    <cellStyle name="Normal 45 2 2 5 5" xfId="7639" xr:uid="{00000000-0005-0000-0000-0000EB1D0000}"/>
    <cellStyle name="Normal 45 2 2 5 5 3" xfId="22739" xr:uid="{00000000-0005-0000-0000-0000E9580000}"/>
    <cellStyle name="Normal 45 2 2 5 7" xfId="17726" xr:uid="{00000000-0005-0000-0000-000054450000}"/>
    <cellStyle name="Normal 45 2 2 6" xfId="3422" xr:uid="{00000000-0005-0000-0000-0000710D0000}"/>
    <cellStyle name="Normal 45 2 2 6 2" xfId="13495" xr:uid="{00000000-0005-0000-0000-0000CB340000}"/>
    <cellStyle name="Normal 45 2 2 6 2 3" xfId="28591" xr:uid="{00000000-0005-0000-0000-0000C56F0000}"/>
    <cellStyle name="Normal 45 2 2 6 3" xfId="8475" xr:uid="{00000000-0005-0000-0000-00002F210000}"/>
    <cellStyle name="Normal 45 2 2 6 3 3" xfId="23574" xr:uid="{00000000-0005-0000-0000-00002C5C0000}"/>
    <cellStyle name="Normal 45 2 2 6 5" xfId="18561" xr:uid="{00000000-0005-0000-0000-000097480000}"/>
    <cellStyle name="Normal 45 2 2 7" xfId="5114" xr:uid="{00000000-0005-0000-0000-00000E140000}"/>
    <cellStyle name="Normal 45 2 2 7 2" xfId="15166" xr:uid="{00000000-0005-0000-0000-0000523B0000}"/>
    <cellStyle name="Normal 45 2 2 7 2 3" xfId="30262" xr:uid="{00000000-0005-0000-0000-00004C760000}"/>
    <cellStyle name="Normal 45 2 2 7 3" xfId="10146" xr:uid="{00000000-0005-0000-0000-0000B6270000}"/>
    <cellStyle name="Normal 45 2 2 7 3 3" xfId="25245" xr:uid="{00000000-0005-0000-0000-0000B3620000}"/>
    <cellStyle name="Normal 45 2 2 7 5" xfId="20232" xr:uid="{00000000-0005-0000-0000-00001E4F0000}"/>
    <cellStyle name="Normal 45 2 2 8" xfId="11824" xr:uid="{00000000-0005-0000-0000-0000442E0000}"/>
    <cellStyle name="Normal 45 2 2 8 3" xfId="26920" xr:uid="{00000000-0005-0000-0000-00003E690000}"/>
    <cellStyle name="Normal 45 2 2 9" xfId="6803" xr:uid="{00000000-0005-0000-0000-0000A71A0000}"/>
    <cellStyle name="Normal 45 2 2 9 3" xfId="21903" xr:uid="{00000000-0005-0000-0000-0000A5550000}"/>
    <cellStyle name="Normal 45 2 3" xfId="1769" xr:uid="{00000000-0005-0000-0000-0000FB060000}"/>
    <cellStyle name="Normal 45 2 3 10" xfId="16942" xr:uid="{00000000-0005-0000-0000-000044420000}"/>
    <cellStyle name="Normal 45 2 3 2" xfId="1988" xr:uid="{00000000-0005-0000-0000-0000D6070000}"/>
    <cellStyle name="Normal 45 2 3 2 2" xfId="2409" xr:uid="{00000000-0005-0000-0000-00007B090000}"/>
    <cellStyle name="Normal 45 2 3 2 2 2" xfId="3248" xr:uid="{00000000-0005-0000-0000-0000C20C0000}"/>
    <cellStyle name="Normal 45 2 3 2 2 2 2" xfId="4937" xr:uid="{00000000-0005-0000-0000-00005C130000}"/>
    <cellStyle name="Normal 45 2 3 2 2 2 2 2" xfId="15009" xr:uid="{00000000-0005-0000-0000-0000B53A0000}"/>
    <cellStyle name="Normal 45 2 3 2 2 2 2 2 3" xfId="30105" xr:uid="{00000000-0005-0000-0000-0000AF750000}"/>
    <cellStyle name="Normal 45 2 3 2 2 2 2 3" xfId="9989" xr:uid="{00000000-0005-0000-0000-000019270000}"/>
    <cellStyle name="Normal 45 2 3 2 2 2 2 3 3" xfId="25088" xr:uid="{00000000-0005-0000-0000-000016620000}"/>
    <cellStyle name="Normal 45 2 3 2 2 2 2 5" xfId="20075" xr:uid="{00000000-0005-0000-0000-0000814E0000}"/>
    <cellStyle name="Normal 45 2 3 2 2 2 3" xfId="6628" xr:uid="{00000000-0005-0000-0000-0000F8190000}"/>
    <cellStyle name="Normal 45 2 3 2 2 2 3 2" xfId="16680" xr:uid="{00000000-0005-0000-0000-00003C410000}"/>
    <cellStyle name="Normal 45 2 3 2 2 2 3 3" xfId="11660" xr:uid="{00000000-0005-0000-0000-0000A02D0000}"/>
    <cellStyle name="Normal 45 2 3 2 2 2 3 3 3" xfId="26759" xr:uid="{00000000-0005-0000-0000-00009D680000}"/>
    <cellStyle name="Normal 45 2 3 2 2 2 3 5" xfId="21746" xr:uid="{00000000-0005-0000-0000-000008550000}"/>
    <cellStyle name="Normal 45 2 3 2 2 2 4" xfId="13338" xr:uid="{00000000-0005-0000-0000-00002E340000}"/>
    <cellStyle name="Normal 45 2 3 2 2 2 4 3" xfId="28434" xr:uid="{00000000-0005-0000-0000-0000286F0000}"/>
    <cellStyle name="Normal 45 2 3 2 2 2 5" xfId="8317" xr:uid="{00000000-0005-0000-0000-000091200000}"/>
    <cellStyle name="Normal 45 2 3 2 2 2 5 3" xfId="23417" xr:uid="{00000000-0005-0000-0000-00008F5B0000}"/>
    <cellStyle name="Normal 45 2 3 2 2 2 7" xfId="18404" xr:uid="{00000000-0005-0000-0000-0000FA470000}"/>
    <cellStyle name="Normal 45 2 3 2 2 3" xfId="4100" xr:uid="{00000000-0005-0000-0000-000017100000}"/>
    <cellStyle name="Normal 45 2 3 2 2 3 2" xfId="14173" xr:uid="{00000000-0005-0000-0000-000071370000}"/>
    <cellStyle name="Normal 45 2 3 2 2 3 2 3" xfId="29269" xr:uid="{00000000-0005-0000-0000-00006B720000}"/>
    <cellStyle name="Normal 45 2 3 2 2 3 3" xfId="9153" xr:uid="{00000000-0005-0000-0000-0000D5230000}"/>
    <cellStyle name="Normal 45 2 3 2 2 3 3 3" xfId="24252" xr:uid="{00000000-0005-0000-0000-0000D25E0000}"/>
    <cellStyle name="Normal 45 2 3 2 2 3 5" xfId="19239" xr:uid="{00000000-0005-0000-0000-00003D4B0000}"/>
    <cellStyle name="Normal 45 2 3 2 2 4" xfId="5792" xr:uid="{00000000-0005-0000-0000-0000B4160000}"/>
    <cellStyle name="Normal 45 2 3 2 2 4 2" xfId="15844" xr:uid="{00000000-0005-0000-0000-0000F83D0000}"/>
    <cellStyle name="Normal 45 2 3 2 2 4 3" xfId="10824" xr:uid="{00000000-0005-0000-0000-00005C2A0000}"/>
    <cellStyle name="Normal 45 2 3 2 2 4 3 3" xfId="25923" xr:uid="{00000000-0005-0000-0000-000059650000}"/>
    <cellStyle name="Normal 45 2 3 2 2 4 5" xfId="20910" xr:uid="{00000000-0005-0000-0000-0000C4510000}"/>
    <cellStyle name="Normal 45 2 3 2 2 5" xfId="12502" xr:uid="{00000000-0005-0000-0000-0000EA300000}"/>
    <cellStyle name="Normal 45 2 3 2 2 5 3" xfId="27598" xr:uid="{00000000-0005-0000-0000-0000E46B0000}"/>
    <cellStyle name="Normal 45 2 3 2 2 6" xfId="7481" xr:uid="{00000000-0005-0000-0000-00004D1D0000}"/>
    <cellStyle name="Normal 45 2 3 2 2 6 3" xfId="22581" xr:uid="{00000000-0005-0000-0000-00004B580000}"/>
    <cellStyle name="Normal 45 2 3 2 2 8" xfId="17568" xr:uid="{00000000-0005-0000-0000-0000B6440000}"/>
    <cellStyle name="Normal 45 2 3 2 3" xfId="2830" xr:uid="{00000000-0005-0000-0000-0000200B0000}"/>
    <cellStyle name="Normal 45 2 3 2 3 2" xfId="4519" xr:uid="{00000000-0005-0000-0000-0000BA110000}"/>
    <cellStyle name="Normal 45 2 3 2 3 2 2" xfId="14591" xr:uid="{00000000-0005-0000-0000-000013390000}"/>
    <cellStyle name="Normal 45 2 3 2 3 2 2 3" xfId="29687" xr:uid="{00000000-0005-0000-0000-00000D740000}"/>
    <cellStyle name="Normal 45 2 3 2 3 2 3" xfId="9571" xr:uid="{00000000-0005-0000-0000-000077250000}"/>
    <cellStyle name="Normal 45 2 3 2 3 2 3 3" xfId="24670" xr:uid="{00000000-0005-0000-0000-000074600000}"/>
    <cellStyle name="Normal 45 2 3 2 3 2 5" xfId="19657" xr:uid="{00000000-0005-0000-0000-0000DF4C0000}"/>
    <cellStyle name="Normal 45 2 3 2 3 3" xfId="6210" xr:uid="{00000000-0005-0000-0000-000056180000}"/>
    <cellStyle name="Normal 45 2 3 2 3 3 2" xfId="16262" xr:uid="{00000000-0005-0000-0000-00009A3F0000}"/>
    <cellStyle name="Normal 45 2 3 2 3 3 3" xfId="11242" xr:uid="{00000000-0005-0000-0000-0000FE2B0000}"/>
    <cellStyle name="Normal 45 2 3 2 3 3 3 3" xfId="26341" xr:uid="{00000000-0005-0000-0000-0000FB660000}"/>
    <cellStyle name="Normal 45 2 3 2 3 3 5" xfId="21328" xr:uid="{00000000-0005-0000-0000-000066530000}"/>
    <cellStyle name="Normal 45 2 3 2 3 4" xfId="12920" xr:uid="{00000000-0005-0000-0000-00008C320000}"/>
    <cellStyle name="Normal 45 2 3 2 3 4 3" xfId="28016" xr:uid="{00000000-0005-0000-0000-0000866D0000}"/>
    <cellStyle name="Normal 45 2 3 2 3 5" xfId="7899" xr:uid="{00000000-0005-0000-0000-0000EF1E0000}"/>
    <cellStyle name="Normal 45 2 3 2 3 5 3" xfId="22999" xr:uid="{00000000-0005-0000-0000-0000ED590000}"/>
    <cellStyle name="Normal 45 2 3 2 3 7" xfId="17986" xr:uid="{00000000-0005-0000-0000-000058460000}"/>
    <cellStyle name="Normal 45 2 3 2 4" xfId="3682" xr:uid="{00000000-0005-0000-0000-0000750E0000}"/>
    <cellStyle name="Normal 45 2 3 2 4 2" xfId="13755" xr:uid="{00000000-0005-0000-0000-0000CF350000}"/>
    <cellStyle name="Normal 45 2 3 2 4 2 3" xfId="28851" xr:uid="{00000000-0005-0000-0000-0000C9700000}"/>
    <cellStyle name="Normal 45 2 3 2 4 3" xfId="8735" xr:uid="{00000000-0005-0000-0000-000033220000}"/>
    <cellStyle name="Normal 45 2 3 2 4 3 3" xfId="23834" xr:uid="{00000000-0005-0000-0000-0000305D0000}"/>
    <cellStyle name="Normal 45 2 3 2 4 5" xfId="18821" xr:uid="{00000000-0005-0000-0000-00009B490000}"/>
    <cellStyle name="Normal 45 2 3 2 5" xfId="5374" xr:uid="{00000000-0005-0000-0000-000012150000}"/>
    <cellStyle name="Normal 45 2 3 2 5 2" xfId="15426" xr:uid="{00000000-0005-0000-0000-0000563C0000}"/>
    <cellStyle name="Normal 45 2 3 2 5 2 3" xfId="30522" xr:uid="{00000000-0005-0000-0000-000050770000}"/>
    <cellStyle name="Normal 45 2 3 2 5 3" xfId="10406" xr:uid="{00000000-0005-0000-0000-0000BA280000}"/>
    <cellStyle name="Normal 45 2 3 2 5 3 3" xfId="25505" xr:uid="{00000000-0005-0000-0000-0000B7630000}"/>
    <cellStyle name="Normal 45 2 3 2 5 5" xfId="20492" xr:uid="{00000000-0005-0000-0000-000022500000}"/>
    <cellStyle name="Normal 45 2 3 2 6" xfId="12084" xr:uid="{00000000-0005-0000-0000-0000482F0000}"/>
    <cellStyle name="Normal 45 2 3 2 6 3" xfId="27180" xr:uid="{00000000-0005-0000-0000-0000426A0000}"/>
    <cellStyle name="Normal 45 2 3 2 7" xfId="7063" xr:uid="{00000000-0005-0000-0000-0000AB1B0000}"/>
    <cellStyle name="Normal 45 2 3 2 7 3" xfId="22163" xr:uid="{00000000-0005-0000-0000-0000A9560000}"/>
    <cellStyle name="Normal 45 2 3 2 9" xfId="17150" xr:uid="{00000000-0005-0000-0000-000014430000}"/>
    <cellStyle name="Normal 45 2 3 3" xfId="2201" xr:uid="{00000000-0005-0000-0000-0000AB080000}"/>
    <cellStyle name="Normal 45 2 3 3 2" xfId="3040" xr:uid="{00000000-0005-0000-0000-0000F20B0000}"/>
    <cellStyle name="Normal 45 2 3 3 2 2" xfId="4729" xr:uid="{00000000-0005-0000-0000-00008C120000}"/>
    <cellStyle name="Normal 45 2 3 3 2 2 2" xfId="14801" xr:uid="{00000000-0005-0000-0000-0000E5390000}"/>
    <cellStyle name="Normal 45 2 3 3 2 2 2 3" xfId="29897" xr:uid="{00000000-0005-0000-0000-0000DF740000}"/>
    <cellStyle name="Normal 45 2 3 3 2 2 3" xfId="9781" xr:uid="{00000000-0005-0000-0000-000049260000}"/>
    <cellStyle name="Normal 45 2 3 3 2 2 3 3" xfId="24880" xr:uid="{00000000-0005-0000-0000-000046610000}"/>
    <cellStyle name="Normal 45 2 3 3 2 2 5" xfId="19867" xr:uid="{00000000-0005-0000-0000-0000B14D0000}"/>
    <cellStyle name="Normal 45 2 3 3 2 3" xfId="6420" xr:uid="{00000000-0005-0000-0000-000028190000}"/>
    <cellStyle name="Normal 45 2 3 3 2 3 2" xfId="16472" xr:uid="{00000000-0005-0000-0000-00006C400000}"/>
    <cellStyle name="Normal 45 2 3 3 2 3 3" xfId="11452" xr:uid="{00000000-0005-0000-0000-0000D02C0000}"/>
    <cellStyle name="Normal 45 2 3 3 2 3 3 3" xfId="26551" xr:uid="{00000000-0005-0000-0000-0000CD670000}"/>
    <cellStyle name="Normal 45 2 3 3 2 3 5" xfId="21538" xr:uid="{00000000-0005-0000-0000-000038540000}"/>
    <cellStyle name="Normal 45 2 3 3 2 4" xfId="13130" xr:uid="{00000000-0005-0000-0000-00005E330000}"/>
    <cellStyle name="Normal 45 2 3 3 2 4 3" xfId="28226" xr:uid="{00000000-0005-0000-0000-0000586E0000}"/>
    <cellStyle name="Normal 45 2 3 3 2 5" xfId="8109" xr:uid="{00000000-0005-0000-0000-0000C11F0000}"/>
    <cellStyle name="Normal 45 2 3 3 2 5 3" xfId="23209" xr:uid="{00000000-0005-0000-0000-0000BF5A0000}"/>
    <cellStyle name="Normal 45 2 3 3 2 7" xfId="18196" xr:uid="{00000000-0005-0000-0000-00002A470000}"/>
    <cellStyle name="Normal 45 2 3 3 3" xfId="3892" xr:uid="{00000000-0005-0000-0000-0000470F0000}"/>
    <cellStyle name="Normal 45 2 3 3 3 2" xfId="13965" xr:uid="{00000000-0005-0000-0000-0000A1360000}"/>
    <cellStyle name="Normal 45 2 3 3 3 2 3" xfId="29061" xr:uid="{00000000-0005-0000-0000-00009B710000}"/>
    <cellStyle name="Normal 45 2 3 3 3 3" xfId="8945" xr:uid="{00000000-0005-0000-0000-000005230000}"/>
    <cellStyle name="Normal 45 2 3 3 3 3 3" xfId="24044" xr:uid="{00000000-0005-0000-0000-0000025E0000}"/>
    <cellStyle name="Normal 45 2 3 3 3 5" xfId="19031" xr:uid="{00000000-0005-0000-0000-00006D4A0000}"/>
    <cellStyle name="Normal 45 2 3 3 4" xfId="5584" xr:uid="{00000000-0005-0000-0000-0000E4150000}"/>
    <cellStyle name="Normal 45 2 3 3 4 2" xfId="15636" xr:uid="{00000000-0005-0000-0000-0000283D0000}"/>
    <cellStyle name="Normal 45 2 3 3 4 2 3" xfId="30732" xr:uid="{00000000-0005-0000-0000-000022780000}"/>
    <cellStyle name="Normal 45 2 3 3 4 3" xfId="10616" xr:uid="{00000000-0005-0000-0000-00008C290000}"/>
    <cellStyle name="Normal 45 2 3 3 4 3 3" xfId="25715" xr:uid="{00000000-0005-0000-0000-000089640000}"/>
    <cellStyle name="Normal 45 2 3 3 4 5" xfId="20702" xr:uid="{00000000-0005-0000-0000-0000F4500000}"/>
    <cellStyle name="Normal 45 2 3 3 5" xfId="12294" xr:uid="{00000000-0005-0000-0000-00001A300000}"/>
    <cellStyle name="Normal 45 2 3 3 5 3" xfId="27390" xr:uid="{00000000-0005-0000-0000-0000146B0000}"/>
    <cellStyle name="Normal 45 2 3 3 6" xfId="7273" xr:uid="{00000000-0005-0000-0000-00007D1C0000}"/>
    <cellStyle name="Normal 45 2 3 3 6 3" xfId="22373" xr:uid="{00000000-0005-0000-0000-00007B570000}"/>
    <cellStyle name="Normal 45 2 3 3 8" xfId="17360" xr:uid="{00000000-0005-0000-0000-0000E6430000}"/>
    <cellStyle name="Normal 45 2 3 4" xfId="2622" xr:uid="{00000000-0005-0000-0000-0000500A0000}"/>
    <cellStyle name="Normal 45 2 3 4 2" xfId="4311" xr:uid="{00000000-0005-0000-0000-0000EA100000}"/>
    <cellStyle name="Normal 45 2 3 4 2 2" xfId="14383" xr:uid="{00000000-0005-0000-0000-000043380000}"/>
    <cellStyle name="Normal 45 2 3 4 2 2 3" xfId="29479" xr:uid="{00000000-0005-0000-0000-00003D730000}"/>
    <cellStyle name="Normal 45 2 3 4 2 3" xfId="9363" xr:uid="{00000000-0005-0000-0000-0000A7240000}"/>
    <cellStyle name="Normal 45 2 3 4 2 3 3" xfId="24462" xr:uid="{00000000-0005-0000-0000-0000A45F0000}"/>
    <cellStyle name="Normal 45 2 3 4 2 5" xfId="19449" xr:uid="{00000000-0005-0000-0000-00000F4C0000}"/>
    <cellStyle name="Normal 45 2 3 4 3" xfId="6002" xr:uid="{00000000-0005-0000-0000-000086170000}"/>
    <cellStyle name="Normal 45 2 3 4 3 2" xfId="16054" xr:uid="{00000000-0005-0000-0000-0000CA3E0000}"/>
    <cellStyle name="Normal 45 2 3 4 3 3" xfId="11034" xr:uid="{00000000-0005-0000-0000-00002E2B0000}"/>
    <cellStyle name="Normal 45 2 3 4 3 3 3" xfId="26133" xr:uid="{00000000-0005-0000-0000-00002B660000}"/>
    <cellStyle name="Normal 45 2 3 4 3 5" xfId="21120" xr:uid="{00000000-0005-0000-0000-000096520000}"/>
    <cellStyle name="Normal 45 2 3 4 4" xfId="12712" xr:uid="{00000000-0005-0000-0000-0000BC310000}"/>
    <cellStyle name="Normal 45 2 3 4 4 3" xfId="27808" xr:uid="{00000000-0005-0000-0000-0000B66C0000}"/>
    <cellStyle name="Normal 45 2 3 4 5" xfId="7691" xr:uid="{00000000-0005-0000-0000-00001F1E0000}"/>
    <cellStyle name="Normal 45 2 3 4 5 3" xfId="22791" xr:uid="{00000000-0005-0000-0000-00001D590000}"/>
    <cellStyle name="Normal 45 2 3 4 7" xfId="17778" xr:uid="{00000000-0005-0000-0000-000088450000}"/>
    <cellStyle name="Normal 45 2 3 5" xfId="3474" xr:uid="{00000000-0005-0000-0000-0000A50D0000}"/>
    <cellStyle name="Normal 45 2 3 5 2" xfId="13547" xr:uid="{00000000-0005-0000-0000-0000FF340000}"/>
    <cellStyle name="Normal 45 2 3 5 2 3" xfId="28643" xr:uid="{00000000-0005-0000-0000-0000F96F0000}"/>
    <cellStyle name="Normal 45 2 3 5 3" xfId="8527" xr:uid="{00000000-0005-0000-0000-000063210000}"/>
    <cellStyle name="Normal 45 2 3 5 3 3" xfId="23626" xr:uid="{00000000-0005-0000-0000-0000605C0000}"/>
    <cellStyle name="Normal 45 2 3 5 5" xfId="18613" xr:uid="{00000000-0005-0000-0000-0000CB480000}"/>
    <cellStyle name="Normal 45 2 3 6" xfId="5166" xr:uid="{00000000-0005-0000-0000-000042140000}"/>
    <cellStyle name="Normal 45 2 3 6 2" xfId="15218" xr:uid="{00000000-0005-0000-0000-0000863B0000}"/>
    <cellStyle name="Normal 45 2 3 6 2 3" xfId="30314" xr:uid="{00000000-0005-0000-0000-000080760000}"/>
    <cellStyle name="Normal 45 2 3 6 3" xfId="10198" xr:uid="{00000000-0005-0000-0000-0000EA270000}"/>
    <cellStyle name="Normal 45 2 3 6 3 3" xfId="25297" xr:uid="{00000000-0005-0000-0000-0000E7620000}"/>
    <cellStyle name="Normal 45 2 3 6 5" xfId="20284" xr:uid="{00000000-0005-0000-0000-0000524F0000}"/>
    <cellStyle name="Normal 45 2 3 7" xfId="11876" xr:uid="{00000000-0005-0000-0000-0000782E0000}"/>
    <cellStyle name="Normal 45 2 3 7 3" xfId="26972" xr:uid="{00000000-0005-0000-0000-000072690000}"/>
    <cellStyle name="Normal 45 2 3 8" xfId="6855" xr:uid="{00000000-0005-0000-0000-0000DB1A0000}"/>
    <cellStyle name="Normal 45 2 3 8 3" xfId="21955" xr:uid="{00000000-0005-0000-0000-0000D9550000}"/>
    <cellStyle name="Normal 45 2 4" xfId="1882" xr:uid="{00000000-0005-0000-0000-00006C070000}"/>
    <cellStyle name="Normal 45 2 4 2" xfId="2305" xr:uid="{00000000-0005-0000-0000-000013090000}"/>
    <cellStyle name="Normal 45 2 4 2 2" xfId="3144" xr:uid="{00000000-0005-0000-0000-00005A0C0000}"/>
    <cellStyle name="Normal 45 2 4 2 2 2" xfId="4833" xr:uid="{00000000-0005-0000-0000-0000F4120000}"/>
    <cellStyle name="Normal 45 2 4 2 2 2 2" xfId="14905" xr:uid="{00000000-0005-0000-0000-00004D3A0000}"/>
    <cellStyle name="Normal 45 2 4 2 2 2 2 3" xfId="30001" xr:uid="{00000000-0005-0000-0000-000047750000}"/>
    <cellStyle name="Normal 45 2 4 2 2 2 3" xfId="9885" xr:uid="{00000000-0005-0000-0000-0000B1260000}"/>
    <cellStyle name="Normal 45 2 4 2 2 2 3 3" xfId="24984" xr:uid="{00000000-0005-0000-0000-0000AE610000}"/>
    <cellStyle name="Normal 45 2 4 2 2 2 5" xfId="19971" xr:uid="{00000000-0005-0000-0000-0000194E0000}"/>
    <cellStyle name="Normal 45 2 4 2 2 3" xfId="6524" xr:uid="{00000000-0005-0000-0000-000090190000}"/>
    <cellStyle name="Normal 45 2 4 2 2 3 2" xfId="16576" xr:uid="{00000000-0005-0000-0000-0000D4400000}"/>
    <cellStyle name="Normal 45 2 4 2 2 3 3" xfId="11556" xr:uid="{00000000-0005-0000-0000-0000382D0000}"/>
    <cellStyle name="Normal 45 2 4 2 2 3 3 3" xfId="26655" xr:uid="{00000000-0005-0000-0000-000035680000}"/>
    <cellStyle name="Normal 45 2 4 2 2 3 5" xfId="21642" xr:uid="{00000000-0005-0000-0000-0000A0540000}"/>
    <cellStyle name="Normal 45 2 4 2 2 4" xfId="13234" xr:uid="{00000000-0005-0000-0000-0000C6330000}"/>
    <cellStyle name="Normal 45 2 4 2 2 4 3" xfId="28330" xr:uid="{00000000-0005-0000-0000-0000C06E0000}"/>
    <cellStyle name="Normal 45 2 4 2 2 5" xfId="8213" xr:uid="{00000000-0005-0000-0000-000029200000}"/>
    <cellStyle name="Normal 45 2 4 2 2 5 3" xfId="23313" xr:uid="{00000000-0005-0000-0000-0000275B0000}"/>
    <cellStyle name="Normal 45 2 4 2 2 7" xfId="18300" xr:uid="{00000000-0005-0000-0000-000092470000}"/>
    <cellStyle name="Normal 45 2 4 2 3" xfId="3996" xr:uid="{00000000-0005-0000-0000-0000AF0F0000}"/>
    <cellStyle name="Normal 45 2 4 2 3 2" xfId="14069" xr:uid="{00000000-0005-0000-0000-000009370000}"/>
    <cellStyle name="Normal 45 2 4 2 3 2 3" xfId="29165" xr:uid="{00000000-0005-0000-0000-000003720000}"/>
    <cellStyle name="Normal 45 2 4 2 3 3" xfId="9049" xr:uid="{00000000-0005-0000-0000-00006D230000}"/>
    <cellStyle name="Normal 45 2 4 2 3 3 3" xfId="24148" xr:uid="{00000000-0005-0000-0000-00006A5E0000}"/>
    <cellStyle name="Normal 45 2 4 2 3 5" xfId="19135" xr:uid="{00000000-0005-0000-0000-0000D54A0000}"/>
    <cellStyle name="Normal 45 2 4 2 4" xfId="5688" xr:uid="{00000000-0005-0000-0000-00004C160000}"/>
    <cellStyle name="Normal 45 2 4 2 4 2" xfId="15740" xr:uid="{00000000-0005-0000-0000-0000903D0000}"/>
    <cellStyle name="Normal 45 2 4 2 4 2 3" xfId="30836" xr:uid="{00000000-0005-0000-0000-00008A780000}"/>
    <cellStyle name="Normal 45 2 4 2 4 3" xfId="10720" xr:uid="{00000000-0005-0000-0000-0000F4290000}"/>
    <cellStyle name="Normal 45 2 4 2 4 3 3" xfId="25819" xr:uid="{00000000-0005-0000-0000-0000F1640000}"/>
    <cellStyle name="Normal 45 2 4 2 4 5" xfId="20806" xr:uid="{00000000-0005-0000-0000-00005C510000}"/>
    <cellStyle name="Normal 45 2 4 2 5" xfId="12398" xr:uid="{00000000-0005-0000-0000-000082300000}"/>
    <cellStyle name="Normal 45 2 4 2 5 3" xfId="27494" xr:uid="{00000000-0005-0000-0000-00007C6B0000}"/>
    <cellStyle name="Normal 45 2 4 2 6" xfId="7377" xr:uid="{00000000-0005-0000-0000-0000E51C0000}"/>
    <cellStyle name="Normal 45 2 4 2 6 3" xfId="22477" xr:uid="{00000000-0005-0000-0000-0000E3570000}"/>
    <cellStyle name="Normal 45 2 4 2 8" xfId="17464" xr:uid="{00000000-0005-0000-0000-00004E440000}"/>
    <cellStyle name="Normal 45 2 4 3" xfId="2726" xr:uid="{00000000-0005-0000-0000-0000B80A0000}"/>
    <cellStyle name="Normal 45 2 4 3 2" xfId="4415" xr:uid="{00000000-0005-0000-0000-000052110000}"/>
    <cellStyle name="Normal 45 2 4 3 2 2" xfId="14487" xr:uid="{00000000-0005-0000-0000-0000AB380000}"/>
    <cellStyle name="Normal 45 2 4 3 2 2 3" xfId="29583" xr:uid="{00000000-0005-0000-0000-0000A5730000}"/>
    <cellStyle name="Normal 45 2 4 3 2 3" xfId="9467" xr:uid="{00000000-0005-0000-0000-00000F250000}"/>
    <cellStyle name="Normal 45 2 4 3 2 3 3" xfId="24566" xr:uid="{00000000-0005-0000-0000-00000C600000}"/>
    <cellStyle name="Normal 45 2 4 3 2 5" xfId="19553" xr:uid="{00000000-0005-0000-0000-0000774C0000}"/>
    <cellStyle name="Normal 45 2 4 3 3" xfId="6106" xr:uid="{00000000-0005-0000-0000-0000EE170000}"/>
    <cellStyle name="Normal 45 2 4 3 3 2" xfId="16158" xr:uid="{00000000-0005-0000-0000-0000323F0000}"/>
    <cellStyle name="Normal 45 2 4 3 3 3" xfId="11138" xr:uid="{00000000-0005-0000-0000-0000962B0000}"/>
    <cellStyle name="Normal 45 2 4 3 3 3 3" xfId="26237" xr:uid="{00000000-0005-0000-0000-000093660000}"/>
    <cellStyle name="Normal 45 2 4 3 3 5" xfId="21224" xr:uid="{00000000-0005-0000-0000-0000FE520000}"/>
    <cellStyle name="Normal 45 2 4 3 4" xfId="12816" xr:uid="{00000000-0005-0000-0000-000024320000}"/>
    <cellStyle name="Normal 45 2 4 3 4 3" xfId="27912" xr:uid="{00000000-0005-0000-0000-00001E6D0000}"/>
    <cellStyle name="Normal 45 2 4 3 5" xfId="7795" xr:uid="{00000000-0005-0000-0000-0000871E0000}"/>
    <cellStyle name="Normal 45 2 4 3 5 3" xfId="22895" xr:uid="{00000000-0005-0000-0000-000085590000}"/>
    <cellStyle name="Normal 45 2 4 3 7" xfId="17882" xr:uid="{00000000-0005-0000-0000-0000F0450000}"/>
    <cellStyle name="Normal 45 2 4 4" xfId="3578" xr:uid="{00000000-0005-0000-0000-00000D0E0000}"/>
    <cellStyle name="Normal 45 2 4 4 2" xfId="13651" xr:uid="{00000000-0005-0000-0000-000067350000}"/>
    <cellStyle name="Normal 45 2 4 4 2 3" xfId="28747" xr:uid="{00000000-0005-0000-0000-000061700000}"/>
    <cellStyle name="Normal 45 2 4 4 3" xfId="8631" xr:uid="{00000000-0005-0000-0000-0000CB210000}"/>
    <cellStyle name="Normal 45 2 4 4 3 3" xfId="23730" xr:uid="{00000000-0005-0000-0000-0000C85C0000}"/>
    <cellStyle name="Normal 45 2 4 4 5" xfId="18717" xr:uid="{00000000-0005-0000-0000-000033490000}"/>
    <cellStyle name="Normal 45 2 4 5" xfId="5270" xr:uid="{00000000-0005-0000-0000-0000AA140000}"/>
    <cellStyle name="Normal 45 2 4 5 2" xfId="15322" xr:uid="{00000000-0005-0000-0000-0000EE3B0000}"/>
    <cellStyle name="Normal 45 2 4 5 2 3" xfId="30418" xr:uid="{00000000-0005-0000-0000-0000E8760000}"/>
    <cellStyle name="Normal 45 2 4 5 3" xfId="10302" xr:uid="{00000000-0005-0000-0000-000052280000}"/>
    <cellStyle name="Normal 45 2 4 5 3 3" xfId="25401" xr:uid="{00000000-0005-0000-0000-00004F630000}"/>
    <cellStyle name="Normal 45 2 4 5 5" xfId="20388" xr:uid="{00000000-0005-0000-0000-0000BA4F0000}"/>
    <cellStyle name="Normal 45 2 4 6" xfId="11980" xr:uid="{00000000-0005-0000-0000-0000E02E0000}"/>
    <cellStyle name="Normal 45 2 4 6 3" xfId="27076" xr:uid="{00000000-0005-0000-0000-0000DA690000}"/>
    <cellStyle name="Normal 45 2 4 7" xfId="6959" xr:uid="{00000000-0005-0000-0000-0000431B0000}"/>
    <cellStyle name="Normal 45 2 4 7 3" xfId="22059" xr:uid="{00000000-0005-0000-0000-000041560000}"/>
    <cellStyle name="Normal 45 2 4 9" xfId="17046" xr:uid="{00000000-0005-0000-0000-0000AC420000}"/>
    <cellStyle name="Normal 45 2 5" xfId="2095" xr:uid="{00000000-0005-0000-0000-000041080000}"/>
    <cellStyle name="Normal 45 2 5 2" xfId="2936" xr:uid="{00000000-0005-0000-0000-00008A0B0000}"/>
    <cellStyle name="Normal 45 2 5 2 2" xfId="4625" xr:uid="{00000000-0005-0000-0000-000024120000}"/>
    <cellStyle name="Normal 45 2 5 2 2 2" xfId="14697" xr:uid="{00000000-0005-0000-0000-00007D390000}"/>
    <cellStyle name="Normal 45 2 5 2 2 2 3" xfId="29793" xr:uid="{00000000-0005-0000-0000-000077740000}"/>
    <cellStyle name="Normal 45 2 5 2 2 3" xfId="9677" xr:uid="{00000000-0005-0000-0000-0000E1250000}"/>
    <cellStyle name="Normal 45 2 5 2 2 3 3" xfId="24776" xr:uid="{00000000-0005-0000-0000-0000DE600000}"/>
    <cellStyle name="Normal 45 2 5 2 2 5" xfId="19763" xr:uid="{00000000-0005-0000-0000-0000494D0000}"/>
    <cellStyle name="Normal 45 2 5 2 3" xfId="6316" xr:uid="{00000000-0005-0000-0000-0000C0180000}"/>
    <cellStyle name="Normal 45 2 5 2 3 2" xfId="16368" xr:uid="{00000000-0005-0000-0000-000004400000}"/>
    <cellStyle name="Normal 45 2 5 2 3 3" xfId="11348" xr:uid="{00000000-0005-0000-0000-0000682C0000}"/>
    <cellStyle name="Normal 45 2 5 2 3 3 3" xfId="26447" xr:uid="{00000000-0005-0000-0000-000065670000}"/>
    <cellStyle name="Normal 45 2 5 2 3 5" xfId="21434" xr:uid="{00000000-0005-0000-0000-0000D0530000}"/>
    <cellStyle name="Normal 45 2 5 2 4" xfId="13026" xr:uid="{00000000-0005-0000-0000-0000F6320000}"/>
    <cellStyle name="Normal 45 2 5 2 4 3" xfId="28122" xr:uid="{00000000-0005-0000-0000-0000F06D0000}"/>
    <cellStyle name="Normal 45 2 5 2 5" xfId="8005" xr:uid="{00000000-0005-0000-0000-0000591F0000}"/>
    <cellStyle name="Normal 45 2 5 2 5 3" xfId="23105" xr:uid="{00000000-0005-0000-0000-0000575A0000}"/>
    <cellStyle name="Normal 45 2 5 2 7" xfId="18092" xr:uid="{00000000-0005-0000-0000-0000C2460000}"/>
    <cellStyle name="Normal 45 2 5 3" xfId="3788" xr:uid="{00000000-0005-0000-0000-0000DF0E0000}"/>
    <cellStyle name="Normal 45 2 5 3 2" xfId="13861" xr:uid="{00000000-0005-0000-0000-000039360000}"/>
    <cellStyle name="Normal 45 2 5 3 2 3" xfId="28957" xr:uid="{00000000-0005-0000-0000-000033710000}"/>
    <cellStyle name="Normal 45 2 5 3 3" xfId="8841" xr:uid="{00000000-0005-0000-0000-00009D220000}"/>
    <cellStyle name="Normal 45 2 5 3 3 3" xfId="23940" xr:uid="{00000000-0005-0000-0000-00009A5D0000}"/>
    <cellStyle name="Normal 45 2 5 3 5" xfId="18927" xr:uid="{00000000-0005-0000-0000-0000054A0000}"/>
    <cellStyle name="Normal 45 2 5 4" xfId="5480" xr:uid="{00000000-0005-0000-0000-00007C150000}"/>
    <cellStyle name="Normal 45 2 5 4 2" xfId="15532" xr:uid="{00000000-0005-0000-0000-0000C03C0000}"/>
    <cellStyle name="Normal 45 2 5 4 2 3" xfId="30628" xr:uid="{00000000-0005-0000-0000-0000BA770000}"/>
    <cellStyle name="Normal 45 2 5 4 3" xfId="10512" xr:uid="{00000000-0005-0000-0000-000024290000}"/>
    <cellStyle name="Normal 45 2 5 4 3 3" xfId="25611" xr:uid="{00000000-0005-0000-0000-000021640000}"/>
    <cellStyle name="Normal 45 2 5 4 5" xfId="20598" xr:uid="{00000000-0005-0000-0000-00008C500000}"/>
    <cellStyle name="Normal 45 2 5 5" xfId="12190" xr:uid="{00000000-0005-0000-0000-0000B22F0000}"/>
    <cellStyle name="Normal 45 2 5 5 3" xfId="27286" xr:uid="{00000000-0005-0000-0000-0000AC6A0000}"/>
    <cellStyle name="Normal 45 2 5 6" xfId="7169" xr:uid="{00000000-0005-0000-0000-0000151C0000}"/>
    <cellStyle name="Normal 45 2 5 6 3" xfId="22269" xr:uid="{00000000-0005-0000-0000-000013570000}"/>
    <cellStyle name="Normal 45 2 5 8" xfId="17256" xr:uid="{00000000-0005-0000-0000-00007E430000}"/>
    <cellStyle name="Normal 45 2 6" xfId="2516" xr:uid="{00000000-0005-0000-0000-0000E6090000}"/>
    <cellStyle name="Normal 45 2 6 2" xfId="4207" xr:uid="{00000000-0005-0000-0000-000082100000}"/>
    <cellStyle name="Normal 45 2 6 2 2" xfId="14279" xr:uid="{00000000-0005-0000-0000-0000DB370000}"/>
    <cellStyle name="Normal 45 2 6 2 2 3" xfId="29375" xr:uid="{00000000-0005-0000-0000-0000D5720000}"/>
    <cellStyle name="Normal 45 2 6 2 3" xfId="9259" xr:uid="{00000000-0005-0000-0000-00003F240000}"/>
    <cellStyle name="Normal 45 2 6 2 3 3" xfId="24358" xr:uid="{00000000-0005-0000-0000-00003C5F0000}"/>
    <cellStyle name="Normal 45 2 6 2 5" xfId="19345" xr:uid="{00000000-0005-0000-0000-0000A74B0000}"/>
    <cellStyle name="Normal 45 2 6 3" xfId="5898" xr:uid="{00000000-0005-0000-0000-00001E170000}"/>
    <cellStyle name="Normal 45 2 6 3 2" xfId="15950" xr:uid="{00000000-0005-0000-0000-0000623E0000}"/>
    <cellStyle name="Normal 45 2 6 3 3" xfId="10930" xr:uid="{00000000-0005-0000-0000-0000C62A0000}"/>
    <cellStyle name="Normal 45 2 6 3 3 3" xfId="26029" xr:uid="{00000000-0005-0000-0000-0000C3650000}"/>
    <cellStyle name="Normal 45 2 6 3 5" xfId="21016" xr:uid="{00000000-0005-0000-0000-00002E520000}"/>
    <cellStyle name="Normal 45 2 6 4" xfId="12608" xr:uid="{00000000-0005-0000-0000-000054310000}"/>
    <cellStyle name="Normal 45 2 6 4 3" xfId="27704" xr:uid="{00000000-0005-0000-0000-00004E6C0000}"/>
    <cellStyle name="Normal 45 2 6 5" xfId="7587" xr:uid="{00000000-0005-0000-0000-0000B71D0000}"/>
    <cellStyle name="Normal 45 2 6 5 3" xfId="22687" xr:uid="{00000000-0005-0000-0000-0000B5580000}"/>
    <cellStyle name="Normal 45 2 6 7" xfId="17674" xr:uid="{00000000-0005-0000-0000-000020450000}"/>
    <cellStyle name="Normal 45 2 7" xfId="3366" xr:uid="{00000000-0005-0000-0000-0000390D0000}"/>
    <cellStyle name="Normal 45 2 7 2" xfId="13443" xr:uid="{00000000-0005-0000-0000-000097340000}"/>
    <cellStyle name="Normal 45 2 7 2 3" xfId="28539" xr:uid="{00000000-0005-0000-0000-0000916F0000}"/>
    <cellStyle name="Normal 45 2 7 3" xfId="8423" xr:uid="{00000000-0005-0000-0000-0000FB200000}"/>
    <cellStyle name="Normal 45 2 7 3 3" xfId="23522" xr:uid="{00000000-0005-0000-0000-0000F85B0000}"/>
    <cellStyle name="Normal 45 2 7 5" xfId="18509" xr:uid="{00000000-0005-0000-0000-000063480000}"/>
    <cellStyle name="Normal 45 2 8" xfId="5059" xr:uid="{00000000-0005-0000-0000-0000D7130000}"/>
    <cellStyle name="Normal 45 2 8 2" xfId="15114" xr:uid="{00000000-0005-0000-0000-00001E3B0000}"/>
    <cellStyle name="Normal 45 2 8 2 3" xfId="30210" xr:uid="{00000000-0005-0000-0000-000018760000}"/>
    <cellStyle name="Normal 45 2 8 3" xfId="10094" xr:uid="{00000000-0005-0000-0000-000082270000}"/>
    <cellStyle name="Normal 45 2 8 3 3" xfId="25193" xr:uid="{00000000-0005-0000-0000-00007F620000}"/>
    <cellStyle name="Normal 45 2 8 5" xfId="20180" xr:uid="{00000000-0005-0000-0000-0000EA4E0000}"/>
    <cellStyle name="Normal 45 2 9" xfId="11770" xr:uid="{00000000-0005-0000-0000-00000E2E0000}"/>
    <cellStyle name="Normal 45 2 9 3" xfId="26868" xr:uid="{00000000-0005-0000-0000-00000A690000}"/>
    <cellStyle name="Normal 46" xfId="1028" xr:uid="{00000000-0005-0000-0000-000013040000}"/>
    <cellStyle name="Normal 46 2" xfId="1429" xr:uid="{00000000-0005-0000-0000-0000A6050000}"/>
    <cellStyle name="Normal 46 2 10" xfId="6750" xr:uid="{00000000-0005-0000-0000-0000721A0000}"/>
    <cellStyle name="Normal 46 2 10 3" xfId="21852" xr:uid="{00000000-0005-0000-0000-000072550000}"/>
    <cellStyle name="Normal 46 2 12" xfId="16837" xr:uid="{00000000-0005-0000-0000-0000DB410000}"/>
    <cellStyle name="Normal 46 2 2" xfId="1716" xr:uid="{00000000-0005-0000-0000-0000C6060000}"/>
    <cellStyle name="Normal 46 2 2 11" xfId="16891" xr:uid="{00000000-0005-0000-0000-000011420000}"/>
    <cellStyle name="Normal 46 2 2 2" xfId="1824" xr:uid="{00000000-0005-0000-0000-000032070000}"/>
    <cellStyle name="Normal 46 2 2 2 10" xfId="16995" xr:uid="{00000000-0005-0000-0000-000079420000}"/>
    <cellStyle name="Normal 46 2 2 2 2" xfId="2041" xr:uid="{00000000-0005-0000-0000-00000B080000}"/>
    <cellStyle name="Normal 46 2 2 2 2 2" xfId="2462" xr:uid="{00000000-0005-0000-0000-0000B0090000}"/>
    <cellStyle name="Normal 46 2 2 2 2 2 2" xfId="3301" xr:uid="{00000000-0005-0000-0000-0000F70C0000}"/>
    <cellStyle name="Normal 46 2 2 2 2 2 2 2" xfId="4990" xr:uid="{00000000-0005-0000-0000-000091130000}"/>
    <cellStyle name="Normal 46 2 2 2 2 2 2 2 2" xfId="15062" xr:uid="{00000000-0005-0000-0000-0000EA3A0000}"/>
    <cellStyle name="Normal 46 2 2 2 2 2 2 2 2 3" xfId="30158" xr:uid="{00000000-0005-0000-0000-0000E4750000}"/>
    <cellStyle name="Normal 46 2 2 2 2 2 2 2 3" xfId="10042" xr:uid="{00000000-0005-0000-0000-00004E270000}"/>
    <cellStyle name="Normal 46 2 2 2 2 2 2 2 3 3" xfId="25141" xr:uid="{00000000-0005-0000-0000-00004B620000}"/>
    <cellStyle name="Normal 46 2 2 2 2 2 2 2 5" xfId="20128" xr:uid="{00000000-0005-0000-0000-0000B64E0000}"/>
    <cellStyle name="Normal 46 2 2 2 2 2 2 3" xfId="6681" xr:uid="{00000000-0005-0000-0000-00002D1A0000}"/>
    <cellStyle name="Normal 46 2 2 2 2 2 2 3 2" xfId="16733" xr:uid="{00000000-0005-0000-0000-000071410000}"/>
    <cellStyle name="Normal 46 2 2 2 2 2 2 3 3" xfId="11713" xr:uid="{00000000-0005-0000-0000-0000D52D0000}"/>
    <cellStyle name="Normal 46 2 2 2 2 2 2 3 3 3" xfId="26812" xr:uid="{00000000-0005-0000-0000-0000D2680000}"/>
    <cellStyle name="Normal 46 2 2 2 2 2 2 3 5" xfId="21799" xr:uid="{00000000-0005-0000-0000-00003D550000}"/>
    <cellStyle name="Normal 46 2 2 2 2 2 2 4" xfId="13391" xr:uid="{00000000-0005-0000-0000-000063340000}"/>
    <cellStyle name="Normal 46 2 2 2 2 2 2 4 3" xfId="28487" xr:uid="{00000000-0005-0000-0000-00005D6F0000}"/>
    <cellStyle name="Normal 46 2 2 2 2 2 2 5" xfId="8370" xr:uid="{00000000-0005-0000-0000-0000C6200000}"/>
    <cellStyle name="Normal 46 2 2 2 2 2 2 5 3" xfId="23470" xr:uid="{00000000-0005-0000-0000-0000C45B0000}"/>
    <cellStyle name="Normal 46 2 2 2 2 2 2 7" xfId="18457" xr:uid="{00000000-0005-0000-0000-00002F480000}"/>
    <cellStyle name="Normal 46 2 2 2 2 2 3" xfId="4153" xr:uid="{00000000-0005-0000-0000-00004C100000}"/>
    <cellStyle name="Normal 46 2 2 2 2 2 3 2" xfId="14226" xr:uid="{00000000-0005-0000-0000-0000A6370000}"/>
    <cellStyle name="Normal 46 2 2 2 2 2 3 2 3" xfId="29322" xr:uid="{00000000-0005-0000-0000-0000A0720000}"/>
    <cellStyle name="Normal 46 2 2 2 2 2 3 3" xfId="9206" xr:uid="{00000000-0005-0000-0000-00000A240000}"/>
    <cellStyle name="Normal 46 2 2 2 2 2 3 3 3" xfId="24305" xr:uid="{00000000-0005-0000-0000-0000075F0000}"/>
    <cellStyle name="Normal 46 2 2 2 2 2 3 5" xfId="19292" xr:uid="{00000000-0005-0000-0000-0000724B0000}"/>
    <cellStyle name="Normal 46 2 2 2 2 2 4" xfId="5845" xr:uid="{00000000-0005-0000-0000-0000E9160000}"/>
    <cellStyle name="Normal 46 2 2 2 2 2 4 2" xfId="15897" xr:uid="{00000000-0005-0000-0000-00002D3E0000}"/>
    <cellStyle name="Normal 46 2 2 2 2 2 4 3" xfId="10877" xr:uid="{00000000-0005-0000-0000-0000912A0000}"/>
    <cellStyle name="Normal 46 2 2 2 2 2 4 3 3" xfId="25976" xr:uid="{00000000-0005-0000-0000-00008E650000}"/>
    <cellStyle name="Normal 46 2 2 2 2 2 4 5" xfId="20963" xr:uid="{00000000-0005-0000-0000-0000F9510000}"/>
    <cellStyle name="Normal 46 2 2 2 2 2 5" xfId="12555" xr:uid="{00000000-0005-0000-0000-00001F310000}"/>
    <cellStyle name="Normal 46 2 2 2 2 2 5 3" xfId="27651" xr:uid="{00000000-0005-0000-0000-0000196C0000}"/>
    <cellStyle name="Normal 46 2 2 2 2 2 6" xfId="7534" xr:uid="{00000000-0005-0000-0000-0000821D0000}"/>
    <cellStyle name="Normal 46 2 2 2 2 2 6 3" xfId="22634" xr:uid="{00000000-0005-0000-0000-000080580000}"/>
    <cellStyle name="Normal 46 2 2 2 2 2 8" xfId="17621" xr:uid="{00000000-0005-0000-0000-0000EB440000}"/>
    <cellStyle name="Normal 46 2 2 2 2 3" xfId="2883" xr:uid="{00000000-0005-0000-0000-0000550B0000}"/>
    <cellStyle name="Normal 46 2 2 2 2 3 2" xfId="4572" xr:uid="{00000000-0005-0000-0000-0000EF110000}"/>
    <cellStyle name="Normal 46 2 2 2 2 3 2 2" xfId="14644" xr:uid="{00000000-0005-0000-0000-000048390000}"/>
    <cellStyle name="Normal 46 2 2 2 2 3 2 2 3" xfId="29740" xr:uid="{00000000-0005-0000-0000-000042740000}"/>
    <cellStyle name="Normal 46 2 2 2 2 3 2 3" xfId="9624" xr:uid="{00000000-0005-0000-0000-0000AC250000}"/>
    <cellStyle name="Normal 46 2 2 2 2 3 2 3 3" xfId="24723" xr:uid="{00000000-0005-0000-0000-0000A9600000}"/>
    <cellStyle name="Normal 46 2 2 2 2 3 2 5" xfId="19710" xr:uid="{00000000-0005-0000-0000-0000144D0000}"/>
    <cellStyle name="Normal 46 2 2 2 2 3 3" xfId="6263" xr:uid="{00000000-0005-0000-0000-00008B180000}"/>
    <cellStyle name="Normal 46 2 2 2 2 3 3 2" xfId="16315" xr:uid="{00000000-0005-0000-0000-0000CF3F0000}"/>
    <cellStyle name="Normal 46 2 2 2 2 3 3 3" xfId="11295" xr:uid="{00000000-0005-0000-0000-0000332C0000}"/>
    <cellStyle name="Normal 46 2 2 2 2 3 3 3 3" xfId="26394" xr:uid="{00000000-0005-0000-0000-000030670000}"/>
    <cellStyle name="Normal 46 2 2 2 2 3 3 5" xfId="21381" xr:uid="{00000000-0005-0000-0000-00009B530000}"/>
    <cellStyle name="Normal 46 2 2 2 2 3 4" xfId="12973" xr:uid="{00000000-0005-0000-0000-0000C1320000}"/>
    <cellStyle name="Normal 46 2 2 2 2 3 4 3" xfId="28069" xr:uid="{00000000-0005-0000-0000-0000BB6D0000}"/>
    <cellStyle name="Normal 46 2 2 2 2 3 5" xfId="7952" xr:uid="{00000000-0005-0000-0000-0000241F0000}"/>
    <cellStyle name="Normal 46 2 2 2 2 3 5 3" xfId="23052" xr:uid="{00000000-0005-0000-0000-0000225A0000}"/>
    <cellStyle name="Normal 46 2 2 2 2 3 7" xfId="18039" xr:uid="{00000000-0005-0000-0000-00008D460000}"/>
    <cellStyle name="Normal 46 2 2 2 2 4" xfId="3735" xr:uid="{00000000-0005-0000-0000-0000AA0E0000}"/>
    <cellStyle name="Normal 46 2 2 2 2 4 2" xfId="13808" xr:uid="{00000000-0005-0000-0000-000004360000}"/>
    <cellStyle name="Normal 46 2 2 2 2 4 2 3" xfId="28904" xr:uid="{00000000-0005-0000-0000-0000FE700000}"/>
    <cellStyle name="Normal 46 2 2 2 2 4 3" xfId="8788" xr:uid="{00000000-0005-0000-0000-000068220000}"/>
    <cellStyle name="Normal 46 2 2 2 2 4 3 3" xfId="23887" xr:uid="{00000000-0005-0000-0000-0000655D0000}"/>
    <cellStyle name="Normal 46 2 2 2 2 4 5" xfId="18874" xr:uid="{00000000-0005-0000-0000-0000D0490000}"/>
    <cellStyle name="Normal 46 2 2 2 2 5" xfId="5427" xr:uid="{00000000-0005-0000-0000-000047150000}"/>
    <cellStyle name="Normal 46 2 2 2 2 5 2" xfId="15479" xr:uid="{00000000-0005-0000-0000-00008B3C0000}"/>
    <cellStyle name="Normal 46 2 2 2 2 5 2 3" xfId="30575" xr:uid="{00000000-0005-0000-0000-000085770000}"/>
    <cellStyle name="Normal 46 2 2 2 2 5 3" xfId="10459" xr:uid="{00000000-0005-0000-0000-0000EF280000}"/>
    <cellStyle name="Normal 46 2 2 2 2 5 3 3" xfId="25558" xr:uid="{00000000-0005-0000-0000-0000EC630000}"/>
    <cellStyle name="Normal 46 2 2 2 2 5 5" xfId="20545" xr:uid="{00000000-0005-0000-0000-000057500000}"/>
    <cellStyle name="Normal 46 2 2 2 2 6" xfId="12137" xr:uid="{00000000-0005-0000-0000-00007D2F0000}"/>
    <cellStyle name="Normal 46 2 2 2 2 6 3" xfId="27233" xr:uid="{00000000-0005-0000-0000-0000776A0000}"/>
    <cellStyle name="Normal 46 2 2 2 2 7" xfId="7116" xr:uid="{00000000-0005-0000-0000-0000E01B0000}"/>
    <cellStyle name="Normal 46 2 2 2 2 7 3" xfId="22216" xr:uid="{00000000-0005-0000-0000-0000DE560000}"/>
    <cellStyle name="Normal 46 2 2 2 2 9" xfId="17203" xr:uid="{00000000-0005-0000-0000-000049430000}"/>
    <cellStyle name="Normal 46 2 2 2 3" xfId="2254" xr:uid="{00000000-0005-0000-0000-0000E0080000}"/>
    <cellStyle name="Normal 46 2 2 2 3 2" xfId="3093" xr:uid="{00000000-0005-0000-0000-0000270C0000}"/>
    <cellStyle name="Normal 46 2 2 2 3 2 2" xfId="4782" xr:uid="{00000000-0005-0000-0000-0000C1120000}"/>
    <cellStyle name="Normal 46 2 2 2 3 2 2 2" xfId="14854" xr:uid="{00000000-0005-0000-0000-00001A3A0000}"/>
    <cellStyle name="Normal 46 2 2 2 3 2 2 2 3" xfId="29950" xr:uid="{00000000-0005-0000-0000-000014750000}"/>
    <cellStyle name="Normal 46 2 2 2 3 2 2 3" xfId="9834" xr:uid="{00000000-0005-0000-0000-00007E260000}"/>
    <cellStyle name="Normal 46 2 2 2 3 2 2 3 3" xfId="24933" xr:uid="{00000000-0005-0000-0000-00007B610000}"/>
    <cellStyle name="Normal 46 2 2 2 3 2 2 5" xfId="19920" xr:uid="{00000000-0005-0000-0000-0000E64D0000}"/>
    <cellStyle name="Normal 46 2 2 2 3 2 3" xfId="6473" xr:uid="{00000000-0005-0000-0000-00005D190000}"/>
    <cellStyle name="Normal 46 2 2 2 3 2 3 2" xfId="16525" xr:uid="{00000000-0005-0000-0000-0000A1400000}"/>
    <cellStyle name="Normal 46 2 2 2 3 2 3 3" xfId="11505" xr:uid="{00000000-0005-0000-0000-0000052D0000}"/>
    <cellStyle name="Normal 46 2 2 2 3 2 3 3 3" xfId="26604" xr:uid="{00000000-0005-0000-0000-000002680000}"/>
    <cellStyle name="Normal 46 2 2 2 3 2 3 5" xfId="21591" xr:uid="{00000000-0005-0000-0000-00006D540000}"/>
    <cellStyle name="Normal 46 2 2 2 3 2 4" xfId="13183" xr:uid="{00000000-0005-0000-0000-000093330000}"/>
    <cellStyle name="Normal 46 2 2 2 3 2 4 3" xfId="28279" xr:uid="{00000000-0005-0000-0000-00008D6E0000}"/>
    <cellStyle name="Normal 46 2 2 2 3 2 5" xfId="8162" xr:uid="{00000000-0005-0000-0000-0000F61F0000}"/>
    <cellStyle name="Normal 46 2 2 2 3 2 5 3" xfId="23262" xr:uid="{00000000-0005-0000-0000-0000F45A0000}"/>
    <cellStyle name="Normal 46 2 2 2 3 2 7" xfId="18249" xr:uid="{00000000-0005-0000-0000-00005F470000}"/>
    <cellStyle name="Normal 46 2 2 2 3 3" xfId="3945" xr:uid="{00000000-0005-0000-0000-00007C0F0000}"/>
    <cellStyle name="Normal 46 2 2 2 3 3 2" xfId="14018" xr:uid="{00000000-0005-0000-0000-0000D6360000}"/>
    <cellStyle name="Normal 46 2 2 2 3 3 2 3" xfId="29114" xr:uid="{00000000-0005-0000-0000-0000D0710000}"/>
    <cellStyle name="Normal 46 2 2 2 3 3 3" xfId="8998" xr:uid="{00000000-0005-0000-0000-00003A230000}"/>
    <cellStyle name="Normal 46 2 2 2 3 3 3 3" xfId="24097" xr:uid="{00000000-0005-0000-0000-0000375E0000}"/>
    <cellStyle name="Normal 46 2 2 2 3 3 5" xfId="19084" xr:uid="{00000000-0005-0000-0000-0000A24A0000}"/>
    <cellStyle name="Normal 46 2 2 2 3 4" xfId="5637" xr:uid="{00000000-0005-0000-0000-000019160000}"/>
    <cellStyle name="Normal 46 2 2 2 3 4 2" xfId="15689" xr:uid="{00000000-0005-0000-0000-00005D3D0000}"/>
    <cellStyle name="Normal 46 2 2 2 3 4 2 3" xfId="30785" xr:uid="{00000000-0005-0000-0000-000057780000}"/>
    <cellStyle name="Normal 46 2 2 2 3 4 3" xfId="10669" xr:uid="{00000000-0005-0000-0000-0000C1290000}"/>
    <cellStyle name="Normal 46 2 2 2 3 4 3 3" xfId="25768" xr:uid="{00000000-0005-0000-0000-0000BE640000}"/>
    <cellStyle name="Normal 46 2 2 2 3 4 5" xfId="20755" xr:uid="{00000000-0005-0000-0000-000029510000}"/>
    <cellStyle name="Normal 46 2 2 2 3 5" xfId="12347" xr:uid="{00000000-0005-0000-0000-00004F300000}"/>
    <cellStyle name="Normal 46 2 2 2 3 5 3" xfId="27443" xr:uid="{00000000-0005-0000-0000-0000496B0000}"/>
    <cellStyle name="Normal 46 2 2 2 3 6" xfId="7326" xr:uid="{00000000-0005-0000-0000-0000B21C0000}"/>
    <cellStyle name="Normal 46 2 2 2 3 6 3" xfId="22426" xr:uid="{00000000-0005-0000-0000-0000B0570000}"/>
    <cellStyle name="Normal 46 2 2 2 3 8" xfId="17413" xr:uid="{00000000-0005-0000-0000-00001B440000}"/>
    <cellStyle name="Normal 46 2 2 2 4" xfId="2675" xr:uid="{00000000-0005-0000-0000-0000850A0000}"/>
    <cellStyle name="Normal 46 2 2 2 4 2" xfId="4364" xr:uid="{00000000-0005-0000-0000-00001F110000}"/>
    <cellStyle name="Normal 46 2 2 2 4 2 2" xfId="14436" xr:uid="{00000000-0005-0000-0000-000078380000}"/>
    <cellStyle name="Normal 46 2 2 2 4 2 2 3" xfId="29532" xr:uid="{00000000-0005-0000-0000-000072730000}"/>
    <cellStyle name="Normal 46 2 2 2 4 2 3" xfId="9416" xr:uid="{00000000-0005-0000-0000-0000DC240000}"/>
    <cellStyle name="Normal 46 2 2 2 4 2 3 3" xfId="24515" xr:uid="{00000000-0005-0000-0000-0000D95F0000}"/>
    <cellStyle name="Normal 46 2 2 2 4 2 5" xfId="19502" xr:uid="{00000000-0005-0000-0000-0000444C0000}"/>
    <cellStyle name="Normal 46 2 2 2 4 3" xfId="6055" xr:uid="{00000000-0005-0000-0000-0000BB170000}"/>
    <cellStyle name="Normal 46 2 2 2 4 3 2" xfId="16107" xr:uid="{00000000-0005-0000-0000-0000FF3E0000}"/>
    <cellStyle name="Normal 46 2 2 2 4 3 3" xfId="11087" xr:uid="{00000000-0005-0000-0000-0000632B0000}"/>
    <cellStyle name="Normal 46 2 2 2 4 3 3 3" xfId="26186" xr:uid="{00000000-0005-0000-0000-000060660000}"/>
    <cellStyle name="Normal 46 2 2 2 4 3 5" xfId="21173" xr:uid="{00000000-0005-0000-0000-0000CB520000}"/>
    <cellStyle name="Normal 46 2 2 2 4 4" xfId="12765" xr:uid="{00000000-0005-0000-0000-0000F1310000}"/>
    <cellStyle name="Normal 46 2 2 2 4 4 3" xfId="27861" xr:uid="{00000000-0005-0000-0000-0000EB6C0000}"/>
    <cellStyle name="Normal 46 2 2 2 4 5" xfId="7744" xr:uid="{00000000-0005-0000-0000-0000541E0000}"/>
    <cellStyle name="Normal 46 2 2 2 4 5 3" xfId="22844" xr:uid="{00000000-0005-0000-0000-000052590000}"/>
    <cellStyle name="Normal 46 2 2 2 4 7" xfId="17831" xr:uid="{00000000-0005-0000-0000-0000BD450000}"/>
    <cellStyle name="Normal 46 2 2 2 5" xfId="3527" xr:uid="{00000000-0005-0000-0000-0000DA0D0000}"/>
    <cellStyle name="Normal 46 2 2 2 5 2" xfId="13600" xr:uid="{00000000-0005-0000-0000-000034350000}"/>
    <cellStyle name="Normal 46 2 2 2 5 2 3" xfId="28696" xr:uid="{00000000-0005-0000-0000-00002E700000}"/>
    <cellStyle name="Normal 46 2 2 2 5 3" xfId="8580" xr:uid="{00000000-0005-0000-0000-000098210000}"/>
    <cellStyle name="Normal 46 2 2 2 5 3 3" xfId="23679" xr:uid="{00000000-0005-0000-0000-0000955C0000}"/>
    <cellStyle name="Normal 46 2 2 2 5 5" xfId="18666" xr:uid="{00000000-0005-0000-0000-000000490000}"/>
    <cellStyle name="Normal 46 2 2 2 6" xfId="5219" xr:uid="{00000000-0005-0000-0000-000077140000}"/>
    <cellStyle name="Normal 46 2 2 2 6 2" xfId="15271" xr:uid="{00000000-0005-0000-0000-0000BB3B0000}"/>
    <cellStyle name="Normal 46 2 2 2 6 2 3" xfId="30367" xr:uid="{00000000-0005-0000-0000-0000B5760000}"/>
    <cellStyle name="Normal 46 2 2 2 6 3" xfId="10251" xr:uid="{00000000-0005-0000-0000-00001F280000}"/>
    <cellStyle name="Normal 46 2 2 2 6 3 3" xfId="25350" xr:uid="{00000000-0005-0000-0000-00001C630000}"/>
    <cellStyle name="Normal 46 2 2 2 6 5" xfId="20337" xr:uid="{00000000-0005-0000-0000-0000874F0000}"/>
    <cellStyle name="Normal 46 2 2 2 7" xfId="11929" xr:uid="{00000000-0005-0000-0000-0000AD2E0000}"/>
    <cellStyle name="Normal 46 2 2 2 7 3" xfId="27025" xr:uid="{00000000-0005-0000-0000-0000A7690000}"/>
    <cellStyle name="Normal 46 2 2 2 8" xfId="6908" xr:uid="{00000000-0005-0000-0000-0000101B0000}"/>
    <cellStyle name="Normal 46 2 2 2 8 3" xfId="22008" xr:uid="{00000000-0005-0000-0000-00000E560000}"/>
    <cellStyle name="Normal 46 2 2 3" xfId="1937" xr:uid="{00000000-0005-0000-0000-0000A3070000}"/>
    <cellStyle name="Normal 46 2 2 3 2" xfId="2358" xr:uid="{00000000-0005-0000-0000-000048090000}"/>
    <cellStyle name="Normal 46 2 2 3 2 2" xfId="3197" xr:uid="{00000000-0005-0000-0000-00008F0C0000}"/>
    <cellStyle name="Normal 46 2 2 3 2 2 2" xfId="4886" xr:uid="{00000000-0005-0000-0000-000029130000}"/>
    <cellStyle name="Normal 46 2 2 3 2 2 2 2" xfId="14958" xr:uid="{00000000-0005-0000-0000-0000823A0000}"/>
    <cellStyle name="Normal 46 2 2 3 2 2 2 2 3" xfId="30054" xr:uid="{00000000-0005-0000-0000-00007C750000}"/>
    <cellStyle name="Normal 46 2 2 3 2 2 2 3" xfId="9938" xr:uid="{00000000-0005-0000-0000-0000E6260000}"/>
    <cellStyle name="Normal 46 2 2 3 2 2 2 3 3" xfId="25037" xr:uid="{00000000-0005-0000-0000-0000E3610000}"/>
    <cellStyle name="Normal 46 2 2 3 2 2 2 5" xfId="20024" xr:uid="{00000000-0005-0000-0000-00004E4E0000}"/>
    <cellStyle name="Normal 46 2 2 3 2 2 3" xfId="6577" xr:uid="{00000000-0005-0000-0000-0000C5190000}"/>
    <cellStyle name="Normal 46 2 2 3 2 2 3 2" xfId="16629" xr:uid="{00000000-0005-0000-0000-000009410000}"/>
    <cellStyle name="Normal 46 2 2 3 2 2 3 3" xfId="11609" xr:uid="{00000000-0005-0000-0000-00006D2D0000}"/>
    <cellStyle name="Normal 46 2 2 3 2 2 3 3 3" xfId="26708" xr:uid="{00000000-0005-0000-0000-00006A680000}"/>
    <cellStyle name="Normal 46 2 2 3 2 2 3 5" xfId="21695" xr:uid="{00000000-0005-0000-0000-0000D5540000}"/>
    <cellStyle name="Normal 46 2 2 3 2 2 4" xfId="13287" xr:uid="{00000000-0005-0000-0000-0000FB330000}"/>
    <cellStyle name="Normal 46 2 2 3 2 2 4 3" xfId="28383" xr:uid="{00000000-0005-0000-0000-0000F56E0000}"/>
    <cellStyle name="Normal 46 2 2 3 2 2 5" xfId="8266" xr:uid="{00000000-0005-0000-0000-00005E200000}"/>
    <cellStyle name="Normal 46 2 2 3 2 2 5 3" xfId="23366" xr:uid="{00000000-0005-0000-0000-00005C5B0000}"/>
    <cellStyle name="Normal 46 2 2 3 2 2 7" xfId="18353" xr:uid="{00000000-0005-0000-0000-0000C7470000}"/>
    <cellStyle name="Normal 46 2 2 3 2 3" xfId="4049" xr:uid="{00000000-0005-0000-0000-0000E40F0000}"/>
    <cellStyle name="Normal 46 2 2 3 2 3 2" xfId="14122" xr:uid="{00000000-0005-0000-0000-00003E370000}"/>
    <cellStyle name="Normal 46 2 2 3 2 3 2 3" xfId="29218" xr:uid="{00000000-0005-0000-0000-000038720000}"/>
    <cellStyle name="Normal 46 2 2 3 2 3 3" xfId="9102" xr:uid="{00000000-0005-0000-0000-0000A2230000}"/>
    <cellStyle name="Normal 46 2 2 3 2 3 3 3" xfId="24201" xr:uid="{00000000-0005-0000-0000-00009F5E0000}"/>
    <cellStyle name="Normal 46 2 2 3 2 3 5" xfId="19188" xr:uid="{00000000-0005-0000-0000-00000A4B0000}"/>
    <cellStyle name="Normal 46 2 2 3 2 4" xfId="5741" xr:uid="{00000000-0005-0000-0000-000081160000}"/>
    <cellStyle name="Normal 46 2 2 3 2 4 2" xfId="15793" xr:uid="{00000000-0005-0000-0000-0000C53D0000}"/>
    <cellStyle name="Normal 46 2 2 3 2 4 2 3" xfId="30889" xr:uid="{00000000-0005-0000-0000-0000BF780000}"/>
    <cellStyle name="Normal 46 2 2 3 2 4 3" xfId="10773" xr:uid="{00000000-0005-0000-0000-0000292A0000}"/>
    <cellStyle name="Normal 46 2 2 3 2 4 3 3" xfId="25872" xr:uid="{00000000-0005-0000-0000-000026650000}"/>
    <cellStyle name="Normal 46 2 2 3 2 4 5" xfId="20859" xr:uid="{00000000-0005-0000-0000-000091510000}"/>
    <cellStyle name="Normal 46 2 2 3 2 5" xfId="12451" xr:uid="{00000000-0005-0000-0000-0000B7300000}"/>
    <cellStyle name="Normal 46 2 2 3 2 5 3" xfId="27547" xr:uid="{00000000-0005-0000-0000-0000B16B0000}"/>
    <cellStyle name="Normal 46 2 2 3 2 6" xfId="7430" xr:uid="{00000000-0005-0000-0000-00001A1D0000}"/>
    <cellStyle name="Normal 46 2 2 3 2 6 3" xfId="22530" xr:uid="{00000000-0005-0000-0000-000018580000}"/>
    <cellStyle name="Normal 46 2 2 3 2 8" xfId="17517" xr:uid="{00000000-0005-0000-0000-000083440000}"/>
    <cellStyle name="Normal 46 2 2 3 3" xfId="2779" xr:uid="{00000000-0005-0000-0000-0000ED0A0000}"/>
    <cellStyle name="Normal 46 2 2 3 3 2" xfId="4468" xr:uid="{00000000-0005-0000-0000-000087110000}"/>
    <cellStyle name="Normal 46 2 2 3 3 2 2" xfId="14540" xr:uid="{00000000-0005-0000-0000-0000E0380000}"/>
    <cellStyle name="Normal 46 2 2 3 3 2 2 3" xfId="29636" xr:uid="{00000000-0005-0000-0000-0000DA730000}"/>
    <cellStyle name="Normal 46 2 2 3 3 2 3" xfId="9520" xr:uid="{00000000-0005-0000-0000-000044250000}"/>
    <cellStyle name="Normal 46 2 2 3 3 2 3 3" xfId="24619" xr:uid="{00000000-0005-0000-0000-000041600000}"/>
    <cellStyle name="Normal 46 2 2 3 3 2 5" xfId="19606" xr:uid="{00000000-0005-0000-0000-0000AC4C0000}"/>
    <cellStyle name="Normal 46 2 2 3 3 3" xfId="6159" xr:uid="{00000000-0005-0000-0000-000023180000}"/>
    <cellStyle name="Normal 46 2 2 3 3 3 2" xfId="16211" xr:uid="{00000000-0005-0000-0000-0000673F0000}"/>
    <cellStyle name="Normal 46 2 2 3 3 3 3" xfId="11191" xr:uid="{00000000-0005-0000-0000-0000CB2B0000}"/>
    <cellStyle name="Normal 46 2 2 3 3 3 3 3" xfId="26290" xr:uid="{00000000-0005-0000-0000-0000C8660000}"/>
    <cellStyle name="Normal 46 2 2 3 3 3 5" xfId="21277" xr:uid="{00000000-0005-0000-0000-000033530000}"/>
    <cellStyle name="Normal 46 2 2 3 3 4" xfId="12869" xr:uid="{00000000-0005-0000-0000-000059320000}"/>
    <cellStyle name="Normal 46 2 2 3 3 4 3" xfId="27965" xr:uid="{00000000-0005-0000-0000-0000536D0000}"/>
    <cellStyle name="Normal 46 2 2 3 3 5" xfId="7848" xr:uid="{00000000-0005-0000-0000-0000BC1E0000}"/>
    <cellStyle name="Normal 46 2 2 3 3 5 3" xfId="22948" xr:uid="{00000000-0005-0000-0000-0000BA590000}"/>
    <cellStyle name="Normal 46 2 2 3 3 7" xfId="17935" xr:uid="{00000000-0005-0000-0000-000025460000}"/>
    <cellStyle name="Normal 46 2 2 3 4" xfId="3631" xr:uid="{00000000-0005-0000-0000-0000420E0000}"/>
    <cellStyle name="Normal 46 2 2 3 4 2" xfId="13704" xr:uid="{00000000-0005-0000-0000-00009C350000}"/>
    <cellStyle name="Normal 46 2 2 3 4 2 3" xfId="28800" xr:uid="{00000000-0005-0000-0000-000096700000}"/>
    <cellStyle name="Normal 46 2 2 3 4 3" xfId="8684" xr:uid="{00000000-0005-0000-0000-000000220000}"/>
    <cellStyle name="Normal 46 2 2 3 4 3 3" xfId="23783" xr:uid="{00000000-0005-0000-0000-0000FD5C0000}"/>
    <cellStyle name="Normal 46 2 2 3 4 5" xfId="18770" xr:uid="{00000000-0005-0000-0000-000068490000}"/>
    <cellStyle name="Normal 46 2 2 3 5" xfId="5323" xr:uid="{00000000-0005-0000-0000-0000DF140000}"/>
    <cellStyle name="Normal 46 2 2 3 5 2" xfId="15375" xr:uid="{00000000-0005-0000-0000-0000233C0000}"/>
    <cellStyle name="Normal 46 2 2 3 5 2 3" xfId="30471" xr:uid="{00000000-0005-0000-0000-00001D770000}"/>
    <cellStyle name="Normal 46 2 2 3 5 3" xfId="10355" xr:uid="{00000000-0005-0000-0000-000087280000}"/>
    <cellStyle name="Normal 46 2 2 3 5 3 3" xfId="25454" xr:uid="{00000000-0005-0000-0000-000084630000}"/>
    <cellStyle name="Normal 46 2 2 3 5 5" xfId="20441" xr:uid="{00000000-0005-0000-0000-0000EF4F0000}"/>
    <cellStyle name="Normal 46 2 2 3 6" xfId="12033" xr:uid="{00000000-0005-0000-0000-0000152F0000}"/>
    <cellStyle name="Normal 46 2 2 3 6 3" xfId="27129" xr:uid="{00000000-0005-0000-0000-00000F6A0000}"/>
    <cellStyle name="Normal 46 2 2 3 7" xfId="7012" xr:uid="{00000000-0005-0000-0000-0000781B0000}"/>
    <cellStyle name="Normal 46 2 2 3 7 3" xfId="22112" xr:uid="{00000000-0005-0000-0000-000076560000}"/>
    <cellStyle name="Normal 46 2 2 3 9" xfId="17099" xr:uid="{00000000-0005-0000-0000-0000E1420000}"/>
    <cellStyle name="Normal 46 2 2 4" xfId="2150" xr:uid="{00000000-0005-0000-0000-000078080000}"/>
    <cellStyle name="Normal 46 2 2 4 2" xfId="2989" xr:uid="{00000000-0005-0000-0000-0000BF0B0000}"/>
    <cellStyle name="Normal 46 2 2 4 2 2" xfId="4678" xr:uid="{00000000-0005-0000-0000-000059120000}"/>
    <cellStyle name="Normal 46 2 2 4 2 2 2" xfId="14750" xr:uid="{00000000-0005-0000-0000-0000B2390000}"/>
    <cellStyle name="Normal 46 2 2 4 2 2 2 3" xfId="29846" xr:uid="{00000000-0005-0000-0000-0000AC740000}"/>
    <cellStyle name="Normal 46 2 2 4 2 2 3" xfId="9730" xr:uid="{00000000-0005-0000-0000-000016260000}"/>
    <cellStyle name="Normal 46 2 2 4 2 2 3 3" xfId="24829" xr:uid="{00000000-0005-0000-0000-000013610000}"/>
    <cellStyle name="Normal 46 2 2 4 2 2 5" xfId="19816" xr:uid="{00000000-0005-0000-0000-00007E4D0000}"/>
    <cellStyle name="Normal 46 2 2 4 2 3" xfId="6369" xr:uid="{00000000-0005-0000-0000-0000F5180000}"/>
    <cellStyle name="Normal 46 2 2 4 2 3 2" xfId="16421" xr:uid="{00000000-0005-0000-0000-000039400000}"/>
    <cellStyle name="Normal 46 2 2 4 2 3 3" xfId="11401" xr:uid="{00000000-0005-0000-0000-00009D2C0000}"/>
    <cellStyle name="Normal 46 2 2 4 2 3 3 3" xfId="26500" xr:uid="{00000000-0005-0000-0000-00009A670000}"/>
    <cellStyle name="Normal 46 2 2 4 2 3 5" xfId="21487" xr:uid="{00000000-0005-0000-0000-000005540000}"/>
    <cellStyle name="Normal 46 2 2 4 2 4" xfId="13079" xr:uid="{00000000-0005-0000-0000-00002B330000}"/>
    <cellStyle name="Normal 46 2 2 4 2 4 3" xfId="28175" xr:uid="{00000000-0005-0000-0000-0000256E0000}"/>
    <cellStyle name="Normal 46 2 2 4 2 5" xfId="8058" xr:uid="{00000000-0005-0000-0000-00008E1F0000}"/>
    <cellStyle name="Normal 46 2 2 4 2 5 3" xfId="23158" xr:uid="{00000000-0005-0000-0000-00008C5A0000}"/>
    <cellStyle name="Normal 46 2 2 4 2 7" xfId="18145" xr:uid="{00000000-0005-0000-0000-0000F7460000}"/>
    <cellStyle name="Normal 46 2 2 4 3" xfId="3841" xr:uid="{00000000-0005-0000-0000-0000140F0000}"/>
    <cellStyle name="Normal 46 2 2 4 3 2" xfId="13914" xr:uid="{00000000-0005-0000-0000-00006E360000}"/>
    <cellStyle name="Normal 46 2 2 4 3 2 3" xfId="29010" xr:uid="{00000000-0005-0000-0000-000068710000}"/>
    <cellStyle name="Normal 46 2 2 4 3 3" xfId="8894" xr:uid="{00000000-0005-0000-0000-0000D2220000}"/>
    <cellStyle name="Normal 46 2 2 4 3 3 3" xfId="23993" xr:uid="{00000000-0005-0000-0000-0000CF5D0000}"/>
    <cellStyle name="Normal 46 2 2 4 3 5" xfId="18980" xr:uid="{00000000-0005-0000-0000-00003A4A0000}"/>
    <cellStyle name="Normal 46 2 2 4 4" xfId="5533" xr:uid="{00000000-0005-0000-0000-0000B1150000}"/>
    <cellStyle name="Normal 46 2 2 4 4 2" xfId="15585" xr:uid="{00000000-0005-0000-0000-0000F53C0000}"/>
    <cellStyle name="Normal 46 2 2 4 4 2 3" xfId="30681" xr:uid="{00000000-0005-0000-0000-0000EF770000}"/>
    <cellStyle name="Normal 46 2 2 4 4 3" xfId="10565" xr:uid="{00000000-0005-0000-0000-000059290000}"/>
    <cellStyle name="Normal 46 2 2 4 4 3 3" xfId="25664" xr:uid="{00000000-0005-0000-0000-000056640000}"/>
    <cellStyle name="Normal 46 2 2 4 4 5" xfId="20651" xr:uid="{00000000-0005-0000-0000-0000C1500000}"/>
    <cellStyle name="Normal 46 2 2 4 5" xfId="12243" xr:uid="{00000000-0005-0000-0000-0000E72F0000}"/>
    <cellStyle name="Normal 46 2 2 4 5 3" xfId="27339" xr:uid="{00000000-0005-0000-0000-0000E16A0000}"/>
    <cellStyle name="Normal 46 2 2 4 6" xfId="7222" xr:uid="{00000000-0005-0000-0000-00004A1C0000}"/>
    <cellStyle name="Normal 46 2 2 4 6 3" xfId="22322" xr:uid="{00000000-0005-0000-0000-000048570000}"/>
    <cellStyle name="Normal 46 2 2 4 8" xfId="17309" xr:uid="{00000000-0005-0000-0000-0000B3430000}"/>
    <cellStyle name="Normal 46 2 2 5" xfId="2571" xr:uid="{00000000-0005-0000-0000-00001D0A0000}"/>
    <cellStyle name="Normal 46 2 2 5 2" xfId="4260" xr:uid="{00000000-0005-0000-0000-0000B7100000}"/>
    <cellStyle name="Normal 46 2 2 5 2 2" xfId="14332" xr:uid="{00000000-0005-0000-0000-000010380000}"/>
    <cellStyle name="Normal 46 2 2 5 2 2 3" xfId="29428" xr:uid="{00000000-0005-0000-0000-00000A730000}"/>
    <cellStyle name="Normal 46 2 2 5 2 3" xfId="9312" xr:uid="{00000000-0005-0000-0000-000074240000}"/>
    <cellStyle name="Normal 46 2 2 5 2 3 3" xfId="24411" xr:uid="{00000000-0005-0000-0000-0000715F0000}"/>
    <cellStyle name="Normal 46 2 2 5 2 5" xfId="19398" xr:uid="{00000000-0005-0000-0000-0000DC4B0000}"/>
    <cellStyle name="Normal 46 2 2 5 3" xfId="5951" xr:uid="{00000000-0005-0000-0000-000053170000}"/>
    <cellStyle name="Normal 46 2 2 5 3 2" xfId="16003" xr:uid="{00000000-0005-0000-0000-0000973E0000}"/>
    <cellStyle name="Normal 46 2 2 5 3 3" xfId="10983" xr:uid="{00000000-0005-0000-0000-0000FB2A0000}"/>
    <cellStyle name="Normal 46 2 2 5 3 3 3" xfId="26082" xr:uid="{00000000-0005-0000-0000-0000F8650000}"/>
    <cellStyle name="Normal 46 2 2 5 3 5" xfId="21069" xr:uid="{00000000-0005-0000-0000-000063520000}"/>
    <cellStyle name="Normal 46 2 2 5 4" xfId="12661" xr:uid="{00000000-0005-0000-0000-000089310000}"/>
    <cellStyle name="Normal 46 2 2 5 4 3" xfId="27757" xr:uid="{00000000-0005-0000-0000-0000836C0000}"/>
    <cellStyle name="Normal 46 2 2 5 5" xfId="7640" xr:uid="{00000000-0005-0000-0000-0000EC1D0000}"/>
    <cellStyle name="Normal 46 2 2 5 5 3" xfId="22740" xr:uid="{00000000-0005-0000-0000-0000EA580000}"/>
    <cellStyle name="Normal 46 2 2 5 7" xfId="17727" xr:uid="{00000000-0005-0000-0000-000055450000}"/>
    <cellStyle name="Normal 46 2 2 6" xfId="3423" xr:uid="{00000000-0005-0000-0000-0000720D0000}"/>
    <cellStyle name="Normal 46 2 2 6 2" xfId="13496" xr:uid="{00000000-0005-0000-0000-0000CC340000}"/>
    <cellStyle name="Normal 46 2 2 6 2 3" xfId="28592" xr:uid="{00000000-0005-0000-0000-0000C66F0000}"/>
    <cellStyle name="Normal 46 2 2 6 3" xfId="8476" xr:uid="{00000000-0005-0000-0000-000030210000}"/>
    <cellStyle name="Normal 46 2 2 6 3 3" xfId="23575" xr:uid="{00000000-0005-0000-0000-00002D5C0000}"/>
    <cellStyle name="Normal 46 2 2 6 5" xfId="18562" xr:uid="{00000000-0005-0000-0000-000098480000}"/>
    <cellStyle name="Normal 46 2 2 7" xfId="5115" xr:uid="{00000000-0005-0000-0000-00000F140000}"/>
    <cellStyle name="Normal 46 2 2 7 2" xfId="15167" xr:uid="{00000000-0005-0000-0000-0000533B0000}"/>
    <cellStyle name="Normal 46 2 2 7 2 3" xfId="30263" xr:uid="{00000000-0005-0000-0000-00004D760000}"/>
    <cellStyle name="Normal 46 2 2 7 3" xfId="10147" xr:uid="{00000000-0005-0000-0000-0000B7270000}"/>
    <cellStyle name="Normal 46 2 2 7 3 3" xfId="25246" xr:uid="{00000000-0005-0000-0000-0000B4620000}"/>
    <cellStyle name="Normal 46 2 2 7 5" xfId="20233" xr:uid="{00000000-0005-0000-0000-00001F4F0000}"/>
    <cellStyle name="Normal 46 2 2 8" xfId="11825" xr:uid="{00000000-0005-0000-0000-0000452E0000}"/>
    <cellStyle name="Normal 46 2 2 8 3" xfId="26921" xr:uid="{00000000-0005-0000-0000-00003F690000}"/>
    <cellStyle name="Normal 46 2 2 9" xfId="6804" xr:uid="{00000000-0005-0000-0000-0000A81A0000}"/>
    <cellStyle name="Normal 46 2 2 9 3" xfId="21904" xr:uid="{00000000-0005-0000-0000-0000A6550000}"/>
    <cellStyle name="Normal 46 2 3" xfId="1770" xr:uid="{00000000-0005-0000-0000-0000FC060000}"/>
    <cellStyle name="Normal 46 2 3 10" xfId="16943" xr:uid="{00000000-0005-0000-0000-000045420000}"/>
    <cellStyle name="Normal 46 2 3 2" xfId="1989" xr:uid="{00000000-0005-0000-0000-0000D7070000}"/>
    <cellStyle name="Normal 46 2 3 2 2" xfId="2410" xr:uid="{00000000-0005-0000-0000-00007C090000}"/>
    <cellStyle name="Normal 46 2 3 2 2 2" xfId="3249" xr:uid="{00000000-0005-0000-0000-0000C30C0000}"/>
    <cellStyle name="Normal 46 2 3 2 2 2 2" xfId="4938" xr:uid="{00000000-0005-0000-0000-00005D130000}"/>
    <cellStyle name="Normal 46 2 3 2 2 2 2 2" xfId="15010" xr:uid="{00000000-0005-0000-0000-0000B63A0000}"/>
    <cellStyle name="Normal 46 2 3 2 2 2 2 2 3" xfId="30106" xr:uid="{00000000-0005-0000-0000-0000B0750000}"/>
    <cellStyle name="Normal 46 2 3 2 2 2 2 3" xfId="9990" xr:uid="{00000000-0005-0000-0000-00001A270000}"/>
    <cellStyle name="Normal 46 2 3 2 2 2 2 3 3" xfId="25089" xr:uid="{00000000-0005-0000-0000-000017620000}"/>
    <cellStyle name="Normal 46 2 3 2 2 2 2 5" xfId="20076" xr:uid="{00000000-0005-0000-0000-0000824E0000}"/>
    <cellStyle name="Normal 46 2 3 2 2 2 3" xfId="6629" xr:uid="{00000000-0005-0000-0000-0000F9190000}"/>
    <cellStyle name="Normal 46 2 3 2 2 2 3 2" xfId="16681" xr:uid="{00000000-0005-0000-0000-00003D410000}"/>
    <cellStyle name="Normal 46 2 3 2 2 2 3 3" xfId="11661" xr:uid="{00000000-0005-0000-0000-0000A12D0000}"/>
    <cellStyle name="Normal 46 2 3 2 2 2 3 3 3" xfId="26760" xr:uid="{00000000-0005-0000-0000-00009E680000}"/>
    <cellStyle name="Normal 46 2 3 2 2 2 3 5" xfId="21747" xr:uid="{00000000-0005-0000-0000-000009550000}"/>
    <cellStyle name="Normal 46 2 3 2 2 2 4" xfId="13339" xr:uid="{00000000-0005-0000-0000-00002F340000}"/>
    <cellStyle name="Normal 46 2 3 2 2 2 4 3" xfId="28435" xr:uid="{00000000-0005-0000-0000-0000296F0000}"/>
    <cellStyle name="Normal 46 2 3 2 2 2 5" xfId="8318" xr:uid="{00000000-0005-0000-0000-000092200000}"/>
    <cellStyle name="Normal 46 2 3 2 2 2 5 3" xfId="23418" xr:uid="{00000000-0005-0000-0000-0000905B0000}"/>
    <cellStyle name="Normal 46 2 3 2 2 2 7" xfId="18405" xr:uid="{00000000-0005-0000-0000-0000FB470000}"/>
    <cellStyle name="Normal 46 2 3 2 2 3" xfId="4101" xr:uid="{00000000-0005-0000-0000-000018100000}"/>
    <cellStyle name="Normal 46 2 3 2 2 3 2" xfId="14174" xr:uid="{00000000-0005-0000-0000-000072370000}"/>
    <cellStyle name="Normal 46 2 3 2 2 3 2 3" xfId="29270" xr:uid="{00000000-0005-0000-0000-00006C720000}"/>
    <cellStyle name="Normal 46 2 3 2 2 3 3" xfId="9154" xr:uid="{00000000-0005-0000-0000-0000D6230000}"/>
    <cellStyle name="Normal 46 2 3 2 2 3 3 3" xfId="24253" xr:uid="{00000000-0005-0000-0000-0000D35E0000}"/>
    <cellStyle name="Normal 46 2 3 2 2 3 5" xfId="19240" xr:uid="{00000000-0005-0000-0000-00003E4B0000}"/>
    <cellStyle name="Normal 46 2 3 2 2 4" xfId="5793" xr:uid="{00000000-0005-0000-0000-0000B5160000}"/>
    <cellStyle name="Normal 46 2 3 2 2 4 2" xfId="15845" xr:uid="{00000000-0005-0000-0000-0000F93D0000}"/>
    <cellStyle name="Normal 46 2 3 2 2 4 3" xfId="10825" xr:uid="{00000000-0005-0000-0000-00005D2A0000}"/>
    <cellStyle name="Normal 46 2 3 2 2 4 3 3" xfId="25924" xr:uid="{00000000-0005-0000-0000-00005A650000}"/>
    <cellStyle name="Normal 46 2 3 2 2 4 5" xfId="20911" xr:uid="{00000000-0005-0000-0000-0000C5510000}"/>
    <cellStyle name="Normal 46 2 3 2 2 5" xfId="12503" xr:uid="{00000000-0005-0000-0000-0000EB300000}"/>
    <cellStyle name="Normal 46 2 3 2 2 5 3" xfId="27599" xr:uid="{00000000-0005-0000-0000-0000E56B0000}"/>
    <cellStyle name="Normal 46 2 3 2 2 6" xfId="7482" xr:uid="{00000000-0005-0000-0000-00004E1D0000}"/>
    <cellStyle name="Normal 46 2 3 2 2 6 3" xfId="22582" xr:uid="{00000000-0005-0000-0000-00004C580000}"/>
    <cellStyle name="Normal 46 2 3 2 2 8" xfId="17569" xr:uid="{00000000-0005-0000-0000-0000B7440000}"/>
    <cellStyle name="Normal 46 2 3 2 3" xfId="2831" xr:uid="{00000000-0005-0000-0000-0000210B0000}"/>
    <cellStyle name="Normal 46 2 3 2 3 2" xfId="4520" xr:uid="{00000000-0005-0000-0000-0000BB110000}"/>
    <cellStyle name="Normal 46 2 3 2 3 2 2" xfId="14592" xr:uid="{00000000-0005-0000-0000-000014390000}"/>
    <cellStyle name="Normal 46 2 3 2 3 2 2 3" xfId="29688" xr:uid="{00000000-0005-0000-0000-00000E740000}"/>
    <cellStyle name="Normal 46 2 3 2 3 2 3" xfId="9572" xr:uid="{00000000-0005-0000-0000-000078250000}"/>
    <cellStyle name="Normal 46 2 3 2 3 2 3 3" xfId="24671" xr:uid="{00000000-0005-0000-0000-000075600000}"/>
    <cellStyle name="Normal 46 2 3 2 3 2 5" xfId="19658" xr:uid="{00000000-0005-0000-0000-0000E04C0000}"/>
    <cellStyle name="Normal 46 2 3 2 3 3" xfId="6211" xr:uid="{00000000-0005-0000-0000-000057180000}"/>
    <cellStyle name="Normal 46 2 3 2 3 3 2" xfId="16263" xr:uid="{00000000-0005-0000-0000-00009B3F0000}"/>
    <cellStyle name="Normal 46 2 3 2 3 3 3" xfId="11243" xr:uid="{00000000-0005-0000-0000-0000FF2B0000}"/>
    <cellStyle name="Normal 46 2 3 2 3 3 3 3" xfId="26342" xr:uid="{00000000-0005-0000-0000-0000FC660000}"/>
    <cellStyle name="Normal 46 2 3 2 3 3 5" xfId="21329" xr:uid="{00000000-0005-0000-0000-000067530000}"/>
    <cellStyle name="Normal 46 2 3 2 3 4" xfId="12921" xr:uid="{00000000-0005-0000-0000-00008D320000}"/>
    <cellStyle name="Normal 46 2 3 2 3 4 3" xfId="28017" xr:uid="{00000000-0005-0000-0000-0000876D0000}"/>
    <cellStyle name="Normal 46 2 3 2 3 5" xfId="7900" xr:uid="{00000000-0005-0000-0000-0000F01E0000}"/>
    <cellStyle name="Normal 46 2 3 2 3 5 3" xfId="23000" xr:uid="{00000000-0005-0000-0000-0000EE590000}"/>
    <cellStyle name="Normal 46 2 3 2 3 7" xfId="17987" xr:uid="{00000000-0005-0000-0000-000059460000}"/>
    <cellStyle name="Normal 46 2 3 2 4" xfId="3683" xr:uid="{00000000-0005-0000-0000-0000760E0000}"/>
    <cellStyle name="Normal 46 2 3 2 4 2" xfId="13756" xr:uid="{00000000-0005-0000-0000-0000D0350000}"/>
    <cellStyle name="Normal 46 2 3 2 4 2 3" xfId="28852" xr:uid="{00000000-0005-0000-0000-0000CA700000}"/>
    <cellStyle name="Normal 46 2 3 2 4 3" xfId="8736" xr:uid="{00000000-0005-0000-0000-000034220000}"/>
    <cellStyle name="Normal 46 2 3 2 4 3 3" xfId="23835" xr:uid="{00000000-0005-0000-0000-0000315D0000}"/>
    <cellStyle name="Normal 46 2 3 2 4 5" xfId="18822" xr:uid="{00000000-0005-0000-0000-00009C490000}"/>
    <cellStyle name="Normal 46 2 3 2 5" xfId="5375" xr:uid="{00000000-0005-0000-0000-000013150000}"/>
    <cellStyle name="Normal 46 2 3 2 5 2" xfId="15427" xr:uid="{00000000-0005-0000-0000-0000573C0000}"/>
    <cellStyle name="Normal 46 2 3 2 5 2 3" xfId="30523" xr:uid="{00000000-0005-0000-0000-000051770000}"/>
    <cellStyle name="Normal 46 2 3 2 5 3" xfId="10407" xr:uid="{00000000-0005-0000-0000-0000BB280000}"/>
    <cellStyle name="Normal 46 2 3 2 5 3 3" xfId="25506" xr:uid="{00000000-0005-0000-0000-0000B8630000}"/>
    <cellStyle name="Normal 46 2 3 2 5 5" xfId="20493" xr:uid="{00000000-0005-0000-0000-000023500000}"/>
    <cellStyle name="Normal 46 2 3 2 6" xfId="12085" xr:uid="{00000000-0005-0000-0000-0000492F0000}"/>
    <cellStyle name="Normal 46 2 3 2 6 3" xfId="27181" xr:uid="{00000000-0005-0000-0000-0000436A0000}"/>
    <cellStyle name="Normal 46 2 3 2 7" xfId="7064" xr:uid="{00000000-0005-0000-0000-0000AC1B0000}"/>
    <cellStyle name="Normal 46 2 3 2 7 3" xfId="22164" xr:uid="{00000000-0005-0000-0000-0000AA560000}"/>
    <cellStyle name="Normal 46 2 3 2 9" xfId="17151" xr:uid="{00000000-0005-0000-0000-000015430000}"/>
    <cellStyle name="Normal 46 2 3 3" xfId="2202" xr:uid="{00000000-0005-0000-0000-0000AC080000}"/>
    <cellStyle name="Normal 46 2 3 3 2" xfId="3041" xr:uid="{00000000-0005-0000-0000-0000F30B0000}"/>
    <cellStyle name="Normal 46 2 3 3 2 2" xfId="4730" xr:uid="{00000000-0005-0000-0000-00008D120000}"/>
    <cellStyle name="Normal 46 2 3 3 2 2 2" xfId="14802" xr:uid="{00000000-0005-0000-0000-0000E6390000}"/>
    <cellStyle name="Normal 46 2 3 3 2 2 2 3" xfId="29898" xr:uid="{00000000-0005-0000-0000-0000E0740000}"/>
    <cellStyle name="Normal 46 2 3 3 2 2 3" xfId="9782" xr:uid="{00000000-0005-0000-0000-00004A260000}"/>
    <cellStyle name="Normal 46 2 3 3 2 2 3 3" xfId="24881" xr:uid="{00000000-0005-0000-0000-000047610000}"/>
    <cellStyle name="Normal 46 2 3 3 2 2 5" xfId="19868" xr:uid="{00000000-0005-0000-0000-0000B24D0000}"/>
    <cellStyle name="Normal 46 2 3 3 2 3" xfId="6421" xr:uid="{00000000-0005-0000-0000-000029190000}"/>
    <cellStyle name="Normal 46 2 3 3 2 3 2" xfId="16473" xr:uid="{00000000-0005-0000-0000-00006D400000}"/>
    <cellStyle name="Normal 46 2 3 3 2 3 3" xfId="11453" xr:uid="{00000000-0005-0000-0000-0000D12C0000}"/>
    <cellStyle name="Normal 46 2 3 3 2 3 3 3" xfId="26552" xr:uid="{00000000-0005-0000-0000-0000CE670000}"/>
    <cellStyle name="Normal 46 2 3 3 2 3 5" xfId="21539" xr:uid="{00000000-0005-0000-0000-000039540000}"/>
    <cellStyle name="Normal 46 2 3 3 2 4" xfId="13131" xr:uid="{00000000-0005-0000-0000-00005F330000}"/>
    <cellStyle name="Normal 46 2 3 3 2 4 3" xfId="28227" xr:uid="{00000000-0005-0000-0000-0000596E0000}"/>
    <cellStyle name="Normal 46 2 3 3 2 5" xfId="8110" xr:uid="{00000000-0005-0000-0000-0000C21F0000}"/>
    <cellStyle name="Normal 46 2 3 3 2 5 3" xfId="23210" xr:uid="{00000000-0005-0000-0000-0000C05A0000}"/>
    <cellStyle name="Normal 46 2 3 3 2 7" xfId="18197" xr:uid="{00000000-0005-0000-0000-00002B470000}"/>
    <cellStyle name="Normal 46 2 3 3 3" xfId="3893" xr:uid="{00000000-0005-0000-0000-0000480F0000}"/>
    <cellStyle name="Normal 46 2 3 3 3 2" xfId="13966" xr:uid="{00000000-0005-0000-0000-0000A2360000}"/>
    <cellStyle name="Normal 46 2 3 3 3 2 3" xfId="29062" xr:uid="{00000000-0005-0000-0000-00009C710000}"/>
    <cellStyle name="Normal 46 2 3 3 3 3" xfId="8946" xr:uid="{00000000-0005-0000-0000-000006230000}"/>
    <cellStyle name="Normal 46 2 3 3 3 3 3" xfId="24045" xr:uid="{00000000-0005-0000-0000-0000035E0000}"/>
    <cellStyle name="Normal 46 2 3 3 3 5" xfId="19032" xr:uid="{00000000-0005-0000-0000-00006E4A0000}"/>
    <cellStyle name="Normal 46 2 3 3 4" xfId="5585" xr:uid="{00000000-0005-0000-0000-0000E5150000}"/>
    <cellStyle name="Normal 46 2 3 3 4 2" xfId="15637" xr:uid="{00000000-0005-0000-0000-0000293D0000}"/>
    <cellStyle name="Normal 46 2 3 3 4 2 3" xfId="30733" xr:uid="{00000000-0005-0000-0000-000023780000}"/>
    <cellStyle name="Normal 46 2 3 3 4 3" xfId="10617" xr:uid="{00000000-0005-0000-0000-00008D290000}"/>
    <cellStyle name="Normal 46 2 3 3 4 3 3" xfId="25716" xr:uid="{00000000-0005-0000-0000-00008A640000}"/>
    <cellStyle name="Normal 46 2 3 3 4 5" xfId="20703" xr:uid="{00000000-0005-0000-0000-0000F5500000}"/>
    <cellStyle name="Normal 46 2 3 3 5" xfId="12295" xr:uid="{00000000-0005-0000-0000-00001B300000}"/>
    <cellStyle name="Normal 46 2 3 3 5 3" xfId="27391" xr:uid="{00000000-0005-0000-0000-0000156B0000}"/>
    <cellStyle name="Normal 46 2 3 3 6" xfId="7274" xr:uid="{00000000-0005-0000-0000-00007E1C0000}"/>
    <cellStyle name="Normal 46 2 3 3 6 3" xfId="22374" xr:uid="{00000000-0005-0000-0000-00007C570000}"/>
    <cellStyle name="Normal 46 2 3 3 8" xfId="17361" xr:uid="{00000000-0005-0000-0000-0000E7430000}"/>
    <cellStyle name="Normal 46 2 3 4" xfId="2623" xr:uid="{00000000-0005-0000-0000-0000510A0000}"/>
    <cellStyle name="Normal 46 2 3 4 2" xfId="4312" xr:uid="{00000000-0005-0000-0000-0000EB100000}"/>
    <cellStyle name="Normal 46 2 3 4 2 2" xfId="14384" xr:uid="{00000000-0005-0000-0000-000044380000}"/>
    <cellStyle name="Normal 46 2 3 4 2 2 3" xfId="29480" xr:uid="{00000000-0005-0000-0000-00003E730000}"/>
    <cellStyle name="Normal 46 2 3 4 2 3" xfId="9364" xr:uid="{00000000-0005-0000-0000-0000A8240000}"/>
    <cellStyle name="Normal 46 2 3 4 2 3 3" xfId="24463" xr:uid="{00000000-0005-0000-0000-0000A55F0000}"/>
    <cellStyle name="Normal 46 2 3 4 2 5" xfId="19450" xr:uid="{00000000-0005-0000-0000-0000104C0000}"/>
    <cellStyle name="Normal 46 2 3 4 3" xfId="6003" xr:uid="{00000000-0005-0000-0000-000087170000}"/>
    <cellStyle name="Normal 46 2 3 4 3 2" xfId="16055" xr:uid="{00000000-0005-0000-0000-0000CB3E0000}"/>
    <cellStyle name="Normal 46 2 3 4 3 3" xfId="11035" xr:uid="{00000000-0005-0000-0000-00002F2B0000}"/>
    <cellStyle name="Normal 46 2 3 4 3 3 3" xfId="26134" xr:uid="{00000000-0005-0000-0000-00002C660000}"/>
    <cellStyle name="Normal 46 2 3 4 3 5" xfId="21121" xr:uid="{00000000-0005-0000-0000-000097520000}"/>
    <cellStyle name="Normal 46 2 3 4 4" xfId="12713" xr:uid="{00000000-0005-0000-0000-0000BD310000}"/>
    <cellStyle name="Normal 46 2 3 4 4 3" xfId="27809" xr:uid="{00000000-0005-0000-0000-0000B76C0000}"/>
    <cellStyle name="Normal 46 2 3 4 5" xfId="7692" xr:uid="{00000000-0005-0000-0000-0000201E0000}"/>
    <cellStyle name="Normal 46 2 3 4 5 3" xfId="22792" xr:uid="{00000000-0005-0000-0000-00001E590000}"/>
    <cellStyle name="Normal 46 2 3 4 7" xfId="17779" xr:uid="{00000000-0005-0000-0000-000089450000}"/>
    <cellStyle name="Normal 46 2 3 5" xfId="3475" xr:uid="{00000000-0005-0000-0000-0000A60D0000}"/>
    <cellStyle name="Normal 46 2 3 5 2" xfId="13548" xr:uid="{00000000-0005-0000-0000-000000350000}"/>
    <cellStyle name="Normal 46 2 3 5 2 3" xfId="28644" xr:uid="{00000000-0005-0000-0000-0000FA6F0000}"/>
    <cellStyle name="Normal 46 2 3 5 3" xfId="8528" xr:uid="{00000000-0005-0000-0000-000064210000}"/>
    <cellStyle name="Normal 46 2 3 5 3 3" xfId="23627" xr:uid="{00000000-0005-0000-0000-0000615C0000}"/>
    <cellStyle name="Normal 46 2 3 5 5" xfId="18614" xr:uid="{00000000-0005-0000-0000-0000CC480000}"/>
    <cellStyle name="Normal 46 2 3 6" xfId="5167" xr:uid="{00000000-0005-0000-0000-000043140000}"/>
    <cellStyle name="Normal 46 2 3 6 2" xfId="15219" xr:uid="{00000000-0005-0000-0000-0000873B0000}"/>
    <cellStyle name="Normal 46 2 3 6 2 3" xfId="30315" xr:uid="{00000000-0005-0000-0000-000081760000}"/>
    <cellStyle name="Normal 46 2 3 6 3" xfId="10199" xr:uid="{00000000-0005-0000-0000-0000EB270000}"/>
    <cellStyle name="Normal 46 2 3 6 3 3" xfId="25298" xr:uid="{00000000-0005-0000-0000-0000E8620000}"/>
    <cellStyle name="Normal 46 2 3 6 5" xfId="20285" xr:uid="{00000000-0005-0000-0000-0000534F0000}"/>
    <cellStyle name="Normal 46 2 3 7" xfId="11877" xr:uid="{00000000-0005-0000-0000-0000792E0000}"/>
    <cellStyle name="Normal 46 2 3 7 3" xfId="26973" xr:uid="{00000000-0005-0000-0000-000073690000}"/>
    <cellStyle name="Normal 46 2 3 8" xfId="6856" xr:uid="{00000000-0005-0000-0000-0000DC1A0000}"/>
    <cellStyle name="Normal 46 2 3 8 3" xfId="21956" xr:uid="{00000000-0005-0000-0000-0000DA550000}"/>
    <cellStyle name="Normal 46 2 4" xfId="1883" xr:uid="{00000000-0005-0000-0000-00006D070000}"/>
    <cellStyle name="Normal 46 2 4 2" xfId="2306" xr:uid="{00000000-0005-0000-0000-000014090000}"/>
    <cellStyle name="Normal 46 2 4 2 2" xfId="3145" xr:uid="{00000000-0005-0000-0000-00005B0C0000}"/>
    <cellStyle name="Normal 46 2 4 2 2 2" xfId="4834" xr:uid="{00000000-0005-0000-0000-0000F5120000}"/>
    <cellStyle name="Normal 46 2 4 2 2 2 2" xfId="14906" xr:uid="{00000000-0005-0000-0000-00004E3A0000}"/>
    <cellStyle name="Normal 46 2 4 2 2 2 2 3" xfId="30002" xr:uid="{00000000-0005-0000-0000-000048750000}"/>
    <cellStyle name="Normal 46 2 4 2 2 2 3" xfId="9886" xr:uid="{00000000-0005-0000-0000-0000B2260000}"/>
    <cellStyle name="Normal 46 2 4 2 2 2 3 3" xfId="24985" xr:uid="{00000000-0005-0000-0000-0000AF610000}"/>
    <cellStyle name="Normal 46 2 4 2 2 2 5" xfId="19972" xr:uid="{00000000-0005-0000-0000-00001A4E0000}"/>
    <cellStyle name="Normal 46 2 4 2 2 3" xfId="6525" xr:uid="{00000000-0005-0000-0000-000091190000}"/>
    <cellStyle name="Normal 46 2 4 2 2 3 2" xfId="16577" xr:uid="{00000000-0005-0000-0000-0000D5400000}"/>
    <cellStyle name="Normal 46 2 4 2 2 3 3" xfId="11557" xr:uid="{00000000-0005-0000-0000-0000392D0000}"/>
    <cellStyle name="Normal 46 2 4 2 2 3 3 3" xfId="26656" xr:uid="{00000000-0005-0000-0000-000036680000}"/>
    <cellStyle name="Normal 46 2 4 2 2 3 5" xfId="21643" xr:uid="{00000000-0005-0000-0000-0000A1540000}"/>
    <cellStyle name="Normal 46 2 4 2 2 4" xfId="13235" xr:uid="{00000000-0005-0000-0000-0000C7330000}"/>
    <cellStyle name="Normal 46 2 4 2 2 4 3" xfId="28331" xr:uid="{00000000-0005-0000-0000-0000C16E0000}"/>
    <cellStyle name="Normal 46 2 4 2 2 5" xfId="8214" xr:uid="{00000000-0005-0000-0000-00002A200000}"/>
    <cellStyle name="Normal 46 2 4 2 2 5 3" xfId="23314" xr:uid="{00000000-0005-0000-0000-0000285B0000}"/>
    <cellStyle name="Normal 46 2 4 2 2 7" xfId="18301" xr:uid="{00000000-0005-0000-0000-000093470000}"/>
    <cellStyle name="Normal 46 2 4 2 3" xfId="3997" xr:uid="{00000000-0005-0000-0000-0000B00F0000}"/>
    <cellStyle name="Normal 46 2 4 2 3 2" xfId="14070" xr:uid="{00000000-0005-0000-0000-00000A370000}"/>
    <cellStyle name="Normal 46 2 4 2 3 2 3" xfId="29166" xr:uid="{00000000-0005-0000-0000-000004720000}"/>
    <cellStyle name="Normal 46 2 4 2 3 3" xfId="9050" xr:uid="{00000000-0005-0000-0000-00006E230000}"/>
    <cellStyle name="Normal 46 2 4 2 3 3 3" xfId="24149" xr:uid="{00000000-0005-0000-0000-00006B5E0000}"/>
    <cellStyle name="Normal 46 2 4 2 3 5" xfId="19136" xr:uid="{00000000-0005-0000-0000-0000D64A0000}"/>
    <cellStyle name="Normal 46 2 4 2 4" xfId="5689" xr:uid="{00000000-0005-0000-0000-00004D160000}"/>
    <cellStyle name="Normal 46 2 4 2 4 2" xfId="15741" xr:uid="{00000000-0005-0000-0000-0000913D0000}"/>
    <cellStyle name="Normal 46 2 4 2 4 2 3" xfId="30837" xr:uid="{00000000-0005-0000-0000-00008B780000}"/>
    <cellStyle name="Normal 46 2 4 2 4 3" xfId="10721" xr:uid="{00000000-0005-0000-0000-0000F5290000}"/>
    <cellStyle name="Normal 46 2 4 2 4 3 3" xfId="25820" xr:uid="{00000000-0005-0000-0000-0000F2640000}"/>
    <cellStyle name="Normal 46 2 4 2 4 5" xfId="20807" xr:uid="{00000000-0005-0000-0000-00005D510000}"/>
    <cellStyle name="Normal 46 2 4 2 5" xfId="12399" xr:uid="{00000000-0005-0000-0000-000083300000}"/>
    <cellStyle name="Normal 46 2 4 2 5 3" xfId="27495" xr:uid="{00000000-0005-0000-0000-00007D6B0000}"/>
    <cellStyle name="Normal 46 2 4 2 6" xfId="7378" xr:uid="{00000000-0005-0000-0000-0000E61C0000}"/>
    <cellStyle name="Normal 46 2 4 2 6 3" xfId="22478" xr:uid="{00000000-0005-0000-0000-0000E4570000}"/>
    <cellStyle name="Normal 46 2 4 2 8" xfId="17465" xr:uid="{00000000-0005-0000-0000-00004F440000}"/>
    <cellStyle name="Normal 46 2 4 3" xfId="2727" xr:uid="{00000000-0005-0000-0000-0000B90A0000}"/>
    <cellStyle name="Normal 46 2 4 3 2" xfId="4416" xr:uid="{00000000-0005-0000-0000-000053110000}"/>
    <cellStyle name="Normal 46 2 4 3 2 2" xfId="14488" xr:uid="{00000000-0005-0000-0000-0000AC380000}"/>
    <cellStyle name="Normal 46 2 4 3 2 2 3" xfId="29584" xr:uid="{00000000-0005-0000-0000-0000A6730000}"/>
    <cellStyle name="Normal 46 2 4 3 2 3" xfId="9468" xr:uid="{00000000-0005-0000-0000-000010250000}"/>
    <cellStyle name="Normal 46 2 4 3 2 3 3" xfId="24567" xr:uid="{00000000-0005-0000-0000-00000D600000}"/>
    <cellStyle name="Normal 46 2 4 3 2 5" xfId="19554" xr:uid="{00000000-0005-0000-0000-0000784C0000}"/>
    <cellStyle name="Normal 46 2 4 3 3" xfId="6107" xr:uid="{00000000-0005-0000-0000-0000EF170000}"/>
    <cellStyle name="Normal 46 2 4 3 3 2" xfId="16159" xr:uid="{00000000-0005-0000-0000-0000333F0000}"/>
    <cellStyle name="Normal 46 2 4 3 3 3" xfId="11139" xr:uid="{00000000-0005-0000-0000-0000972B0000}"/>
    <cellStyle name="Normal 46 2 4 3 3 3 3" xfId="26238" xr:uid="{00000000-0005-0000-0000-000094660000}"/>
    <cellStyle name="Normal 46 2 4 3 3 5" xfId="21225" xr:uid="{00000000-0005-0000-0000-0000FF520000}"/>
    <cellStyle name="Normal 46 2 4 3 4" xfId="12817" xr:uid="{00000000-0005-0000-0000-000025320000}"/>
    <cellStyle name="Normal 46 2 4 3 4 3" xfId="27913" xr:uid="{00000000-0005-0000-0000-00001F6D0000}"/>
    <cellStyle name="Normal 46 2 4 3 5" xfId="7796" xr:uid="{00000000-0005-0000-0000-0000881E0000}"/>
    <cellStyle name="Normal 46 2 4 3 5 3" xfId="22896" xr:uid="{00000000-0005-0000-0000-000086590000}"/>
    <cellStyle name="Normal 46 2 4 3 7" xfId="17883" xr:uid="{00000000-0005-0000-0000-0000F1450000}"/>
    <cellStyle name="Normal 46 2 4 4" xfId="3579" xr:uid="{00000000-0005-0000-0000-00000E0E0000}"/>
    <cellStyle name="Normal 46 2 4 4 2" xfId="13652" xr:uid="{00000000-0005-0000-0000-000068350000}"/>
    <cellStyle name="Normal 46 2 4 4 2 3" xfId="28748" xr:uid="{00000000-0005-0000-0000-000062700000}"/>
    <cellStyle name="Normal 46 2 4 4 3" xfId="8632" xr:uid="{00000000-0005-0000-0000-0000CC210000}"/>
    <cellStyle name="Normal 46 2 4 4 3 3" xfId="23731" xr:uid="{00000000-0005-0000-0000-0000C95C0000}"/>
    <cellStyle name="Normal 46 2 4 4 5" xfId="18718" xr:uid="{00000000-0005-0000-0000-000034490000}"/>
    <cellStyle name="Normal 46 2 4 5" xfId="5271" xr:uid="{00000000-0005-0000-0000-0000AB140000}"/>
    <cellStyle name="Normal 46 2 4 5 2" xfId="15323" xr:uid="{00000000-0005-0000-0000-0000EF3B0000}"/>
    <cellStyle name="Normal 46 2 4 5 2 3" xfId="30419" xr:uid="{00000000-0005-0000-0000-0000E9760000}"/>
    <cellStyle name="Normal 46 2 4 5 3" xfId="10303" xr:uid="{00000000-0005-0000-0000-000053280000}"/>
    <cellStyle name="Normal 46 2 4 5 3 3" xfId="25402" xr:uid="{00000000-0005-0000-0000-000050630000}"/>
    <cellStyle name="Normal 46 2 4 5 5" xfId="20389" xr:uid="{00000000-0005-0000-0000-0000BB4F0000}"/>
    <cellStyle name="Normal 46 2 4 6" xfId="11981" xr:uid="{00000000-0005-0000-0000-0000E12E0000}"/>
    <cellStyle name="Normal 46 2 4 6 3" xfId="27077" xr:uid="{00000000-0005-0000-0000-0000DB690000}"/>
    <cellStyle name="Normal 46 2 4 7" xfId="6960" xr:uid="{00000000-0005-0000-0000-0000441B0000}"/>
    <cellStyle name="Normal 46 2 4 7 3" xfId="22060" xr:uid="{00000000-0005-0000-0000-000042560000}"/>
    <cellStyle name="Normal 46 2 4 9" xfId="17047" xr:uid="{00000000-0005-0000-0000-0000AD420000}"/>
    <cellStyle name="Normal 46 2 5" xfId="2096" xr:uid="{00000000-0005-0000-0000-000042080000}"/>
    <cellStyle name="Normal 46 2 5 2" xfId="2937" xr:uid="{00000000-0005-0000-0000-00008B0B0000}"/>
    <cellStyle name="Normal 46 2 5 2 2" xfId="4626" xr:uid="{00000000-0005-0000-0000-000025120000}"/>
    <cellStyle name="Normal 46 2 5 2 2 2" xfId="14698" xr:uid="{00000000-0005-0000-0000-00007E390000}"/>
    <cellStyle name="Normal 46 2 5 2 2 2 3" xfId="29794" xr:uid="{00000000-0005-0000-0000-000078740000}"/>
    <cellStyle name="Normal 46 2 5 2 2 3" xfId="9678" xr:uid="{00000000-0005-0000-0000-0000E2250000}"/>
    <cellStyle name="Normal 46 2 5 2 2 3 3" xfId="24777" xr:uid="{00000000-0005-0000-0000-0000DF600000}"/>
    <cellStyle name="Normal 46 2 5 2 2 5" xfId="19764" xr:uid="{00000000-0005-0000-0000-00004A4D0000}"/>
    <cellStyle name="Normal 46 2 5 2 3" xfId="6317" xr:uid="{00000000-0005-0000-0000-0000C1180000}"/>
    <cellStyle name="Normal 46 2 5 2 3 2" xfId="16369" xr:uid="{00000000-0005-0000-0000-000005400000}"/>
    <cellStyle name="Normal 46 2 5 2 3 3" xfId="11349" xr:uid="{00000000-0005-0000-0000-0000692C0000}"/>
    <cellStyle name="Normal 46 2 5 2 3 3 3" xfId="26448" xr:uid="{00000000-0005-0000-0000-000066670000}"/>
    <cellStyle name="Normal 46 2 5 2 3 5" xfId="21435" xr:uid="{00000000-0005-0000-0000-0000D1530000}"/>
    <cellStyle name="Normal 46 2 5 2 4" xfId="13027" xr:uid="{00000000-0005-0000-0000-0000F7320000}"/>
    <cellStyle name="Normal 46 2 5 2 4 3" xfId="28123" xr:uid="{00000000-0005-0000-0000-0000F16D0000}"/>
    <cellStyle name="Normal 46 2 5 2 5" xfId="8006" xr:uid="{00000000-0005-0000-0000-00005A1F0000}"/>
    <cellStyle name="Normal 46 2 5 2 5 3" xfId="23106" xr:uid="{00000000-0005-0000-0000-0000585A0000}"/>
    <cellStyle name="Normal 46 2 5 2 7" xfId="18093" xr:uid="{00000000-0005-0000-0000-0000C3460000}"/>
    <cellStyle name="Normal 46 2 5 3" xfId="3789" xr:uid="{00000000-0005-0000-0000-0000E00E0000}"/>
    <cellStyle name="Normal 46 2 5 3 2" xfId="13862" xr:uid="{00000000-0005-0000-0000-00003A360000}"/>
    <cellStyle name="Normal 46 2 5 3 2 3" xfId="28958" xr:uid="{00000000-0005-0000-0000-000034710000}"/>
    <cellStyle name="Normal 46 2 5 3 3" xfId="8842" xr:uid="{00000000-0005-0000-0000-00009E220000}"/>
    <cellStyle name="Normal 46 2 5 3 3 3" xfId="23941" xr:uid="{00000000-0005-0000-0000-00009B5D0000}"/>
    <cellStyle name="Normal 46 2 5 3 5" xfId="18928" xr:uid="{00000000-0005-0000-0000-0000064A0000}"/>
    <cellStyle name="Normal 46 2 5 4" xfId="5481" xr:uid="{00000000-0005-0000-0000-00007D150000}"/>
    <cellStyle name="Normal 46 2 5 4 2" xfId="15533" xr:uid="{00000000-0005-0000-0000-0000C13C0000}"/>
    <cellStyle name="Normal 46 2 5 4 2 3" xfId="30629" xr:uid="{00000000-0005-0000-0000-0000BB770000}"/>
    <cellStyle name="Normal 46 2 5 4 3" xfId="10513" xr:uid="{00000000-0005-0000-0000-000025290000}"/>
    <cellStyle name="Normal 46 2 5 4 3 3" xfId="25612" xr:uid="{00000000-0005-0000-0000-000022640000}"/>
    <cellStyle name="Normal 46 2 5 4 5" xfId="20599" xr:uid="{00000000-0005-0000-0000-00008D500000}"/>
    <cellStyle name="Normal 46 2 5 5" xfId="12191" xr:uid="{00000000-0005-0000-0000-0000B32F0000}"/>
    <cellStyle name="Normal 46 2 5 5 3" xfId="27287" xr:uid="{00000000-0005-0000-0000-0000AD6A0000}"/>
    <cellStyle name="Normal 46 2 5 6" xfId="7170" xr:uid="{00000000-0005-0000-0000-0000161C0000}"/>
    <cellStyle name="Normal 46 2 5 6 3" xfId="22270" xr:uid="{00000000-0005-0000-0000-000014570000}"/>
    <cellStyle name="Normal 46 2 5 8" xfId="17257" xr:uid="{00000000-0005-0000-0000-00007F430000}"/>
    <cellStyle name="Normal 46 2 6" xfId="2517" xr:uid="{00000000-0005-0000-0000-0000E7090000}"/>
    <cellStyle name="Normal 46 2 6 2" xfId="4208" xr:uid="{00000000-0005-0000-0000-000083100000}"/>
    <cellStyle name="Normal 46 2 6 2 2" xfId="14280" xr:uid="{00000000-0005-0000-0000-0000DC370000}"/>
    <cellStyle name="Normal 46 2 6 2 2 3" xfId="29376" xr:uid="{00000000-0005-0000-0000-0000D6720000}"/>
    <cellStyle name="Normal 46 2 6 2 3" xfId="9260" xr:uid="{00000000-0005-0000-0000-000040240000}"/>
    <cellStyle name="Normal 46 2 6 2 3 3" xfId="24359" xr:uid="{00000000-0005-0000-0000-00003D5F0000}"/>
    <cellStyle name="Normal 46 2 6 2 5" xfId="19346" xr:uid="{00000000-0005-0000-0000-0000A84B0000}"/>
    <cellStyle name="Normal 46 2 6 3" xfId="5899" xr:uid="{00000000-0005-0000-0000-00001F170000}"/>
    <cellStyle name="Normal 46 2 6 3 2" xfId="15951" xr:uid="{00000000-0005-0000-0000-0000633E0000}"/>
    <cellStyle name="Normal 46 2 6 3 3" xfId="10931" xr:uid="{00000000-0005-0000-0000-0000C72A0000}"/>
    <cellStyle name="Normal 46 2 6 3 3 3" xfId="26030" xr:uid="{00000000-0005-0000-0000-0000C4650000}"/>
    <cellStyle name="Normal 46 2 6 3 5" xfId="21017" xr:uid="{00000000-0005-0000-0000-00002F520000}"/>
    <cellStyle name="Normal 46 2 6 4" xfId="12609" xr:uid="{00000000-0005-0000-0000-000055310000}"/>
    <cellStyle name="Normal 46 2 6 4 3" xfId="27705" xr:uid="{00000000-0005-0000-0000-00004F6C0000}"/>
    <cellStyle name="Normal 46 2 6 5" xfId="7588" xr:uid="{00000000-0005-0000-0000-0000B81D0000}"/>
    <cellStyle name="Normal 46 2 6 5 3" xfId="22688" xr:uid="{00000000-0005-0000-0000-0000B6580000}"/>
    <cellStyle name="Normal 46 2 6 7" xfId="17675" xr:uid="{00000000-0005-0000-0000-000021450000}"/>
    <cellStyle name="Normal 46 2 7" xfId="3367" xr:uid="{00000000-0005-0000-0000-00003A0D0000}"/>
    <cellStyle name="Normal 46 2 7 2" xfId="13444" xr:uid="{00000000-0005-0000-0000-000098340000}"/>
    <cellStyle name="Normal 46 2 7 2 3" xfId="28540" xr:uid="{00000000-0005-0000-0000-0000926F0000}"/>
    <cellStyle name="Normal 46 2 7 3" xfId="8424" xr:uid="{00000000-0005-0000-0000-0000FC200000}"/>
    <cellStyle name="Normal 46 2 7 3 3" xfId="23523" xr:uid="{00000000-0005-0000-0000-0000F95B0000}"/>
    <cellStyle name="Normal 46 2 7 5" xfId="18510" xr:uid="{00000000-0005-0000-0000-000064480000}"/>
    <cellStyle name="Normal 46 2 8" xfId="5060" xr:uid="{00000000-0005-0000-0000-0000D8130000}"/>
    <cellStyle name="Normal 46 2 8 2" xfId="15115" xr:uid="{00000000-0005-0000-0000-00001F3B0000}"/>
    <cellStyle name="Normal 46 2 8 2 3" xfId="30211" xr:uid="{00000000-0005-0000-0000-000019760000}"/>
    <cellStyle name="Normal 46 2 8 3" xfId="10095" xr:uid="{00000000-0005-0000-0000-000083270000}"/>
    <cellStyle name="Normal 46 2 8 3 3" xfId="25194" xr:uid="{00000000-0005-0000-0000-000080620000}"/>
    <cellStyle name="Normal 46 2 8 5" xfId="20181" xr:uid="{00000000-0005-0000-0000-0000EB4E0000}"/>
    <cellStyle name="Normal 46 2 9" xfId="11771" xr:uid="{00000000-0005-0000-0000-00000F2E0000}"/>
    <cellStyle name="Normal 46 2 9 3" xfId="26869" xr:uid="{00000000-0005-0000-0000-00000B690000}"/>
    <cellStyle name="Normal 47" xfId="1036" xr:uid="{00000000-0005-0000-0000-00001B040000}"/>
    <cellStyle name="Normal 47 2" xfId="1430" xr:uid="{00000000-0005-0000-0000-0000A7050000}"/>
    <cellStyle name="Normal 47 2 10" xfId="6751" xr:uid="{00000000-0005-0000-0000-0000731A0000}"/>
    <cellStyle name="Normal 47 2 10 3" xfId="21853" xr:uid="{00000000-0005-0000-0000-000073550000}"/>
    <cellStyle name="Normal 47 2 12" xfId="16838" xr:uid="{00000000-0005-0000-0000-0000DC410000}"/>
    <cellStyle name="Normal 47 2 2" xfId="1717" xr:uid="{00000000-0005-0000-0000-0000C7060000}"/>
    <cellStyle name="Normal 47 2 2 11" xfId="16892" xr:uid="{00000000-0005-0000-0000-000012420000}"/>
    <cellStyle name="Normal 47 2 2 2" xfId="1825" xr:uid="{00000000-0005-0000-0000-000033070000}"/>
    <cellStyle name="Normal 47 2 2 2 10" xfId="16996" xr:uid="{00000000-0005-0000-0000-00007A420000}"/>
    <cellStyle name="Normal 47 2 2 2 2" xfId="2042" xr:uid="{00000000-0005-0000-0000-00000C080000}"/>
    <cellStyle name="Normal 47 2 2 2 2 2" xfId="2463" xr:uid="{00000000-0005-0000-0000-0000B1090000}"/>
    <cellStyle name="Normal 47 2 2 2 2 2 2" xfId="3302" xr:uid="{00000000-0005-0000-0000-0000F80C0000}"/>
    <cellStyle name="Normal 47 2 2 2 2 2 2 2" xfId="4991" xr:uid="{00000000-0005-0000-0000-000092130000}"/>
    <cellStyle name="Normal 47 2 2 2 2 2 2 2 2" xfId="15063" xr:uid="{00000000-0005-0000-0000-0000EB3A0000}"/>
    <cellStyle name="Normal 47 2 2 2 2 2 2 2 2 3" xfId="30159" xr:uid="{00000000-0005-0000-0000-0000E5750000}"/>
    <cellStyle name="Normal 47 2 2 2 2 2 2 2 3" xfId="10043" xr:uid="{00000000-0005-0000-0000-00004F270000}"/>
    <cellStyle name="Normal 47 2 2 2 2 2 2 2 3 3" xfId="25142" xr:uid="{00000000-0005-0000-0000-00004C620000}"/>
    <cellStyle name="Normal 47 2 2 2 2 2 2 2 5" xfId="20129" xr:uid="{00000000-0005-0000-0000-0000B74E0000}"/>
    <cellStyle name="Normal 47 2 2 2 2 2 2 3" xfId="6682" xr:uid="{00000000-0005-0000-0000-00002E1A0000}"/>
    <cellStyle name="Normal 47 2 2 2 2 2 2 3 2" xfId="16734" xr:uid="{00000000-0005-0000-0000-000072410000}"/>
    <cellStyle name="Normal 47 2 2 2 2 2 2 3 3" xfId="11714" xr:uid="{00000000-0005-0000-0000-0000D62D0000}"/>
    <cellStyle name="Normal 47 2 2 2 2 2 2 3 3 3" xfId="26813" xr:uid="{00000000-0005-0000-0000-0000D3680000}"/>
    <cellStyle name="Normal 47 2 2 2 2 2 2 3 5" xfId="21800" xr:uid="{00000000-0005-0000-0000-00003E550000}"/>
    <cellStyle name="Normal 47 2 2 2 2 2 2 4" xfId="13392" xr:uid="{00000000-0005-0000-0000-000064340000}"/>
    <cellStyle name="Normal 47 2 2 2 2 2 2 4 3" xfId="28488" xr:uid="{00000000-0005-0000-0000-00005E6F0000}"/>
    <cellStyle name="Normal 47 2 2 2 2 2 2 5" xfId="8371" xr:uid="{00000000-0005-0000-0000-0000C7200000}"/>
    <cellStyle name="Normal 47 2 2 2 2 2 2 5 3" xfId="23471" xr:uid="{00000000-0005-0000-0000-0000C55B0000}"/>
    <cellStyle name="Normal 47 2 2 2 2 2 2 7" xfId="18458" xr:uid="{00000000-0005-0000-0000-000030480000}"/>
    <cellStyle name="Normal 47 2 2 2 2 2 3" xfId="4154" xr:uid="{00000000-0005-0000-0000-00004D100000}"/>
    <cellStyle name="Normal 47 2 2 2 2 2 3 2" xfId="14227" xr:uid="{00000000-0005-0000-0000-0000A7370000}"/>
    <cellStyle name="Normal 47 2 2 2 2 2 3 2 3" xfId="29323" xr:uid="{00000000-0005-0000-0000-0000A1720000}"/>
    <cellStyle name="Normal 47 2 2 2 2 2 3 3" xfId="9207" xr:uid="{00000000-0005-0000-0000-00000B240000}"/>
    <cellStyle name="Normal 47 2 2 2 2 2 3 3 3" xfId="24306" xr:uid="{00000000-0005-0000-0000-0000085F0000}"/>
    <cellStyle name="Normal 47 2 2 2 2 2 3 5" xfId="19293" xr:uid="{00000000-0005-0000-0000-0000734B0000}"/>
    <cellStyle name="Normal 47 2 2 2 2 2 4" xfId="5846" xr:uid="{00000000-0005-0000-0000-0000EA160000}"/>
    <cellStyle name="Normal 47 2 2 2 2 2 4 2" xfId="15898" xr:uid="{00000000-0005-0000-0000-00002E3E0000}"/>
    <cellStyle name="Normal 47 2 2 2 2 2 4 3" xfId="10878" xr:uid="{00000000-0005-0000-0000-0000922A0000}"/>
    <cellStyle name="Normal 47 2 2 2 2 2 4 3 3" xfId="25977" xr:uid="{00000000-0005-0000-0000-00008F650000}"/>
    <cellStyle name="Normal 47 2 2 2 2 2 4 5" xfId="20964" xr:uid="{00000000-0005-0000-0000-0000FA510000}"/>
    <cellStyle name="Normal 47 2 2 2 2 2 5" xfId="12556" xr:uid="{00000000-0005-0000-0000-000020310000}"/>
    <cellStyle name="Normal 47 2 2 2 2 2 5 3" xfId="27652" xr:uid="{00000000-0005-0000-0000-00001A6C0000}"/>
    <cellStyle name="Normal 47 2 2 2 2 2 6" xfId="7535" xr:uid="{00000000-0005-0000-0000-0000831D0000}"/>
    <cellStyle name="Normal 47 2 2 2 2 2 6 3" xfId="22635" xr:uid="{00000000-0005-0000-0000-000081580000}"/>
    <cellStyle name="Normal 47 2 2 2 2 2 8" xfId="17622" xr:uid="{00000000-0005-0000-0000-0000EC440000}"/>
    <cellStyle name="Normal 47 2 2 2 2 3" xfId="2884" xr:uid="{00000000-0005-0000-0000-0000560B0000}"/>
    <cellStyle name="Normal 47 2 2 2 2 3 2" xfId="4573" xr:uid="{00000000-0005-0000-0000-0000F0110000}"/>
    <cellStyle name="Normal 47 2 2 2 2 3 2 2" xfId="14645" xr:uid="{00000000-0005-0000-0000-000049390000}"/>
    <cellStyle name="Normal 47 2 2 2 2 3 2 2 3" xfId="29741" xr:uid="{00000000-0005-0000-0000-000043740000}"/>
    <cellStyle name="Normal 47 2 2 2 2 3 2 3" xfId="9625" xr:uid="{00000000-0005-0000-0000-0000AD250000}"/>
    <cellStyle name="Normal 47 2 2 2 2 3 2 3 3" xfId="24724" xr:uid="{00000000-0005-0000-0000-0000AA600000}"/>
    <cellStyle name="Normal 47 2 2 2 2 3 2 5" xfId="19711" xr:uid="{00000000-0005-0000-0000-0000154D0000}"/>
    <cellStyle name="Normal 47 2 2 2 2 3 3" xfId="6264" xr:uid="{00000000-0005-0000-0000-00008C180000}"/>
    <cellStyle name="Normal 47 2 2 2 2 3 3 2" xfId="16316" xr:uid="{00000000-0005-0000-0000-0000D03F0000}"/>
    <cellStyle name="Normal 47 2 2 2 2 3 3 3" xfId="11296" xr:uid="{00000000-0005-0000-0000-0000342C0000}"/>
    <cellStyle name="Normal 47 2 2 2 2 3 3 3 3" xfId="26395" xr:uid="{00000000-0005-0000-0000-000031670000}"/>
    <cellStyle name="Normal 47 2 2 2 2 3 3 5" xfId="21382" xr:uid="{00000000-0005-0000-0000-00009C530000}"/>
    <cellStyle name="Normal 47 2 2 2 2 3 4" xfId="12974" xr:uid="{00000000-0005-0000-0000-0000C2320000}"/>
    <cellStyle name="Normal 47 2 2 2 2 3 4 3" xfId="28070" xr:uid="{00000000-0005-0000-0000-0000BC6D0000}"/>
    <cellStyle name="Normal 47 2 2 2 2 3 5" xfId="7953" xr:uid="{00000000-0005-0000-0000-0000251F0000}"/>
    <cellStyle name="Normal 47 2 2 2 2 3 5 3" xfId="23053" xr:uid="{00000000-0005-0000-0000-0000235A0000}"/>
    <cellStyle name="Normal 47 2 2 2 2 3 7" xfId="18040" xr:uid="{00000000-0005-0000-0000-00008E460000}"/>
    <cellStyle name="Normal 47 2 2 2 2 4" xfId="3736" xr:uid="{00000000-0005-0000-0000-0000AB0E0000}"/>
    <cellStyle name="Normal 47 2 2 2 2 4 2" xfId="13809" xr:uid="{00000000-0005-0000-0000-000005360000}"/>
    <cellStyle name="Normal 47 2 2 2 2 4 2 3" xfId="28905" xr:uid="{00000000-0005-0000-0000-0000FF700000}"/>
    <cellStyle name="Normal 47 2 2 2 2 4 3" xfId="8789" xr:uid="{00000000-0005-0000-0000-000069220000}"/>
    <cellStyle name="Normal 47 2 2 2 2 4 3 3" xfId="23888" xr:uid="{00000000-0005-0000-0000-0000665D0000}"/>
    <cellStyle name="Normal 47 2 2 2 2 4 5" xfId="18875" xr:uid="{00000000-0005-0000-0000-0000D1490000}"/>
    <cellStyle name="Normal 47 2 2 2 2 5" xfId="5428" xr:uid="{00000000-0005-0000-0000-000048150000}"/>
    <cellStyle name="Normal 47 2 2 2 2 5 2" xfId="15480" xr:uid="{00000000-0005-0000-0000-00008C3C0000}"/>
    <cellStyle name="Normal 47 2 2 2 2 5 2 3" xfId="30576" xr:uid="{00000000-0005-0000-0000-000086770000}"/>
    <cellStyle name="Normal 47 2 2 2 2 5 3" xfId="10460" xr:uid="{00000000-0005-0000-0000-0000F0280000}"/>
    <cellStyle name="Normal 47 2 2 2 2 5 3 3" xfId="25559" xr:uid="{00000000-0005-0000-0000-0000ED630000}"/>
    <cellStyle name="Normal 47 2 2 2 2 5 5" xfId="20546" xr:uid="{00000000-0005-0000-0000-000058500000}"/>
    <cellStyle name="Normal 47 2 2 2 2 6" xfId="12138" xr:uid="{00000000-0005-0000-0000-00007E2F0000}"/>
    <cellStyle name="Normal 47 2 2 2 2 6 3" xfId="27234" xr:uid="{00000000-0005-0000-0000-0000786A0000}"/>
    <cellStyle name="Normal 47 2 2 2 2 7" xfId="7117" xr:uid="{00000000-0005-0000-0000-0000E11B0000}"/>
    <cellStyle name="Normal 47 2 2 2 2 7 3" xfId="22217" xr:uid="{00000000-0005-0000-0000-0000DF560000}"/>
    <cellStyle name="Normal 47 2 2 2 2 9" xfId="17204" xr:uid="{00000000-0005-0000-0000-00004A430000}"/>
    <cellStyle name="Normal 47 2 2 2 3" xfId="2255" xr:uid="{00000000-0005-0000-0000-0000E1080000}"/>
    <cellStyle name="Normal 47 2 2 2 3 2" xfId="3094" xr:uid="{00000000-0005-0000-0000-0000280C0000}"/>
    <cellStyle name="Normal 47 2 2 2 3 2 2" xfId="4783" xr:uid="{00000000-0005-0000-0000-0000C2120000}"/>
    <cellStyle name="Normal 47 2 2 2 3 2 2 2" xfId="14855" xr:uid="{00000000-0005-0000-0000-00001B3A0000}"/>
    <cellStyle name="Normal 47 2 2 2 3 2 2 2 3" xfId="29951" xr:uid="{00000000-0005-0000-0000-000015750000}"/>
    <cellStyle name="Normal 47 2 2 2 3 2 2 3" xfId="9835" xr:uid="{00000000-0005-0000-0000-00007F260000}"/>
    <cellStyle name="Normal 47 2 2 2 3 2 2 3 3" xfId="24934" xr:uid="{00000000-0005-0000-0000-00007C610000}"/>
    <cellStyle name="Normal 47 2 2 2 3 2 2 5" xfId="19921" xr:uid="{00000000-0005-0000-0000-0000E74D0000}"/>
    <cellStyle name="Normal 47 2 2 2 3 2 3" xfId="6474" xr:uid="{00000000-0005-0000-0000-00005E190000}"/>
    <cellStyle name="Normal 47 2 2 2 3 2 3 2" xfId="16526" xr:uid="{00000000-0005-0000-0000-0000A2400000}"/>
    <cellStyle name="Normal 47 2 2 2 3 2 3 3" xfId="11506" xr:uid="{00000000-0005-0000-0000-0000062D0000}"/>
    <cellStyle name="Normal 47 2 2 2 3 2 3 3 3" xfId="26605" xr:uid="{00000000-0005-0000-0000-000003680000}"/>
    <cellStyle name="Normal 47 2 2 2 3 2 3 5" xfId="21592" xr:uid="{00000000-0005-0000-0000-00006E540000}"/>
    <cellStyle name="Normal 47 2 2 2 3 2 4" xfId="13184" xr:uid="{00000000-0005-0000-0000-000094330000}"/>
    <cellStyle name="Normal 47 2 2 2 3 2 4 3" xfId="28280" xr:uid="{00000000-0005-0000-0000-00008E6E0000}"/>
    <cellStyle name="Normal 47 2 2 2 3 2 5" xfId="8163" xr:uid="{00000000-0005-0000-0000-0000F71F0000}"/>
    <cellStyle name="Normal 47 2 2 2 3 2 5 3" xfId="23263" xr:uid="{00000000-0005-0000-0000-0000F55A0000}"/>
    <cellStyle name="Normal 47 2 2 2 3 2 7" xfId="18250" xr:uid="{00000000-0005-0000-0000-000060470000}"/>
    <cellStyle name="Normal 47 2 2 2 3 3" xfId="3946" xr:uid="{00000000-0005-0000-0000-00007D0F0000}"/>
    <cellStyle name="Normal 47 2 2 2 3 3 2" xfId="14019" xr:uid="{00000000-0005-0000-0000-0000D7360000}"/>
    <cellStyle name="Normal 47 2 2 2 3 3 2 3" xfId="29115" xr:uid="{00000000-0005-0000-0000-0000D1710000}"/>
    <cellStyle name="Normal 47 2 2 2 3 3 3" xfId="8999" xr:uid="{00000000-0005-0000-0000-00003B230000}"/>
    <cellStyle name="Normal 47 2 2 2 3 3 3 3" xfId="24098" xr:uid="{00000000-0005-0000-0000-0000385E0000}"/>
    <cellStyle name="Normal 47 2 2 2 3 3 5" xfId="19085" xr:uid="{00000000-0005-0000-0000-0000A34A0000}"/>
    <cellStyle name="Normal 47 2 2 2 3 4" xfId="5638" xr:uid="{00000000-0005-0000-0000-00001A160000}"/>
    <cellStyle name="Normal 47 2 2 2 3 4 2" xfId="15690" xr:uid="{00000000-0005-0000-0000-00005E3D0000}"/>
    <cellStyle name="Normal 47 2 2 2 3 4 2 3" xfId="30786" xr:uid="{00000000-0005-0000-0000-000058780000}"/>
    <cellStyle name="Normal 47 2 2 2 3 4 3" xfId="10670" xr:uid="{00000000-0005-0000-0000-0000C2290000}"/>
    <cellStyle name="Normal 47 2 2 2 3 4 3 3" xfId="25769" xr:uid="{00000000-0005-0000-0000-0000BF640000}"/>
    <cellStyle name="Normal 47 2 2 2 3 4 5" xfId="20756" xr:uid="{00000000-0005-0000-0000-00002A510000}"/>
    <cellStyle name="Normal 47 2 2 2 3 5" xfId="12348" xr:uid="{00000000-0005-0000-0000-000050300000}"/>
    <cellStyle name="Normal 47 2 2 2 3 5 3" xfId="27444" xr:uid="{00000000-0005-0000-0000-00004A6B0000}"/>
    <cellStyle name="Normal 47 2 2 2 3 6" xfId="7327" xr:uid="{00000000-0005-0000-0000-0000B31C0000}"/>
    <cellStyle name="Normal 47 2 2 2 3 6 3" xfId="22427" xr:uid="{00000000-0005-0000-0000-0000B1570000}"/>
    <cellStyle name="Normal 47 2 2 2 3 8" xfId="17414" xr:uid="{00000000-0005-0000-0000-00001C440000}"/>
    <cellStyle name="Normal 47 2 2 2 4" xfId="2676" xr:uid="{00000000-0005-0000-0000-0000860A0000}"/>
    <cellStyle name="Normal 47 2 2 2 4 2" xfId="4365" xr:uid="{00000000-0005-0000-0000-000020110000}"/>
    <cellStyle name="Normal 47 2 2 2 4 2 2" xfId="14437" xr:uid="{00000000-0005-0000-0000-000079380000}"/>
    <cellStyle name="Normal 47 2 2 2 4 2 2 3" xfId="29533" xr:uid="{00000000-0005-0000-0000-000073730000}"/>
    <cellStyle name="Normal 47 2 2 2 4 2 3" xfId="9417" xr:uid="{00000000-0005-0000-0000-0000DD240000}"/>
    <cellStyle name="Normal 47 2 2 2 4 2 3 3" xfId="24516" xr:uid="{00000000-0005-0000-0000-0000DA5F0000}"/>
    <cellStyle name="Normal 47 2 2 2 4 2 5" xfId="19503" xr:uid="{00000000-0005-0000-0000-0000454C0000}"/>
    <cellStyle name="Normal 47 2 2 2 4 3" xfId="6056" xr:uid="{00000000-0005-0000-0000-0000BC170000}"/>
    <cellStyle name="Normal 47 2 2 2 4 3 2" xfId="16108" xr:uid="{00000000-0005-0000-0000-0000003F0000}"/>
    <cellStyle name="Normal 47 2 2 2 4 3 3" xfId="11088" xr:uid="{00000000-0005-0000-0000-0000642B0000}"/>
    <cellStyle name="Normal 47 2 2 2 4 3 3 3" xfId="26187" xr:uid="{00000000-0005-0000-0000-000061660000}"/>
    <cellStyle name="Normal 47 2 2 2 4 3 5" xfId="21174" xr:uid="{00000000-0005-0000-0000-0000CC520000}"/>
    <cellStyle name="Normal 47 2 2 2 4 4" xfId="12766" xr:uid="{00000000-0005-0000-0000-0000F2310000}"/>
    <cellStyle name="Normal 47 2 2 2 4 4 3" xfId="27862" xr:uid="{00000000-0005-0000-0000-0000EC6C0000}"/>
    <cellStyle name="Normal 47 2 2 2 4 5" xfId="7745" xr:uid="{00000000-0005-0000-0000-0000551E0000}"/>
    <cellStyle name="Normal 47 2 2 2 4 5 3" xfId="22845" xr:uid="{00000000-0005-0000-0000-000053590000}"/>
    <cellStyle name="Normal 47 2 2 2 4 7" xfId="17832" xr:uid="{00000000-0005-0000-0000-0000BE450000}"/>
    <cellStyle name="Normal 47 2 2 2 5" xfId="3528" xr:uid="{00000000-0005-0000-0000-0000DB0D0000}"/>
    <cellStyle name="Normal 47 2 2 2 5 2" xfId="13601" xr:uid="{00000000-0005-0000-0000-000035350000}"/>
    <cellStyle name="Normal 47 2 2 2 5 2 3" xfId="28697" xr:uid="{00000000-0005-0000-0000-00002F700000}"/>
    <cellStyle name="Normal 47 2 2 2 5 3" xfId="8581" xr:uid="{00000000-0005-0000-0000-000099210000}"/>
    <cellStyle name="Normal 47 2 2 2 5 3 3" xfId="23680" xr:uid="{00000000-0005-0000-0000-0000965C0000}"/>
    <cellStyle name="Normal 47 2 2 2 5 5" xfId="18667" xr:uid="{00000000-0005-0000-0000-000001490000}"/>
    <cellStyle name="Normal 47 2 2 2 6" xfId="5220" xr:uid="{00000000-0005-0000-0000-000078140000}"/>
    <cellStyle name="Normal 47 2 2 2 6 2" xfId="15272" xr:uid="{00000000-0005-0000-0000-0000BC3B0000}"/>
    <cellStyle name="Normal 47 2 2 2 6 2 3" xfId="30368" xr:uid="{00000000-0005-0000-0000-0000B6760000}"/>
    <cellStyle name="Normal 47 2 2 2 6 3" xfId="10252" xr:uid="{00000000-0005-0000-0000-000020280000}"/>
    <cellStyle name="Normal 47 2 2 2 6 3 3" xfId="25351" xr:uid="{00000000-0005-0000-0000-00001D630000}"/>
    <cellStyle name="Normal 47 2 2 2 6 5" xfId="20338" xr:uid="{00000000-0005-0000-0000-0000884F0000}"/>
    <cellStyle name="Normal 47 2 2 2 7" xfId="11930" xr:uid="{00000000-0005-0000-0000-0000AE2E0000}"/>
    <cellStyle name="Normal 47 2 2 2 7 3" xfId="27026" xr:uid="{00000000-0005-0000-0000-0000A8690000}"/>
    <cellStyle name="Normal 47 2 2 2 8" xfId="6909" xr:uid="{00000000-0005-0000-0000-0000111B0000}"/>
    <cellStyle name="Normal 47 2 2 2 8 3" xfId="22009" xr:uid="{00000000-0005-0000-0000-00000F560000}"/>
    <cellStyle name="Normal 47 2 2 3" xfId="1938" xr:uid="{00000000-0005-0000-0000-0000A4070000}"/>
    <cellStyle name="Normal 47 2 2 3 2" xfId="2359" xr:uid="{00000000-0005-0000-0000-000049090000}"/>
    <cellStyle name="Normal 47 2 2 3 2 2" xfId="3198" xr:uid="{00000000-0005-0000-0000-0000900C0000}"/>
    <cellStyle name="Normal 47 2 2 3 2 2 2" xfId="4887" xr:uid="{00000000-0005-0000-0000-00002A130000}"/>
    <cellStyle name="Normal 47 2 2 3 2 2 2 2" xfId="14959" xr:uid="{00000000-0005-0000-0000-0000833A0000}"/>
    <cellStyle name="Normal 47 2 2 3 2 2 2 2 3" xfId="30055" xr:uid="{00000000-0005-0000-0000-00007D750000}"/>
    <cellStyle name="Normal 47 2 2 3 2 2 2 3" xfId="9939" xr:uid="{00000000-0005-0000-0000-0000E7260000}"/>
    <cellStyle name="Normal 47 2 2 3 2 2 2 3 3" xfId="25038" xr:uid="{00000000-0005-0000-0000-0000E4610000}"/>
    <cellStyle name="Normal 47 2 2 3 2 2 2 5" xfId="20025" xr:uid="{00000000-0005-0000-0000-00004F4E0000}"/>
    <cellStyle name="Normal 47 2 2 3 2 2 3" xfId="6578" xr:uid="{00000000-0005-0000-0000-0000C6190000}"/>
    <cellStyle name="Normal 47 2 2 3 2 2 3 2" xfId="16630" xr:uid="{00000000-0005-0000-0000-00000A410000}"/>
    <cellStyle name="Normal 47 2 2 3 2 2 3 3" xfId="11610" xr:uid="{00000000-0005-0000-0000-00006E2D0000}"/>
    <cellStyle name="Normal 47 2 2 3 2 2 3 3 3" xfId="26709" xr:uid="{00000000-0005-0000-0000-00006B680000}"/>
    <cellStyle name="Normal 47 2 2 3 2 2 3 5" xfId="21696" xr:uid="{00000000-0005-0000-0000-0000D6540000}"/>
    <cellStyle name="Normal 47 2 2 3 2 2 4" xfId="13288" xr:uid="{00000000-0005-0000-0000-0000FC330000}"/>
    <cellStyle name="Normal 47 2 2 3 2 2 4 3" xfId="28384" xr:uid="{00000000-0005-0000-0000-0000F66E0000}"/>
    <cellStyle name="Normal 47 2 2 3 2 2 5" xfId="8267" xr:uid="{00000000-0005-0000-0000-00005F200000}"/>
    <cellStyle name="Normal 47 2 2 3 2 2 5 3" xfId="23367" xr:uid="{00000000-0005-0000-0000-00005D5B0000}"/>
    <cellStyle name="Normal 47 2 2 3 2 2 7" xfId="18354" xr:uid="{00000000-0005-0000-0000-0000C8470000}"/>
    <cellStyle name="Normal 47 2 2 3 2 3" xfId="4050" xr:uid="{00000000-0005-0000-0000-0000E50F0000}"/>
    <cellStyle name="Normal 47 2 2 3 2 3 2" xfId="14123" xr:uid="{00000000-0005-0000-0000-00003F370000}"/>
    <cellStyle name="Normal 47 2 2 3 2 3 2 3" xfId="29219" xr:uid="{00000000-0005-0000-0000-000039720000}"/>
    <cellStyle name="Normal 47 2 2 3 2 3 3" xfId="9103" xr:uid="{00000000-0005-0000-0000-0000A3230000}"/>
    <cellStyle name="Normal 47 2 2 3 2 3 3 3" xfId="24202" xr:uid="{00000000-0005-0000-0000-0000A05E0000}"/>
    <cellStyle name="Normal 47 2 2 3 2 3 5" xfId="19189" xr:uid="{00000000-0005-0000-0000-00000B4B0000}"/>
    <cellStyle name="Normal 47 2 2 3 2 4" xfId="5742" xr:uid="{00000000-0005-0000-0000-000082160000}"/>
    <cellStyle name="Normal 47 2 2 3 2 4 2" xfId="15794" xr:uid="{00000000-0005-0000-0000-0000C63D0000}"/>
    <cellStyle name="Normal 47 2 2 3 2 4 2 3" xfId="30890" xr:uid="{00000000-0005-0000-0000-0000C0780000}"/>
    <cellStyle name="Normal 47 2 2 3 2 4 3" xfId="10774" xr:uid="{00000000-0005-0000-0000-00002A2A0000}"/>
    <cellStyle name="Normal 47 2 2 3 2 4 3 3" xfId="25873" xr:uid="{00000000-0005-0000-0000-000027650000}"/>
    <cellStyle name="Normal 47 2 2 3 2 4 5" xfId="20860" xr:uid="{00000000-0005-0000-0000-000092510000}"/>
    <cellStyle name="Normal 47 2 2 3 2 5" xfId="12452" xr:uid="{00000000-0005-0000-0000-0000B8300000}"/>
    <cellStyle name="Normal 47 2 2 3 2 5 3" xfId="27548" xr:uid="{00000000-0005-0000-0000-0000B26B0000}"/>
    <cellStyle name="Normal 47 2 2 3 2 6" xfId="7431" xr:uid="{00000000-0005-0000-0000-00001B1D0000}"/>
    <cellStyle name="Normal 47 2 2 3 2 6 3" xfId="22531" xr:uid="{00000000-0005-0000-0000-000019580000}"/>
    <cellStyle name="Normal 47 2 2 3 2 8" xfId="17518" xr:uid="{00000000-0005-0000-0000-000084440000}"/>
    <cellStyle name="Normal 47 2 2 3 3" xfId="2780" xr:uid="{00000000-0005-0000-0000-0000EE0A0000}"/>
    <cellStyle name="Normal 47 2 2 3 3 2" xfId="4469" xr:uid="{00000000-0005-0000-0000-000088110000}"/>
    <cellStyle name="Normal 47 2 2 3 3 2 2" xfId="14541" xr:uid="{00000000-0005-0000-0000-0000E1380000}"/>
    <cellStyle name="Normal 47 2 2 3 3 2 2 3" xfId="29637" xr:uid="{00000000-0005-0000-0000-0000DB730000}"/>
    <cellStyle name="Normal 47 2 2 3 3 2 3" xfId="9521" xr:uid="{00000000-0005-0000-0000-000045250000}"/>
    <cellStyle name="Normal 47 2 2 3 3 2 3 3" xfId="24620" xr:uid="{00000000-0005-0000-0000-000042600000}"/>
    <cellStyle name="Normal 47 2 2 3 3 2 5" xfId="19607" xr:uid="{00000000-0005-0000-0000-0000AD4C0000}"/>
    <cellStyle name="Normal 47 2 2 3 3 3" xfId="6160" xr:uid="{00000000-0005-0000-0000-000024180000}"/>
    <cellStyle name="Normal 47 2 2 3 3 3 2" xfId="16212" xr:uid="{00000000-0005-0000-0000-0000683F0000}"/>
    <cellStyle name="Normal 47 2 2 3 3 3 3" xfId="11192" xr:uid="{00000000-0005-0000-0000-0000CC2B0000}"/>
    <cellStyle name="Normal 47 2 2 3 3 3 3 3" xfId="26291" xr:uid="{00000000-0005-0000-0000-0000C9660000}"/>
    <cellStyle name="Normal 47 2 2 3 3 3 5" xfId="21278" xr:uid="{00000000-0005-0000-0000-000034530000}"/>
    <cellStyle name="Normal 47 2 2 3 3 4" xfId="12870" xr:uid="{00000000-0005-0000-0000-00005A320000}"/>
    <cellStyle name="Normal 47 2 2 3 3 4 3" xfId="27966" xr:uid="{00000000-0005-0000-0000-0000546D0000}"/>
    <cellStyle name="Normal 47 2 2 3 3 5" xfId="7849" xr:uid="{00000000-0005-0000-0000-0000BD1E0000}"/>
    <cellStyle name="Normal 47 2 2 3 3 5 3" xfId="22949" xr:uid="{00000000-0005-0000-0000-0000BB590000}"/>
    <cellStyle name="Normal 47 2 2 3 3 7" xfId="17936" xr:uid="{00000000-0005-0000-0000-000026460000}"/>
    <cellStyle name="Normal 47 2 2 3 4" xfId="3632" xr:uid="{00000000-0005-0000-0000-0000430E0000}"/>
    <cellStyle name="Normal 47 2 2 3 4 2" xfId="13705" xr:uid="{00000000-0005-0000-0000-00009D350000}"/>
    <cellStyle name="Normal 47 2 2 3 4 2 3" xfId="28801" xr:uid="{00000000-0005-0000-0000-000097700000}"/>
    <cellStyle name="Normal 47 2 2 3 4 3" xfId="8685" xr:uid="{00000000-0005-0000-0000-000001220000}"/>
    <cellStyle name="Normal 47 2 2 3 4 3 3" xfId="23784" xr:uid="{00000000-0005-0000-0000-0000FE5C0000}"/>
    <cellStyle name="Normal 47 2 2 3 4 5" xfId="18771" xr:uid="{00000000-0005-0000-0000-000069490000}"/>
    <cellStyle name="Normal 47 2 2 3 5" xfId="5324" xr:uid="{00000000-0005-0000-0000-0000E0140000}"/>
    <cellStyle name="Normal 47 2 2 3 5 2" xfId="15376" xr:uid="{00000000-0005-0000-0000-0000243C0000}"/>
    <cellStyle name="Normal 47 2 2 3 5 2 3" xfId="30472" xr:uid="{00000000-0005-0000-0000-00001E770000}"/>
    <cellStyle name="Normal 47 2 2 3 5 3" xfId="10356" xr:uid="{00000000-0005-0000-0000-000088280000}"/>
    <cellStyle name="Normal 47 2 2 3 5 3 3" xfId="25455" xr:uid="{00000000-0005-0000-0000-000085630000}"/>
    <cellStyle name="Normal 47 2 2 3 5 5" xfId="20442" xr:uid="{00000000-0005-0000-0000-0000F04F0000}"/>
    <cellStyle name="Normal 47 2 2 3 6" xfId="12034" xr:uid="{00000000-0005-0000-0000-0000162F0000}"/>
    <cellStyle name="Normal 47 2 2 3 6 3" xfId="27130" xr:uid="{00000000-0005-0000-0000-0000106A0000}"/>
    <cellStyle name="Normal 47 2 2 3 7" xfId="7013" xr:uid="{00000000-0005-0000-0000-0000791B0000}"/>
    <cellStyle name="Normal 47 2 2 3 7 3" xfId="22113" xr:uid="{00000000-0005-0000-0000-000077560000}"/>
    <cellStyle name="Normal 47 2 2 3 9" xfId="17100" xr:uid="{00000000-0005-0000-0000-0000E2420000}"/>
    <cellStyle name="Normal 47 2 2 4" xfId="2151" xr:uid="{00000000-0005-0000-0000-000079080000}"/>
    <cellStyle name="Normal 47 2 2 4 2" xfId="2990" xr:uid="{00000000-0005-0000-0000-0000C00B0000}"/>
    <cellStyle name="Normal 47 2 2 4 2 2" xfId="4679" xr:uid="{00000000-0005-0000-0000-00005A120000}"/>
    <cellStyle name="Normal 47 2 2 4 2 2 2" xfId="14751" xr:uid="{00000000-0005-0000-0000-0000B3390000}"/>
    <cellStyle name="Normal 47 2 2 4 2 2 2 3" xfId="29847" xr:uid="{00000000-0005-0000-0000-0000AD740000}"/>
    <cellStyle name="Normal 47 2 2 4 2 2 3" xfId="9731" xr:uid="{00000000-0005-0000-0000-000017260000}"/>
    <cellStyle name="Normal 47 2 2 4 2 2 3 3" xfId="24830" xr:uid="{00000000-0005-0000-0000-000014610000}"/>
    <cellStyle name="Normal 47 2 2 4 2 2 5" xfId="19817" xr:uid="{00000000-0005-0000-0000-00007F4D0000}"/>
    <cellStyle name="Normal 47 2 2 4 2 3" xfId="6370" xr:uid="{00000000-0005-0000-0000-0000F6180000}"/>
    <cellStyle name="Normal 47 2 2 4 2 3 2" xfId="16422" xr:uid="{00000000-0005-0000-0000-00003A400000}"/>
    <cellStyle name="Normal 47 2 2 4 2 3 3" xfId="11402" xr:uid="{00000000-0005-0000-0000-00009E2C0000}"/>
    <cellStyle name="Normal 47 2 2 4 2 3 3 3" xfId="26501" xr:uid="{00000000-0005-0000-0000-00009B670000}"/>
    <cellStyle name="Normal 47 2 2 4 2 3 5" xfId="21488" xr:uid="{00000000-0005-0000-0000-000006540000}"/>
    <cellStyle name="Normal 47 2 2 4 2 4" xfId="13080" xr:uid="{00000000-0005-0000-0000-00002C330000}"/>
    <cellStyle name="Normal 47 2 2 4 2 4 3" xfId="28176" xr:uid="{00000000-0005-0000-0000-0000266E0000}"/>
    <cellStyle name="Normal 47 2 2 4 2 5" xfId="8059" xr:uid="{00000000-0005-0000-0000-00008F1F0000}"/>
    <cellStyle name="Normal 47 2 2 4 2 5 3" xfId="23159" xr:uid="{00000000-0005-0000-0000-00008D5A0000}"/>
    <cellStyle name="Normal 47 2 2 4 2 7" xfId="18146" xr:uid="{00000000-0005-0000-0000-0000F8460000}"/>
    <cellStyle name="Normal 47 2 2 4 3" xfId="3842" xr:uid="{00000000-0005-0000-0000-0000150F0000}"/>
    <cellStyle name="Normal 47 2 2 4 3 2" xfId="13915" xr:uid="{00000000-0005-0000-0000-00006F360000}"/>
    <cellStyle name="Normal 47 2 2 4 3 2 3" xfId="29011" xr:uid="{00000000-0005-0000-0000-000069710000}"/>
    <cellStyle name="Normal 47 2 2 4 3 3" xfId="8895" xr:uid="{00000000-0005-0000-0000-0000D3220000}"/>
    <cellStyle name="Normal 47 2 2 4 3 3 3" xfId="23994" xr:uid="{00000000-0005-0000-0000-0000D05D0000}"/>
    <cellStyle name="Normal 47 2 2 4 3 5" xfId="18981" xr:uid="{00000000-0005-0000-0000-00003B4A0000}"/>
    <cellStyle name="Normal 47 2 2 4 4" xfId="5534" xr:uid="{00000000-0005-0000-0000-0000B2150000}"/>
    <cellStyle name="Normal 47 2 2 4 4 2" xfId="15586" xr:uid="{00000000-0005-0000-0000-0000F63C0000}"/>
    <cellStyle name="Normal 47 2 2 4 4 2 3" xfId="30682" xr:uid="{00000000-0005-0000-0000-0000F0770000}"/>
    <cellStyle name="Normal 47 2 2 4 4 3" xfId="10566" xr:uid="{00000000-0005-0000-0000-00005A290000}"/>
    <cellStyle name="Normal 47 2 2 4 4 3 3" xfId="25665" xr:uid="{00000000-0005-0000-0000-000057640000}"/>
    <cellStyle name="Normal 47 2 2 4 4 5" xfId="20652" xr:uid="{00000000-0005-0000-0000-0000C2500000}"/>
    <cellStyle name="Normal 47 2 2 4 5" xfId="12244" xr:uid="{00000000-0005-0000-0000-0000E82F0000}"/>
    <cellStyle name="Normal 47 2 2 4 5 3" xfId="27340" xr:uid="{00000000-0005-0000-0000-0000E26A0000}"/>
    <cellStyle name="Normal 47 2 2 4 6" xfId="7223" xr:uid="{00000000-0005-0000-0000-00004B1C0000}"/>
    <cellStyle name="Normal 47 2 2 4 6 3" xfId="22323" xr:uid="{00000000-0005-0000-0000-000049570000}"/>
    <cellStyle name="Normal 47 2 2 4 8" xfId="17310" xr:uid="{00000000-0005-0000-0000-0000B4430000}"/>
    <cellStyle name="Normal 47 2 2 5" xfId="2572" xr:uid="{00000000-0005-0000-0000-00001E0A0000}"/>
    <cellStyle name="Normal 47 2 2 5 2" xfId="4261" xr:uid="{00000000-0005-0000-0000-0000B8100000}"/>
    <cellStyle name="Normal 47 2 2 5 2 2" xfId="14333" xr:uid="{00000000-0005-0000-0000-000011380000}"/>
    <cellStyle name="Normal 47 2 2 5 2 2 3" xfId="29429" xr:uid="{00000000-0005-0000-0000-00000B730000}"/>
    <cellStyle name="Normal 47 2 2 5 2 3" xfId="9313" xr:uid="{00000000-0005-0000-0000-000075240000}"/>
    <cellStyle name="Normal 47 2 2 5 2 3 3" xfId="24412" xr:uid="{00000000-0005-0000-0000-0000725F0000}"/>
    <cellStyle name="Normal 47 2 2 5 2 5" xfId="19399" xr:uid="{00000000-0005-0000-0000-0000DD4B0000}"/>
    <cellStyle name="Normal 47 2 2 5 3" xfId="5952" xr:uid="{00000000-0005-0000-0000-000054170000}"/>
    <cellStyle name="Normal 47 2 2 5 3 2" xfId="16004" xr:uid="{00000000-0005-0000-0000-0000983E0000}"/>
    <cellStyle name="Normal 47 2 2 5 3 3" xfId="10984" xr:uid="{00000000-0005-0000-0000-0000FC2A0000}"/>
    <cellStyle name="Normal 47 2 2 5 3 3 3" xfId="26083" xr:uid="{00000000-0005-0000-0000-0000F9650000}"/>
    <cellStyle name="Normal 47 2 2 5 3 5" xfId="21070" xr:uid="{00000000-0005-0000-0000-000064520000}"/>
    <cellStyle name="Normal 47 2 2 5 4" xfId="12662" xr:uid="{00000000-0005-0000-0000-00008A310000}"/>
    <cellStyle name="Normal 47 2 2 5 4 3" xfId="27758" xr:uid="{00000000-0005-0000-0000-0000846C0000}"/>
    <cellStyle name="Normal 47 2 2 5 5" xfId="7641" xr:uid="{00000000-0005-0000-0000-0000ED1D0000}"/>
    <cellStyle name="Normal 47 2 2 5 5 3" xfId="22741" xr:uid="{00000000-0005-0000-0000-0000EB580000}"/>
    <cellStyle name="Normal 47 2 2 5 7" xfId="17728" xr:uid="{00000000-0005-0000-0000-000056450000}"/>
    <cellStyle name="Normal 47 2 2 6" xfId="3424" xr:uid="{00000000-0005-0000-0000-0000730D0000}"/>
    <cellStyle name="Normal 47 2 2 6 2" xfId="13497" xr:uid="{00000000-0005-0000-0000-0000CD340000}"/>
    <cellStyle name="Normal 47 2 2 6 2 3" xfId="28593" xr:uid="{00000000-0005-0000-0000-0000C76F0000}"/>
    <cellStyle name="Normal 47 2 2 6 3" xfId="8477" xr:uid="{00000000-0005-0000-0000-000031210000}"/>
    <cellStyle name="Normal 47 2 2 6 3 3" xfId="23576" xr:uid="{00000000-0005-0000-0000-00002E5C0000}"/>
    <cellStyle name="Normal 47 2 2 6 5" xfId="18563" xr:uid="{00000000-0005-0000-0000-000099480000}"/>
    <cellStyle name="Normal 47 2 2 7" xfId="5116" xr:uid="{00000000-0005-0000-0000-000010140000}"/>
    <cellStyle name="Normal 47 2 2 7 2" xfId="15168" xr:uid="{00000000-0005-0000-0000-0000543B0000}"/>
    <cellStyle name="Normal 47 2 2 7 2 3" xfId="30264" xr:uid="{00000000-0005-0000-0000-00004E760000}"/>
    <cellStyle name="Normal 47 2 2 7 3" xfId="10148" xr:uid="{00000000-0005-0000-0000-0000B8270000}"/>
    <cellStyle name="Normal 47 2 2 7 3 3" xfId="25247" xr:uid="{00000000-0005-0000-0000-0000B5620000}"/>
    <cellStyle name="Normal 47 2 2 7 5" xfId="20234" xr:uid="{00000000-0005-0000-0000-0000204F0000}"/>
    <cellStyle name="Normal 47 2 2 8" xfId="11826" xr:uid="{00000000-0005-0000-0000-0000462E0000}"/>
    <cellStyle name="Normal 47 2 2 8 3" xfId="26922" xr:uid="{00000000-0005-0000-0000-000040690000}"/>
    <cellStyle name="Normal 47 2 2 9" xfId="6805" xr:uid="{00000000-0005-0000-0000-0000A91A0000}"/>
    <cellStyle name="Normal 47 2 2 9 3" xfId="21905" xr:uid="{00000000-0005-0000-0000-0000A7550000}"/>
    <cellStyle name="Normal 47 2 3" xfId="1771" xr:uid="{00000000-0005-0000-0000-0000FD060000}"/>
    <cellStyle name="Normal 47 2 3 10" xfId="16944" xr:uid="{00000000-0005-0000-0000-000046420000}"/>
    <cellStyle name="Normal 47 2 3 2" xfId="1990" xr:uid="{00000000-0005-0000-0000-0000D8070000}"/>
    <cellStyle name="Normal 47 2 3 2 2" xfId="2411" xr:uid="{00000000-0005-0000-0000-00007D090000}"/>
    <cellStyle name="Normal 47 2 3 2 2 2" xfId="3250" xr:uid="{00000000-0005-0000-0000-0000C40C0000}"/>
    <cellStyle name="Normal 47 2 3 2 2 2 2" xfId="4939" xr:uid="{00000000-0005-0000-0000-00005E130000}"/>
    <cellStyle name="Normal 47 2 3 2 2 2 2 2" xfId="15011" xr:uid="{00000000-0005-0000-0000-0000B73A0000}"/>
    <cellStyle name="Normal 47 2 3 2 2 2 2 2 3" xfId="30107" xr:uid="{00000000-0005-0000-0000-0000B1750000}"/>
    <cellStyle name="Normal 47 2 3 2 2 2 2 3" xfId="9991" xr:uid="{00000000-0005-0000-0000-00001B270000}"/>
    <cellStyle name="Normal 47 2 3 2 2 2 2 3 3" xfId="25090" xr:uid="{00000000-0005-0000-0000-000018620000}"/>
    <cellStyle name="Normal 47 2 3 2 2 2 2 5" xfId="20077" xr:uid="{00000000-0005-0000-0000-0000834E0000}"/>
    <cellStyle name="Normal 47 2 3 2 2 2 3" xfId="6630" xr:uid="{00000000-0005-0000-0000-0000FA190000}"/>
    <cellStyle name="Normal 47 2 3 2 2 2 3 2" xfId="16682" xr:uid="{00000000-0005-0000-0000-00003E410000}"/>
    <cellStyle name="Normal 47 2 3 2 2 2 3 3" xfId="11662" xr:uid="{00000000-0005-0000-0000-0000A22D0000}"/>
    <cellStyle name="Normal 47 2 3 2 2 2 3 3 3" xfId="26761" xr:uid="{00000000-0005-0000-0000-00009F680000}"/>
    <cellStyle name="Normal 47 2 3 2 2 2 3 5" xfId="21748" xr:uid="{00000000-0005-0000-0000-00000A550000}"/>
    <cellStyle name="Normal 47 2 3 2 2 2 4" xfId="13340" xr:uid="{00000000-0005-0000-0000-000030340000}"/>
    <cellStyle name="Normal 47 2 3 2 2 2 4 3" xfId="28436" xr:uid="{00000000-0005-0000-0000-00002A6F0000}"/>
    <cellStyle name="Normal 47 2 3 2 2 2 5" xfId="8319" xr:uid="{00000000-0005-0000-0000-000093200000}"/>
    <cellStyle name="Normal 47 2 3 2 2 2 5 3" xfId="23419" xr:uid="{00000000-0005-0000-0000-0000915B0000}"/>
    <cellStyle name="Normal 47 2 3 2 2 2 7" xfId="18406" xr:uid="{00000000-0005-0000-0000-0000FC470000}"/>
    <cellStyle name="Normal 47 2 3 2 2 3" xfId="4102" xr:uid="{00000000-0005-0000-0000-000019100000}"/>
    <cellStyle name="Normal 47 2 3 2 2 3 2" xfId="14175" xr:uid="{00000000-0005-0000-0000-000073370000}"/>
    <cellStyle name="Normal 47 2 3 2 2 3 2 3" xfId="29271" xr:uid="{00000000-0005-0000-0000-00006D720000}"/>
    <cellStyle name="Normal 47 2 3 2 2 3 3" xfId="9155" xr:uid="{00000000-0005-0000-0000-0000D7230000}"/>
    <cellStyle name="Normal 47 2 3 2 2 3 3 3" xfId="24254" xr:uid="{00000000-0005-0000-0000-0000D45E0000}"/>
    <cellStyle name="Normal 47 2 3 2 2 3 5" xfId="19241" xr:uid="{00000000-0005-0000-0000-00003F4B0000}"/>
    <cellStyle name="Normal 47 2 3 2 2 4" xfId="5794" xr:uid="{00000000-0005-0000-0000-0000B6160000}"/>
    <cellStyle name="Normal 47 2 3 2 2 4 2" xfId="15846" xr:uid="{00000000-0005-0000-0000-0000FA3D0000}"/>
    <cellStyle name="Normal 47 2 3 2 2 4 3" xfId="10826" xr:uid="{00000000-0005-0000-0000-00005E2A0000}"/>
    <cellStyle name="Normal 47 2 3 2 2 4 3 3" xfId="25925" xr:uid="{00000000-0005-0000-0000-00005B650000}"/>
    <cellStyle name="Normal 47 2 3 2 2 4 5" xfId="20912" xr:uid="{00000000-0005-0000-0000-0000C6510000}"/>
    <cellStyle name="Normal 47 2 3 2 2 5" xfId="12504" xr:uid="{00000000-0005-0000-0000-0000EC300000}"/>
    <cellStyle name="Normal 47 2 3 2 2 5 3" xfId="27600" xr:uid="{00000000-0005-0000-0000-0000E66B0000}"/>
    <cellStyle name="Normal 47 2 3 2 2 6" xfId="7483" xr:uid="{00000000-0005-0000-0000-00004F1D0000}"/>
    <cellStyle name="Normal 47 2 3 2 2 6 3" xfId="22583" xr:uid="{00000000-0005-0000-0000-00004D580000}"/>
    <cellStyle name="Normal 47 2 3 2 2 8" xfId="17570" xr:uid="{00000000-0005-0000-0000-0000B8440000}"/>
    <cellStyle name="Normal 47 2 3 2 3" xfId="2832" xr:uid="{00000000-0005-0000-0000-0000220B0000}"/>
    <cellStyle name="Normal 47 2 3 2 3 2" xfId="4521" xr:uid="{00000000-0005-0000-0000-0000BC110000}"/>
    <cellStyle name="Normal 47 2 3 2 3 2 2" xfId="14593" xr:uid="{00000000-0005-0000-0000-000015390000}"/>
    <cellStyle name="Normal 47 2 3 2 3 2 2 3" xfId="29689" xr:uid="{00000000-0005-0000-0000-00000F740000}"/>
    <cellStyle name="Normal 47 2 3 2 3 2 3" xfId="9573" xr:uid="{00000000-0005-0000-0000-000079250000}"/>
    <cellStyle name="Normal 47 2 3 2 3 2 3 3" xfId="24672" xr:uid="{00000000-0005-0000-0000-000076600000}"/>
    <cellStyle name="Normal 47 2 3 2 3 2 5" xfId="19659" xr:uid="{00000000-0005-0000-0000-0000E14C0000}"/>
    <cellStyle name="Normal 47 2 3 2 3 3" xfId="6212" xr:uid="{00000000-0005-0000-0000-000058180000}"/>
    <cellStyle name="Normal 47 2 3 2 3 3 2" xfId="16264" xr:uid="{00000000-0005-0000-0000-00009C3F0000}"/>
    <cellStyle name="Normal 47 2 3 2 3 3 3" xfId="11244" xr:uid="{00000000-0005-0000-0000-0000002C0000}"/>
    <cellStyle name="Normal 47 2 3 2 3 3 3 3" xfId="26343" xr:uid="{00000000-0005-0000-0000-0000FD660000}"/>
    <cellStyle name="Normal 47 2 3 2 3 3 5" xfId="21330" xr:uid="{00000000-0005-0000-0000-000068530000}"/>
    <cellStyle name="Normal 47 2 3 2 3 4" xfId="12922" xr:uid="{00000000-0005-0000-0000-00008E320000}"/>
    <cellStyle name="Normal 47 2 3 2 3 4 3" xfId="28018" xr:uid="{00000000-0005-0000-0000-0000886D0000}"/>
    <cellStyle name="Normal 47 2 3 2 3 5" xfId="7901" xr:uid="{00000000-0005-0000-0000-0000F11E0000}"/>
    <cellStyle name="Normal 47 2 3 2 3 5 3" xfId="23001" xr:uid="{00000000-0005-0000-0000-0000EF590000}"/>
    <cellStyle name="Normal 47 2 3 2 3 7" xfId="17988" xr:uid="{00000000-0005-0000-0000-00005A460000}"/>
    <cellStyle name="Normal 47 2 3 2 4" xfId="3684" xr:uid="{00000000-0005-0000-0000-0000770E0000}"/>
    <cellStyle name="Normal 47 2 3 2 4 2" xfId="13757" xr:uid="{00000000-0005-0000-0000-0000D1350000}"/>
    <cellStyle name="Normal 47 2 3 2 4 2 3" xfId="28853" xr:uid="{00000000-0005-0000-0000-0000CB700000}"/>
    <cellStyle name="Normal 47 2 3 2 4 3" xfId="8737" xr:uid="{00000000-0005-0000-0000-000035220000}"/>
    <cellStyle name="Normal 47 2 3 2 4 3 3" xfId="23836" xr:uid="{00000000-0005-0000-0000-0000325D0000}"/>
    <cellStyle name="Normal 47 2 3 2 4 5" xfId="18823" xr:uid="{00000000-0005-0000-0000-00009D490000}"/>
    <cellStyle name="Normal 47 2 3 2 5" xfId="5376" xr:uid="{00000000-0005-0000-0000-000014150000}"/>
    <cellStyle name="Normal 47 2 3 2 5 2" xfId="15428" xr:uid="{00000000-0005-0000-0000-0000583C0000}"/>
    <cellStyle name="Normal 47 2 3 2 5 2 3" xfId="30524" xr:uid="{00000000-0005-0000-0000-000052770000}"/>
    <cellStyle name="Normal 47 2 3 2 5 3" xfId="10408" xr:uid="{00000000-0005-0000-0000-0000BC280000}"/>
    <cellStyle name="Normal 47 2 3 2 5 3 3" xfId="25507" xr:uid="{00000000-0005-0000-0000-0000B9630000}"/>
    <cellStyle name="Normal 47 2 3 2 5 5" xfId="20494" xr:uid="{00000000-0005-0000-0000-000024500000}"/>
    <cellStyle name="Normal 47 2 3 2 6" xfId="12086" xr:uid="{00000000-0005-0000-0000-00004A2F0000}"/>
    <cellStyle name="Normal 47 2 3 2 6 3" xfId="27182" xr:uid="{00000000-0005-0000-0000-0000446A0000}"/>
    <cellStyle name="Normal 47 2 3 2 7" xfId="7065" xr:uid="{00000000-0005-0000-0000-0000AD1B0000}"/>
    <cellStyle name="Normal 47 2 3 2 7 3" xfId="22165" xr:uid="{00000000-0005-0000-0000-0000AB560000}"/>
    <cellStyle name="Normal 47 2 3 2 9" xfId="17152" xr:uid="{00000000-0005-0000-0000-000016430000}"/>
    <cellStyle name="Normal 47 2 3 3" xfId="2203" xr:uid="{00000000-0005-0000-0000-0000AD080000}"/>
    <cellStyle name="Normal 47 2 3 3 2" xfId="3042" xr:uid="{00000000-0005-0000-0000-0000F40B0000}"/>
    <cellStyle name="Normal 47 2 3 3 2 2" xfId="4731" xr:uid="{00000000-0005-0000-0000-00008E120000}"/>
    <cellStyle name="Normal 47 2 3 3 2 2 2" xfId="14803" xr:uid="{00000000-0005-0000-0000-0000E7390000}"/>
    <cellStyle name="Normal 47 2 3 3 2 2 2 3" xfId="29899" xr:uid="{00000000-0005-0000-0000-0000E1740000}"/>
    <cellStyle name="Normal 47 2 3 3 2 2 3" xfId="9783" xr:uid="{00000000-0005-0000-0000-00004B260000}"/>
    <cellStyle name="Normal 47 2 3 3 2 2 3 3" xfId="24882" xr:uid="{00000000-0005-0000-0000-000048610000}"/>
    <cellStyle name="Normal 47 2 3 3 2 2 5" xfId="19869" xr:uid="{00000000-0005-0000-0000-0000B34D0000}"/>
    <cellStyle name="Normal 47 2 3 3 2 3" xfId="6422" xr:uid="{00000000-0005-0000-0000-00002A190000}"/>
    <cellStyle name="Normal 47 2 3 3 2 3 2" xfId="16474" xr:uid="{00000000-0005-0000-0000-00006E400000}"/>
    <cellStyle name="Normal 47 2 3 3 2 3 3" xfId="11454" xr:uid="{00000000-0005-0000-0000-0000D22C0000}"/>
    <cellStyle name="Normal 47 2 3 3 2 3 3 3" xfId="26553" xr:uid="{00000000-0005-0000-0000-0000CF670000}"/>
    <cellStyle name="Normal 47 2 3 3 2 3 5" xfId="21540" xr:uid="{00000000-0005-0000-0000-00003A540000}"/>
    <cellStyle name="Normal 47 2 3 3 2 4" xfId="13132" xr:uid="{00000000-0005-0000-0000-000060330000}"/>
    <cellStyle name="Normal 47 2 3 3 2 4 3" xfId="28228" xr:uid="{00000000-0005-0000-0000-00005A6E0000}"/>
    <cellStyle name="Normal 47 2 3 3 2 5" xfId="8111" xr:uid="{00000000-0005-0000-0000-0000C31F0000}"/>
    <cellStyle name="Normal 47 2 3 3 2 5 3" xfId="23211" xr:uid="{00000000-0005-0000-0000-0000C15A0000}"/>
    <cellStyle name="Normal 47 2 3 3 2 7" xfId="18198" xr:uid="{00000000-0005-0000-0000-00002C470000}"/>
    <cellStyle name="Normal 47 2 3 3 3" xfId="3894" xr:uid="{00000000-0005-0000-0000-0000490F0000}"/>
    <cellStyle name="Normal 47 2 3 3 3 2" xfId="13967" xr:uid="{00000000-0005-0000-0000-0000A3360000}"/>
    <cellStyle name="Normal 47 2 3 3 3 2 3" xfId="29063" xr:uid="{00000000-0005-0000-0000-00009D710000}"/>
    <cellStyle name="Normal 47 2 3 3 3 3" xfId="8947" xr:uid="{00000000-0005-0000-0000-000007230000}"/>
    <cellStyle name="Normal 47 2 3 3 3 3 3" xfId="24046" xr:uid="{00000000-0005-0000-0000-0000045E0000}"/>
    <cellStyle name="Normal 47 2 3 3 3 5" xfId="19033" xr:uid="{00000000-0005-0000-0000-00006F4A0000}"/>
    <cellStyle name="Normal 47 2 3 3 4" xfId="5586" xr:uid="{00000000-0005-0000-0000-0000E6150000}"/>
    <cellStyle name="Normal 47 2 3 3 4 2" xfId="15638" xr:uid="{00000000-0005-0000-0000-00002A3D0000}"/>
    <cellStyle name="Normal 47 2 3 3 4 2 3" xfId="30734" xr:uid="{00000000-0005-0000-0000-000024780000}"/>
    <cellStyle name="Normal 47 2 3 3 4 3" xfId="10618" xr:uid="{00000000-0005-0000-0000-00008E290000}"/>
    <cellStyle name="Normal 47 2 3 3 4 3 3" xfId="25717" xr:uid="{00000000-0005-0000-0000-00008B640000}"/>
    <cellStyle name="Normal 47 2 3 3 4 5" xfId="20704" xr:uid="{00000000-0005-0000-0000-0000F6500000}"/>
    <cellStyle name="Normal 47 2 3 3 5" xfId="12296" xr:uid="{00000000-0005-0000-0000-00001C300000}"/>
    <cellStyle name="Normal 47 2 3 3 5 3" xfId="27392" xr:uid="{00000000-0005-0000-0000-0000166B0000}"/>
    <cellStyle name="Normal 47 2 3 3 6" xfId="7275" xr:uid="{00000000-0005-0000-0000-00007F1C0000}"/>
    <cellStyle name="Normal 47 2 3 3 6 3" xfId="22375" xr:uid="{00000000-0005-0000-0000-00007D570000}"/>
    <cellStyle name="Normal 47 2 3 3 8" xfId="17362" xr:uid="{00000000-0005-0000-0000-0000E8430000}"/>
    <cellStyle name="Normal 47 2 3 4" xfId="2624" xr:uid="{00000000-0005-0000-0000-0000520A0000}"/>
    <cellStyle name="Normal 47 2 3 4 2" xfId="4313" xr:uid="{00000000-0005-0000-0000-0000EC100000}"/>
    <cellStyle name="Normal 47 2 3 4 2 2" xfId="14385" xr:uid="{00000000-0005-0000-0000-000045380000}"/>
    <cellStyle name="Normal 47 2 3 4 2 2 3" xfId="29481" xr:uid="{00000000-0005-0000-0000-00003F730000}"/>
    <cellStyle name="Normal 47 2 3 4 2 3" xfId="9365" xr:uid="{00000000-0005-0000-0000-0000A9240000}"/>
    <cellStyle name="Normal 47 2 3 4 2 3 3" xfId="24464" xr:uid="{00000000-0005-0000-0000-0000A65F0000}"/>
    <cellStyle name="Normal 47 2 3 4 2 5" xfId="19451" xr:uid="{00000000-0005-0000-0000-0000114C0000}"/>
    <cellStyle name="Normal 47 2 3 4 3" xfId="6004" xr:uid="{00000000-0005-0000-0000-000088170000}"/>
    <cellStyle name="Normal 47 2 3 4 3 2" xfId="16056" xr:uid="{00000000-0005-0000-0000-0000CC3E0000}"/>
    <cellStyle name="Normal 47 2 3 4 3 3" xfId="11036" xr:uid="{00000000-0005-0000-0000-0000302B0000}"/>
    <cellStyle name="Normal 47 2 3 4 3 3 3" xfId="26135" xr:uid="{00000000-0005-0000-0000-00002D660000}"/>
    <cellStyle name="Normal 47 2 3 4 3 5" xfId="21122" xr:uid="{00000000-0005-0000-0000-000098520000}"/>
    <cellStyle name="Normal 47 2 3 4 4" xfId="12714" xr:uid="{00000000-0005-0000-0000-0000BE310000}"/>
    <cellStyle name="Normal 47 2 3 4 4 3" xfId="27810" xr:uid="{00000000-0005-0000-0000-0000B86C0000}"/>
    <cellStyle name="Normal 47 2 3 4 5" xfId="7693" xr:uid="{00000000-0005-0000-0000-0000211E0000}"/>
    <cellStyle name="Normal 47 2 3 4 5 3" xfId="22793" xr:uid="{00000000-0005-0000-0000-00001F590000}"/>
    <cellStyle name="Normal 47 2 3 4 7" xfId="17780" xr:uid="{00000000-0005-0000-0000-00008A450000}"/>
    <cellStyle name="Normal 47 2 3 5" xfId="3476" xr:uid="{00000000-0005-0000-0000-0000A70D0000}"/>
    <cellStyle name="Normal 47 2 3 5 2" xfId="13549" xr:uid="{00000000-0005-0000-0000-000001350000}"/>
    <cellStyle name="Normal 47 2 3 5 2 3" xfId="28645" xr:uid="{00000000-0005-0000-0000-0000FB6F0000}"/>
    <cellStyle name="Normal 47 2 3 5 3" xfId="8529" xr:uid="{00000000-0005-0000-0000-000065210000}"/>
    <cellStyle name="Normal 47 2 3 5 3 3" xfId="23628" xr:uid="{00000000-0005-0000-0000-0000625C0000}"/>
    <cellStyle name="Normal 47 2 3 5 5" xfId="18615" xr:uid="{00000000-0005-0000-0000-0000CD480000}"/>
    <cellStyle name="Normal 47 2 3 6" xfId="5168" xr:uid="{00000000-0005-0000-0000-000044140000}"/>
    <cellStyle name="Normal 47 2 3 6 2" xfId="15220" xr:uid="{00000000-0005-0000-0000-0000883B0000}"/>
    <cellStyle name="Normal 47 2 3 6 2 3" xfId="30316" xr:uid="{00000000-0005-0000-0000-000082760000}"/>
    <cellStyle name="Normal 47 2 3 6 3" xfId="10200" xr:uid="{00000000-0005-0000-0000-0000EC270000}"/>
    <cellStyle name="Normal 47 2 3 6 3 3" xfId="25299" xr:uid="{00000000-0005-0000-0000-0000E9620000}"/>
    <cellStyle name="Normal 47 2 3 6 5" xfId="20286" xr:uid="{00000000-0005-0000-0000-0000544F0000}"/>
    <cellStyle name="Normal 47 2 3 7" xfId="11878" xr:uid="{00000000-0005-0000-0000-00007A2E0000}"/>
    <cellStyle name="Normal 47 2 3 7 3" xfId="26974" xr:uid="{00000000-0005-0000-0000-000074690000}"/>
    <cellStyle name="Normal 47 2 3 8" xfId="6857" xr:uid="{00000000-0005-0000-0000-0000DD1A0000}"/>
    <cellStyle name="Normal 47 2 3 8 3" xfId="21957" xr:uid="{00000000-0005-0000-0000-0000DB550000}"/>
    <cellStyle name="Normal 47 2 4" xfId="1884" xr:uid="{00000000-0005-0000-0000-00006E070000}"/>
    <cellStyle name="Normal 47 2 4 2" xfId="2307" xr:uid="{00000000-0005-0000-0000-000015090000}"/>
    <cellStyle name="Normal 47 2 4 2 2" xfId="3146" xr:uid="{00000000-0005-0000-0000-00005C0C0000}"/>
    <cellStyle name="Normal 47 2 4 2 2 2" xfId="4835" xr:uid="{00000000-0005-0000-0000-0000F6120000}"/>
    <cellStyle name="Normal 47 2 4 2 2 2 2" xfId="14907" xr:uid="{00000000-0005-0000-0000-00004F3A0000}"/>
    <cellStyle name="Normal 47 2 4 2 2 2 2 3" xfId="30003" xr:uid="{00000000-0005-0000-0000-000049750000}"/>
    <cellStyle name="Normal 47 2 4 2 2 2 3" xfId="9887" xr:uid="{00000000-0005-0000-0000-0000B3260000}"/>
    <cellStyle name="Normal 47 2 4 2 2 2 3 3" xfId="24986" xr:uid="{00000000-0005-0000-0000-0000B0610000}"/>
    <cellStyle name="Normal 47 2 4 2 2 2 5" xfId="19973" xr:uid="{00000000-0005-0000-0000-00001B4E0000}"/>
    <cellStyle name="Normal 47 2 4 2 2 3" xfId="6526" xr:uid="{00000000-0005-0000-0000-000092190000}"/>
    <cellStyle name="Normal 47 2 4 2 2 3 2" xfId="16578" xr:uid="{00000000-0005-0000-0000-0000D6400000}"/>
    <cellStyle name="Normal 47 2 4 2 2 3 3" xfId="11558" xr:uid="{00000000-0005-0000-0000-00003A2D0000}"/>
    <cellStyle name="Normal 47 2 4 2 2 3 3 3" xfId="26657" xr:uid="{00000000-0005-0000-0000-000037680000}"/>
    <cellStyle name="Normal 47 2 4 2 2 3 5" xfId="21644" xr:uid="{00000000-0005-0000-0000-0000A2540000}"/>
    <cellStyle name="Normal 47 2 4 2 2 4" xfId="13236" xr:uid="{00000000-0005-0000-0000-0000C8330000}"/>
    <cellStyle name="Normal 47 2 4 2 2 4 3" xfId="28332" xr:uid="{00000000-0005-0000-0000-0000C26E0000}"/>
    <cellStyle name="Normal 47 2 4 2 2 5" xfId="8215" xr:uid="{00000000-0005-0000-0000-00002B200000}"/>
    <cellStyle name="Normal 47 2 4 2 2 5 3" xfId="23315" xr:uid="{00000000-0005-0000-0000-0000295B0000}"/>
    <cellStyle name="Normal 47 2 4 2 2 7" xfId="18302" xr:uid="{00000000-0005-0000-0000-000094470000}"/>
    <cellStyle name="Normal 47 2 4 2 3" xfId="3998" xr:uid="{00000000-0005-0000-0000-0000B10F0000}"/>
    <cellStyle name="Normal 47 2 4 2 3 2" xfId="14071" xr:uid="{00000000-0005-0000-0000-00000B370000}"/>
    <cellStyle name="Normal 47 2 4 2 3 2 3" xfId="29167" xr:uid="{00000000-0005-0000-0000-000005720000}"/>
    <cellStyle name="Normal 47 2 4 2 3 3" xfId="9051" xr:uid="{00000000-0005-0000-0000-00006F230000}"/>
    <cellStyle name="Normal 47 2 4 2 3 3 3" xfId="24150" xr:uid="{00000000-0005-0000-0000-00006C5E0000}"/>
    <cellStyle name="Normal 47 2 4 2 3 5" xfId="19137" xr:uid="{00000000-0005-0000-0000-0000D74A0000}"/>
    <cellStyle name="Normal 47 2 4 2 4" xfId="5690" xr:uid="{00000000-0005-0000-0000-00004E160000}"/>
    <cellStyle name="Normal 47 2 4 2 4 2" xfId="15742" xr:uid="{00000000-0005-0000-0000-0000923D0000}"/>
    <cellStyle name="Normal 47 2 4 2 4 2 3" xfId="30838" xr:uid="{00000000-0005-0000-0000-00008C780000}"/>
    <cellStyle name="Normal 47 2 4 2 4 3" xfId="10722" xr:uid="{00000000-0005-0000-0000-0000F6290000}"/>
    <cellStyle name="Normal 47 2 4 2 4 3 3" xfId="25821" xr:uid="{00000000-0005-0000-0000-0000F3640000}"/>
    <cellStyle name="Normal 47 2 4 2 4 5" xfId="20808" xr:uid="{00000000-0005-0000-0000-00005E510000}"/>
    <cellStyle name="Normal 47 2 4 2 5" xfId="12400" xr:uid="{00000000-0005-0000-0000-000084300000}"/>
    <cellStyle name="Normal 47 2 4 2 5 3" xfId="27496" xr:uid="{00000000-0005-0000-0000-00007E6B0000}"/>
    <cellStyle name="Normal 47 2 4 2 6" xfId="7379" xr:uid="{00000000-0005-0000-0000-0000E71C0000}"/>
    <cellStyle name="Normal 47 2 4 2 6 3" xfId="22479" xr:uid="{00000000-0005-0000-0000-0000E5570000}"/>
    <cellStyle name="Normal 47 2 4 2 8" xfId="17466" xr:uid="{00000000-0005-0000-0000-000050440000}"/>
    <cellStyle name="Normal 47 2 4 3" xfId="2728" xr:uid="{00000000-0005-0000-0000-0000BA0A0000}"/>
    <cellStyle name="Normal 47 2 4 3 2" xfId="4417" xr:uid="{00000000-0005-0000-0000-000054110000}"/>
    <cellStyle name="Normal 47 2 4 3 2 2" xfId="14489" xr:uid="{00000000-0005-0000-0000-0000AD380000}"/>
    <cellStyle name="Normal 47 2 4 3 2 2 3" xfId="29585" xr:uid="{00000000-0005-0000-0000-0000A7730000}"/>
    <cellStyle name="Normal 47 2 4 3 2 3" xfId="9469" xr:uid="{00000000-0005-0000-0000-000011250000}"/>
    <cellStyle name="Normal 47 2 4 3 2 3 3" xfId="24568" xr:uid="{00000000-0005-0000-0000-00000E600000}"/>
    <cellStyle name="Normal 47 2 4 3 2 5" xfId="19555" xr:uid="{00000000-0005-0000-0000-0000794C0000}"/>
    <cellStyle name="Normal 47 2 4 3 3" xfId="6108" xr:uid="{00000000-0005-0000-0000-0000F0170000}"/>
    <cellStyle name="Normal 47 2 4 3 3 2" xfId="16160" xr:uid="{00000000-0005-0000-0000-0000343F0000}"/>
    <cellStyle name="Normal 47 2 4 3 3 3" xfId="11140" xr:uid="{00000000-0005-0000-0000-0000982B0000}"/>
    <cellStyle name="Normal 47 2 4 3 3 3 3" xfId="26239" xr:uid="{00000000-0005-0000-0000-000095660000}"/>
    <cellStyle name="Normal 47 2 4 3 3 5" xfId="21226" xr:uid="{00000000-0005-0000-0000-000000530000}"/>
    <cellStyle name="Normal 47 2 4 3 4" xfId="12818" xr:uid="{00000000-0005-0000-0000-000026320000}"/>
    <cellStyle name="Normal 47 2 4 3 4 3" xfId="27914" xr:uid="{00000000-0005-0000-0000-0000206D0000}"/>
    <cellStyle name="Normal 47 2 4 3 5" xfId="7797" xr:uid="{00000000-0005-0000-0000-0000891E0000}"/>
    <cellStyle name="Normal 47 2 4 3 5 3" xfId="22897" xr:uid="{00000000-0005-0000-0000-000087590000}"/>
    <cellStyle name="Normal 47 2 4 3 7" xfId="17884" xr:uid="{00000000-0005-0000-0000-0000F2450000}"/>
    <cellStyle name="Normal 47 2 4 4" xfId="3580" xr:uid="{00000000-0005-0000-0000-00000F0E0000}"/>
    <cellStyle name="Normal 47 2 4 4 2" xfId="13653" xr:uid="{00000000-0005-0000-0000-000069350000}"/>
    <cellStyle name="Normal 47 2 4 4 2 3" xfId="28749" xr:uid="{00000000-0005-0000-0000-000063700000}"/>
    <cellStyle name="Normal 47 2 4 4 3" xfId="8633" xr:uid="{00000000-0005-0000-0000-0000CD210000}"/>
    <cellStyle name="Normal 47 2 4 4 3 3" xfId="23732" xr:uid="{00000000-0005-0000-0000-0000CA5C0000}"/>
    <cellStyle name="Normal 47 2 4 4 5" xfId="18719" xr:uid="{00000000-0005-0000-0000-000035490000}"/>
    <cellStyle name="Normal 47 2 4 5" xfId="5272" xr:uid="{00000000-0005-0000-0000-0000AC140000}"/>
    <cellStyle name="Normal 47 2 4 5 2" xfId="15324" xr:uid="{00000000-0005-0000-0000-0000F03B0000}"/>
    <cellStyle name="Normal 47 2 4 5 2 3" xfId="30420" xr:uid="{00000000-0005-0000-0000-0000EA760000}"/>
    <cellStyle name="Normal 47 2 4 5 3" xfId="10304" xr:uid="{00000000-0005-0000-0000-000054280000}"/>
    <cellStyle name="Normal 47 2 4 5 3 3" xfId="25403" xr:uid="{00000000-0005-0000-0000-000051630000}"/>
    <cellStyle name="Normal 47 2 4 5 5" xfId="20390" xr:uid="{00000000-0005-0000-0000-0000BC4F0000}"/>
    <cellStyle name="Normal 47 2 4 6" xfId="11982" xr:uid="{00000000-0005-0000-0000-0000E22E0000}"/>
    <cellStyle name="Normal 47 2 4 6 3" xfId="27078" xr:uid="{00000000-0005-0000-0000-0000DC690000}"/>
    <cellStyle name="Normal 47 2 4 7" xfId="6961" xr:uid="{00000000-0005-0000-0000-0000451B0000}"/>
    <cellStyle name="Normal 47 2 4 7 3" xfId="22061" xr:uid="{00000000-0005-0000-0000-000043560000}"/>
    <cellStyle name="Normal 47 2 4 9" xfId="17048" xr:uid="{00000000-0005-0000-0000-0000AE420000}"/>
    <cellStyle name="Normal 47 2 5" xfId="2097" xr:uid="{00000000-0005-0000-0000-000043080000}"/>
    <cellStyle name="Normal 47 2 5 2" xfId="2938" xr:uid="{00000000-0005-0000-0000-00008C0B0000}"/>
    <cellStyle name="Normal 47 2 5 2 2" xfId="4627" xr:uid="{00000000-0005-0000-0000-000026120000}"/>
    <cellStyle name="Normal 47 2 5 2 2 2" xfId="14699" xr:uid="{00000000-0005-0000-0000-00007F390000}"/>
    <cellStyle name="Normal 47 2 5 2 2 2 3" xfId="29795" xr:uid="{00000000-0005-0000-0000-000079740000}"/>
    <cellStyle name="Normal 47 2 5 2 2 3" xfId="9679" xr:uid="{00000000-0005-0000-0000-0000E3250000}"/>
    <cellStyle name="Normal 47 2 5 2 2 3 3" xfId="24778" xr:uid="{00000000-0005-0000-0000-0000E0600000}"/>
    <cellStyle name="Normal 47 2 5 2 2 5" xfId="19765" xr:uid="{00000000-0005-0000-0000-00004B4D0000}"/>
    <cellStyle name="Normal 47 2 5 2 3" xfId="6318" xr:uid="{00000000-0005-0000-0000-0000C2180000}"/>
    <cellStyle name="Normal 47 2 5 2 3 2" xfId="16370" xr:uid="{00000000-0005-0000-0000-000006400000}"/>
    <cellStyle name="Normal 47 2 5 2 3 3" xfId="11350" xr:uid="{00000000-0005-0000-0000-00006A2C0000}"/>
    <cellStyle name="Normal 47 2 5 2 3 3 3" xfId="26449" xr:uid="{00000000-0005-0000-0000-000067670000}"/>
    <cellStyle name="Normal 47 2 5 2 3 5" xfId="21436" xr:uid="{00000000-0005-0000-0000-0000D2530000}"/>
    <cellStyle name="Normal 47 2 5 2 4" xfId="13028" xr:uid="{00000000-0005-0000-0000-0000F8320000}"/>
    <cellStyle name="Normal 47 2 5 2 4 3" xfId="28124" xr:uid="{00000000-0005-0000-0000-0000F26D0000}"/>
    <cellStyle name="Normal 47 2 5 2 5" xfId="8007" xr:uid="{00000000-0005-0000-0000-00005B1F0000}"/>
    <cellStyle name="Normal 47 2 5 2 5 3" xfId="23107" xr:uid="{00000000-0005-0000-0000-0000595A0000}"/>
    <cellStyle name="Normal 47 2 5 2 7" xfId="18094" xr:uid="{00000000-0005-0000-0000-0000C4460000}"/>
    <cellStyle name="Normal 47 2 5 3" xfId="3790" xr:uid="{00000000-0005-0000-0000-0000E10E0000}"/>
    <cellStyle name="Normal 47 2 5 3 2" xfId="13863" xr:uid="{00000000-0005-0000-0000-00003B360000}"/>
    <cellStyle name="Normal 47 2 5 3 2 3" xfId="28959" xr:uid="{00000000-0005-0000-0000-000035710000}"/>
    <cellStyle name="Normal 47 2 5 3 3" xfId="8843" xr:uid="{00000000-0005-0000-0000-00009F220000}"/>
    <cellStyle name="Normal 47 2 5 3 3 3" xfId="23942" xr:uid="{00000000-0005-0000-0000-00009C5D0000}"/>
    <cellStyle name="Normal 47 2 5 3 5" xfId="18929" xr:uid="{00000000-0005-0000-0000-0000074A0000}"/>
    <cellStyle name="Normal 47 2 5 4" xfId="5482" xr:uid="{00000000-0005-0000-0000-00007E150000}"/>
    <cellStyle name="Normal 47 2 5 4 2" xfId="15534" xr:uid="{00000000-0005-0000-0000-0000C23C0000}"/>
    <cellStyle name="Normal 47 2 5 4 2 3" xfId="30630" xr:uid="{00000000-0005-0000-0000-0000BC770000}"/>
    <cellStyle name="Normal 47 2 5 4 3" xfId="10514" xr:uid="{00000000-0005-0000-0000-000026290000}"/>
    <cellStyle name="Normal 47 2 5 4 3 3" xfId="25613" xr:uid="{00000000-0005-0000-0000-000023640000}"/>
    <cellStyle name="Normal 47 2 5 4 5" xfId="20600" xr:uid="{00000000-0005-0000-0000-00008E500000}"/>
    <cellStyle name="Normal 47 2 5 5" xfId="12192" xr:uid="{00000000-0005-0000-0000-0000B42F0000}"/>
    <cellStyle name="Normal 47 2 5 5 3" xfId="27288" xr:uid="{00000000-0005-0000-0000-0000AE6A0000}"/>
    <cellStyle name="Normal 47 2 5 6" xfId="7171" xr:uid="{00000000-0005-0000-0000-0000171C0000}"/>
    <cellStyle name="Normal 47 2 5 6 3" xfId="22271" xr:uid="{00000000-0005-0000-0000-000015570000}"/>
    <cellStyle name="Normal 47 2 5 8" xfId="17258" xr:uid="{00000000-0005-0000-0000-000080430000}"/>
    <cellStyle name="Normal 47 2 6" xfId="2518" xr:uid="{00000000-0005-0000-0000-0000E8090000}"/>
    <cellStyle name="Normal 47 2 6 2" xfId="4209" xr:uid="{00000000-0005-0000-0000-000084100000}"/>
    <cellStyle name="Normal 47 2 6 2 2" xfId="14281" xr:uid="{00000000-0005-0000-0000-0000DD370000}"/>
    <cellStyle name="Normal 47 2 6 2 2 3" xfId="29377" xr:uid="{00000000-0005-0000-0000-0000D7720000}"/>
    <cellStyle name="Normal 47 2 6 2 3" xfId="9261" xr:uid="{00000000-0005-0000-0000-000041240000}"/>
    <cellStyle name="Normal 47 2 6 2 3 3" xfId="24360" xr:uid="{00000000-0005-0000-0000-00003E5F0000}"/>
    <cellStyle name="Normal 47 2 6 2 5" xfId="19347" xr:uid="{00000000-0005-0000-0000-0000A94B0000}"/>
    <cellStyle name="Normal 47 2 6 3" xfId="5900" xr:uid="{00000000-0005-0000-0000-000020170000}"/>
    <cellStyle name="Normal 47 2 6 3 2" xfId="15952" xr:uid="{00000000-0005-0000-0000-0000643E0000}"/>
    <cellStyle name="Normal 47 2 6 3 3" xfId="10932" xr:uid="{00000000-0005-0000-0000-0000C82A0000}"/>
    <cellStyle name="Normal 47 2 6 3 3 3" xfId="26031" xr:uid="{00000000-0005-0000-0000-0000C5650000}"/>
    <cellStyle name="Normal 47 2 6 3 5" xfId="21018" xr:uid="{00000000-0005-0000-0000-000030520000}"/>
    <cellStyle name="Normal 47 2 6 4" xfId="12610" xr:uid="{00000000-0005-0000-0000-000056310000}"/>
    <cellStyle name="Normal 47 2 6 4 3" xfId="27706" xr:uid="{00000000-0005-0000-0000-0000506C0000}"/>
    <cellStyle name="Normal 47 2 6 5" xfId="7589" xr:uid="{00000000-0005-0000-0000-0000B91D0000}"/>
    <cellStyle name="Normal 47 2 6 5 3" xfId="22689" xr:uid="{00000000-0005-0000-0000-0000B7580000}"/>
    <cellStyle name="Normal 47 2 6 7" xfId="17676" xr:uid="{00000000-0005-0000-0000-000022450000}"/>
    <cellStyle name="Normal 47 2 7" xfId="3368" xr:uid="{00000000-0005-0000-0000-00003B0D0000}"/>
    <cellStyle name="Normal 47 2 7 2" xfId="13445" xr:uid="{00000000-0005-0000-0000-000099340000}"/>
    <cellStyle name="Normal 47 2 7 2 3" xfId="28541" xr:uid="{00000000-0005-0000-0000-0000936F0000}"/>
    <cellStyle name="Normal 47 2 7 3" xfId="8425" xr:uid="{00000000-0005-0000-0000-0000FD200000}"/>
    <cellStyle name="Normal 47 2 7 3 3" xfId="23524" xr:uid="{00000000-0005-0000-0000-0000FA5B0000}"/>
    <cellStyle name="Normal 47 2 7 5" xfId="18511" xr:uid="{00000000-0005-0000-0000-000065480000}"/>
    <cellStyle name="Normal 47 2 8" xfId="5061" xr:uid="{00000000-0005-0000-0000-0000D9130000}"/>
    <cellStyle name="Normal 47 2 8 2" xfId="15116" xr:uid="{00000000-0005-0000-0000-0000203B0000}"/>
    <cellStyle name="Normal 47 2 8 2 3" xfId="30212" xr:uid="{00000000-0005-0000-0000-00001A760000}"/>
    <cellStyle name="Normal 47 2 8 3" xfId="10096" xr:uid="{00000000-0005-0000-0000-000084270000}"/>
    <cellStyle name="Normal 47 2 8 3 3" xfId="25195" xr:uid="{00000000-0005-0000-0000-000081620000}"/>
    <cellStyle name="Normal 47 2 8 5" xfId="20182" xr:uid="{00000000-0005-0000-0000-0000EC4E0000}"/>
    <cellStyle name="Normal 47 2 9" xfId="11772" xr:uid="{00000000-0005-0000-0000-0000102E0000}"/>
    <cellStyle name="Normal 47 2 9 3" xfId="26870" xr:uid="{00000000-0005-0000-0000-00000C690000}"/>
    <cellStyle name="Normal 48" xfId="1037" xr:uid="{00000000-0005-0000-0000-00001C040000}"/>
    <cellStyle name="Normal 48 2" xfId="1431" xr:uid="{00000000-0005-0000-0000-0000A8050000}"/>
    <cellStyle name="Normal 49" xfId="1029" xr:uid="{00000000-0005-0000-0000-000014040000}"/>
    <cellStyle name="Normal 49 2" xfId="1432" xr:uid="{00000000-0005-0000-0000-0000A9050000}"/>
    <cellStyle name="Normal 5" xfId="131" xr:uid="{00000000-0005-0000-0000-000083000000}"/>
    <cellStyle name="Normal 5 2" xfId="584" xr:uid="{00000000-0005-0000-0000-000051020000}"/>
    <cellStyle name="Normal 5 2 10" xfId="6725" xr:uid="{00000000-0005-0000-0000-0000591A0000}"/>
    <cellStyle name="Normal 5 2 10 3" xfId="21828" xr:uid="{00000000-0005-0000-0000-00005A550000}"/>
    <cellStyle name="Normal 5 2 12" xfId="16813" xr:uid="{00000000-0005-0000-0000-0000C3410000}"/>
    <cellStyle name="Normal 5 2 13" xfId="1141" xr:uid="{00000000-0005-0000-0000-000084040000}"/>
    <cellStyle name="Normal 5 2 2" xfId="649" xr:uid="{00000000-0005-0000-0000-000095020000}"/>
    <cellStyle name="Normal 5 2 2 11" xfId="16867" xr:uid="{00000000-0005-0000-0000-0000F9410000}"/>
    <cellStyle name="Normal 5 2 2 12" xfId="1691" xr:uid="{00000000-0005-0000-0000-0000AD060000}"/>
    <cellStyle name="Normal 5 2 2 2" xfId="702" xr:uid="{00000000-0005-0000-0000-0000CA020000}"/>
    <cellStyle name="Normal 5 2 2 2 10" xfId="16971" xr:uid="{00000000-0005-0000-0000-000061420000}"/>
    <cellStyle name="Normal 5 2 2 2 11" xfId="1800" xr:uid="{00000000-0005-0000-0000-00001A070000}"/>
    <cellStyle name="Normal 5 2 2 2 2" xfId="723" xr:uid="{00000000-0005-0000-0000-0000DF020000}"/>
    <cellStyle name="Normal 5 2 2 2 2 10" xfId="2017" xr:uid="{00000000-0005-0000-0000-0000F3070000}"/>
    <cellStyle name="Normal 5 2 2 2 2 2" xfId="2438" xr:uid="{00000000-0005-0000-0000-000098090000}"/>
    <cellStyle name="Normal 5 2 2 2 2 2 2" xfId="3277" xr:uid="{00000000-0005-0000-0000-0000DF0C0000}"/>
    <cellStyle name="Normal 5 2 2 2 2 2 2 2" xfId="4966" xr:uid="{00000000-0005-0000-0000-000079130000}"/>
    <cellStyle name="Normal 5 2 2 2 2 2 2 2 2" xfId="15038" xr:uid="{00000000-0005-0000-0000-0000D23A0000}"/>
    <cellStyle name="Normal 5 2 2 2 2 2 2 2 2 3" xfId="30134" xr:uid="{00000000-0005-0000-0000-0000CC750000}"/>
    <cellStyle name="Normal 5 2 2 2 2 2 2 2 3" xfId="10018" xr:uid="{00000000-0005-0000-0000-000036270000}"/>
    <cellStyle name="Normal 5 2 2 2 2 2 2 2 3 3" xfId="25117" xr:uid="{00000000-0005-0000-0000-000033620000}"/>
    <cellStyle name="Normal 5 2 2 2 2 2 2 2 5" xfId="20104" xr:uid="{00000000-0005-0000-0000-00009E4E0000}"/>
    <cellStyle name="Normal 5 2 2 2 2 2 2 3" xfId="6657" xr:uid="{00000000-0005-0000-0000-0000151A0000}"/>
    <cellStyle name="Normal 5 2 2 2 2 2 2 3 2" xfId="16709" xr:uid="{00000000-0005-0000-0000-000059410000}"/>
    <cellStyle name="Normal 5 2 2 2 2 2 2 3 3" xfId="11689" xr:uid="{00000000-0005-0000-0000-0000BD2D0000}"/>
    <cellStyle name="Normal 5 2 2 2 2 2 2 3 3 3" xfId="26788" xr:uid="{00000000-0005-0000-0000-0000BA680000}"/>
    <cellStyle name="Normal 5 2 2 2 2 2 2 3 5" xfId="21775" xr:uid="{00000000-0005-0000-0000-000025550000}"/>
    <cellStyle name="Normal 5 2 2 2 2 2 2 4" xfId="13367" xr:uid="{00000000-0005-0000-0000-00004B340000}"/>
    <cellStyle name="Normal 5 2 2 2 2 2 2 4 3" xfId="28463" xr:uid="{00000000-0005-0000-0000-0000456F0000}"/>
    <cellStyle name="Normal 5 2 2 2 2 2 2 5" xfId="8346" xr:uid="{00000000-0005-0000-0000-0000AE200000}"/>
    <cellStyle name="Normal 5 2 2 2 2 2 2 5 3" xfId="23446" xr:uid="{00000000-0005-0000-0000-0000AC5B0000}"/>
    <cellStyle name="Normal 5 2 2 2 2 2 2 7" xfId="18433" xr:uid="{00000000-0005-0000-0000-000017480000}"/>
    <cellStyle name="Normal 5 2 2 2 2 2 3" xfId="4129" xr:uid="{00000000-0005-0000-0000-000034100000}"/>
    <cellStyle name="Normal 5 2 2 2 2 2 3 2" xfId="14202" xr:uid="{00000000-0005-0000-0000-00008E370000}"/>
    <cellStyle name="Normal 5 2 2 2 2 2 3 2 3" xfId="29298" xr:uid="{00000000-0005-0000-0000-000088720000}"/>
    <cellStyle name="Normal 5 2 2 2 2 2 3 3" xfId="9182" xr:uid="{00000000-0005-0000-0000-0000F2230000}"/>
    <cellStyle name="Normal 5 2 2 2 2 2 3 3 3" xfId="24281" xr:uid="{00000000-0005-0000-0000-0000EF5E0000}"/>
    <cellStyle name="Normal 5 2 2 2 2 2 3 5" xfId="19268" xr:uid="{00000000-0005-0000-0000-00005A4B0000}"/>
    <cellStyle name="Normal 5 2 2 2 2 2 4" xfId="5821" xr:uid="{00000000-0005-0000-0000-0000D1160000}"/>
    <cellStyle name="Normal 5 2 2 2 2 2 4 2" xfId="15873" xr:uid="{00000000-0005-0000-0000-0000153E0000}"/>
    <cellStyle name="Normal 5 2 2 2 2 2 4 3" xfId="10853" xr:uid="{00000000-0005-0000-0000-0000792A0000}"/>
    <cellStyle name="Normal 5 2 2 2 2 2 4 3 3" xfId="25952" xr:uid="{00000000-0005-0000-0000-000076650000}"/>
    <cellStyle name="Normal 5 2 2 2 2 2 4 5" xfId="20939" xr:uid="{00000000-0005-0000-0000-0000E1510000}"/>
    <cellStyle name="Normal 5 2 2 2 2 2 5" xfId="12531" xr:uid="{00000000-0005-0000-0000-000007310000}"/>
    <cellStyle name="Normal 5 2 2 2 2 2 5 3" xfId="27627" xr:uid="{00000000-0005-0000-0000-0000016C0000}"/>
    <cellStyle name="Normal 5 2 2 2 2 2 6" xfId="7510" xr:uid="{00000000-0005-0000-0000-00006A1D0000}"/>
    <cellStyle name="Normal 5 2 2 2 2 2 6 3" xfId="22610" xr:uid="{00000000-0005-0000-0000-000068580000}"/>
    <cellStyle name="Normal 5 2 2 2 2 2 8" xfId="17597" xr:uid="{00000000-0005-0000-0000-0000D3440000}"/>
    <cellStyle name="Normal 5 2 2 2 2 3" xfId="2859" xr:uid="{00000000-0005-0000-0000-00003D0B0000}"/>
    <cellStyle name="Normal 5 2 2 2 2 3 2" xfId="4548" xr:uid="{00000000-0005-0000-0000-0000D7110000}"/>
    <cellStyle name="Normal 5 2 2 2 2 3 2 2" xfId="14620" xr:uid="{00000000-0005-0000-0000-000030390000}"/>
    <cellStyle name="Normal 5 2 2 2 2 3 2 2 3" xfId="29716" xr:uid="{00000000-0005-0000-0000-00002A740000}"/>
    <cellStyle name="Normal 5 2 2 2 2 3 2 3" xfId="9600" xr:uid="{00000000-0005-0000-0000-000094250000}"/>
    <cellStyle name="Normal 5 2 2 2 2 3 2 3 3" xfId="24699" xr:uid="{00000000-0005-0000-0000-000091600000}"/>
    <cellStyle name="Normal 5 2 2 2 2 3 2 5" xfId="19686" xr:uid="{00000000-0005-0000-0000-0000FC4C0000}"/>
    <cellStyle name="Normal 5 2 2 2 2 3 3" xfId="6239" xr:uid="{00000000-0005-0000-0000-000073180000}"/>
    <cellStyle name="Normal 5 2 2 2 2 3 3 2" xfId="16291" xr:uid="{00000000-0005-0000-0000-0000B73F0000}"/>
    <cellStyle name="Normal 5 2 2 2 2 3 3 3" xfId="11271" xr:uid="{00000000-0005-0000-0000-00001B2C0000}"/>
    <cellStyle name="Normal 5 2 2 2 2 3 3 3 3" xfId="26370" xr:uid="{00000000-0005-0000-0000-000018670000}"/>
    <cellStyle name="Normal 5 2 2 2 2 3 3 5" xfId="21357" xr:uid="{00000000-0005-0000-0000-000083530000}"/>
    <cellStyle name="Normal 5 2 2 2 2 3 4" xfId="12949" xr:uid="{00000000-0005-0000-0000-0000A9320000}"/>
    <cellStyle name="Normal 5 2 2 2 2 3 4 3" xfId="28045" xr:uid="{00000000-0005-0000-0000-0000A36D0000}"/>
    <cellStyle name="Normal 5 2 2 2 2 3 5" xfId="7928" xr:uid="{00000000-0005-0000-0000-00000C1F0000}"/>
    <cellStyle name="Normal 5 2 2 2 2 3 5 3" xfId="23028" xr:uid="{00000000-0005-0000-0000-00000A5A0000}"/>
    <cellStyle name="Normal 5 2 2 2 2 3 7" xfId="18015" xr:uid="{00000000-0005-0000-0000-000075460000}"/>
    <cellStyle name="Normal 5 2 2 2 2 4" xfId="3711" xr:uid="{00000000-0005-0000-0000-0000920E0000}"/>
    <cellStyle name="Normal 5 2 2 2 2 4 2" xfId="13784" xr:uid="{00000000-0005-0000-0000-0000EC350000}"/>
    <cellStyle name="Normal 5 2 2 2 2 4 2 3" xfId="28880" xr:uid="{00000000-0005-0000-0000-0000E6700000}"/>
    <cellStyle name="Normal 5 2 2 2 2 4 3" xfId="8764" xr:uid="{00000000-0005-0000-0000-000050220000}"/>
    <cellStyle name="Normal 5 2 2 2 2 4 3 3" xfId="23863" xr:uid="{00000000-0005-0000-0000-00004D5D0000}"/>
    <cellStyle name="Normal 5 2 2 2 2 4 5" xfId="18850" xr:uid="{00000000-0005-0000-0000-0000B8490000}"/>
    <cellStyle name="Normal 5 2 2 2 2 5" xfId="5403" xr:uid="{00000000-0005-0000-0000-00002F150000}"/>
    <cellStyle name="Normal 5 2 2 2 2 5 2" xfId="15455" xr:uid="{00000000-0005-0000-0000-0000733C0000}"/>
    <cellStyle name="Normal 5 2 2 2 2 5 2 3" xfId="30551" xr:uid="{00000000-0005-0000-0000-00006D770000}"/>
    <cellStyle name="Normal 5 2 2 2 2 5 3" xfId="10435" xr:uid="{00000000-0005-0000-0000-0000D7280000}"/>
    <cellStyle name="Normal 5 2 2 2 2 5 3 3" xfId="25534" xr:uid="{00000000-0005-0000-0000-0000D4630000}"/>
    <cellStyle name="Normal 5 2 2 2 2 5 5" xfId="20521" xr:uid="{00000000-0005-0000-0000-00003F500000}"/>
    <cellStyle name="Normal 5 2 2 2 2 6" xfId="12113" xr:uid="{00000000-0005-0000-0000-0000652F0000}"/>
    <cellStyle name="Normal 5 2 2 2 2 6 3" xfId="27209" xr:uid="{00000000-0005-0000-0000-00005F6A0000}"/>
    <cellStyle name="Normal 5 2 2 2 2 7" xfId="7092" xr:uid="{00000000-0005-0000-0000-0000C81B0000}"/>
    <cellStyle name="Normal 5 2 2 2 2 7 3" xfId="22192" xr:uid="{00000000-0005-0000-0000-0000C6560000}"/>
    <cellStyle name="Normal 5 2 2 2 2 9" xfId="17179" xr:uid="{00000000-0005-0000-0000-000031430000}"/>
    <cellStyle name="Normal 5 2 2 2 3" xfId="744" xr:uid="{00000000-0005-0000-0000-0000F4020000}"/>
    <cellStyle name="Normal 5 2 2 2 3 2" xfId="3069" xr:uid="{00000000-0005-0000-0000-00000F0C0000}"/>
    <cellStyle name="Normal 5 2 2 2 3 2 2" xfId="4758" xr:uid="{00000000-0005-0000-0000-0000A9120000}"/>
    <cellStyle name="Normal 5 2 2 2 3 2 2 2" xfId="14830" xr:uid="{00000000-0005-0000-0000-0000023A0000}"/>
    <cellStyle name="Normal 5 2 2 2 3 2 2 2 3" xfId="29926" xr:uid="{00000000-0005-0000-0000-0000FC740000}"/>
    <cellStyle name="Normal 5 2 2 2 3 2 2 3" xfId="9810" xr:uid="{00000000-0005-0000-0000-000066260000}"/>
    <cellStyle name="Normal 5 2 2 2 3 2 2 3 3" xfId="24909" xr:uid="{00000000-0005-0000-0000-000063610000}"/>
    <cellStyle name="Normal 5 2 2 2 3 2 2 5" xfId="19896" xr:uid="{00000000-0005-0000-0000-0000CE4D0000}"/>
    <cellStyle name="Normal 5 2 2 2 3 2 3" xfId="6449" xr:uid="{00000000-0005-0000-0000-000045190000}"/>
    <cellStyle name="Normal 5 2 2 2 3 2 3 2" xfId="16501" xr:uid="{00000000-0005-0000-0000-000089400000}"/>
    <cellStyle name="Normal 5 2 2 2 3 2 3 3" xfId="11481" xr:uid="{00000000-0005-0000-0000-0000ED2C0000}"/>
    <cellStyle name="Normal 5 2 2 2 3 2 3 3 3" xfId="26580" xr:uid="{00000000-0005-0000-0000-0000EA670000}"/>
    <cellStyle name="Normal 5 2 2 2 3 2 3 5" xfId="21567" xr:uid="{00000000-0005-0000-0000-000055540000}"/>
    <cellStyle name="Normal 5 2 2 2 3 2 4" xfId="13159" xr:uid="{00000000-0005-0000-0000-00007B330000}"/>
    <cellStyle name="Normal 5 2 2 2 3 2 4 3" xfId="28255" xr:uid="{00000000-0005-0000-0000-0000756E0000}"/>
    <cellStyle name="Normal 5 2 2 2 3 2 5" xfId="8138" xr:uid="{00000000-0005-0000-0000-0000DE1F0000}"/>
    <cellStyle name="Normal 5 2 2 2 3 2 5 3" xfId="23238" xr:uid="{00000000-0005-0000-0000-0000DC5A0000}"/>
    <cellStyle name="Normal 5 2 2 2 3 2 7" xfId="18225" xr:uid="{00000000-0005-0000-0000-000047470000}"/>
    <cellStyle name="Normal 5 2 2 2 3 3" xfId="3921" xr:uid="{00000000-0005-0000-0000-0000640F0000}"/>
    <cellStyle name="Normal 5 2 2 2 3 3 2" xfId="13994" xr:uid="{00000000-0005-0000-0000-0000BE360000}"/>
    <cellStyle name="Normal 5 2 2 2 3 3 2 3" xfId="29090" xr:uid="{00000000-0005-0000-0000-0000B8710000}"/>
    <cellStyle name="Normal 5 2 2 2 3 3 3" xfId="8974" xr:uid="{00000000-0005-0000-0000-000022230000}"/>
    <cellStyle name="Normal 5 2 2 2 3 3 3 3" xfId="24073" xr:uid="{00000000-0005-0000-0000-00001F5E0000}"/>
    <cellStyle name="Normal 5 2 2 2 3 3 5" xfId="19060" xr:uid="{00000000-0005-0000-0000-00008A4A0000}"/>
    <cellStyle name="Normal 5 2 2 2 3 4" xfId="5613" xr:uid="{00000000-0005-0000-0000-000001160000}"/>
    <cellStyle name="Normal 5 2 2 2 3 4 2" xfId="15665" xr:uid="{00000000-0005-0000-0000-0000453D0000}"/>
    <cellStyle name="Normal 5 2 2 2 3 4 2 3" xfId="30761" xr:uid="{00000000-0005-0000-0000-00003F780000}"/>
    <cellStyle name="Normal 5 2 2 2 3 4 3" xfId="10645" xr:uid="{00000000-0005-0000-0000-0000A9290000}"/>
    <cellStyle name="Normal 5 2 2 2 3 4 3 3" xfId="25744" xr:uid="{00000000-0005-0000-0000-0000A6640000}"/>
    <cellStyle name="Normal 5 2 2 2 3 4 5" xfId="20731" xr:uid="{00000000-0005-0000-0000-000011510000}"/>
    <cellStyle name="Normal 5 2 2 2 3 5" xfId="12323" xr:uid="{00000000-0005-0000-0000-000037300000}"/>
    <cellStyle name="Normal 5 2 2 2 3 5 3" xfId="27419" xr:uid="{00000000-0005-0000-0000-0000316B0000}"/>
    <cellStyle name="Normal 5 2 2 2 3 6" xfId="7302" xr:uid="{00000000-0005-0000-0000-00009A1C0000}"/>
    <cellStyle name="Normal 5 2 2 2 3 6 3" xfId="22402" xr:uid="{00000000-0005-0000-0000-000098570000}"/>
    <cellStyle name="Normal 5 2 2 2 3 8" xfId="17389" xr:uid="{00000000-0005-0000-0000-000003440000}"/>
    <cellStyle name="Normal 5 2 2 2 3 9" xfId="2230" xr:uid="{00000000-0005-0000-0000-0000C8080000}"/>
    <cellStyle name="Normal 5 2 2 2 4" xfId="2651" xr:uid="{00000000-0005-0000-0000-00006D0A0000}"/>
    <cellStyle name="Normal 5 2 2 2 4 2" xfId="4340" xr:uid="{00000000-0005-0000-0000-000007110000}"/>
    <cellStyle name="Normal 5 2 2 2 4 2 2" xfId="14412" xr:uid="{00000000-0005-0000-0000-000060380000}"/>
    <cellStyle name="Normal 5 2 2 2 4 2 2 3" xfId="29508" xr:uid="{00000000-0005-0000-0000-00005A730000}"/>
    <cellStyle name="Normal 5 2 2 2 4 2 3" xfId="9392" xr:uid="{00000000-0005-0000-0000-0000C4240000}"/>
    <cellStyle name="Normal 5 2 2 2 4 2 3 3" xfId="24491" xr:uid="{00000000-0005-0000-0000-0000C15F0000}"/>
    <cellStyle name="Normal 5 2 2 2 4 2 5" xfId="19478" xr:uid="{00000000-0005-0000-0000-00002C4C0000}"/>
    <cellStyle name="Normal 5 2 2 2 4 3" xfId="6031" xr:uid="{00000000-0005-0000-0000-0000A3170000}"/>
    <cellStyle name="Normal 5 2 2 2 4 3 2" xfId="16083" xr:uid="{00000000-0005-0000-0000-0000E73E0000}"/>
    <cellStyle name="Normal 5 2 2 2 4 3 3" xfId="11063" xr:uid="{00000000-0005-0000-0000-00004B2B0000}"/>
    <cellStyle name="Normal 5 2 2 2 4 3 3 3" xfId="26162" xr:uid="{00000000-0005-0000-0000-000048660000}"/>
    <cellStyle name="Normal 5 2 2 2 4 3 5" xfId="21149" xr:uid="{00000000-0005-0000-0000-0000B3520000}"/>
    <cellStyle name="Normal 5 2 2 2 4 4" xfId="12741" xr:uid="{00000000-0005-0000-0000-0000D9310000}"/>
    <cellStyle name="Normal 5 2 2 2 4 4 3" xfId="27837" xr:uid="{00000000-0005-0000-0000-0000D36C0000}"/>
    <cellStyle name="Normal 5 2 2 2 4 5" xfId="7720" xr:uid="{00000000-0005-0000-0000-00003C1E0000}"/>
    <cellStyle name="Normal 5 2 2 2 4 5 3" xfId="22820" xr:uid="{00000000-0005-0000-0000-00003A590000}"/>
    <cellStyle name="Normal 5 2 2 2 4 7" xfId="17807" xr:uid="{00000000-0005-0000-0000-0000A5450000}"/>
    <cellStyle name="Normal 5 2 2 2 5" xfId="3503" xr:uid="{00000000-0005-0000-0000-0000C20D0000}"/>
    <cellStyle name="Normal 5 2 2 2 5 2" xfId="13576" xr:uid="{00000000-0005-0000-0000-00001C350000}"/>
    <cellStyle name="Normal 5 2 2 2 5 2 3" xfId="28672" xr:uid="{00000000-0005-0000-0000-000016700000}"/>
    <cellStyle name="Normal 5 2 2 2 5 3" xfId="8556" xr:uid="{00000000-0005-0000-0000-000080210000}"/>
    <cellStyle name="Normal 5 2 2 2 5 3 3" xfId="23655" xr:uid="{00000000-0005-0000-0000-00007D5C0000}"/>
    <cellStyle name="Normal 5 2 2 2 5 5" xfId="18642" xr:uid="{00000000-0005-0000-0000-0000E8480000}"/>
    <cellStyle name="Normal 5 2 2 2 6" xfId="5195" xr:uid="{00000000-0005-0000-0000-00005F140000}"/>
    <cellStyle name="Normal 5 2 2 2 6 2" xfId="15247" xr:uid="{00000000-0005-0000-0000-0000A33B0000}"/>
    <cellStyle name="Normal 5 2 2 2 6 2 3" xfId="30343" xr:uid="{00000000-0005-0000-0000-00009D760000}"/>
    <cellStyle name="Normal 5 2 2 2 6 3" xfId="10227" xr:uid="{00000000-0005-0000-0000-000007280000}"/>
    <cellStyle name="Normal 5 2 2 2 6 3 3" xfId="25326" xr:uid="{00000000-0005-0000-0000-000004630000}"/>
    <cellStyle name="Normal 5 2 2 2 6 5" xfId="20313" xr:uid="{00000000-0005-0000-0000-00006F4F0000}"/>
    <cellStyle name="Normal 5 2 2 2 7" xfId="11905" xr:uid="{00000000-0005-0000-0000-0000952E0000}"/>
    <cellStyle name="Normal 5 2 2 2 7 3" xfId="27001" xr:uid="{00000000-0005-0000-0000-00008F690000}"/>
    <cellStyle name="Normal 5 2 2 2 8" xfId="6884" xr:uid="{00000000-0005-0000-0000-0000F81A0000}"/>
    <cellStyle name="Normal 5 2 2 2 8 3" xfId="21984" xr:uid="{00000000-0005-0000-0000-0000F6550000}"/>
    <cellStyle name="Normal 5 2 2 3" xfId="714" xr:uid="{00000000-0005-0000-0000-0000D6020000}"/>
    <cellStyle name="Normal 5 2 2 3 10" xfId="1913" xr:uid="{00000000-0005-0000-0000-00008B070000}"/>
    <cellStyle name="Normal 5 2 2 3 2" xfId="2334" xr:uid="{00000000-0005-0000-0000-000030090000}"/>
    <cellStyle name="Normal 5 2 2 3 2 2" xfId="3173" xr:uid="{00000000-0005-0000-0000-0000770C0000}"/>
    <cellStyle name="Normal 5 2 2 3 2 2 2" xfId="4862" xr:uid="{00000000-0005-0000-0000-000011130000}"/>
    <cellStyle name="Normal 5 2 2 3 2 2 2 2" xfId="14934" xr:uid="{00000000-0005-0000-0000-00006A3A0000}"/>
    <cellStyle name="Normal 5 2 2 3 2 2 2 2 3" xfId="30030" xr:uid="{00000000-0005-0000-0000-000064750000}"/>
    <cellStyle name="Normal 5 2 2 3 2 2 2 3" xfId="9914" xr:uid="{00000000-0005-0000-0000-0000CE260000}"/>
    <cellStyle name="Normal 5 2 2 3 2 2 2 3 3" xfId="25013" xr:uid="{00000000-0005-0000-0000-0000CB610000}"/>
    <cellStyle name="Normal 5 2 2 3 2 2 2 5" xfId="20000" xr:uid="{00000000-0005-0000-0000-0000364E0000}"/>
    <cellStyle name="Normal 5 2 2 3 2 2 3" xfId="6553" xr:uid="{00000000-0005-0000-0000-0000AD190000}"/>
    <cellStyle name="Normal 5 2 2 3 2 2 3 2" xfId="16605" xr:uid="{00000000-0005-0000-0000-0000F1400000}"/>
    <cellStyle name="Normal 5 2 2 3 2 2 3 3" xfId="11585" xr:uid="{00000000-0005-0000-0000-0000552D0000}"/>
    <cellStyle name="Normal 5 2 2 3 2 2 3 3 3" xfId="26684" xr:uid="{00000000-0005-0000-0000-000052680000}"/>
    <cellStyle name="Normal 5 2 2 3 2 2 3 5" xfId="21671" xr:uid="{00000000-0005-0000-0000-0000BD540000}"/>
    <cellStyle name="Normal 5 2 2 3 2 2 4" xfId="13263" xr:uid="{00000000-0005-0000-0000-0000E3330000}"/>
    <cellStyle name="Normal 5 2 2 3 2 2 4 3" xfId="28359" xr:uid="{00000000-0005-0000-0000-0000DD6E0000}"/>
    <cellStyle name="Normal 5 2 2 3 2 2 5" xfId="8242" xr:uid="{00000000-0005-0000-0000-000046200000}"/>
    <cellStyle name="Normal 5 2 2 3 2 2 5 3" xfId="23342" xr:uid="{00000000-0005-0000-0000-0000445B0000}"/>
    <cellStyle name="Normal 5 2 2 3 2 2 7" xfId="18329" xr:uid="{00000000-0005-0000-0000-0000AF470000}"/>
    <cellStyle name="Normal 5 2 2 3 2 3" xfId="4025" xr:uid="{00000000-0005-0000-0000-0000CC0F0000}"/>
    <cellStyle name="Normal 5 2 2 3 2 3 2" xfId="14098" xr:uid="{00000000-0005-0000-0000-000026370000}"/>
    <cellStyle name="Normal 5 2 2 3 2 3 2 3" xfId="29194" xr:uid="{00000000-0005-0000-0000-000020720000}"/>
    <cellStyle name="Normal 5 2 2 3 2 3 3" xfId="9078" xr:uid="{00000000-0005-0000-0000-00008A230000}"/>
    <cellStyle name="Normal 5 2 2 3 2 3 3 3" xfId="24177" xr:uid="{00000000-0005-0000-0000-0000875E0000}"/>
    <cellStyle name="Normal 5 2 2 3 2 3 5" xfId="19164" xr:uid="{00000000-0005-0000-0000-0000F24A0000}"/>
    <cellStyle name="Normal 5 2 2 3 2 4" xfId="5717" xr:uid="{00000000-0005-0000-0000-000069160000}"/>
    <cellStyle name="Normal 5 2 2 3 2 4 2" xfId="15769" xr:uid="{00000000-0005-0000-0000-0000AD3D0000}"/>
    <cellStyle name="Normal 5 2 2 3 2 4 2 3" xfId="30865" xr:uid="{00000000-0005-0000-0000-0000A7780000}"/>
    <cellStyle name="Normal 5 2 2 3 2 4 3" xfId="10749" xr:uid="{00000000-0005-0000-0000-0000112A0000}"/>
    <cellStyle name="Normal 5 2 2 3 2 4 3 3" xfId="25848" xr:uid="{00000000-0005-0000-0000-00000E650000}"/>
    <cellStyle name="Normal 5 2 2 3 2 4 5" xfId="20835" xr:uid="{00000000-0005-0000-0000-000079510000}"/>
    <cellStyle name="Normal 5 2 2 3 2 5" xfId="12427" xr:uid="{00000000-0005-0000-0000-00009F300000}"/>
    <cellStyle name="Normal 5 2 2 3 2 5 3" xfId="27523" xr:uid="{00000000-0005-0000-0000-0000996B0000}"/>
    <cellStyle name="Normal 5 2 2 3 2 6" xfId="7406" xr:uid="{00000000-0005-0000-0000-0000021D0000}"/>
    <cellStyle name="Normal 5 2 2 3 2 6 3" xfId="22506" xr:uid="{00000000-0005-0000-0000-000000580000}"/>
    <cellStyle name="Normal 5 2 2 3 2 8" xfId="17493" xr:uid="{00000000-0005-0000-0000-00006B440000}"/>
    <cellStyle name="Normal 5 2 2 3 3" xfId="2755" xr:uid="{00000000-0005-0000-0000-0000D50A0000}"/>
    <cellStyle name="Normal 5 2 2 3 3 2" xfId="4444" xr:uid="{00000000-0005-0000-0000-00006F110000}"/>
    <cellStyle name="Normal 5 2 2 3 3 2 2" xfId="14516" xr:uid="{00000000-0005-0000-0000-0000C8380000}"/>
    <cellStyle name="Normal 5 2 2 3 3 2 2 3" xfId="29612" xr:uid="{00000000-0005-0000-0000-0000C2730000}"/>
    <cellStyle name="Normal 5 2 2 3 3 2 3" xfId="9496" xr:uid="{00000000-0005-0000-0000-00002C250000}"/>
    <cellStyle name="Normal 5 2 2 3 3 2 3 3" xfId="24595" xr:uid="{00000000-0005-0000-0000-000029600000}"/>
    <cellStyle name="Normal 5 2 2 3 3 2 5" xfId="19582" xr:uid="{00000000-0005-0000-0000-0000944C0000}"/>
    <cellStyle name="Normal 5 2 2 3 3 3" xfId="6135" xr:uid="{00000000-0005-0000-0000-00000B180000}"/>
    <cellStyle name="Normal 5 2 2 3 3 3 2" xfId="16187" xr:uid="{00000000-0005-0000-0000-00004F3F0000}"/>
    <cellStyle name="Normal 5 2 2 3 3 3 3" xfId="11167" xr:uid="{00000000-0005-0000-0000-0000B32B0000}"/>
    <cellStyle name="Normal 5 2 2 3 3 3 3 3" xfId="26266" xr:uid="{00000000-0005-0000-0000-0000B0660000}"/>
    <cellStyle name="Normal 5 2 2 3 3 3 5" xfId="21253" xr:uid="{00000000-0005-0000-0000-00001B530000}"/>
    <cellStyle name="Normal 5 2 2 3 3 4" xfId="12845" xr:uid="{00000000-0005-0000-0000-000041320000}"/>
    <cellStyle name="Normal 5 2 2 3 3 4 3" xfId="27941" xr:uid="{00000000-0005-0000-0000-00003B6D0000}"/>
    <cellStyle name="Normal 5 2 2 3 3 5" xfId="7824" xr:uid="{00000000-0005-0000-0000-0000A41E0000}"/>
    <cellStyle name="Normal 5 2 2 3 3 5 3" xfId="22924" xr:uid="{00000000-0005-0000-0000-0000A2590000}"/>
    <cellStyle name="Normal 5 2 2 3 3 7" xfId="17911" xr:uid="{00000000-0005-0000-0000-00000D460000}"/>
    <cellStyle name="Normal 5 2 2 3 4" xfId="3607" xr:uid="{00000000-0005-0000-0000-00002A0E0000}"/>
    <cellStyle name="Normal 5 2 2 3 4 2" xfId="13680" xr:uid="{00000000-0005-0000-0000-000084350000}"/>
    <cellStyle name="Normal 5 2 2 3 4 2 3" xfId="28776" xr:uid="{00000000-0005-0000-0000-00007E700000}"/>
    <cellStyle name="Normal 5 2 2 3 4 3" xfId="8660" xr:uid="{00000000-0005-0000-0000-0000E8210000}"/>
    <cellStyle name="Normal 5 2 2 3 4 3 3" xfId="23759" xr:uid="{00000000-0005-0000-0000-0000E55C0000}"/>
    <cellStyle name="Normal 5 2 2 3 4 5" xfId="18746" xr:uid="{00000000-0005-0000-0000-000050490000}"/>
    <cellStyle name="Normal 5 2 2 3 5" xfId="5299" xr:uid="{00000000-0005-0000-0000-0000C7140000}"/>
    <cellStyle name="Normal 5 2 2 3 5 2" xfId="15351" xr:uid="{00000000-0005-0000-0000-00000B3C0000}"/>
    <cellStyle name="Normal 5 2 2 3 5 2 3" xfId="30447" xr:uid="{00000000-0005-0000-0000-000005770000}"/>
    <cellStyle name="Normal 5 2 2 3 5 3" xfId="10331" xr:uid="{00000000-0005-0000-0000-00006F280000}"/>
    <cellStyle name="Normal 5 2 2 3 5 3 3" xfId="25430" xr:uid="{00000000-0005-0000-0000-00006C630000}"/>
    <cellStyle name="Normal 5 2 2 3 5 5" xfId="20417" xr:uid="{00000000-0005-0000-0000-0000D74F0000}"/>
    <cellStyle name="Normal 5 2 2 3 6" xfId="12009" xr:uid="{00000000-0005-0000-0000-0000FD2E0000}"/>
    <cellStyle name="Normal 5 2 2 3 6 3" xfId="27105" xr:uid="{00000000-0005-0000-0000-0000F7690000}"/>
    <cellStyle name="Normal 5 2 2 3 7" xfId="6988" xr:uid="{00000000-0005-0000-0000-0000601B0000}"/>
    <cellStyle name="Normal 5 2 2 3 7 3" xfId="22088" xr:uid="{00000000-0005-0000-0000-00005E560000}"/>
    <cellStyle name="Normal 5 2 2 3 9" xfId="17075" xr:uid="{00000000-0005-0000-0000-0000C9420000}"/>
    <cellStyle name="Normal 5 2 2 4" xfId="735" xr:uid="{00000000-0005-0000-0000-0000EB020000}"/>
    <cellStyle name="Normal 5 2 2 4 2" xfId="2965" xr:uid="{00000000-0005-0000-0000-0000A70B0000}"/>
    <cellStyle name="Normal 5 2 2 4 2 2" xfId="4654" xr:uid="{00000000-0005-0000-0000-000041120000}"/>
    <cellStyle name="Normal 5 2 2 4 2 2 2" xfId="14726" xr:uid="{00000000-0005-0000-0000-00009A390000}"/>
    <cellStyle name="Normal 5 2 2 4 2 2 2 3" xfId="29822" xr:uid="{00000000-0005-0000-0000-000094740000}"/>
    <cellStyle name="Normal 5 2 2 4 2 2 3" xfId="9706" xr:uid="{00000000-0005-0000-0000-0000FE250000}"/>
    <cellStyle name="Normal 5 2 2 4 2 2 3 3" xfId="24805" xr:uid="{00000000-0005-0000-0000-0000FB600000}"/>
    <cellStyle name="Normal 5 2 2 4 2 2 5" xfId="19792" xr:uid="{00000000-0005-0000-0000-0000664D0000}"/>
    <cellStyle name="Normal 5 2 2 4 2 3" xfId="6345" xr:uid="{00000000-0005-0000-0000-0000DD180000}"/>
    <cellStyle name="Normal 5 2 2 4 2 3 2" xfId="16397" xr:uid="{00000000-0005-0000-0000-000021400000}"/>
    <cellStyle name="Normal 5 2 2 4 2 3 3" xfId="11377" xr:uid="{00000000-0005-0000-0000-0000852C0000}"/>
    <cellStyle name="Normal 5 2 2 4 2 3 3 3" xfId="26476" xr:uid="{00000000-0005-0000-0000-000082670000}"/>
    <cellStyle name="Normal 5 2 2 4 2 3 5" xfId="21463" xr:uid="{00000000-0005-0000-0000-0000ED530000}"/>
    <cellStyle name="Normal 5 2 2 4 2 4" xfId="13055" xr:uid="{00000000-0005-0000-0000-000013330000}"/>
    <cellStyle name="Normal 5 2 2 4 2 4 3" xfId="28151" xr:uid="{00000000-0005-0000-0000-00000D6E0000}"/>
    <cellStyle name="Normal 5 2 2 4 2 5" xfId="8034" xr:uid="{00000000-0005-0000-0000-0000761F0000}"/>
    <cellStyle name="Normal 5 2 2 4 2 5 3" xfId="23134" xr:uid="{00000000-0005-0000-0000-0000745A0000}"/>
    <cellStyle name="Normal 5 2 2 4 2 7" xfId="18121" xr:uid="{00000000-0005-0000-0000-0000DF460000}"/>
    <cellStyle name="Normal 5 2 2 4 3" xfId="3817" xr:uid="{00000000-0005-0000-0000-0000FC0E0000}"/>
    <cellStyle name="Normal 5 2 2 4 3 2" xfId="13890" xr:uid="{00000000-0005-0000-0000-000056360000}"/>
    <cellStyle name="Normal 5 2 2 4 3 2 3" xfId="28986" xr:uid="{00000000-0005-0000-0000-000050710000}"/>
    <cellStyle name="Normal 5 2 2 4 3 3" xfId="8870" xr:uid="{00000000-0005-0000-0000-0000BA220000}"/>
    <cellStyle name="Normal 5 2 2 4 3 3 3" xfId="23969" xr:uid="{00000000-0005-0000-0000-0000B75D0000}"/>
    <cellStyle name="Normal 5 2 2 4 3 5" xfId="18956" xr:uid="{00000000-0005-0000-0000-0000224A0000}"/>
    <cellStyle name="Normal 5 2 2 4 4" xfId="5509" xr:uid="{00000000-0005-0000-0000-000099150000}"/>
    <cellStyle name="Normal 5 2 2 4 4 2" xfId="15561" xr:uid="{00000000-0005-0000-0000-0000DD3C0000}"/>
    <cellStyle name="Normal 5 2 2 4 4 2 3" xfId="30657" xr:uid="{00000000-0005-0000-0000-0000D7770000}"/>
    <cellStyle name="Normal 5 2 2 4 4 3" xfId="10541" xr:uid="{00000000-0005-0000-0000-000041290000}"/>
    <cellStyle name="Normal 5 2 2 4 4 3 3" xfId="25640" xr:uid="{00000000-0005-0000-0000-00003E640000}"/>
    <cellStyle name="Normal 5 2 2 4 4 5" xfId="20627" xr:uid="{00000000-0005-0000-0000-0000A9500000}"/>
    <cellStyle name="Normal 5 2 2 4 5" xfId="12219" xr:uid="{00000000-0005-0000-0000-0000CF2F0000}"/>
    <cellStyle name="Normal 5 2 2 4 5 3" xfId="27315" xr:uid="{00000000-0005-0000-0000-0000C96A0000}"/>
    <cellStyle name="Normal 5 2 2 4 6" xfId="7198" xr:uid="{00000000-0005-0000-0000-0000321C0000}"/>
    <cellStyle name="Normal 5 2 2 4 6 3" xfId="22298" xr:uid="{00000000-0005-0000-0000-000030570000}"/>
    <cellStyle name="Normal 5 2 2 4 8" xfId="17285" xr:uid="{00000000-0005-0000-0000-00009B430000}"/>
    <cellStyle name="Normal 5 2 2 4 9" xfId="2126" xr:uid="{00000000-0005-0000-0000-000060080000}"/>
    <cellStyle name="Normal 5 2 2 5" xfId="2547" xr:uid="{00000000-0005-0000-0000-0000050A0000}"/>
    <cellStyle name="Normal 5 2 2 5 2" xfId="4236" xr:uid="{00000000-0005-0000-0000-00009F100000}"/>
    <cellStyle name="Normal 5 2 2 5 2 2" xfId="14308" xr:uid="{00000000-0005-0000-0000-0000F8370000}"/>
    <cellStyle name="Normal 5 2 2 5 2 2 3" xfId="29404" xr:uid="{00000000-0005-0000-0000-0000F2720000}"/>
    <cellStyle name="Normal 5 2 2 5 2 3" xfId="9288" xr:uid="{00000000-0005-0000-0000-00005C240000}"/>
    <cellStyle name="Normal 5 2 2 5 2 3 3" xfId="24387" xr:uid="{00000000-0005-0000-0000-0000595F0000}"/>
    <cellStyle name="Normal 5 2 2 5 2 5" xfId="19374" xr:uid="{00000000-0005-0000-0000-0000C44B0000}"/>
    <cellStyle name="Normal 5 2 2 5 3" xfId="5927" xr:uid="{00000000-0005-0000-0000-00003B170000}"/>
    <cellStyle name="Normal 5 2 2 5 3 2" xfId="15979" xr:uid="{00000000-0005-0000-0000-00007F3E0000}"/>
    <cellStyle name="Normal 5 2 2 5 3 3" xfId="10959" xr:uid="{00000000-0005-0000-0000-0000E32A0000}"/>
    <cellStyle name="Normal 5 2 2 5 3 3 3" xfId="26058" xr:uid="{00000000-0005-0000-0000-0000E0650000}"/>
    <cellStyle name="Normal 5 2 2 5 3 5" xfId="21045" xr:uid="{00000000-0005-0000-0000-00004B520000}"/>
    <cellStyle name="Normal 5 2 2 5 4" xfId="12637" xr:uid="{00000000-0005-0000-0000-000071310000}"/>
    <cellStyle name="Normal 5 2 2 5 4 3" xfId="27733" xr:uid="{00000000-0005-0000-0000-00006B6C0000}"/>
    <cellStyle name="Normal 5 2 2 5 5" xfId="7616" xr:uid="{00000000-0005-0000-0000-0000D41D0000}"/>
    <cellStyle name="Normal 5 2 2 5 5 3" xfId="22716" xr:uid="{00000000-0005-0000-0000-0000D2580000}"/>
    <cellStyle name="Normal 5 2 2 5 7" xfId="17703" xr:uid="{00000000-0005-0000-0000-00003D450000}"/>
    <cellStyle name="Normal 5 2 2 6" xfId="3399" xr:uid="{00000000-0005-0000-0000-00005A0D0000}"/>
    <cellStyle name="Normal 5 2 2 6 2" xfId="13472" xr:uid="{00000000-0005-0000-0000-0000B4340000}"/>
    <cellStyle name="Normal 5 2 2 6 2 3" xfId="28568" xr:uid="{00000000-0005-0000-0000-0000AE6F0000}"/>
    <cellStyle name="Normal 5 2 2 6 3" xfId="8452" xr:uid="{00000000-0005-0000-0000-000018210000}"/>
    <cellStyle name="Normal 5 2 2 6 3 3" xfId="23551" xr:uid="{00000000-0005-0000-0000-0000155C0000}"/>
    <cellStyle name="Normal 5 2 2 6 5" xfId="18538" xr:uid="{00000000-0005-0000-0000-000080480000}"/>
    <cellStyle name="Normal 5 2 2 7" xfId="5091" xr:uid="{00000000-0005-0000-0000-0000F7130000}"/>
    <cellStyle name="Normal 5 2 2 7 2" xfId="15143" xr:uid="{00000000-0005-0000-0000-00003B3B0000}"/>
    <cellStyle name="Normal 5 2 2 7 2 3" xfId="30239" xr:uid="{00000000-0005-0000-0000-000035760000}"/>
    <cellStyle name="Normal 5 2 2 7 3" xfId="10123" xr:uid="{00000000-0005-0000-0000-00009F270000}"/>
    <cellStyle name="Normal 5 2 2 7 3 3" xfId="25222" xr:uid="{00000000-0005-0000-0000-00009C620000}"/>
    <cellStyle name="Normal 5 2 2 7 5" xfId="20209" xr:uid="{00000000-0005-0000-0000-0000074F0000}"/>
    <cellStyle name="Normal 5 2 2 8" xfId="11801" xr:uid="{00000000-0005-0000-0000-00002D2E0000}"/>
    <cellStyle name="Normal 5 2 2 8 3" xfId="26897" xr:uid="{00000000-0005-0000-0000-000027690000}"/>
    <cellStyle name="Normal 5 2 2 9" xfId="6780" xr:uid="{00000000-0005-0000-0000-0000901A0000}"/>
    <cellStyle name="Normal 5 2 2 9 3" xfId="21880" xr:uid="{00000000-0005-0000-0000-00008E550000}"/>
    <cellStyle name="Normal 5 2 3" xfId="698" xr:uid="{00000000-0005-0000-0000-0000C6020000}"/>
    <cellStyle name="Normal 5 2 3 10" xfId="16919" xr:uid="{00000000-0005-0000-0000-00002D420000}"/>
    <cellStyle name="Normal 5 2 3 11" xfId="1746" xr:uid="{00000000-0005-0000-0000-0000E4060000}"/>
    <cellStyle name="Normal 5 2 3 2" xfId="719" xr:uid="{00000000-0005-0000-0000-0000DB020000}"/>
    <cellStyle name="Normal 5 2 3 2 10" xfId="1965" xr:uid="{00000000-0005-0000-0000-0000BF070000}"/>
    <cellStyle name="Normal 5 2 3 2 2" xfId="2386" xr:uid="{00000000-0005-0000-0000-000064090000}"/>
    <cellStyle name="Normal 5 2 3 2 2 2" xfId="3225" xr:uid="{00000000-0005-0000-0000-0000AB0C0000}"/>
    <cellStyle name="Normal 5 2 3 2 2 2 2" xfId="4914" xr:uid="{00000000-0005-0000-0000-000045130000}"/>
    <cellStyle name="Normal 5 2 3 2 2 2 2 2" xfId="14986" xr:uid="{00000000-0005-0000-0000-00009E3A0000}"/>
    <cellStyle name="Normal 5 2 3 2 2 2 2 2 3" xfId="30082" xr:uid="{00000000-0005-0000-0000-000098750000}"/>
    <cellStyle name="Normal 5 2 3 2 2 2 2 3" xfId="9966" xr:uid="{00000000-0005-0000-0000-000002270000}"/>
    <cellStyle name="Normal 5 2 3 2 2 2 2 3 3" xfId="25065" xr:uid="{00000000-0005-0000-0000-0000FF610000}"/>
    <cellStyle name="Normal 5 2 3 2 2 2 2 5" xfId="20052" xr:uid="{00000000-0005-0000-0000-00006A4E0000}"/>
    <cellStyle name="Normal 5 2 3 2 2 2 3" xfId="6605" xr:uid="{00000000-0005-0000-0000-0000E1190000}"/>
    <cellStyle name="Normal 5 2 3 2 2 2 3 2" xfId="16657" xr:uid="{00000000-0005-0000-0000-000025410000}"/>
    <cellStyle name="Normal 5 2 3 2 2 2 3 3" xfId="11637" xr:uid="{00000000-0005-0000-0000-0000892D0000}"/>
    <cellStyle name="Normal 5 2 3 2 2 2 3 3 3" xfId="26736" xr:uid="{00000000-0005-0000-0000-000086680000}"/>
    <cellStyle name="Normal 5 2 3 2 2 2 3 5" xfId="21723" xr:uid="{00000000-0005-0000-0000-0000F1540000}"/>
    <cellStyle name="Normal 5 2 3 2 2 2 4" xfId="13315" xr:uid="{00000000-0005-0000-0000-000017340000}"/>
    <cellStyle name="Normal 5 2 3 2 2 2 4 3" xfId="28411" xr:uid="{00000000-0005-0000-0000-0000116F0000}"/>
    <cellStyle name="Normal 5 2 3 2 2 2 5" xfId="8294" xr:uid="{00000000-0005-0000-0000-00007A200000}"/>
    <cellStyle name="Normal 5 2 3 2 2 2 5 3" xfId="23394" xr:uid="{00000000-0005-0000-0000-0000785B0000}"/>
    <cellStyle name="Normal 5 2 3 2 2 2 7" xfId="18381" xr:uid="{00000000-0005-0000-0000-0000E3470000}"/>
    <cellStyle name="Normal 5 2 3 2 2 3" xfId="4077" xr:uid="{00000000-0005-0000-0000-000000100000}"/>
    <cellStyle name="Normal 5 2 3 2 2 3 2" xfId="14150" xr:uid="{00000000-0005-0000-0000-00005A370000}"/>
    <cellStyle name="Normal 5 2 3 2 2 3 2 3" xfId="29246" xr:uid="{00000000-0005-0000-0000-000054720000}"/>
    <cellStyle name="Normal 5 2 3 2 2 3 3" xfId="9130" xr:uid="{00000000-0005-0000-0000-0000BE230000}"/>
    <cellStyle name="Normal 5 2 3 2 2 3 3 3" xfId="24229" xr:uid="{00000000-0005-0000-0000-0000BB5E0000}"/>
    <cellStyle name="Normal 5 2 3 2 2 3 5" xfId="19216" xr:uid="{00000000-0005-0000-0000-0000264B0000}"/>
    <cellStyle name="Normal 5 2 3 2 2 4" xfId="5769" xr:uid="{00000000-0005-0000-0000-00009D160000}"/>
    <cellStyle name="Normal 5 2 3 2 2 4 2" xfId="15821" xr:uid="{00000000-0005-0000-0000-0000E13D0000}"/>
    <cellStyle name="Normal 5 2 3 2 2 4 2 3" xfId="30917" xr:uid="{00000000-0005-0000-0000-0000DB780000}"/>
    <cellStyle name="Normal 5 2 3 2 2 4 3" xfId="10801" xr:uid="{00000000-0005-0000-0000-0000452A0000}"/>
    <cellStyle name="Normal 5 2 3 2 2 4 3 3" xfId="25900" xr:uid="{00000000-0005-0000-0000-000042650000}"/>
    <cellStyle name="Normal 5 2 3 2 2 4 5" xfId="20887" xr:uid="{00000000-0005-0000-0000-0000AD510000}"/>
    <cellStyle name="Normal 5 2 3 2 2 5" xfId="12479" xr:uid="{00000000-0005-0000-0000-0000D3300000}"/>
    <cellStyle name="Normal 5 2 3 2 2 5 3" xfId="27575" xr:uid="{00000000-0005-0000-0000-0000CD6B0000}"/>
    <cellStyle name="Normal 5 2 3 2 2 6" xfId="7458" xr:uid="{00000000-0005-0000-0000-0000361D0000}"/>
    <cellStyle name="Normal 5 2 3 2 2 6 3" xfId="22558" xr:uid="{00000000-0005-0000-0000-000034580000}"/>
    <cellStyle name="Normal 5 2 3 2 2 8" xfId="17545" xr:uid="{00000000-0005-0000-0000-00009F440000}"/>
    <cellStyle name="Normal 5 2 3 2 3" xfId="2807" xr:uid="{00000000-0005-0000-0000-0000090B0000}"/>
    <cellStyle name="Normal 5 2 3 2 3 2" xfId="4496" xr:uid="{00000000-0005-0000-0000-0000A3110000}"/>
    <cellStyle name="Normal 5 2 3 2 3 2 2" xfId="14568" xr:uid="{00000000-0005-0000-0000-0000FC380000}"/>
    <cellStyle name="Normal 5 2 3 2 3 2 2 3" xfId="29664" xr:uid="{00000000-0005-0000-0000-0000F6730000}"/>
    <cellStyle name="Normal 5 2 3 2 3 2 3" xfId="9548" xr:uid="{00000000-0005-0000-0000-000060250000}"/>
    <cellStyle name="Normal 5 2 3 2 3 2 3 3" xfId="24647" xr:uid="{00000000-0005-0000-0000-00005D600000}"/>
    <cellStyle name="Normal 5 2 3 2 3 2 5" xfId="19634" xr:uid="{00000000-0005-0000-0000-0000C84C0000}"/>
    <cellStyle name="Normal 5 2 3 2 3 3" xfId="6187" xr:uid="{00000000-0005-0000-0000-00003F180000}"/>
    <cellStyle name="Normal 5 2 3 2 3 3 2" xfId="16239" xr:uid="{00000000-0005-0000-0000-0000833F0000}"/>
    <cellStyle name="Normal 5 2 3 2 3 3 3" xfId="11219" xr:uid="{00000000-0005-0000-0000-0000E72B0000}"/>
    <cellStyle name="Normal 5 2 3 2 3 3 3 3" xfId="26318" xr:uid="{00000000-0005-0000-0000-0000E4660000}"/>
    <cellStyle name="Normal 5 2 3 2 3 3 5" xfId="21305" xr:uid="{00000000-0005-0000-0000-00004F530000}"/>
    <cellStyle name="Normal 5 2 3 2 3 4" xfId="12897" xr:uid="{00000000-0005-0000-0000-000075320000}"/>
    <cellStyle name="Normal 5 2 3 2 3 4 3" xfId="27993" xr:uid="{00000000-0005-0000-0000-00006F6D0000}"/>
    <cellStyle name="Normal 5 2 3 2 3 5" xfId="7876" xr:uid="{00000000-0005-0000-0000-0000D81E0000}"/>
    <cellStyle name="Normal 5 2 3 2 3 5 3" xfId="22976" xr:uid="{00000000-0005-0000-0000-0000D6590000}"/>
    <cellStyle name="Normal 5 2 3 2 3 7" xfId="17963" xr:uid="{00000000-0005-0000-0000-000041460000}"/>
    <cellStyle name="Normal 5 2 3 2 4" xfId="3659" xr:uid="{00000000-0005-0000-0000-00005E0E0000}"/>
    <cellStyle name="Normal 5 2 3 2 4 2" xfId="13732" xr:uid="{00000000-0005-0000-0000-0000B8350000}"/>
    <cellStyle name="Normal 5 2 3 2 4 2 3" xfId="28828" xr:uid="{00000000-0005-0000-0000-0000B2700000}"/>
    <cellStyle name="Normal 5 2 3 2 4 3" xfId="8712" xr:uid="{00000000-0005-0000-0000-00001C220000}"/>
    <cellStyle name="Normal 5 2 3 2 4 3 3" xfId="23811" xr:uid="{00000000-0005-0000-0000-0000195D0000}"/>
    <cellStyle name="Normal 5 2 3 2 4 5" xfId="18798" xr:uid="{00000000-0005-0000-0000-000084490000}"/>
    <cellStyle name="Normal 5 2 3 2 5" xfId="5351" xr:uid="{00000000-0005-0000-0000-0000FB140000}"/>
    <cellStyle name="Normal 5 2 3 2 5 2" xfId="15403" xr:uid="{00000000-0005-0000-0000-00003F3C0000}"/>
    <cellStyle name="Normal 5 2 3 2 5 2 3" xfId="30499" xr:uid="{00000000-0005-0000-0000-000039770000}"/>
    <cellStyle name="Normal 5 2 3 2 5 3" xfId="10383" xr:uid="{00000000-0005-0000-0000-0000A3280000}"/>
    <cellStyle name="Normal 5 2 3 2 5 3 3" xfId="25482" xr:uid="{00000000-0005-0000-0000-0000A0630000}"/>
    <cellStyle name="Normal 5 2 3 2 5 5" xfId="20469" xr:uid="{00000000-0005-0000-0000-00000B500000}"/>
    <cellStyle name="Normal 5 2 3 2 6" xfId="12061" xr:uid="{00000000-0005-0000-0000-0000312F0000}"/>
    <cellStyle name="Normal 5 2 3 2 6 3" xfId="27157" xr:uid="{00000000-0005-0000-0000-00002B6A0000}"/>
    <cellStyle name="Normal 5 2 3 2 7" xfId="7040" xr:uid="{00000000-0005-0000-0000-0000941B0000}"/>
    <cellStyle name="Normal 5 2 3 2 7 3" xfId="22140" xr:uid="{00000000-0005-0000-0000-000092560000}"/>
    <cellStyle name="Normal 5 2 3 2 9" xfId="17127" xr:uid="{00000000-0005-0000-0000-0000FD420000}"/>
    <cellStyle name="Normal 5 2 3 3" xfId="740" xr:uid="{00000000-0005-0000-0000-0000F0020000}"/>
    <cellStyle name="Normal 5 2 3 3 2" xfId="3017" xr:uid="{00000000-0005-0000-0000-0000DB0B0000}"/>
    <cellStyle name="Normal 5 2 3 3 2 2" xfId="4706" xr:uid="{00000000-0005-0000-0000-000075120000}"/>
    <cellStyle name="Normal 5 2 3 3 2 2 2" xfId="14778" xr:uid="{00000000-0005-0000-0000-0000CE390000}"/>
    <cellStyle name="Normal 5 2 3 3 2 2 2 3" xfId="29874" xr:uid="{00000000-0005-0000-0000-0000C8740000}"/>
    <cellStyle name="Normal 5 2 3 3 2 2 3" xfId="9758" xr:uid="{00000000-0005-0000-0000-000032260000}"/>
    <cellStyle name="Normal 5 2 3 3 2 2 3 3" xfId="24857" xr:uid="{00000000-0005-0000-0000-00002F610000}"/>
    <cellStyle name="Normal 5 2 3 3 2 2 5" xfId="19844" xr:uid="{00000000-0005-0000-0000-00009A4D0000}"/>
    <cellStyle name="Normal 5 2 3 3 2 3" xfId="6397" xr:uid="{00000000-0005-0000-0000-000011190000}"/>
    <cellStyle name="Normal 5 2 3 3 2 3 2" xfId="16449" xr:uid="{00000000-0005-0000-0000-000055400000}"/>
    <cellStyle name="Normal 5 2 3 3 2 3 3" xfId="11429" xr:uid="{00000000-0005-0000-0000-0000B92C0000}"/>
    <cellStyle name="Normal 5 2 3 3 2 3 3 3" xfId="26528" xr:uid="{00000000-0005-0000-0000-0000B6670000}"/>
    <cellStyle name="Normal 5 2 3 3 2 3 5" xfId="21515" xr:uid="{00000000-0005-0000-0000-000021540000}"/>
    <cellStyle name="Normal 5 2 3 3 2 4" xfId="13107" xr:uid="{00000000-0005-0000-0000-000047330000}"/>
    <cellStyle name="Normal 5 2 3 3 2 4 3" xfId="28203" xr:uid="{00000000-0005-0000-0000-0000416E0000}"/>
    <cellStyle name="Normal 5 2 3 3 2 5" xfId="8086" xr:uid="{00000000-0005-0000-0000-0000AA1F0000}"/>
    <cellStyle name="Normal 5 2 3 3 2 5 3" xfId="23186" xr:uid="{00000000-0005-0000-0000-0000A85A0000}"/>
    <cellStyle name="Normal 5 2 3 3 2 7" xfId="18173" xr:uid="{00000000-0005-0000-0000-000013470000}"/>
    <cellStyle name="Normal 5 2 3 3 3" xfId="3869" xr:uid="{00000000-0005-0000-0000-0000300F0000}"/>
    <cellStyle name="Normal 5 2 3 3 3 2" xfId="13942" xr:uid="{00000000-0005-0000-0000-00008A360000}"/>
    <cellStyle name="Normal 5 2 3 3 3 2 3" xfId="29038" xr:uid="{00000000-0005-0000-0000-000084710000}"/>
    <cellStyle name="Normal 5 2 3 3 3 3" xfId="8922" xr:uid="{00000000-0005-0000-0000-0000EE220000}"/>
    <cellStyle name="Normal 5 2 3 3 3 3 3" xfId="24021" xr:uid="{00000000-0005-0000-0000-0000EB5D0000}"/>
    <cellStyle name="Normal 5 2 3 3 3 5" xfId="19008" xr:uid="{00000000-0005-0000-0000-0000564A0000}"/>
    <cellStyle name="Normal 5 2 3 3 4" xfId="5561" xr:uid="{00000000-0005-0000-0000-0000CD150000}"/>
    <cellStyle name="Normal 5 2 3 3 4 2" xfId="15613" xr:uid="{00000000-0005-0000-0000-0000113D0000}"/>
    <cellStyle name="Normal 5 2 3 3 4 2 3" xfId="30709" xr:uid="{00000000-0005-0000-0000-00000B780000}"/>
    <cellStyle name="Normal 5 2 3 3 4 3" xfId="10593" xr:uid="{00000000-0005-0000-0000-000075290000}"/>
    <cellStyle name="Normal 5 2 3 3 4 3 3" xfId="25692" xr:uid="{00000000-0005-0000-0000-000072640000}"/>
    <cellStyle name="Normal 5 2 3 3 4 5" xfId="20679" xr:uid="{00000000-0005-0000-0000-0000DD500000}"/>
    <cellStyle name="Normal 5 2 3 3 5" xfId="12271" xr:uid="{00000000-0005-0000-0000-000003300000}"/>
    <cellStyle name="Normal 5 2 3 3 5 3" xfId="27367" xr:uid="{00000000-0005-0000-0000-0000FD6A0000}"/>
    <cellStyle name="Normal 5 2 3 3 6" xfId="7250" xr:uid="{00000000-0005-0000-0000-0000661C0000}"/>
    <cellStyle name="Normal 5 2 3 3 6 3" xfId="22350" xr:uid="{00000000-0005-0000-0000-000064570000}"/>
    <cellStyle name="Normal 5 2 3 3 8" xfId="17337" xr:uid="{00000000-0005-0000-0000-0000CF430000}"/>
    <cellStyle name="Normal 5 2 3 3 9" xfId="2178" xr:uid="{00000000-0005-0000-0000-000094080000}"/>
    <cellStyle name="Normal 5 2 3 4" xfId="2599" xr:uid="{00000000-0005-0000-0000-0000390A0000}"/>
    <cellStyle name="Normal 5 2 3 4 2" xfId="4288" xr:uid="{00000000-0005-0000-0000-0000D3100000}"/>
    <cellStyle name="Normal 5 2 3 4 2 2" xfId="14360" xr:uid="{00000000-0005-0000-0000-00002C380000}"/>
    <cellStyle name="Normal 5 2 3 4 2 2 3" xfId="29456" xr:uid="{00000000-0005-0000-0000-000026730000}"/>
    <cellStyle name="Normal 5 2 3 4 2 3" xfId="9340" xr:uid="{00000000-0005-0000-0000-000090240000}"/>
    <cellStyle name="Normal 5 2 3 4 2 3 3" xfId="24439" xr:uid="{00000000-0005-0000-0000-00008D5F0000}"/>
    <cellStyle name="Normal 5 2 3 4 2 5" xfId="19426" xr:uid="{00000000-0005-0000-0000-0000F84B0000}"/>
    <cellStyle name="Normal 5 2 3 4 3" xfId="5979" xr:uid="{00000000-0005-0000-0000-00006F170000}"/>
    <cellStyle name="Normal 5 2 3 4 3 2" xfId="16031" xr:uid="{00000000-0005-0000-0000-0000B33E0000}"/>
    <cellStyle name="Normal 5 2 3 4 3 3" xfId="11011" xr:uid="{00000000-0005-0000-0000-0000172B0000}"/>
    <cellStyle name="Normal 5 2 3 4 3 3 3" xfId="26110" xr:uid="{00000000-0005-0000-0000-000014660000}"/>
    <cellStyle name="Normal 5 2 3 4 3 5" xfId="21097" xr:uid="{00000000-0005-0000-0000-00007F520000}"/>
    <cellStyle name="Normal 5 2 3 4 4" xfId="12689" xr:uid="{00000000-0005-0000-0000-0000A5310000}"/>
    <cellStyle name="Normal 5 2 3 4 4 3" xfId="27785" xr:uid="{00000000-0005-0000-0000-00009F6C0000}"/>
    <cellStyle name="Normal 5 2 3 4 5" xfId="7668" xr:uid="{00000000-0005-0000-0000-0000081E0000}"/>
    <cellStyle name="Normal 5 2 3 4 5 3" xfId="22768" xr:uid="{00000000-0005-0000-0000-000006590000}"/>
    <cellStyle name="Normal 5 2 3 4 7" xfId="17755" xr:uid="{00000000-0005-0000-0000-000071450000}"/>
    <cellStyle name="Normal 5 2 3 5" xfId="3451" xr:uid="{00000000-0005-0000-0000-00008E0D0000}"/>
    <cellStyle name="Normal 5 2 3 5 2" xfId="13524" xr:uid="{00000000-0005-0000-0000-0000E8340000}"/>
    <cellStyle name="Normal 5 2 3 5 2 3" xfId="28620" xr:uid="{00000000-0005-0000-0000-0000E26F0000}"/>
    <cellStyle name="Normal 5 2 3 5 3" xfId="8504" xr:uid="{00000000-0005-0000-0000-00004C210000}"/>
    <cellStyle name="Normal 5 2 3 5 3 3" xfId="23603" xr:uid="{00000000-0005-0000-0000-0000495C0000}"/>
    <cellStyle name="Normal 5 2 3 5 5" xfId="18590" xr:uid="{00000000-0005-0000-0000-0000B4480000}"/>
    <cellStyle name="Normal 5 2 3 6" xfId="5143" xr:uid="{00000000-0005-0000-0000-00002B140000}"/>
    <cellStyle name="Normal 5 2 3 6 2" xfId="15195" xr:uid="{00000000-0005-0000-0000-00006F3B0000}"/>
    <cellStyle name="Normal 5 2 3 6 2 3" xfId="30291" xr:uid="{00000000-0005-0000-0000-000069760000}"/>
    <cellStyle name="Normal 5 2 3 6 3" xfId="10175" xr:uid="{00000000-0005-0000-0000-0000D3270000}"/>
    <cellStyle name="Normal 5 2 3 6 3 3" xfId="25274" xr:uid="{00000000-0005-0000-0000-0000D0620000}"/>
    <cellStyle name="Normal 5 2 3 6 5" xfId="20261" xr:uid="{00000000-0005-0000-0000-00003B4F0000}"/>
    <cellStyle name="Normal 5 2 3 7" xfId="11853" xr:uid="{00000000-0005-0000-0000-0000612E0000}"/>
    <cellStyle name="Normal 5 2 3 7 3" xfId="26949" xr:uid="{00000000-0005-0000-0000-00005B690000}"/>
    <cellStyle name="Normal 5 2 3 8" xfId="6832" xr:uid="{00000000-0005-0000-0000-0000C41A0000}"/>
    <cellStyle name="Normal 5 2 3 8 3" xfId="21932" xr:uid="{00000000-0005-0000-0000-0000C2550000}"/>
    <cellStyle name="Normal 5 2 4" xfId="710" xr:uid="{00000000-0005-0000-0000-0000D2020000}"/>
    <cellStyle name="Normal 5 2 4 10" xfId="1859" xr:uid="{00000000-0005-0000-0000-000055070000}"/>
    <cellStyle name="Normal 5 2 4 2" xfId="2282" xr:uid="{00000000-0005-0000-0000-0000FC080000}"/>
    <cellStyle name="Normal 5 2 4 2 2" xfId="3121" xr:uid="{00000000-0005-0000-0000-0000430C0000}"/>
    <cellStyle name="Normal 5 2 4 2 2 2" xfId="4810" xr:uid="{00000000-0005-0000-0000-0000DD120000}"/>
    <cellStyle name="Normal 5 2 4 2 2 2 2" xfId="14882" xr:uid="{00000000-0005-0000-0000-0000363A0000}"/>
    <cellStyle name="Normal 5 2 4 2 2 2 2 3" xfId="29978" xr:uid="{00000000-0005-0000-0000-000030750000}"/>
    <cellStyle name="Normal 5 2 4 2 2 2 3" xfId="9862" xr:uid="{00000000-0005-0000-0000-00009A260000}"/>
    <cellStyle name="Normal 5 2 4 2 2 2 3 3" xfId="24961" xr:uid="{00000000-0005-0000-0000-000097610000}"/>
    <cellStyle name="Normal 5 2 4 2 2 2 5" xfId="19948" xr:uid="{00000000-0005-0000-0000-0000024E0000}"/>
    <cellStyle name="Normal 5 2 4 2 2 3" xfId="6501" xr:uid="{00000000-0005-0000-0000-000079190000}"/>
    <cellStyle name="Normal 5 2 4 2 2 3 2" xfId="16553" xr:uid="{00000000-0005-0000-0000-0000BD400000}"/>
    <cellStyle name="Normal 5 2 4 2 2 3 3" xfId="11533" xr:uid="{00000000-0005-0000-0000-0000212D0000}"/>
    <cellStyle name="Normal 5 2 4 2 2 3 3 3" xfId="26632" xr:uid="{00000000-0005-0000-0000-00001E680000}"/>
    <cellStyle name="Normal 5 2 4 2 2 3 5" xfId="21619" xr:uid="{00000000-0005-0000-0000-000089540000}"/>
    <cellStyle name="Normal 5 2 4 2 2 4" xfId="13211" xr:uid="{00000000-0005-0000-0000-0000AF330000}"/>
    <cellStyle name="Normal 5 2 4 2 2 4 3" xfId="28307" xr:uid="{00000000-0005-0000-0000-0000A96E0000}"/>
    <cellStyle name="Normal 5 2 4 2 2 5" xfId="8190" xr:uid="{00000000-0005-0000-0000-000012200000}"/>
    <cellStyle name="Normal 5 2 4 2 2 5 3" xfId="23290" xr:uid="{00000000-0005-0000-0000-0000105B0000}"/>
    <cellStyle name="Normal 5 2 4 2 2 7" xfId="18277" xr:uid="{00000000-0005-0000-0000-00007B470000}"/>
    <cellStyle name="Normal 5 2 4 2 3" xfId="3973" xr:uid="{00000000-0005-0000-0000-0000980F0000}"/>
    <cellStyle name="Normal 5 2 4 2 3 2" xfId="14046" xr:uid="{00000000-0005-0000-0000-0000F2360000}"/>
    <cellStyle name="Normal 5 2 4 2 3 2 3" xfId="29142" xr:uid="{00000000-0005-0000-0000-0000EC710000}"/>
    <cellStyle name="Normal 5 2 4 2 3 3" xfId="9026" xr:uid="{00000000-0005-0000-0000-000056230000}"/>
    <cellStyle name="Normal 5 2 4 2 3 3 3" xfId="24125" xr:uid="{00000000-0005-0000-0000-0000535E0000}"/>
    <cellStyle name="Normal 5 2 4 2 3 5" xfId="19112" xr:uid="{00000000-0005-0000-0000-0000BE4A0000}"/>
    <cellStyle name="Normal 5 2 4 2 4" xfId="5665" xr:uid="{00000000-0005-0000-0000-000035160000}"/>
    <cellStyle name="Normal 5 2 4 2 4 2" xfId="15717" xr:uid="{00000000-0005-0000-0000-0000793D0000}"/>
    <cellStyle name="Normal 5 2 4 2 4 2 3" xfId="30813" xr:uid="{00000000-0005-0000-0000-000073780000}"/>
    <cellStyle name="Normal 5 2 4 2 4 3" xfId="10697" xr:uid="{00000000-0005-0000-0000-0000DD290000}"/>
    <cellStyle name="Normal 5 2 4 2 4 3 3" xfId="25796" xr:uid="{00000000-0005-0000-0000-0000DA640000}"/>
    <cellStyle name="Normal 5 2 4 2 4 5" xfId="20783" xr:uid="{00000000-0005-0000-0000-000045510000}"/>
    <cellStyle name="Normal 5 2 4 2 5" xfId="12375" xr:uid="{00000000-0005-0000-0000-00006B300000}"/>
    <cellStyle name="Normal 5 2 4 2 5 3" xfId="27471" xr:uid="{00000000-0005-0000-0000-0000656B0000}"/>
    <cellStyle name="Normal 5 2 4 2 6" xfId="7354" xr:uid="{00000000-0005-0000-0000-0000CE1C0000}"/>
    <cellStyle name="Normal 5 2 4 2 6 3" xfId="22454" xr:uid="{00000000-0005-0000-0000-0000CC570000}"/>
    <cellStyle name="Normal 5 2 4 2 8" xfId="17441" xr:uid="{00000000-0005-0000-0000-000037440000}"/>
    <cellStyle name="Normal 5 2 4 3" xfId="2703" xr:uid="{00000000-0005-0000-0000-0000A10A0000}"/>
    <cellStyle name="Normal 5 2 4 3 2" xfId="4392" xr:uid="{00000000-0005-0000-0000-00003B110000}"/>
    <cellStyle name="Normal 5 2 4 3 2 2" xfId="14464" xr:uid="{00000000-0005-0000-0000-000094380000}"/>
    <cellStyle name="Normal 5 2 4 3 2 2 3" xfId="29560" xr:uid="{00000000-0005-0000-0000-00008E730000}"/>
    <cellStyle name="Normal 5 2 4 3 2 3" xfId="9444" xr:uid="{00000000-0005-0000-0000-0000F8240000}"/>
    <cellStyle name="Normal 5 2 4 3 2 3 3" xfId="24543" xr:uid="{00000000-0005-0000-0000-0000F55F0000}"/>
    <cellStyle name="Normal 5 2 4 3 2 5" xfId="19530" xr:uid="{00000000-0005-0000-0000-0000604C0000}"/>
    <cellStyle name="Normal 5 2 4 3 3" xfId="6083" xr:uid="{00000000-0005-0000-0000-0000D7170000}"/>
    <cellStyle name="Normal 5 2 4 3 3 2" xfId="16135" xr:uid="{00000000-0005-0000-0000-00001B3F0000}"/>
    <cellStyle name="Normal 5 2 4 3 3 3" xfId="11115" xr:uid="{00000000-0005-0000-0000-00007F2B0000}"/>
    <cellStyle name="Normal 5 2 4 3 3 3 3" xfId="26214" xr:uid="{00000000-0005-0000-0000-00007C660000}"/>
    <cellStyle name="Normal 5 2 4 3 3 5" xfId="21201" xr:uid="{00000000-0005-0000-0000-0000E7520000}"/>
    <cellStyle name="Normal 5 2 4 3 4" xfId="12793" xr:uid="{00000000-0005-0000-0000-00000D320000}"/>
    <cellStyle name="Normal 5 2 4 3 4 3" xfId="27889" xr:uid="{00000000-0005-0000-0000-0000076D0000}"/>
    <cellStyle name="Normal 5 2 4 3 5" xfId="7772" xr:uid="{00000000-0005-0000-0000-0000701E0000}"/>
    <cellStyle name="Normal 5 2 4 3 5 3" xfId="22872" xr:uid="{00000000-0005-0000-0000-00006E590000}"/>
    <cellStyle name="Normal 5 2 4 3 7" xfId="17859" xr:uid="{00000000-0005-0000-0000-0000D9450000}"/>
    <cellStyle name="Normal 5 2 4 4" xfId="3555" xr:uid="{00000000-0005-0000-0000-0000F60D0000}"/>
    <cellStyle name="Normal 5 2 4 4 2" xfId="13628" xr:uid="{00000000-0005-0000-0000-000050350000}"/>
    <cellStyle name="Normal 5 2 4 4 2 3" xfId="28724" xr:uid="{00000000-0005-0000-0000-00004A700000}"/>
    <cellStyle name="Normal 5 2 4 4 3" xfId="8608" xr:uid="{00000000-0005-0000-0000-0000B4210000}"/>
    <cellStyle name="Normal 5 2 4 4 3 3" xfId="23707" xr:uid="{00000000-0005-0000-0000-0000B15C0000}"/>
    <cellStyle name="Normal 5 2 4 4 5" xfId="18694" xr:uid="{00000000-0005-0000-0000-00001C490000}"/>
    <cellStyle name="Normal 5 2 4 5" xfId="5247" xr:uid="{00000000-0005-0000-0000-000093140000}"/>
    <cellStyle name="Normal 5 2 4 5 2" xfId="15299" xr:uid="{00000000-0005-0000-0000-0000D73B0000}"/>
    <cellStyle name="Normal 5 2 4 5 2 3" xfId="30395" xr:uid="{00000000-0005-0000-0000-0000D1760000}"/>
    <cellStyle name="Normal 5 2 4 5 3" xfId="10279" xr:uid="{00000000-0005-0000-0000-00003B280000}"/>
    <cellStyle name="Normal 5 2 4 5 3 3" xfId="25378" xr:uid="{00000000-0005-0000-0000-000038630000}"/>
    <cellStyle name="Normal 5 2 4 5 5" xfId="20365" xr:uid="{00000000-0005-0000-0000-0000A34F0000}"/>
    <cellStyle name="Normal 5 2 4 6" xfId="11957" xr:uid="{00000000-0005-0000-0000-0000C92E0000}"/>
    <cellStyle name="Normal 5 2 4 6 3" xfId="27053" xr:uid="{00000000-0005-0000-0000-0000C3690000}"/>
    <cellStyle name="Normal 5 2 4 7" xfId="6936" xr:uid="{00000000-0005-0000-0000-00002C1B0000}"/>
    <cellStyle name="Normal 5 2 4 7 3" xfId="22036" xr:uid="{00000000-0005-0000-0000-00002A560000}"/>
    <cellStyle name="Normal 5 2 4 9" xfId="17023" xr:uid="{00000000-0005-0000-0000-000095420000}"/>
    <cellStyle name="Normal 5 2 5" xfId="731" xr:uid="{00000000-0005-0000-0000-0000E7020000}"/>
    <cellStyle name="Normal 5 2 5 2" xfId="2913" xr:uid="{00000000-0005-0000-0000-0000730B0000}"/>
    <cellStyle name="Normal 5 2 5 2 2" xfId="4602" xr:uid="{00000000-0005-0000-0000-00000D120000}"/>
    <cellStyle name="Normal 5 2 5 2 2 2" xfId="14674" xr:uid="{00000000-0005-0000-0000-000066390000}"/>
    <cellStyle name="Normal 5 2 5 2 2 2 3" xfId="29770" xr:uid="{00000000-0005-0000-0000-000060740000}"/>
    <cellStyle name="Normal 5 2 5 2 2 3" xfId="9654" xr:uid="{00000000-0005-0000-0000-0000CA250000}"/>
    <cellStyle name="Normal 5 2 5 2 2 3 3" xfId="24753" xr:uid="{00000000-0005-0000-0000-0000C7600000}"/>
    <cellStyle name="Normal 5 2 5 2 2 5" xfId="19740" xr:uid="{00000000-0005-0000-0000-0000324D0000}"/>
    <cellStyle name="Normal 5 2 5 2 3" xfId="6293" xr:uid="{00000000-0005-0000-0000-0000A9180000}"/>
    <cellStyle name="Normal 5 2 5 2 3 2" xfId="16345" xr:uid="{00000000-0005-0000-0000-0000ED3F0000}"/>
    <cellStyle name="Normal 5 2 5 2 3 3" xfId="11325" xr:uid="{00000000-0005-0000-0000-0000512C0000}"/>
    <cellStyle name="Normal 5 2 5 2 3 3 3" xfId="26424" xr:uid="{00000000-0005-0000-0000-00004E670000}"/>
    <cellStyle name="Normal 5 2 5 2 3 5" xfId="21411" xr:uid="{00000000-0005-0000-0000-0000B9530000}"/>
    <cellStyle name="Normal 5 2 5 2 4" xfId="13003" xr:uid="{00000000-0005-0000-0000-0000DF320000}"/>
    <cellStyle name="Normal 5 2 5 2 4 3" xfId="28099" xr:uid="{00000000-0005-0000-0000-0000D96D0000}"/>
    <cellStyle name="Normal 5 2 5 2 5" xfId="7982" xr:uid="{00000000-0005-0000-0000-0000421F0000}"/>
    <cellStyle name="Normal 5 2 5 2 5 3" xfId="23082" xr:uid="{00000000-0005-0000-0000-0000405A0000}"/>
    <cellStyle name="Normal 5 2 5 2 7" xfId="18069" xr:uid="{00000000-0005-0000-0000-0000AB460000}"/>
    <cellStyle name="Normal 5 2 5 3" xfId="3765" xr:uid="{00000000-0005-0000-0000-0000C80E0000}"/>
    <cellStyle name="Normal 5 2 5 3 2" xfId="13838" xr:uid="{00000000-0005-0000-0000-000022360000}"/>
    <cellStyle name="Normal 5 2 5 3 2 3" xfId="28934" xr:uid="{00000000-0005-0000-0000-00001C710000}"/>
    <cellStyle name="Normal 5 2 5 3 3" xfId="8818" xr:uid="{00000000-0005-0000-0000-000086220000}"/>
    <cellStyle name="Normal 5 2 5 3 3 3" xfId="23917" xr:uid="{00000000-0005-0000-0000-0000835D0000}"/>
    <cellStyle name="Normal 5 2 5 3 5" xfId="18904" xr:uid="{00000000-0005-0000-0000-0000EE490000}"/>
    <cellStyle name="Normal 5 2 5 4" xfId="5457" xr:uid="{00000000-0005-0000-0000-000065150000}"/>
    <cellStyle name="Normal 5 2 5 4 2" xfId="15509" xr:uid="{00000000-0005-0000-0000-0000A93C0000}"/>
    <cellStyle name="Normal 5 2 5 4 2 3" xfId="30605" xr:uid="{00000000-0005-0000-0000-0000A3770000}"/>
    <cellStyle name="Normal 5 2 5 4 3" xfId="10489" xr:uid="{00000000-0005-0000-0000-00000D290000}"/>
    <cellStyle name="Normal 5 2 5 4 3 3" xfId="25588" xr:uid="{00000000-0005-0000-0000-00000A640000}"/>
    <cellStyle name="Normal 5 2 5 4 5" xfId="20575" xr:uid="{00000000-0005-0000-0000-000075500000}"/>
    <cellStyle name="Normal 5 2 5 5" xfId="12167" xr:uid="{00000000-0005-0000-0000-00009B2F0000}"/>
    <cellStyle name="Normal 5 2 5 5 3" xfId="27263" xr:uid="{00000000-0005-0000-0000-0000956A0000}"/>
    <cellStyle name="Normal 5 2 5 6" xfId="7146" xr:uid="{00000000-0005-0000-0000-0000FE1B0000}"/>
    <cellStyle name="Normal 5 2 5 6 3" xfId="22246" xr:uid="{00000000-0005-0000-0000-0000FC560000}"/>
    <cellStyle name="Normal 5 2 5 8" xfId="17233" xr:uid="{00000000-0005-0000-0000-000067430000}"/>
    <cellStyle name="Normal 5 2 5 9" xfId="2072" xr:uid="{00000000-0005-0000-0000-00002A080000}"/>
    <cellStyle name="Normal 5 2 6" xfId="2493" xr:uid="{00000000-0005-0000-0000-0000CF090000}"/>
    <cellStyle name="Normal 5 2 6 2" xfId="4184" xr:uid="{00000000-0005-0000-0000-00006B100000}"/>
    <cellStyle name="Normal 5 2 6 2 2" xfId="14256" xr:uid="{00000000-0005-0000-0000-0000C4370000}"/>
    <cellStyle name="Normal 5 2 6 2 2 3" xfId="29352" xr:uid="{00000000-0005-0000-0000-0000BE720000}"/>
    <cellStyle name="Normal 5 2 6 2 3" xfId="9236" xr:uid="{00000000-0005-0000-0000-000028240000}"/>
    <cellStyle name="Normal 5 2 6 2 3 3" xfId="24335" xr:uid="{00000000-0005-0000-0000-0000255F0000}"/>
    <cellStyle name="Normal 5 2 6 2 5" xfId="19322" xr:uid="{00000000-0005-0000-0000-0000904B0000}"/>
    <cellStyle name="Normal 5 2 6 3" xfId="5875" xr:uid="{00000000-0005-0000-0000-000007170000}"/>
    <cellStyle name="Normal 5 2 6 3 2" xfId="15927" xr:uid="{00000000-0005-0000-0000-00004B3E0000}"/>
    <cellStyle name="Normal 5 2 6 3 3" xfId="10907" xr:uid="{00000000-0005-0000-0000-0000AF2A0000}"/>
    <cellStyle name="Normal 5 2 6 3 3 3" xfId="26006" xr:uid="{00000000-0005-0000-0000-0000AC650000}"/>
    <cellStyle name="Normal 5 2 6 3 5" xfId="20993" xr:uid="{00000000-0005-0000-0000-000017520000}"/>
    <cellStyle name="Normal 5 2 6 4" xfId="12585" xr:uid="{00000000-0005-0000-0000-00003D310000}"/>
    <cellStyle name="Normal 5 2 6 4 3" xfId="27681" xr:uid="{00000000-0005-0000-0000-0000376C0000}"/>
    <cellStyle name="Normal 5 2 6 5" xfId="7564" xr:uid="{00000000-0005-0000-0000-0000A01D0000}"/>
    <cellStyle name="Normal 5 2 6 5 3" xfId="22664" xr:uid="{00000000-0005-0000-0000-00009E580000}"/>
    <cellStyle name="Normal 5 2 6 7" xfId="17651" xr:uid="{00000000-0005-0000-0000-000009450000}"/>
    <cellStyle name="Normal 5 2 7" xfId="3340" xr:uid="{00000000-0005-0000-0000-00001F0D0000}"/>
    <cellStyle name="Normal 5 2 7 2" xfId="13420" xr:uid="{00000000-0005-0000-0000-000080340000}"/>
    <cellStyle name="Normal 5 2 7 2 3" xfId="28516" xr:uid="{00000000-0005-0000-0000-00007A6F0000}"/>
    <cellStyle name="Normal 5 2 7 3" xfId="8399" xr:uid="{00000000-0005-0000-0000-0000E3200000}"/>
    <cellStyle name="Normal 5 2 7 3 3" xfId="23499" xr:uid="{00000000-0005-0000-0000-0000E15B0000}"/>
    <cellStyle name="Normal 5 2 7 5" xfId="18486" xr:uid="{00000000-0005-0000-0000-00004C480000}"/>
    <cellStyle name="Normal 5 2 8" xfId="5035" xr:uid="{00000000-0005-0000-0000-0000BF130000}"/>
    <cellStyle name="Normal 5 2 8 2" xfId="15091" xr:uid="{00000000-0005-0000-0000-0000073B0000}"/>
    <cellStyle name="Normal 5 2 8 2 3" xfId="30187" xr:uid="{00000000-0005-0000-0000-000001760000}"/>
    <cellStyle name="Normal 5 2 8 3" xfId="10071" xr:uid="{00000000-0005-0000-0000-00006B270000}"/>
    <cellStyle name="Normal 5 2 8 3 3" xfId="25170" xr:uid="{00000000-0005-0000-0000-000068620000}"/>
    <cellStyle name="Normal 5 2 8 5" xfId="20157" xr:uid="{00000000-0005-0000-0000-0000D34E0000}"/>
    <cellStyle name="Normal 5 2 9" xfId="11747" xr:uid="{00000000-0005-0000-0000-0000F72D0000}"/>
    <cellStyle name="Normal 5 2 9 3" xfId="26845" xr:uid="{00000000-0005-0000-0000-0000F3680000}"/>
    <cellStyle name="Normal 5 3" xfId="647" xr:uid="{00000000-0005-0000-0000-000093020000}"/>
    <cellStyle name="Normal 5 3 10" xfId="6721" xr:uid="{00000000-0005-0000-0000-0000551A0000}"/>
    <cellStyle name="Normal 5 3 10 3" xfId="21824" xr:uid="{00000000-0005-0000-0000-000056550000}"/>
    <cellStyle name="Normal 5 3 12" xfId="16809" xr:uid="{00000000-0005-0000-0000-0000BF410000}"/>
    <cellStyle name="Normal 5 3 13" xfId="1082" xr:uid="{00000000-0005-0000-0000-000049040000}"/>
    <cellStyle name="Normal 5 3 2" xfId="700" xr:uid="{00000000-0005-0000-0000-0000C8020000}"/>
    <cellStyle name="Normal 5 3 2 11" xfId="16863" xr:uid="{00000000-0005-0000-0000-0000F5410000}"/>
    <cellStyle name="Normal 5 3 2 12" xfId="1687" xr:uid="{00000000-0005-0000-0000-0000A9060000}"/>
    <cellStyle name="Normal 5 3 2 2" xfId="721" xr:uid="{00000000-0005-0000-0000-0000DD020000}"/>
    <cellStyle name="Normal 5 3 2 2 10" xfId="16967" xr:uid="{00000000-0005-0000-0000-00005D420000}"/>
    <cellStyle name="Normal 5 3 2 2 11" xfId="1796" xr:uid="{00000000-0005-0000-0000-000016070000}"/>
    <cellStyle name="Normal 5 3 2 2 2" xfId="2013" xr:uid="{00000000-0005-0000-0000-0000EF070000}"/>
    <cellStyle name="Normal 5 3 2 2 2 2" xfId="2434" xr:uid="{00000000-0005-0000-0000-000094090000}"/>
    <cellStyle name="Normal 5 3 2 2 2 2 2" xfId="3273" xr:uid="{00000000-0005-0000-0000-0000DB0C0000}"/>
    <cellStyle name="Normal 5 3 2 2 2 2 2 2" xfId="4962" xr:uid="{00000000-0005-0000-0000-000075130000}"/>
    <cellStyle name="Normal 5 3 2 2 2 2 2 2 2" xfId="15034" xr:uid="{00000000-0005-0000-0000-0000CE3A0000}"/>
    <cellStyle name="Normal 5 3 2 2 2 2 2 2 2 3" xfId="30130" xr:uid="{00000000-0005-0000-0000-0000C8750000}"/>
    <cellStyle name="Normal 5 3 2 2 2 2 2 2 3" xfId="10014" xr:uid="{00000000-0005-0000-0000-000032270000}"/>
    <cellStyle name="Normal 5 3 2 2 2 2 2 2 3 3" xfId="25113" xr:uid="{00000000-0005-0000-0000-00002F620000}"/>
    <cellStyle name="Normal 5 3 2 2 2 2 2 2 5" xfId="20100" xr:uid="{00000000-0005-0000-0000-00009A4E0000}"/>
    <cellStyle name="Normal 5 3 2 2 2 2 2 3" xfId="6653" xr:uid="{00000000-0005-0000-0000-0000111A0000}"/>
    <cellStyle name="Normal 5 3 2 2 2 2 2 3 2" xfId="16705" xr:uid="{00000000-0005-0000-0000-000055410000}"/>
    <cellStyle name="Normal 5 3 2 2 2 2 2 3 3" xfId="11685" xr:uid="{00000000-0005-0000-0000-0000B92D0000}"/>
    <cellStyle name="Normal 5 3 2 2 2 2 2 3 3 3" xfId="26784" xr:uid="{00000000-0005-0000-0000-0000B6680000}"/>
    <cellStyle name="Normal 5 3 2 2 2 2 2 3 5" xfId="21771" xr:uid="{00000000-0005-0000-0000-000021550000}"/>
    <cellStyle name="Normal 5 3 2 2 2 2 2 4" xfId="13363" xr:uid="{00000000-0005-0000-0000-000047340000}"/>
    <cellStyle name="Normal 5 3 2 2 2 2 2 4 3" xfId="28459" xr:uid="{00000000-0005-0000-0000-0000416F0000}"/>
    <cellStyle name="Normal 5 3 2 2 2 2 2 5" xfId="8342" xr:uid="{00000000-0005-0000-0000-0000AA200000}"/>
    <cellStyle name="Normal 5 3 2 2 2 2 2 5 3" xfId="23442" xr:uid="{00000000-0005-0000-0000-0000A85B0000}"/>
    <cellStyle name="Normal 5 3 2 2 2 2 2 7" xfId="18429" xr:uid="{00000000-0005-0000-0000-000013480000}"/>
    <cellStyle name="Normal 5 3 2 2 2 2 3" xfId="4125" xr:uid="{00000000-0005-0000-0000-000030100000}"/>
    <cellStyle name="Normal 5 3 2 2 2 2 3 2" xfId="14198" xr:uid="{00000000-0005-0000-0000-00008A370000}"/>
    <cellStyle name="Normal 5 3 2 2 2 2 3 2 3" xfId="29294" xr:uid="{00000000-0005-0000-0000-000084720000}"/>
    <cellStyle name="Normal 5 3 2 2 2 2 3 3" xfId="9178" xr:uid="{00000000-0005-0000-0000-0000EE230000}"/>
    <cellStyle name="Normal 5 3 2 2 2 2 3 3 3" xfId="24277" xr:uid="{00000000-0005-0000-0000-0000EB5E0000}"/>
    <cellStyle name="Normal 5 3 2 2 2 2 3 5" xfId="19264" xr:uid="{00000000-0005-0000-0000-0000564B0000}"/>
    <cellStyle name="Normal 5 3 2 2 2 2 4" xfId="5817" xr:uid="{00000000-0005-0000-0000-0000CD160000}"/>
    <cellStyle name="Normal 5 3 2 2 2 2 4 2" xfId="15869" xr:uid="{00000000-0005-0000-0000-0000113E0000}"/>
    <cellStyle name="Normal 5 3 2 2 2 2 4 3" xfId="10849" xr:uid="{00000000-0005-0000-0000-0000752A0000}"/>
    <cellStyle name="Normal 5 3 2 2 2 2 4 3 3" xfId="25948" xr:uid="{00000000-0005-0000-0000-000072650000}"/>
    <cellStyle name="Normal 5 3 2 2 2 2 4 5" xfId="20935" xr:uid="{00000000-0005-0000-0000-0000DD510000}"/>
    <cellStyle name="Normal 5 3 2 2 2 2 5" xfId="12527" xr:uid="{00000000-0005-0000-0000-000003310000}"/>
    <cellStyle name="Normal 5 3 2 2 2 2 5 3" xfId="27623" xr:uid="{00000000-0005-0000-0000-0000FD6B0000}"/>
    <cellStyle name="Normal 5 3 2 2 2 2 6" xfId="7506" xr:uid="{00000000-0005-0000-0000-0000661D0000}"/>
    <cellStyle name="Normal 5 3 2 2 2 2 6 3" xfId="22606" xr:uid="{00000000-0005-0000-0000-000064580000}"/>
    <cellStyle name="Normal 5 3 2 2 2 2 8" xfId="17593" xr:uid="{00000000-0005-0000-0000-0000CF440000}"/>
    <cellStyle name="Normal 5 3 2 2 2 3" xfId="2855" xr:uid="{00000000-0005-0000-0000-0000390B0000}"/>
    <cellStyle name="Normal 5 3 2 2 2 3 2" xfId="4544" xr:uid="{00000000-0005-0000-0000-0000D3110000}"/>
    <cellStyle name="Normal 5 3 2 2 2 3 2 2" xfId="14616" xr:uid="{00000000-0005-0000-0000-00002C390000}"/>
    <cellStyle name="Normal 5 3 2 2 2 3 2 2 3" xfId="29712" xr:uid="{00000000-0005-0000-0000-000026740000}"/>
    <cellStyle name="Normal 5 3 2 2 2 3 2 3" xfId="9596" xr:uid="{00000000-0005-0000-0000-000090250000}"/>
    <cellStyle name="Normal 5 3 2 2 2 3 2 3 3" xfId="24695" xr:uid="{00000000-0005-0000-0000-00008D600000}"/>
    <cellStyle name="Normal 5 3 2 2 2 3 2 5" xfId="19682" xr:uid="{00000000-0005-0000-0000-0000F84C0000}"/>
    <cellStyle name="Normal 5 3 2 2 2 3 3" xfId="6235" xr:uid="{00000000-0005-0000-0000-00006F180000}"/>
    <cellStyle name="Normal 5 3 2 2 2 3 3 2" xfId="16287" xr:uid="{00000000-0005-0000-0000-0000B33F0000}"/>
    <cellStyle name="Normal 5 3 2 2 2 3 3 3" xfId="11267" xr:uid="{00000000-0005-0000-0000-0000172C0000}"/>
    <cellStyle name="Normal 5 3 2 2 2 3 3 3 3" xfId="26366" xr:uid="{00000000-0005-0000-0000-000014670000}"/>
    <cellStyle name="Normal 5 3 2 2 2 3 3 5" xfId="21353" xr:uid="{00000000-0005-0000-0000-00007F530000}"/>
    <cellStyle name="Normal 5 3 2 2 2 3 4" xfId="12945" xr:uid="{00000000-0005-0000-0000-0000A5320000}"/>
    <cellStyle name="Normal 5 3 2 2 2 3 4 3" xfId="28041" xr:uid="{00000000-0005-0000-0000-00009F6D0000}"/>
    <cellStyle name="Normal 5 3 2 2 2 3 5" xfId="7924" xr:uid="{00000000-0005-0000-0000-0000081F0000}"/>
    <cellStyle name="Normal 5 3 2 2 2 3 5 3" xfId="23024" xr:uid="{00000000-0005-0000-0000-0000065A0000}"/>
    <cellStyle name="Normal 5 3 2 2 2 3 7" xfId="18011" xr:uid="{00000000-0005-0000-0000-000071460000}"/>
    <cellStyle name="Normal 5 3 2 2 2 4" xfId="3707" xr:uid="{00000000-0005-0000-0000-00008E0E0000}"/>
    <cellStyle name="Normal 5 3 2 2 2 4 2" xfId="13780" xr:uid="{00000000-0005-0000-0000-0000E8350000}"/>
    <cellStyle name="Normal 5 3 2 2 2 4 2 3" xfId="28876" xr:uid="{00000000-0005-0000-0000-0000E2700000}"/>
    <cellStyle name="Normal 5 3 2 2 2 4 3" xfId="8760" xr:uid="{00000000-0005-0000-0000-00004C220000}"/>
    <cellStyle name="Normal 5 3 2 2 2 4 3 3" xfId="23859" xr:uid="{00000000-0005-0000-0000-0000495D0000}"/>
    <cellStyle name="Normal 5 3 2 2 2 4 5" xfId="18846" xr:uid="{00000000-0005-0000-0000-0000B4490000}"/>
    <cellStyle name="Normal 5 3 2 2 2 5" xfId="5399" xr:uid="{00000000-0005-0000-0000-00002B150000}"/>
    <cellStyle name="Normal 5 3 2 2 2 5 2" xfId="15451" xr:uid="{00000000-0005-0000-0000-00006F3C0000}"/>
    <cellStyle name="Normal 5 3 2 2 2 5 2 3" xfId="30547" xr:uid="{00000000-0005-0000-0000-000069770000}"/>
    <cellStyle name="Normal 5 3 2 2 2 5 3" xfId="10431" xr:uid="{00000000-0005-0000-0000-0000D3280000}"/>
    <cellStyle name="Normal 5 3 2 2 2 5 3 3" xfId="25530" xr:uid="{00000000-0005-0000-0000-0000D0630000}"/>
    <cellStyle name="Normal 5 3 2 2 2 5 5" xfId="20517" xr:uid="{00000000-0005-0000-0000-00003B500000}"/>
    <cellStyle name="Normal 5 3 2 2 2 6" xfId="12109" xr:uid="{00000000-0005-0000-0000-0000612F0000}"/>
    <cellStyle name="Normal 5 3 2 2 2 6 3" xfId="27205" xr:uid="{00000000-0005-0000-0000-00005B6A0000}"/>
    <cellStyle name="Normal 5 3 2 2 2 7" xfId="7088" xr:uid="{00000000-0005-0000-0000-0000C41B0000}"/>
    <cellStyle name="Normal 5 3 2 2 2 7 3" xfId="22188" xr:uid="{00000000-0005-0000-0000-0000C2560000}"/>
    <cellStyle name="Normal 5 3 2 2 2 9" xfId="17175" xr:uid="{00000000-0005-0000-0000-00002D430000}"/>
    <cellStyle name="Normal 5 3 2 2 3" xfId="2226" xr:uid="{00000000-0005-0000-0000-0000C4080000}"/>
    <cellStyle name="Normal 5 3 2 2 3 2" xfId="3065" xr:uid="{00000000-0005-0000-0000-00000B0C0000}"/>
    <cellStyle name="Normal 5 3 2 2 3 2 2" xfId="4754" xr:uid="{00000000-0005-0000-0000-0000A5120000}"/>
    <cellStyle name="Normal 5 3 2 2 3 2 2 2" xfId="14826" xr:uid="{00000000-0005-0000-0000-0000FE390000}"/>
    <cellStyle name="Normal 5 3 2 2 3 2 2 2 3" xfId="29922" xr:uid="{00000000-0005-0000-0000-0000F8740000}"/>
    <cellStyle name="Normal 5 3 2 2 3 2 2 3" xfId="9806" xr:uid="{00000000-0005-0000-0000-000062260000}"/>
    <cellStyle name="Normal 5 3 2 2 3 2 2 3 3" xfId="24905" xr:uid="{00000000-0005-0000-0000-00005F610000}"/>
    <cellStyle name="Normal 5 3 2 2 3 2 2 5" xfId="19892" xr:uid="{00000000-0005-0000-0000-0000CA4D0000}"/>
    <cellStyle name="Normal 5 3 2 2 3 2 3" xfId="6445" xr:uid="{00000000-0005-0000-0000-000041190000}"/>
    <cellStyle name="Normal 5 3 2 2 3 2 3 2" xfId="16497" xr:uid="{00000000-0005-0000-0000-000085400000}"/>
    <cellStyle name="Normal 5 3 2 2 3 2 3 3" xfId="11477" xr:uid="{00000000-0005-0000-0000-0000E92C0000}"/>
    <cellStyle name="Normal 5 3 2 2 3 2 3 3 3" xfId="26576" xr:uid="{00000000-0005-0000-0000-0000E6670000}"/>
    <cellStyle name="Normal 5 3 2 2 3 2 3 5" xfId="21563" xr:uid="{00000000-0005-0000-0000-000051540000}"/>
    <cellStyle name="Normal 5 3 2 2 3 2 4" xfId="13155" xr:uid="{00000000-0005-0000-0000-000077330000}"/>
    <cellStyle name="Normal 5 3 2 2 3 2 4 3" xfId="28251" xr:uid="{00000000-0005-0000-0000-0000716E0000}"/>
    <cellStyle name="Normal 5 3 2 2 3 2 5" xfId="8134" xr:uid="{00000000-0005-0000-0000-0000DA1F0000}"/>
    <cellStyle name="Normal 5 3 2 2 3 2 5 3" xfId="23234" xr:uid="{00000000-0005-0000-0000-0000D85A0000}"/>
    <cellStyle name="Normal 5 3 2 2 3 2 7" xfId="18221" xr:uid="{00000000-0005-0000-0000-000043470000}"/>
    <cellStyle name="Normal 5 3 2 2 3 3" xfId="3917" xr:uid="{00000000-0005-0000-0000-0000600F0000}"/>
    <cellStyle name="Normal 5 3 2 2 3 3 2" xfId="13990" xr:uid="{00000000-0005-0000-0000-0000BA360000}"/>
    <cellStyle name="Normal 5 3 2 2 3 3 2 3" xfId="29086" xr:uid="{00000000-0005-0000-0000-0000B4710000}"/>
    <cellStyle name="Normal 5 3 2 2 3 3 3" xfId="8970" xr:uid="{00000000-0005-0000-0000-00001E230000}"/>
    <cellStyle name="Normal 5 3 2 2 3 3 3 3" xfId="24069" xr:uid="{00000000-0005-0000-0000-00001B5E0000}"/>
    <cellStyle name="Normal 5 3 2 2 3 3 5" xfId="19056" xr:uid="{00000000-0005-0000-0000-0000864A0000}"/>
    <cellStyle name="Normal 5 3 2 2 3 4" xfId="5609" xr:uid="{00000000-0005-0000-0000-0000FD150000}"/>
    <cellStyle name="Normal 5 3 2 2 3 4 2" xfId="15661" xr:uid="{00000000-0005-0000-0000-0000413D0000}"/>
    <cellStyle name="Normal 5 3 2 2 3 4 2 3" xfId="30757" xr:uid="{00000000-0005-0000-0000-00003B780000}"/>
    <cellStyle name="Normal 5 3 2 2 3 4 3" xfId="10641" xr:uid="{00000000-0005-0000-0000-0000A5290000}"/>
    <cellStyle name="Normal 5 3 2 2 3 4 3 3" xfId="25740" xr:uid="{00000000-0005-0000-0000-0000A2640000}"/>
    <cellStyle name="Normal 5 3 2 2 3 4 5" xfId="20727" xr:uid="{00000000-0005-0000-0000-00000D510000}"/>
    <cellStyle name="Normal 5 3 2 2 3 5" xfId="12319" xr:uid="{00000000-0005-0000-0000-000033300000}"/>
    <cellStyle name="Normal 5 3 2 2 3 5 3" xfId="27415" xr:uid="{00000000-0005-0000-0000-00002D6B0000}"/>
    <cellStyle name="Normal 5 3 2 2 3 6" xfId="7298" xr:uid="{00000000-0005-0000-0000-0000961C0000}"/>
    <cellStyle name="Normal 5 3 2 2 3 6 3" xfId="22398" xr:uid="{00000000-0005-0000-0000-000094570000}"/>
    <cellStyle name="Normal 5 3 2 2 3 8" xfId="17385" xr:uid="{00000000-0005-0000-0000-0000FF430000}"/>
    <cellStyle name="Normal 5 3 2 2 4" xfId="2647" xr:uid="{00000000-0005-0000-0000-0000690A0000}"/>
    <cellStyle name="Normal 5 3 2 2 4 2" xfId="4336" xr:uid="{00000000-0005-0000-0000-000003110000}"/>
    <cellStyle name="Normal 5 3 2 2 4 2 2" xfId="14408" xr:uid="{00000000-0005-0000-0000-00005C380000}"/>
    <cellStyle name="Normal 5 3 2 2 4 2 2 3" xfId="29504" xr:uid="{00000000-0005-0000-0000-000056730000}"/>
    <cellStyle name="Normal 5 3 2 2 4 2 3" xfId="9388" xr:uid="{00000000-0005-0000-0000-0000C0240000}"/>
    <cellStyle name="Normal 5 3 2 2 4 2 3 3" xfId="24487" xr:uid="{00000000-0005-0000-0000-0000BD5F0000}"/>
    <cellStyle name="Normal 5 3 2 2 4 2 5" xfId="19474" xr:uid="{00000000-0005-0000-0000-0000284C0000}"/>
    <cellStyle name="Normal 5 3 2 2 4 3" xfId="6027" xr:uid="{00000000-0005-0000-0000-00009F170000}"/>
    <cellStyle name="Normal 5 3 2 2 4 3 2" xfId="16079" xr:uid="{00000000-0005-0000-0000-0000E33E0000}"/>
    <cellStyle name="Normal 5 3 2 2 4 3 3" xfId="11059" xr:uid="{00000000-0005-0000-0000-0000472B0000}"/>
    <cellStyle name="Normal 5 3 2 2 4 3 3 3" xfId="26158" xr:uid="{00000000-0005-0000-0000-000044660000}"/>
    <cellStyle name="Normal 5 3 2 2 4 3 5" xfId="21145" xr:uid="{00000000-0005-0000-0000-0000AF520000}"/>
    <cellStyle name="Normal 5 3 2 2 4 4" xfId="12737" xr:uid="{00000000-0005-0000-0000-0000D5310000}"/>
    <cellStyle name="Normal 5 3 2 2 4 4 3" xfId="27833" xr:uid="{00000000-0005-0000-0000-0000CF6C0000}"/>
    <cellStyle name="Normal 5 3 2 2 4 5" xfId="7716" xr:uid="{00000000-0005-0000-0000-0000381E0000}"/>
    <cellStyle name="Normal 5 3 2 2 4 5 3" xfId="22816" xr:uid="{00000000-0005-0000-0000-000036590000}"/>
    <cellStyle name="Normal 5 3 2 2 4 7" xfId="17803" xr:uid="{00000000-0005-0000-0000-0000A1450000}"/>
    <cellStyle name="Normal 5 3 2 2 5" xfId="3499" xr:uid="{00000000-0005-0000-0000-0000BE0D0000}"/>
    <cellStyle name="Normal 5 3 2 2 5 2" xfId="13572" xr:uid="{00000000-0005-0000-0000-000018350000}"/>
    <cellStyle name="Normal 5 3 2 2 5 2 3" xfId="28668" xr:uid="{00000000-0005-0000-0000-000012700000}"/>
    <cellStyle name="Normal 5 3 2 2 5 3" xfId="8552" xr:uid="{00000000-0005-0000-0000-00007C210000}"/>
    <cellStyle name="Normal 5 3 2 2 5 3 3" xfId="23651" xr:uid="{00000000-0005-0000-0000-0000795C0000}"/>
    <cellStyle name="Normal 5 3 2 2 5 5" xfId="18638" xr:uid="{00000000-0005-0000-0000-0000E4480000}"/>
    <cellStyle name="Normal 5 3 2 2 6" xfId="5191" xr:uid="{00000000-0005-0000-0000-00005B140000}"/>
    <cellStyle name="Normal 5 3 2 2 6 2" xfId="15243" xr:uid="{00000000-0005-0000-0000-00009F3B0000}"/>
    <cellStyle name="Normal 5 3 2 2 6 2 3" xfId="30339" xr:uid="{00000000-0005-0000-0000-000099760000}"/>
    <cellStyle name="Normal 5 3 2 2 6 3" xfId="10223" xr:uid="{00000000-0005-0000-0000-000003280000}"/>
    <cellStyle name="Normal 5 3 2 2 6 3 3" xfId="25322" xr:uid="{00000000-0005-0000-0000-000000630000}"/>
    <cellStyle name="Normal 5 3 2 2 6 5" xfId="20309" xr:uid="{00000000-0005-0000-0000-00006B4F0000}"/>
    <cellStyle name="Normal 5 3 2 2 7" xfId="11901" xr:uid="{00000000-0005-0000-0000-0000912E0000}"/>
    <cellStyle name="Normal 5 3 2 2 7 3" xfId="26997" xr:uid="{00000000-0005-0000-0000-00008B690000}"/>
    <cellStyle name="Normal 5 3 2 2 8" xfId="6880" xr:uid="{00000000-0005-0000-0000-0000F41A0000}"/>
    <cellStyle name="Normal 5 3 2 2 8 3" xfId="21980" xr:uid="{00000000-0005-0000-0000-0000F2550000}"/>
    <cellStyle name="Normal 5 3 2 3" xfId="742" xr:uid="{00000000-0005-0000-0000-0000F2020000}"/>
    <cellStyle name="Normal 5 3 2 3 10" xfId="1909" xr:uid="{00000000-0005-0000-0000-000087070000}"/>
    <cellStyle name="Normal 5 3 2 3 2" xfId="2330" xr:uid="{00000000-0005-0000-0000-00002C090000}"/>
    <cellStyle name="Normal 5 3 2 3 2 2" xfId="3169" xr:uid="{00000000-0005-0000-0000-0000730C0000}"/>
    <cellStyle name="Normal 5 3 2 3 2 2 2" xfId="4858" xr:uid="{00000000-0005-0000-0000-00000D130000}"/>
    <cellStyle name="Normal 5 3 2 3 2 2 2 2" xfId="14930" xr:uid="{00000000-0005-0000-0000-0000663A0000}"/>
    <cellStyle name="Normal 5 3 2 3 2 2 2 2 3" xfId="30026" xr:uid="{00000000-0005-0000-0000-000060750000}"/>
    <cellStyle name="Normal 5 3 2 3 2 2 2 3" xfId="9910" xr:uid="{00000000-0005-0000-0000-0000CA260000}"/>
    <cellStyle name="Normal 5 3 2 3 2 2 2 3 3" xfId="25009" xr:uid="{00000000-0005-0000-0000-0000C7610000}"/>
    <cellStyle name="Normal 5 3 2 3 2 2 2 5" xfId="19996" xr:uid="{00000000-0005-0000-0000-0000324E0000}"/>
    <cellStyle name="Normal 5 3 2 3 2 2 3" xfId="6549" xr:uid="{00000000-0005-0000-0000-0000A9190000}"/>
    <cellStyle name="Normal 5 3 2 3 2 2 3 2" xfId="16601" xr:uid="{00000000-0005-0000-0000-0000ED400000}"/>
    <cellStyle name="Normal 5 3 2 3 2 2 3 3" xfId="11581" xr:uid="{00000000-0005-0000-0000-0000512D0000}"/>
    <cellStyle name="Normal 5 3 2 3 2 2 3 3 3" xfId="26680" xr:uid="{00000000-0005-0000-0000-00004E680000}"/>
    <cellStyle name="Normal 5 3 2 3 2 2 3 5" xfId="21667" xr:uid="{00000000-0005-0000-0000-0000B9540000}"/>
    <cellStyle name="Normal 5 3 2 3 2 2 4" xfId="13259" xr:uid="{00000000-0005-0000-0000-0000DF330000}"/>
    <cellStyle name="Normal 5 3 2 3 2 2 4 3" xfId="28355" xr:uid="{00000000-0005-0000-0000-0000D96E0000}"/>
    <cellStyle name="Normal 5 3 2 3 2 2 5" xfId="8238" xr:uid="{00000000-0005-0000-0000-000042200000}"/>
    <cellStyle name="Normal 5 3 2 3 2 2 5 3" xfId="23338" xr:uid="{00000000-0005-0000-0000-0000405B0000}"/>
    <cellStyle name="Normal 5 3 2 3 2 2 7" xfId="18325" xr:uid="{00000000-0005-0000-0000-0000AB470000}"/>
    <cellStyle name="Normal 5 3 2 3 2 3" xfId="4021" xr:uid="{00000000-0005-0000-0000-0000C80F0000}"/>
    <cellStyle name="Normal 5 3 2 3 2 3 2" xfId="14094" xr:uid="{00000000-0005-0000-0000-000022370000}"/>
    <cellStyle name="Normal 5 3 2 3 2 3 2 3" xfId="29190" xr:uid="{00000000-0005-0000-0000-00001C720000}"/>
    <cellStyle name="Normal 5 3 2 3 2 3 3" xfId="9074" xr:uid="{00000000-0005-0000-0000-000086230000}"/>
    <cellStyle name="Normal 5 3 2 3 2 3 3 3" xfId="24173" xr:uid="{00000000-0005-0000-0000-0000835E0000}"/>
    <cellStyle name="Normal 5 3 2 3 2 3 5" xfId="19160" xr:uid="{00000000-0005-0000-0000-0000EE4A0000}"/>
    <cellStyle name="Normal 5 3 2 3 2 4" xfId="5713" xr:uid="{00000000-0005-0000-0000-000065160000}"/>
    <cellStyle name="Normal 5 3 2 3 2 4 2" xfId="15765" xr:uid="{00000000-0005-0000-0000-0000A93D0000}"/>
    <cellStyle name="Normal 5 3 2 3 2 4 2 3" xfId="30861" xr:uid="{00000000-0005-0000-0000-0000A3780000}"/>
    <cellStyle name="Normal 5 3 2 3 2 4 3" xfId="10745" xr:uid="{00000000-0005-0000-0000-00000D2A0000}"/>
    <cellStyle name="Normal 5 3 2 3 2 4 3 3" xfId="25844" xr:uid="{00000000-0005-0000-0000-00000A650000}"/>
    <cellStyle name="Normal 5 3 2 3 2 4 5" xfId="20831" xr:uid="{00000000-0005-0000-0000-000075510000}"/>
    <cellStyle name="Normal 5 3 2 3 2 5" xfId="12423" xr:uid="{00000000-0005-0000-0000-00009B300000}"/>
    <cellStyle name="Normal 5 3 2 3 2 5 3" xfId="27519" xr:uid="{00000000-0005-0000-0000-0000956B0000}"/>
    <cellStyle name="Normal 5 3 2 3 2 6" xfId="7402" xr:uid="{00000000-0005-0000-0000-0000FE1C0000}"/>
    <cellStyle name="Normal 5 3 2 3 2 6 3" xfId="22502" xr:uid="{00000000-0005-0000-0000-0000FC570000}"/>
    <cellStyle name="Normal 5 3 2 3 2 8" xfId="17489" xr:uid="{00000000-0005-0000-0000-000067440000}"/>
    <cellStyle name="Normal 5 3 2 3 3" xfId="2751" xr:uid="{00000000-0005-0000-0000-0000D10A0000}"/>
    <cellStyle name="Normal 5 3 2 3 3 2" xfId="4440" xr:uid="{00000000-0005-0000-0000-00006B110000}"/>
    <cellStyle name="Normal 5 3 2 3 3 2 2" xfId="14512" xr:uid="{00000000-0005-0000-0000-0000C4380000}"/>
    <cellStyle name="Normal 5 3 2 3 3 2 2 3" xfId="29608" xr:uid="{00000000-0005-0000-0000-0000BE730000}"/>
    <cellStyle name="Normal 5 3 2 3 3 2 3" xfId="9492" xr:uid="{00000000-0005-0000-0000-000028250000}"/>
    <cellStyle name="Normal 5 3 2 3 3 2 3 3" xfId="24591" xr:uid="{00000000-0005-0000-0000-000025600000}"/>
    <cellStyle name="Normal 5 3 2 3 3 2 5" xfId="19578" xr:uid="{00000000-0005-0000-0000-0000904C0000}"/>
    <cellStyle name="Normal 5 3 2 3 3 3" xfId="6131" xr:uid="{00000000-0005-0000-0000-000007180000}"/>
    <cellStyle name="Normal 5 3 2 3 3 3 2" xfId="16183" xr:uid="{00000000-0005-0000-0000-00004B3F0000}"/>
    <cellStyle name="Normal 5 3 2 3 3 3 3" xfId="11163" xr:uid="{00000000-0005-0000-0000-0000AF2B0000}"/>
    <cellStyle name="Normal 5 3 2 3 3 3 3 3" xfId="26262" xr:uid="{00000000-0005-0000-0000-0000AC660000}"/>
    <cellStyle name="Normal 5 3 2 3 3 3 5" xfId="21249" xr:uid="{00000000-0005-0000-0000-000017530000}"/>
    <cellStyle name="Normal 5 3 2 3 3 4" xfId="12841" xr:uid="{00000000-0005-0000-0000-00003D320000}"/>
    <cellStyle name="Normal 5 3 2 3 3 4 3" xfId="27937" xr:uid="{00000000-0005-0000-0000-0000376D0000}"/>
    <cellStyle name="Normal 5 3 2 3 3 5" xfId="7820" xr:uid="{00000000-0005-0000-0000-0000A01E0000}"/>
    <cellStyle name="Normal 5 3 2 3 3 5 3" xfId="22920" xr:uid="{00000000-0005-0000-0000-00009E590000}"/>
    <cellStyle name="Normal 5 3 2 3 3 7" xfId="17907" xr:uid="{00000000-0005-0000-0000-000009460000}"/>
    <cellStyle name="Normal 5 3 2 3 4" xfId="3603" xr:uid="{00000000-0005-0000-0000-0000260E0000}"/>
    <cellStyle name="Normal 5 3 2 3 4 2" xfId="13676" xr:uid="{00000000-0005-0000-0000-000080350000}"/>
    <cellStyle name="Normal 5 3 2 3 4 2 3" xfId="28772" xr:uid="{00000000-0005-0000-0000-00007A700000}"/>
    <cellStyle name="Normal 5 3 2 3 4 3" xfId="8656" xr:uid="{00000000-0005-0000-0000-0000E4210000}"/>
    <cellStyle name="Normal 5 3 2 3 4 3 3" xfId="23755" xr:uid="{00000000-0005-0000-0000-0000E15C0000}"/>
    <cellStyle name="Normal 5 3 2 3 4 5" xfId="18742" xr:uid="{00000000-0005-0000-0000-00004C490000}"/>
    <cellStyle name="Normal 5 3 2 3 5" xfId="5295" xr:uid="{00000000-0005-0000-0000-0000C3140000}"/>
    <cellStyle name="Normal 5 3 2 3 5 2" xfId="15347" xr:uid="{00000000-0005-0000-0000-0000073C0000}"/>
    <cellStyle name="Normal 5 3 2 3 5 2 3" xfId="30443" xr:uid="{00000000-0005-0000-0000-000001770000}"/>
    <cellStyle name="Normal 5 3 2 3 5 3" xfId="10327" xr:uid="{00000000-0005-0000-0000-00006B280000}"/>
    <cellStyle name="Normal 5 3 2 3 5 3 3" xfId="25426" xr:uid="{00000000-0005-0000-0000-000068630000}"/>
    <cellStyle name="Normal 5 3 2 3 5 5" xfId="20413" xr:uid="{00000000-0005-0000-0000-0000D34F0000}"/>
    <cellStyle name="Normal 5 3 2 3 6" xfId="12005" xr:uid="{00000000-0005-0000-0000-0000F92E0000}"/>
    <cellStyle name="Normal 5 3 2 3 6 3" xfId="27101" xr:uid="{00000000-0005-0000-0000-0000F3690000}"/>
    <cellStyle name="Normal 5 3 2 3 7" xfId="6984" xr:uid="{00000000-0005-0000-0000-00005C1B0000}"/>
    <cellStyle name="Normal 5 3 2 3 7 3" xfId="22084" xr:uid="{00000000-0005-0000-0000-00005A560000}"/>
    <cellStyle name="Normal 5 3 2 3 9" xfId="17071" xr:uid="{00000000-0005-0000-0000-0000C5420000}"/>
    <cellStyle name="Normal 5 3 2 4" xfId="2122" xr:uid="{00000000-0005-0000-0000-00005C080000}"/>
    <cellStyle name="Normal 5 3 2 4 2" xfId="2961" xr:uid="{00000000-0005-0000-0000-0000A30B0000}"/>
    <cellStyle name="Normal 5 3 2 4 2 2" xfId="4650" xr:uid="{00000000-0005-0000-0000-00003D120000}"/>
    <cellStyle name="Normal 5 3 2 4 2 2 2" xfId="14722" xr:uid="{00000000-0005-0000-0000-000096390000}"/>
    <cellStyle name="Normal 5 3 2 4 2 2 2 3" xfId="29818" xr:uid="{00000000-0005-0000-0000-000090740000}"/>
    <cellStyle name="Normal 5 3 2 4 2 2 3" xfId="9702" xr:uid="{00000000-0005-0000-0000-0000FA250000}"/>
    <cellStyle name="Normal 5 3 2 4 2 2 3 3" xfId="24801" xr:uid="{00000000-0005-0000-0000-0000F7600000}"/>
    <cellStyle name="Normal 5 3 2 4 2 2 5" xfId="19788" xr:uid="{00000000-0005-0000-0000-0000624D0000}"/>
    <cellStyle name="Normal 5 3 2 4 2 3" xfId="6341" xr:uid="{00000000-0005-0000-0000-0000D9180000}"/>
    <cellStyle name="Normal 5 3 2 4 2 3 2" xfId="16393" xr:uid="{00000000-0005-0000-0000-00001D400000}"/>
    <cellStyle name="Normal 5 3 2 4 2 3 3" xfId="11373" xr:uid="{00000000-0005-0000-0000-0000812C0000}"/>
    <cellStyle name="Normal 5 3 2 4 2 3 3 3" xfId="26472" xr:uid="{00000000-0005-0000-0000-00007E670000}"/>
    <cellStyle name="Normal 5 3 2 4 2 3 5" xfId="21459" xr:uid="{00000000-0005-0000-0000-0000E9530000}"/>
    <cellStyle name="Normal 5 3 2 4 2 4" xfId="13051" xr:uid="{00000000-0005-0000-0000-00000F330000}"/>
    <cellStyle name="Normal 5 3 2 4 2 4 3" xfId="28147" xr:uid="{00000000-0005-0000-0000-0000096E0000}"/>
    <cellStyle name="Normal 5 3 2 4 2 5" xfId="8030" xr:uid="{00000000-0005-0000-0000-0000721F0000}"/>
    <cellStyle name="Normal 5 3 2 4 2 5 3" xfId="23130" xr:uid="{00000000-0005-0000-0000-0000705A0000}"/>
    <cellStyle name="Normal 5 3 2 4 2 7" xfId="18117" xr:uid="{00000000-0005-0000-0000-0000DB460000}"/>
    <cellStyle name="Normal 5 3 2 4 3" xfId="3813" xr:uid="{00000000-0005-0000-0000-0000F80E0000}"/>
    <cellStyle name="Normal 5 3 2 4 3 2" xfId="13886" xr:uid="{00000000-0005-0000-0000-000052360000}"/>
    <cellStyle name="Normal 5 3 2 4 3 2 3" xfId="28982" xr:uid="{00000000-0005-0000-0000-00004C710000}"/>
    <cellStyle name="Normal 5 3 2 4 3 3" xfId="8866" xr:uid="{00000000-0005-0000-0000-0000B6220000}"/>
    <cellStyle name="Normal 5 3 2 4 3 3 3" xfId="23965" xr:uid="{00000000-0005-0000-0000-0000B35D0000}"/>
    <cellStyle name="Normal 5 3 2 4 3 5" xfId="18952" xr:uid="{00000000-0005-0000-0000-00001E4A0000}"/>
    <cellStyle name="Normal 5 3 2 4 4" xfId="5505" xr:uid="{00000000-0005-0000-0000-000095150000}"/>
    <cellStyle name="Normal 5 3 2 4 4 2" xfId="15557" xr:uid="{00000000-0005-0000-0000-0000D93C0000}"/>
    <cellStyle name="Normal 5 3 2 4 4 2 3" xfId="30653" xr:uid="{00000000-0005-0000-0000-0000D3770000}"/>
    <cellStyle name="Normal 5 3 2 4 4 3" xfId="10537" xr:uid="{00000000-0005-0000-0000-00003D290000}"/>
    <cellStyle name="Normal 5 3 2 4 4 3 3" xfId="25636" xr:uid="{00000000-0005-0000-0000-00003A640000}"/>
    <cellStyle name="Normal 5 3 2 4 4 5" xfId="20623" xr:uid="{00000000-0005-0000-0000-0000A5500000}"/>
    <cellStyle name="Normal 5 3 2 4 5" xfId="12215" xr:uid="{00000000-0005-0000-0000-0000CB2F0000}"/>
    <cellStyle name="Normal 5 3 2 4 5 3" xfId="27311" xr:uid="{00000000-0005-0000-0000-0000C56A0000}"/>
    <cellStyle name="Normal 5 3 2 4 6" xfId="7194" xr:uid="{00000000-0005-0000-0000-00002E1C0000}"/>
    <cellStyle name="Normal 5 3 2 4 6 3" xfId="22294" xr:uid="{00000000-0005-0000-0000-00002C570000}"/>
    <cellStyle name="Normal 5 3 2 4 8" xfId="17281" xr:uid="{00000000-0005-0000-0000-000097430000}"/>
    <cellStyle name="Normal 5 3 2 5" xfId="2543" xr:uid="{00000000-0005-0000-0000-0000010A0000}"/>
    <cellStyle name="Normal 5 3 2 5 2" xfId="4232" xr:uid="{00000000-0005-0000-0000-00009B100000}"/>
    <cellStyle name="Normal 5 3 2 5 2 2" xfId="14304" xr:uid="{00000000-0005-0000-0000-0000F4370000}"/>
    <cellStyle name="Normal 5 3 2 5 2 2 3" xfId="29400" xr:uid="{00000000-0005-0000-0000-0000EE720000}"/>
    <cellStyle name="Normal 5 3 2 5 2 3" xfId="9284" xr:uid="{00000000-0005-0000-0000-000058240000}"/>
    <cellStyle name="Normal 5 3 2 5 2 3 3" xfId="24383" xr:uid="{00000000-0005-0000-0000-0000555F0000}"/>
    <cellStyle name="Normal 5 3 2 5 2 5" xfId="19370" xr:uid="{00000000-0005-0000-0000-0000C04B0000}"/>
    <cellStyle name="Normal 5 3 2 5 3" xfId="5923" xr:uid="{00000000-0005-0000-0000-000037170000}"/>
    <cellStyle name="Normal 5 3 2 5 3 2" xfId="15975" xr:uid="{00000000-0005-0000-0000-00007B3E0000}"/>
    <cellStyle name="Normal 5 3 2 5 3 3" xfId="10955" xr:uid="{00000000-0005-0000-0000-0000DF2A0000}"/>
    <cellStyle name="Normal 5 3 2 5 3 3 3" xfId="26054" xr:uid="{00000000-0005-0000-0000-0000DC650000}"/>
    <cellStyle name="Normal 5 3 2 5 3 5" xfId="21041" xr:uid="{00000000-0005-0000-0000-000047520000}"/>
    <cellStyle name="Normal 5 3 2 5 4" xfId="12633" xr:uid="{00000000-0005-0000-0000-00006D310000}"/>
    <cellStyle name="Normal 5 3 2 5 4 3" xfId="27729" xr:uid="{00000000-0005-0000-0000-0000676C0000}"/>
    <cellStyle name="Normal 5 3 2 5 5" xfId="7612" xr:uid="{00000000-0005-0000-0000-0000D01D0000}"/>
    <cellStyle name="Normal 5 3 2 5 5 3" xfId="22712" xr:uid="{00000000-0005-0000-0000-0000CE580000}"/>
    <cellStyle name="Normal 5 3 2 5 7" xfId="17699" xr:uid="{00000000-0005-0000-0000-000039450000}"/>
    <cellStyle name="Normal 5 3 2 6" xfId="3395" xr:uid="{00000000-0005-0000-0000-0000560D0000}"/>
    <cellStyle name="Normal 5 3 2 6 2" xfId="13468" xr:uid="{00000000-0005-0000-0000-0000B0340000}"/>
    <cellStyle name="Normal 5 3 2 6 2 3" xfId="28564" xr:uid="{00000000-0005-0000-0000-0000AA6F0000}"/>
    <cellStyle name="Normal 5 3 2 6 3" xfId="8448" xr:uid="{00000000-0005-0000-0000-000014210000}"/>
    <cellStyle name="Normal 5 3 2 6 3 3" xfId="23547" xr:uid="{00000000-0005-0000-0000-0000115C0000}"/>
    <cellStyle name="Normal 5 3 2 6 5" xfId="18534" xr:uid="{00000000-0005-0000-0000-00007C480000}"/>
    <cellStyle name="Normal 5 3 2 7" xfId="5087" xr:uid="{00000000-0005-0000-0000-0000F3130000}"/>
    <cellStyle name="Normal 5 3 2 7 2" xfId="15139" xr:uid="{00000000-0005-0000-0000-0000373B0000}"/>
    <cellStyle name="Normal 5 3 2 7 2 3" xfId="30235" xr:uid="{00000000-0005-0000-0000-000031760000}"/>
    <cellStyle name="Normal 5 3 2 7 3" xfId="10119" xr:uid="{00000000-0005-0000-0000-00009B270000}"/>
    <cellStyle name="Normal 5 3 2 7 3 3" xfId="25218" xr:uid="{00000000-0005-0000-0000-000098620000}"/>
    <cellStyle name="Normal 5 3 2 7 5" xfId="20205" xr:uid="{00000000-0005-0000-0000-0000034F0000}"/>
    <cellStyle name="Normal 5 3 2 8" xfId="11797" xr:uid="{00000000-0005-0000-0000-0000292E0000}"/>
    <cellStyle name="Normal 5 3 2 8 3" xfId="26893" xr:uid="{00000000-0005-0000-0000-000023690000}"/>
    <cellStyle name="Normal 5 3 2 9" xfId="6776" xr:uid="{00000000-0005-0000-0000-00008C1A0000}"/>
    <cellStyle name="Normal 5 3 2 9 3" xfId="21876" xr:uid="{00000000-0005-0000-0000-00008A550000}"/>
    <cellStyle name="Normal 5 3 3" xfId="712" xr:uid="{00000000-0005-0000-0000-0000D4020000}"/>
    <cellStyle name="Normal 5 3 3 10" xfId="16915" xr:uid="{00000000-0005-0000-0000-000029420000}"/>
    <cellStyle name="Normal 5 3 3 11" xfId="1742" xr:uid="{00000000-0005-0000-0000-0000E0060000}"/>
    <cellStyle name="Normal 5 3 3 2" xfId="1961" xr:uid="{00000000-0005-0000-0000-0000BB070000}"/>
    <cellStyle name="Normal 5 3 3 2 2" xfId="2382" xr:uid="{00000000-0005-0000-0000-000060090000}"/>
    <cellStyle name="Normal 5 3 3 2 2 2" xfId="3221" xr:uid="{00000000-0005-0000-0000-0000A70C0000}"/>
    <cellStyle name="Normal 5 3 3 2 2 2 2" xfId="4910" xr:uid="{00000000-0005-0000-0000-000041130000}"/>
    <cellStyle name="Normal 5 3 3 2 2 2 2 2" xfId="14982" xr:uid="{00000000-0005-0000-0000-00009A3A0000}"/>
    <cellStyle name="Normal 5 3 3 2 2 2 2 2 3" xfId="30078" xr:uid="{00000000-0005-0000-0000-000094750000}"/>
    <cellStyle name="Normal 5 3 3 2 2 2 2 3" xfId="9962" xr:uid="{00000000-0005-0000-0000-0000FE260000}"/>
    <cellStyle name="Normal 5 3 3 2 2 2 2 3 3" xfId="25061" xr:uid="{00000000-0005-0000-0000-0000FB610000}"/>
    <cellStyle name="Normal 5 3 3 2 2 2 2 5" xfId="20048" xr:uid="{00000000-0005-0000-0000-0000664E0000}"/>
    <cellStyle name="Normal 5 3 3 2 2 2 3" xfId="6601" xr:uid="{00000000-0005-0000-0000-0000DD190000}"/>
    <cellStyle name="Normal 5 3 3 2 2 2 3 2" xfId="16653" xr:uid="{00000000-0005-0000-0000-000021410000}"/>
    <cellStyle name="Normal 5 3 3 2 2 2 3 3" xfId="11633" xr:uid="{00000000-0005-0000-0000-0000852D0000}"/>
    <cellStyle name="Normal 5 3 3 2 2 2 3 3 3" xfId="26732" xr:uid="{00000000-0005-0000-0000-000082680000}"/>
    <cellStyle name="Normal 5 3 3 2 2 2 3 5" xfId="21719" xr:uid="{00000000-0005-0000-0000-0000ED540000}"/>
    <cellStyle name="Normal 5 3 3 2 2 2 4" xfId="13311" xr:uid="{00000000-0005-0000-0000-000013340000}"/>
    <cellStyle name="Normal 5 3 3 2 2 2 4 3" xfId="28407" xr:uid="{00000000-0005-0000-0000-00000D6F0000}"/>
    <cellStyle name="Normal 5 3 3 2 2 2 5" xfId="8290" xr:uid="{00000000-0005-0000-0000-000076200000}"/>
    <cellStyle name="Normal 5 3 3 2 2 2 5 3" xfId="23390" xr:uid="{00000000-0005-0000-0000-0000745B0000}"/>
    <cellStyle name="Normal 5 3 3 2 2 2 7" xfId="18377" xr:uid="{00000000-0005-0000-0000-0000DF470000}"/>
    <cellStyle name="Normal 5 3 3 2 2 3" xfId="4073" xr:uid="{00000000-0005-0000-0000-0000FC0F0000}"/>
    <cellStyle name="Normal 5 3 3 2 2 3 2" xfId="14146" xr:uid="{00000000-0005-0000-0000-000056370000}"/>
    <cellStyle name="Normal 5 3 3 2 2 3 2 3" xfId="29242" xr:uid="{00000000-0005-0000-0000-000050720000}"/>
    <cellStyle name="Normal 5 3 3 2 2 3 3" xfId="9126" xr:uid="{00000000-0005-0000-0000-0000BA230000}"/>
    <cellStyle name="Normal 5 3 3 2 2 3 3 3" xfId="24225" xr:uid="{00000000-0005-0000-0000-0000B75E0000}"/>
    <cellStyle name="Normal 5 3 3 2 2 3 5" xfId="19212" xr:uid="{00000000-0005-0000-0000-0000224B0000}"/>
    <cellStyle name="Normal 5 3 3 2 2 4" xfId="5765" xr:uid="{00000000-0005-0000-0000-000099160000}"/>
    <cellStyle name="Normal 5 3 3 2 2 4 2" xfId="15817" xr:uid="{00000000-0005-0000-0000-0000DD3D0000}"/>
    <cellStyle name="Normal 5 3 3 2 2 4 2 3" xfId="30913" xr:uid="{00000000-0005-0000-0000-0000D7780000}"/>
    <cellStyle name="Normal 5 3 3 2 2 4 3" xfId="10797" xr:uid="{00000000-0005-0000-0000-0000412A0000}"/>
    <cellStyle name="Normal 5 3 3 2 2 4 3 3" xfId="25896" xr:uid="{00000000-0005-0000-0000-00003E650000}"/>
    <cellStyle name="Normal 5 3 3 2 2 4 5" xfId="20883" xr:uid="{00000000-0005-0000-0000-0000A9510000}"/>
    <cellStyle name="Normal 5 3 3 2 2 5" xfId="12475" xr:uid="{00000000-0005-0000-0000-0000CF300000}"/>
    <cellStyle name="Normal 5 3 3 2 2 5 3" xfId="27571" xr:uid="{00000000-0005-0000-0000-0000C96B0000}"/>
    <cellStyle name="Normal 5 3 3 2 2 6" xfId="7454" xr:uid="{00000000-0005-0000-0000-0000321D0000}"/>
    <cellStyle name="Normal 5 3 3 2 2 6 3" xfId="22554" xr:uid="{00000000-0005-0000-0000-000030580000}"/>
    <cellStyle name="Normal 5 3 3 2 2 8" xfId="17541" xr:uid="{00000000-0005-0000-0000-00009B440000}"/>
    <cellStyle name="Normal 5 3 3 2 3" xfId="2803" xr:uid="{00000000-0005-0000-0000-0000050B0000}"/>
    <cellStyle name="Normal 5 3 3 2 3 2" xfId="4492" xr:uid="{00000000-0005-0000-0000-00009F110000}"/>
    <cellStyle name="Normal 5 3 3 2 3 2 2" xfId="14564" xr:uid="{00000000-0005-0000-0000-0000F8380000}"/>
    <cellStyle name="Normal 5 3 3 2 3 2 2 3" xfId="29660" xr:uid="{00000000-0005-0000-0000-0000F2730000}"/>
    <cellStyle name="Normal 5 3 3 2 3 2 3" xfId="9544" xr:uid="{00000000-0005-0000-0000-00005C250000}"/>
    <cellStyle name="Normal 5 3 3 2 3 2 3 3" xfId="24643" xr:uid="{00000000-0005-0000-0000-000059600000}"/>
    <cellStyle name="Normal 5 3 3 2 3 2 5" xfId="19630" xr:uid="{00000000-0005-0000-0000-0000C44C0000}"/>
    <cellStyle name="Normal 5 3 3 2 3 3" xfId="6183" xr:uid="{00000000-0005-0000-0000-00003B180000}"/>
    <cellStyle name="Normal 5 3 3 2 3 3 2" xfId="16235" xr:uid="{00000000-0005-0000-0000-00007F3F0000}"/>
    <cellStyle name="Normal 5 3 3 2 3 3 3" xfId="11215" xr:uid="{00000000-0005-0000-0000-0000E32B0000}"/>
    <cellStyle name="Normal 5 3 3 2 3 3 3 3" xfId="26314" xr:uid="{00000000-0005-0000-0000-0000E0660000}"/>
    <cellStyle name="Normal 5 3 3 2 3 3 5" xfId="21301" xr:uid="{00000000-0005-0000-0000-00004B530000}"/>
    <cellStyle name="Normal 5 3 3 2 3 4" xfId="12893" xr:uid="{00000000-0005-0000-0000-000071320000}"/>
    <cellStyle name="Normal 5 3 3 2 3 4 3" xfId="27989" xr:uid="{00000000-0005-0000-0000-00006B6D0000}"/>
    <cellStyle name="Normal 5 3 3 2 3 5" xfId="7872" xr:uid="{00000000-0005-0000-0000-0000D41E0000}"/>
    <cellStyle name="Normal 5 3 3 2 3 5 3" xfId="22972" xr:uid="{00000000-0005-0000-0000-0000D2590000}"/>
    <cellStyle name="Normal 5 3 3 2 3 7" xfId="17959" xr:uid="{00000000-0005-0000-0000-00003D460000}"/>
    <cellStyle name="Normal 5 3 3 2 4" xfId="3655" xr:uid="{00000000-0005-0000-0000-00005A0E0000}"/>
    <cellStyle name="Normal 5 3 3 2 4 2" xfId="13728" xr:uid="{00000000-0005-0000-0000-0000B4350000}"/>
    <cellStyle name="Normal 5 3 3 2 4 2 3" xfId="28824" xr:uid="{00000000-0005-0000-0000-0000AE700000}"/>
    <cellStyle name="Normal 5 3 3 2 4 3" xfId="8708" xr:uid="{00000000-0005-0000-0000-000018220000}"/>
    <cellStyle name="Normal 5 3 3 2 4 3 3" xfId="23807" xr:uid="{00000000-0005-0000-0000-0000155D0000}"/>
    <cellStyle name="Normal 5 3 3 2 4 5" xfId="18794" xr:uid="{00000000-0005-0000-0000-000080490000}"/>
    <cellStyle name="Normal 5 3 3 2 5" xfId="5347" xr:uid="{00000000-0005-0000-0000-0000F7140000}"/>
    <cellStyle name="Normal 5 3 3 2 5 2" xfId="15399" xr:uid="{00000000-0005-0000-0000-00003B3C0000}"/>
    <cellStyle name="Normal 5 3 3 2 5 2 3" xfId="30495" xr:uid="{00000000-0005-0000-0000-000035770000}"/>
    <cellStyle name="Normal 5 3 3 2 5 3" xfId="10379" xr:uid="{00000000-0005-0000-0000-00009F280000}"/>
    <cellStyle name="Normal 5 3 3 2 5 3 3" xfId="25478" xr:uid="{00000000-0005-0000-0000-00009C630000}"/>
    <cellStyle name="Normal 5 3 3 2 5 5" xfId="20465" xr:uid="{00000000-0005-0000-0000-000007500000}"/>
    <cellStyle name="Normal 5 3 3 2 6" xfId="12057" xr:uid="{00000000-0005-0000-0000-00002D2F0000}"/>
    <cellStyle name="Normal 5 3 3 2 6 3" xfId="27153" xr:uid="{00000000-0005-0000-0000-0000276A0000}"/>
    <cellStyle name="Normal 5 3 3 2 7" xfId="7036" xr:uid="{00000000-0005-0000-0000-0000901B0000}"/>
    <cellStyle name="Normal 5 3 3 2 7 3" xfId="22136" xr:uid="{00000000-0005-0000-0000-00008E560000}"/>
    <cellStyle name="Normal 5 3 3 2 9" xfId="17123" xr:uid="{00000000-0005-0000-0000-0000F9420000}"/>
    <cellStyle name="Normal 5 3 3 3" xfId="2174" xr:uid="{00000000-0005-0000-0000-000090080000}"/>
    <cellStyle name="Normal 5 3 3 3 2" xfId="3013" xr:uid="{00000000-0005-0000-0000-0000D70B0000}"/>
    <cellStyle name="Normal 5 3 3 3 2 2" xfId="4702" xr:uid="{00000000-0005-0000-0000-000071120000}"/>
    <cellStyle name="Normal 5 3 3 3 2 2 2" xfId="14774" xr:uid="{00000000-0005-0000-0000-0000CA390000}"/>
    <cellStyle name="Normal 5 3 3 3 2 2 2 3" xfId="29870" xr:uid="{00000000-0005-0000-0000-0000C4740000}"/>
    <cellStyle name="Normal 5 3 3 3 2 2 3" xfId="9754" xr:uid="{00000000-0005-0000-0000-00002E260000}"/>
    <cellStyle name="Normal 5 3 3 3 2 2 3 3" xfId="24853" xr:uid="{00000000-0005-0000-0000-00002B610000}"/>
    <cellStyle name="Normal 5 3 3 3 2 2 5" xfId="19840" xr:uid="{00000000-0005-0000-0000-0000964D0000}"/>
    <cellStyle name="Normal 5 3 3 3 2 3" xfId="6393" xr:uid="{00000000-0005-0000-0000-00000D190000}"/>
    <cellStyle name="Normal 5 3 3 3 2 3 2" xfId="16445" xr:uid="{00000000-0005-0000-0000-000051400000}"/>
    <cellStyle name="Normal 5 3 3 3 2 3 3" xfId="11425" xr:uid="{00000000-0005-0000-0000-0000B52C0000}"/>
    <cellStyle name="Normal 5 3 3 3 2 3 3 3" xfId="26524" xr:uid="{00000000-0005-0000-0000-0000B2670000}"/>
    <cellStyle name="Normal 5 3 3 3 2 3 5" xfId="21511" xr:uid="{00000000-0005-0000-0000-00001D540000}"/>
    <cellStyle name="Normal 5 3 3 3 2 4" xfId="13103" xr:uid="{00000000-0005-0000-0000-000043330000}"/>
    <cellStyle name="Normal 5 3 3 3 2 4 3" xfId="28199" xr:uid="{00000000-0005-0000-0000-00003D6E0000}"/>
    <cellStyle name="Normal 5 3 3 3 2 5" xfId="8082" xr:uid="{00000000-0005-0000-0000-0000A61F0000}"/>
    <cellStyle name="Normal 5 3 3 3 2 5 3" xfId="23182" xr:uid="{00000000-0005-0000-0000-0000A45A0000}"/>
    <cellStyle name="Normal 5 3 3 3 2 7" xfId="18169" xr:uid="{00000000-0005-0000-0000-00000F470000}"/>
    <cellStyle name="Normal 5 3 3 3 3" xfId="3865" xr:uid="{00000000-0005-0000-0000-00002C0F0000}"/>
    <cellStyle name="Normal 5 3 3 3 3 2" xfId="13938" xr:uid="{00000000-0005-0000-0000-000086360000}"/>
    <cellStyle name="Normal 5 3 3 3 3 2 3" xfId="29034" xr:uid="{00000000-0005-0000-0000-000080710000}"/>
    <cellStyle name="Normal 5 3 3 3 3 3" xfId="8918" xr:uid="{00000000-0005-0000-0000-0000EA220000}"/>
    <cellStyle name="Normal 5 3 3 3 3 3 3" xfId="24017" xr:uid="{00000000-0005-0000-0000-0000E75D0000}"/>
    <cellStyle name="Normal 5 3 3 3 3 5" xfId="19004" xr:uid="{00000000-0005-0000-0000-0000524A0000}"/>
    <cellStyle name="Normal 5 3 3 3 4" xfId="5557" xr:uid="{00000000-0005-0000-0000-0000C9150000}"/>
    <cellStyle name="Normal 5 3 3 3 4 2" xfId="15609" xr:uid="{00000000-0005-0000-0000-00000D3D0000}"/>
    <cellStyle name="Normal 5 3 3 3 4 2 3" xfId="30705" xr:uid="{00000000-0005-0000-0000-000007780000}"/>
    <cellStyle name="Normal 5 3 3 3 4 3" xfId="10589" xr:uid="{00000000-0005-0000-0000-000071290000}"/>
    <cellStyle name="Normal 5 3 3 3 4 3 3" xfId="25688" xr:uid="{00000000-0005-0000-0000-00006E640000}"/>
    <cellStyle name="Normal 5 3 3 3 4 5" xfId="20675" xr:uid="{00000000-0005-0000-0000-0000D9500000}"/>
    <cellStyle name="Normal 5 3 3 3 5" xfId="12267" xr:uid="{00000000-0005-0000-0000-0000FF2F0000}"/>
    <cellStyle name="Normal 5 3 3 3 5 3" xfId="27363" xr:uid="{00000000-0005-0000-0000-0000F96A0000}"/>
    <cellStyle name="Normal 5 3 3 3 6" xfId="7246" xr:uid="{00000000-0005-0000-0000-0000621C0000}"/>
    <cellStyle name="Normal 5 3 3 3 6 3" xfId="22346" xr:uid="{00000000-0005-0000-0000-000060570000}"/>
    <cellStyle name="Normal 5 3 3 3 8" xfId="17333" xr:uid="{00000000-0005-0000-0000-0000CB430000}"/>
    <cellStyle name="Normal 5 3 3 4" xfId="2595" xr:uid="{00000000-0005-0000-0000-0000350A0000}"/>
    <cellStyle name="Normal 5 3 3 4 2" xfId="4284" xr:uid="{00000000-0005-0000-0000-0000CF100000}"/>
    <cellStyle name="Normal 5 3 3 4 2 2" xfId="14356" xr:uid="{00000000-0005-0000-0000-000028380000}"/>
    <cellStyle name="Normal 5 3 3 4 2 2 3" xfId="29452" xr:uid="{00000000-0005-0000-0000-000022730000}"/>
    <cellStyle name="Normal 5 3 3 4 2 3" xfId="9336" xr:uid="{00000000-0005-0000-0000-00008C240000}"/>
    <cellStyle name="Normal 5 3 3 4 2 3 3" xfId="24435" xr:uid="{00000000-0005-0000-0000-0000895F0000}"/>
    <cellStyle name="Normal 5 3 3 4 2 5" xfId="19422" xr:uid="{00000000-0005-0000-0000-0000F44B0000}"/>
    <cellStyle name="Normal 5 3 3 4 3" xfId="5975" xr:uid="{00000000-0005-0000-0000-00006B170000}"/>
    <cellStyle name="Normal 5 3 3 4 3 2" xfId="16027" xr:uid="{00000000-0005-0000-0000-0000AF3E0000}"/>
    <cellStyle name="Normal 5 3 3 4 3 3" xfId="11007" xr:uid="{00000000-0005-0000-0000-0000132B0000}"/>
    <cellStyle name="Normal 5 3 3 4 3 3 3" xfId="26106" xr:uid="{00000000-0005-0000-0000-000010660000}"/>
    <cellStyle name="Normal 5 3 3 4 3 5" xfId="21093" xr:uid="{00000000-0005-0000-0000-00007B520000}"/>
    <cellStyle name="Normal 5 3 3 4 4" xfId="12685" xr:uid="{00000000-0005-0000-0000-0000A1310000}"/>
    <cellStyle name="Normal 5 3 3 4 4 3" xfId="27781" xr:uid="{00000000-0005-0000-0000-00009B6C0000}"/>
    <cellStyle name="Normal 5 3 3 4 5" xfId="7664" xr:uid="{00000000-0005-0000-0000-0000041E0000}"/>
    <cellStyle name="Normal 5 3 3 4 5 3" xfId="22764" xr:uid="{00000000-0005-0000-0000-000002590000}"/>
    <cellStyle name="Normal 5 3 3 4 7" xfId="17751" xr:uid="{00000000-0005-0000-0000-00006D450000}"/>
    <cellStyle name="Normal 5 3 3 5" xfId="3447" xr:uid="{00000000-0005-0000-0000-00008A0D0000}"/>
    <cellStyle name="Normal 5 3 3 5 2" xfId="13520" xr:uid="{00000000-0005-0000-0000-0000E4340000}"/>
    <cellStyle name="Normal 5 3 3 5 2 3" xfId="28616" xr:uid="{00000000-0005-0000-0000-0000DE6F0000}"/>
    <cellStyle name="Normal 5 3 3 5 3" xfId="8500" xr:uid="{00000000-0005-0000-0000-000048210000}"/>
    <cellStyle name="Normal 5 3 3 5 3 3" xfId="23599" xr:uid="{00000000-0005-0000-0000-0000455C0000}"/>
    <cellStyle name="Normal 5 3 3 5 5" xfId="18586" xr:uid="{00000000-0005-0000-0000-0000B0480000}"/>
    <cellStyle name="Normal 5 3 3 6" xfId="5139" xr:uid="{00000000-0005-0000-0000-000027140000}"/>
    <cellStyle name="Normal 5 3 3 6 2" xfId="15191" xr:uid="{00000000-0005-0000-0000-00006B3B0000}"/>
    <cellStyle name="Normal 5 3 3 6 2 3" xfId="30287" xr:uid="{00000000-0005-0000-0000-000065760000}"/>
    <cellStyle name="Normal 5 3 3 6 3" xfId="10171" xr:uid="{00000000-0005-0000-0000-0000CF270000}"/>
    <cellStyle name="Normal 5 3 3 6 3 3" xfId="25270" xr:uid="{00000000-0005-0000-0000-0000CC620000}"/>
    <cellStyle name="Normal 5 3 3 6 5" xfId="20257" xr:uid="{00000000-0005-0000-0000-0000374F0000}"/>
    <cellStyle name="Normal 5 3 3 7" xfId="11849" xr:uid="{00000000-0005-0000-0000-00005D2E0000}"/>
    <cellStyle name="Normal 5 3 3 7 3" xfId="26945" xr:uid="{00000000-0005-0000-0000-000057690000}"/>
    <cellStyle name="Normal 5 3 3 8" xfId="6828" xr:uid="{00000000-0005-0000-0000-0000C01A0000}"/>
    <cellStyle name="Normal 5 3 3 8 3" xfId="21928" xr:uid="{00000000-0005-0000-0000-0000BE550000}"/>
    <cellStyle name="Normal 5 3 4" xfId="733" xr:uid="{00000000-0005-0000-0000-0000E9020000}"/>
    <cellStyle name="Normal 5 3 4 10" xfId="1855" xr:uid="{00000000-0005-0000-0000-000051070000}"/>
    <cellStyle name="Normal 5 3 4 2" xfId="2278" xr:uid="{00000000-0005-0000-0000-0000F8080000}"/>
    <cellStyle name="Normal 5 3 4 2 2" xfId="3117" xr:uid="{00000000-0005-0000-0000-00003F0C0000}"/>
    <cellStyle name="Normal 5 3 4 2 2 2" xfId="4806" xr:uid="{00000000-0005-0000-0000-0000D9120000}"/>
    <cellStyle name="Normal 5 3 4 2 2 2 2" xfId="14878" xr:uid="{00000000-0005-0000-0000-0000323A0000}"/>
    <cellStyle name="Normal 5 3 4 2 2 2 2 3" xfId="29974" xr:uid="{00000000-0005-0000-0000-00002C750000}"/>
    <cellStyle name="Normal 5 3 4 2 2 2 3" xfId="9858" xr:uid="{00000000-0005-0000-0000-000096260000}"/>
    <cellStyle name="Normal 5 3 4 2 2 2 3 3" xfId="24957" xr:uid="{00000000-0005-0000-0000-000093610000}"/>
    <cellStyle name="Normal 5 3 4 2 2 2 5" xfId="19944" xr:uid="{00000000-0005-0000-0000-0000FE4D0000}"/>
    <cellStyle name="Normal 5 3 4 2 2 3" xfId="6497" xr:uid="{00000000-0005-0000-0000-000075190000}"/>
    <cellStyle name="Normal 5 3 4 2 2 3 2" xfId="16549" xr:uid="{00000000-0005-0000-0000-0000B9400000}"/>
    <cellStyle name="Normal 5 3 4 2 2 3 3" xfId="11529" xr:uid="{00000000-0005-0000-0000-00001D2D0000}"/>
    <cellStyle name="Normal 5 3 4 2 2 3 3 3" xfId="26628" xr:uid="{00000000-0005-0000-0000-00001A680000}"/>
    <cellStyle name="Normal 5 3 4 2 2 3 5" xfId="21615" xr:uid="{00000000-0005-0000-0000-000085540000}"/>
    <cellStyle name="Normal 5 3 4 2 2 4" xfId="13207" xr:uid="{00000000-0005-0000-0000-0000AB330000}"/>
    <cellStyle name="Normal 5 3 4 2 2 4 3" xfId="28303" xr:uid="{00000000-0005-0000-0000-0000A56E0000}"/>
    <cellStyle name="Normal 5 3 4 2 2 5" xfId="8186" xr:uid="{00000000-0005-0000-0000-00000E200000}"/>
    <cellStyle name="Normal 5 3 4 2 2 5 3" xfId="23286" xr:uid="{00000000-0005-0000-0000-00000C5B0000}"/>
    <cellStyle name="Normal 5 3 4 2 2 7" xfId="18273" xr:uid="{00000000-0005-0000-0000-000077470000}"/>
    <cellStyle name="Normal 5 3 4 2 3" xfId="3969" xr:uid="{00000000-0005-0000-0000-0000940F0000}"/>
    <cellStyle name="Normal 5 3 4 2 3 2" xfId="14042" xr:uid="{00000000-0005-0000-0000-0000EE360000}"/>
    <cellStyle name="Normal 5 3 4 2 3 2 3" xfId="29138" xr:uid="{00000000-0005-0000-0000-0000E8710000}"/>
    <cellStyle name="Normal 5 3 4 2 3 3" xfId="9022" xr:uid="{00000000-0005-0000-0000-000052230000}"/>
    <cellStyle name="Normal 5 3 4 2 3 3 3" xfId="24121" xr:uid="{00000000-0005-0000-0000-00004F5E0000}"/>
    <cellStyle name="Normal 5 3 4 2 3 5" xfId="19108" xr:uid="{00000000-0005-0000-0000-0000BA4A0000}"/>
    <cellStyle name="Normal 5 3 4 2 4" xfId="5661" xr:uid="{00000000-0005-0000-0000-000031160000}"/>
    <cellStyle name="Normal 5 3 4 2 4 2" xfId="15713" xr:uid="{00000000-0005-0000-0000-0000753D0000}"/>
    <cellStyle name="Normal 5 3 4 2 4 2 3" xfId="30809" xr:uid="{00000000-0005-0000-0000-00006F780000}"/>
    <cellStyle name="Normal 5 3 4 2 4 3" xfId="10693" xr:uid="{00000000-0005-0000-0000-0000D9290000}"/>
    <cellStyle name="Normal 5 3 4 2 4 3 3" xfId="25792" xr:uid="{00000000-0005-0000-0000-0000D6640000}"/>
    <cellStyle name="Normal 5 3 4 2 4 5" xfId="20779" xr:uid="{00000000-0005-0000-0000-000041510000}"/>
    <cellStyle name="Normal 5 3 4 2 5" xfId="12371" xr:uid="{00000000-0005-0000-0000-000067300000}"/>
    <cellStyle name="Normal 5 3 4 2 5 3" xfId="27467" xr:uid="{00000000-0005-0000-0000-0000616B0000}"/>
    <cellStyle name="Normal 5 3 4 2 6" xfId="7350" xr:uid="{00000000-0005-0000-0000-0000CA1C0000}"/>
    <cellStyle name="Normal 5 3 4 2 6 3" xfId="22450" xr:uid="{00000000-0005-0000-0000-0000C8570000}"/>
    <cellStyle name="Normal 5 3 4 2 8" xfId="17437" xr:uid="{00000000-0005-0000-0000-000033440000}"/>
    <cellStyle name="Normal 5 3 4 3" xfId="2699" xr:uid="{00000000-0005-0000-0000-00009D0A0000}"/>
    <cellStyle name="Normal 5 3 4 3 2" xfId="4388" xr:uid="{00000000-0005-0000-0000-000037110000}"/>
    <cellStyle name="Normal 5 3 4 3 2 2" xfId="14460" xr:uid="{00000000-0005-0000-0000-000090380000}"/>
    <cellStyle name="Normal 5 3 4 3 2 2 3" xfId="29556" xr:uid="{00000000-0005-0000-0000-00008A730000}"/>
    <cellStyle name="Normal 5 3 4 3 2 3" xfId="9440" xr:uid="{00000000-0005-0000-0000-0000F4240000}"/>
    <cellStyle name="Normal 5 3 4 3 2 3 3" xfId="24539" xr:uid="{00000000-0005-0000-0000-0000F15F0000}"/>
    <cellStyle name="Normal 5 3 4 3 2 5" xfId="19526" xr:uid="{00000000-0005-0000-0000-00005C4C0000}"/>
    <cellStyle name="Normal 5 3 4 3 3" xfId="6079" xr:uid="{00000000-0005-0000-0000-0000D3170000}"/>
    <cellStyle name="Normal 5 3 4 3 3 2" xfId="16131" xr:uid="{00000000-0005-0000-0000-0000173F0000}"/>
    <cellStyle name="Normal 5 3 4 3 3 3" xfId="11111" xr:uid="{00000000-0005-0000-0000-00007B2B0000}"/>
    <cellStyle name="Normal 5 3 4 3 3 3 3" xfId="26210" xr:uid="{00000000-0005-0000-0000-000078660000}"/>
    <cellStyle name="Normal 5 3 4 3 3 5" xfId="21197" xr:uid="{00000000-0005-0000-0000-0000E3520000}"/>
    <cellStyle name="Normal 5 3 4 3 4" xfId="12789" xr:uid="{00000000-0005-0000-0000-000009320000}"/>
    <cellStyle name="Normal 5 3 4 3 4 3" xfId="27885" xr:uid="{00000000-0005-0000-0000-0000036D0000}"/>
    <cellStyle name="Normal 5 3 4 3 5" xfId="7768" xr:uid="{00000000-0005-0000-0000-00006C1E0000}"/>
    <cellStyle name="Normal 5 3 4 3 5 3" xfId="22868" xr:uid="{00000000-0005-0000-0000-00006A590000}"/>
    <cellStyle name="Normal 5 3 4 3 7" xfId="17855" xr:uid="{00000000-0005-0000-0000-0000D5450000}"/>
    <cellStyle name="Normal 5 3 4 4" xfId="3551" xr:uid="{00000000-0005-0000-0000-0000F20D0000}"/>
    <cellStyle name="Normal 5 3 4 4 2" xfId="13624" xr:uid="{00000000-0005-0000-0000-00004C350000}"/>
    <cellStyle name="Normal 5 3 4 4 2 3" xfId="28720" xr:uid="{00000000-0005-0000-0000-000046700000}"/>
    <cellStyle name="Normal 5 3 4 4 3" xfId="8604" xr:uid="{00000000-0005-0000-0000-0000B0210000}"/>
    <cellStyle name="Normal 5 3 4 4 3 3" xfId="23703" xr:uid="{00000000-0005-0000-0000-0000AD5C0000}"/>
    <cellStyle name="Normal 5 3 4 4 5" xfId="18690" xr:uid="{00000000-0005-0000-0000-000018490000}"/>
    <cellStyle name="Normal 5 3 4 5" xfId="5243" xr:uid="{00000000-0005-0000-0000-00008F140000}"/>
    <cellStyle name="Normal 5 3 4 5 2" xfId="15295" xr:uid="{00000000-0005-0000-0000-0000D33B0000}"/>
    <cellStyle name="Normal 5 3 4 5 2 3" xfId="30391" xr:uid="{00000000-0005-0000-0000-0000CD760000}"/>
    <cellStyle name="Normal 5 3 4 5 3" xfId="10275" xr:uid="{00000000-0005-0000-0000-000037280000}"/>
    <cellStyle name="Normal 5 3 4 5 3 3" xfId="25374" xr:uid="{00000000-0005-0000-0000-000034630000}"/>
    <cellStyle name="Normal 5 3 4 5 5" xfId="20361" xr:uid="{00000000-0005-0000-0000-00009F4F0000}"/>
    <cellStyle name="Normal 5 3 4 6" xfId="11953" xr:uid="{00000000-0005-0000-0000-0000C52E0000}"/>
    <cellStyle name="Normal 5 3 4 6 3" xfId="27049" xr:uid="{00000000-0005-0000-0000-0000BF690000}"/>
    <cellStyle name="Normal 5 3 4 7" xfId="6932" xr:uid="{00000000-0005-0000-0000-0000281B0000}"/>
    <cellStyle name="Normal 5 3 4 7 3" xfId="22032" xr:uid="{00000000-0005-0000-0000-000026560000}"/>
    <cellStyle name="Normal 5 3 4 9" xfId="17019" xr:uid="{00000000-0005-0000-0000-000091420000}"/>
    <cellStyle name="Normal 5 3 5" xfId="2068" xr:uid="{00000000-0005-0000-0000-000026080000}"/>
    <cellStyle name="Normal 5 3 5 2" xfId="2909" xr:uid="{00000000-0005-0000-0000-00006F0B0000}"/>
    <cellStyle name="Normal 5 3 5 2 2" xfId="4598" xr:uid="{00000000-0005-0000-0000-000009120000}"/>
    <cellStyle name="Normal 5 3 5 2 2 2" xfId="14670" xr:uid="{00000000-0005-0000-0000-000062390000}"/>
    <cellStyle name="Normal 5 3 5 2 2 2 3" xfId="29766" xr:uid="{00000000-0005-0000-0000-00005C740000}"/>
    <cellStyle name="Normal 5 3 5 2 2 3" xfId="9650" xr:uid="{00000000-0005-0000-0000-0000C6250000}"/>
    <cellStyle name="Normal 5 3 5 2 2 3 3" xfId="24749" xr:uid="{00000000-0005-0000-0000-0000C3600000}"/>
    <cellStyle name="Normal 5 3 5 2 2 5" xfId="19736" xr:uid="{00000000-0005-0000-0000-00002E4D0000}"/>
    <cellStyle name="Normal 5 3 5 2 3" xfId="6289" xr:uid="{00000000-0005-0000-0000-0000A5180000}"/>
    <cellStyle name="Normal 5 3 5 2 3 2" xfId="16341" xr:uid="{00000000-0005-0000-0000-0000E93F0000}"/>
    <cellStyle name="Normal 5 3 5 2 3 3" xfId="11321" xr:uid="{00000000-0005-0000-0000-00004D2C0000}"/>
    <cellStyle name="Normal 5 3 5 2 3 3 3" xfId="26420" xr:uid="{00000000-0005-0000-0000-00004A670000}"/>
    <cellStyle name="Normal 5 3 5 2 3 5" xfId="21407" xr:uid="{00000000-0005-0000-0000-0000B5530000}"/>
    <cellStyle name="Normal 5 3 5 2 4" xfId="12999" xr:uid="{00000000-0005-0000-0000-0000DB320000}"/>
    <cellStyle name="Normal 5 3 5 2 4 3" xfId="28095" xr:uid="{00000000-0005-0000-0000-0000D56D0000}"/>
    <cellStyle name="Normal 5 3 5 2 5" xfId="7978" xr:uid="{00000000-0005-0000-0000-00003E1F0000}"/>
    <cellStyle name="Normal 5 3 5 2 5 3" xfId="23078" xr:uid="{00000000-0005-0000-0000-00003C5A0000}"/>
    <cellStyle name="Normal 5 3 5 2 7" xfId="18065" xr:uid="{00000000-0005-0000-0000-0000A7460000}"/>
    <cellStyle name="Normal 5 3 5 3" xfId="3761" xr:uid="{00000000-0005-0000-0000-0000C40E0000}"/>
    <cellStyle name="Normal 5 3 5 3 2" xfId="13834" xr:uid="{00000000-0005-0000-0000-00001E360000}"/>
    <cellStyle name="Normal 5 3 5 3 2 3" xfId="28930" xr:uid="{00000000-0005-0000-0000-000018710000}"/>
    <cellStyle name="Normal 5 3 5 3 3" xfId="8814" xr:uid="{00000000-0005-0000-0000-000082220000}"/>
    <cellStyle name="Normal 5 3 5 3 3 3" xfId="23913" xr:uid="{00000000-0005-0000-0000-00007F5D0000}"/>
    <cellStyle name="Normal 5 3 5 3 5" xfId="18900" xr:uid="{00000000-0005-0000-0000-0000EA490000}"/>
    <cellStyle name="Normal 5 3 5 4" xfId="5453" xr:uid="{00000000-0005-0000-0000-000061150000}"/>
    <cellStyle name="Normal 5 3 5 4 2" xfId="15505" xr:uid="{00000000-0005-0000-0000-0000A53C0000}"/>
    <cellStyle name="Normal 5 3 5 4 2 3" xfId="30601" xr:uid="{00000000-0005-0000-0000-00009F770000}"/>
    <cellStyle name="Normal 5 3 5 4 3" xfId="10485" xr:uid="{00000000-0005-0000-0000-000009290000}"/>
    <cellStyle name="Normal 5 3 5 4 3 3" xfId="25584" xr:uid="{00000000-0005-0000-0000-000006640000}"/>
    <cellStyle name="Normal 5 3 5 4 5" xfId="20571" xr:uid="{00000000-0005-0000-0000-000071500000}"/>
    <cellStyle name="Normal 5 3 5 5" xfId="12163" xr:uid="{00000000-0005-0000-0000-0000972F0000}"/>
    <cellStyle name="Normal 5 3 5 5 3" xfId="27259" xr:uid="{00000000-0005-0000-0000-0000916A0000}"/>
    <cellStyle name="Normal 5 3 5 6" xfId="7142" xr:uid="{00000000-0005-0000-0000-0000FA1B0000}"/>
    <cellStyle name="Normal 5 3 5 6 3" xfId="22242" xr:uid="{00000000-0005-0000-0000-0000F8560000}"/>
    <cellStyle name="Normal 5 3 5 8" xfId="17229" xr:uid="{00000000-0005-0000-0000-000063430000}"/>
    <cellStyle name="Normal 5 3 6" xfId="2489" xr:uid="{00000000-0005-0000-0000-0000CB090000}"/>
    <cellStyle name="Normal 5 3 6 2" xfId="4180" xr:uid="{00000000-0005-0000-0000-000067100000}"/>
    <cellStyle name="Normal 5 3 6 2 2" xfId="14252" xr:uid="{00000000-0005-0000-0000-0000C0370000}"/>
    <cellStyle name="Normal 5 3 6 2 2 3" xfId="29348" xr:uid="{00000000-0005-0000-0000-0000BA720000}"/>
    <cellStyle name="Normal 5 3 6 2 3" xfId="9232" xr:uid="{00000000-0005-0000-0000-000024240000}"/>
    <cellStyle name="Normal 5 3 6 2 3 3" xfId="24331" xr:uid="{00000000-0005-0000-0000-0000215F0000}"/>
    <cellStyle name="Normal 5 3 6 2 5" xfId="19318" xr:uid="{00000000-0005-0000-0000-00008C4B0000}"/>
    <cellStyle name="Normal 5 3 6 3" xfId="5871" xr:uid="{00000000-0005-0000-0000-000003170000}"/>
    <cellStyle name="Normal 5 3 6 3 2" xfId="15923" xr:uid="{00000000-0005-0000-0000-0000473E0000}"/>
    <cellStyle name="Normal 5 3 6 3 3" xfId="10903" xr:uid="{00000000-0005-0000-0000-0000AB2A0000}"/>
    <cellStyle name="Normal 5 3 6 3 3 3" xfId="26002" xr:uid="{00000000-0005-0000-0000-0000A8650000}"/>
    <cellStyle name="Normal 5 3 6 3 5" xfId="20989" xr:uid="{00000000-0005-0000-0000-000013520000}"/>
    <cellStyle name="Normal 5 3 6 4" xfId="12581" xr:uid="{00000000-0005-0000-0000-000039310000}"/>
    <cellStyle name="Normal 5 3 6 4 3" xfId="27677" xr:uid="{00000000-0005-0000-0000-0000336C0000}"/>
    <cellStyle name="Normal 5 3 6 5" xfId="7560" xr:uid="{00000000-0005-0000-0000-00009C1D0000}"/>
    <cellStyle name="Normal 5 3 6 5 3" xfId="22660" xr:uid="{00000000-0005-0000-0000-00009A580000}"/>
    <cellStyle name="Normal 5 3 6 7" xfId="17647" xr:uid="{00000000-0005-0000-0000-000005450000}"/>
    <cellStyle name="Normal 5 3 7" xfId="3334" xr:uid="{00000000-0005-0000-0000-0000190D0000}"/>
    <cellStyle name="Normal 5 3 7 2" xfId="13416" xr:uid="{00000000-0005-0000-0000-00007C340000}"/>
    <cellStyle name="Normal 5 3 7 2 3" xfId="28512" xr:uid="{00000000-0005-0000-0000-0000766F0000}"/>
    <cellStyle name="Normal 5 3 7 3" xfId="8395" xr:uid="{00000000-0005-0000-0000-0000DF200000}"/>
    <cellStyle name="Normal 5 3 7 3 3" xfId="23495" xr:uid="{00000000-0005-0000-0000-0000DD5B0000}"/>
    <cellStyle name="Normal 5 3 7 5" xfId="18482" xr:uid="{00000000-0005-0000-0000-000048480000}"/>
    <cellStyle name="Normal 5 3 8" xfId="5031" xr:uid="{00000000-0005-0000-0000-0000BB130000}"/>
    <cellStyle name="Normal 5 3 8 2" xfId="15087" xr:uid="{00000000-0005-0000-0000-0000033B0000}"/>
    <cellStyle name="Normal 5 3 8 2 3" xfId="30183" xr:uid="{00000000-0005-0000-0000-0000FD750000}"/>
    <cellStyle name="Normal 5 3 8 3" xfId="10067" xr:uid="{00000000-0005-0000-0000-000067270000}"/>
    <cellStyle name="Normal 5 3 8 3 3" xfId="25166" xr:uid="{00000000-0005-0000-0000-000064620000}"/>
    <cellStyle name="Normal 5 3 8 5" xfId="20153" xr:uid="{00000000-0005-0000-0000-0000CF4E0000}"/>
    <cellStyle name="Normal 5 3 9" xfId="11743" xr:uid="{00000000-0005-0000-0000-0000F32D0000}"/>
    <cellStyle name="Normal 5 3 9 3" xfId="26841" xr:uid="{00000000-0005-0000-0000-0000EF680000}"/>
    <cellStyle name="Normal 5 4" xfId="696" xr:uid="{00000000-0005-0000-0000-0000C4020000}"/>
    <cellStyle name="Normal 5 4 2" xfId="717" xr:uid="{00000000-0005-0000-0000-0000D9020000}"/>
    <cellStyle name="Normal 5 4 3" xfId="738" xr:uid="{00000000-0005-0000-0000-0000EE020000}"/>
    <cellStyle name="Normal 5 5" xfId="708" xr:uid="{00000000-0005-0000-0000-0000D0020000}"/>
    <cellStyle name="Normal 5 6" xfId="729" xr:uid="{00000000-0005-0000-0000-0000E5020000}"/>
    <cellStyle name="Normal 5 7" xfId="768" xr:uid="{00000000-0005-0000-0000-00000D030000}"/>
    <cellStyle name="Normal 5 8" xfId="480" xr:uid="{00000000-0005-0000-0000-0000E8010000}"/>
    <cellStyle name="Normal 5 9" xfId="957" xr:uid="{00000000-0005-0000-0000-0000CC030000}"/>
    <cellStyle name="Normal 50" xfId="1038" xr:uid="{00000000-0005-0000-0000-00001D040000}"/>
    <cellStyle name="Normal 50 2" xfId="1433" xr:uid="{00000000-0005-0000-0000-0000AA050000}"/>
    <cellStyle name="Normal 51" xfId="1434" xr:uid="{00000000-0005-0000-0000-0000AB050000}"/>
    <cellStyle name="Normal 51 10" xfId="6752" xr:uid="{00000000-0005-0000-0000-0000741A0000}"/>
    <cellStyle name="Normal 51 10 3" xfId="21854" xr:uid="{00000000-0005-0000-0000-000074550000}"/>
    <cellStyle name="Normal 51 12" xfId="16839" xr:uid="{00000000-0005-0000-0000-0000DD410000}"/>
    <cellStyle name="Normal 51 2" xfId="1718" xr:uid="{00000000-0005-0000-0000-0000C8060000}"/>
    <cellStyle name="Normal 51 2 11" xfId="16893" xr:uid="{00000000-0005-0000-0000-000013420000}"/>
    <cellStyle name="Normal 51 2 2" xfId="1826" xr:uid="{00000000-0005-0000-0000-000034070000}"/>
    <cellStyle name="Normal 51 2 2 10" xfId="16997" xr:uid="{00000000-0005-0000-0000-00007B420000}"/>
    <cellStyle name="Normal 51 2 2 2" xfId="2043" xr:uid="{00000000-0005-0000-0000-00000D080000}"/>
    <cellStyle name="Normal 51 2 2 2 2" xfId="2464" xr:uid="{00000000-0005-0000-0000-0000B2090000}"/>
    <cellStyle name="Normal 51 2 2 2 2 2" xfId="3303" xr:uid="{00000000-0005-0000-0000-0000F90C0000}"/>
    <cellStyle name="Normal 51 2 2 2 2 2 2" xfId="4992" xr:uid="{00000000-0005-0000-0000-000093130000}"/>
    <cellStyle name="Normal 51 2 2 2 2 2 2 2" xfId="15064" xr:uid="{00000000-0005-0000-0000-0000EC3A0000}"/>
    <cellStyle name="Normal 51 2 2 2 2 2 2 2 3" xfId="30160" xr:uid="{00000000-0005-0000-0000-0000E6750000}"/>
    <cellStyle name="Normal 51 2 2 2 2 2 2 3" xfId="10044" xr:uid="{00000000-0005-0000-0000-000050270000}"/>
    <cellStyle name="Normal 51 2 2 2 2 2 2 3 3" xfId="25143" xr:uid="{00000000-0005-0000-0000-00004D620000}"/>
    <cellStyle name="Normal 51 2 2 2 2 2 2 5" xfId="20130" xr:uid="{00000000-0005-0000-0000-0000B84E0000}"/>
    <cellStyle name="Normal 51 2 2 2 2 2 3" xfId="6683" xr:uid="{00000000-0005-0000-0000-00002F1A0000}"/>
    <cellStyle name="Normal 51 2 2 2 2 2 3 2" xfId="16735" xr:uid="{00000000-0005-0000-0000-000073410000}"/>
    <cellStyle name="Normal 51 2 2 2 2 2 3 3" xfId="11715" xr:uid="{00000000-0005-0000-0000-0000D72D0000}"/>
    <cellStyle name="Normal 51 2 2 2 2 2 3 3 3" xfId="26814" xr:uid="{00000000-0005-0000-0000-0000D4680000}"/>
    <cellStyle name="Normal 51 2 2 2 2 2 3 5" xfId="21801" xr:uid="{00000000-0005-0000-0000-00003F550000}"/>
    <cellStyle name="Normal 51 2 2 2 2 2 4" xfId="13393" xr:uid="{00000000-0005-0000-0000-000065340000}"/>
    <cellStyle name="Normal 51 2 2 2 2 2 4 3" xfId="28489" xr:uid="{00000000-0005-0000-0000-00005F6F0000}"/>
    <cellStyle name="Normal 51 2 2 2 2 2 5" xfId="8372" xr:uid="{00000000-0005-0000-0000-0000C8200000}"/>
    <cellStyle name="Normal 51 2 2 2 2 2 5 3" xfId="23472" xr:uid="{00000000-0005-0000-0000-0000C65B0000}"/>
    <cellStyle name="Normal 51 2 2 2 2 2 7" xfId="18459" xr:uid="{00000000-0005-0000-0000-000031480000}"/>
    <cellStyle name="Normal 51 2 2 2 2 3" xfId="4155" xr:uid="{00000000-0005-0000-0000-00004E100000}"/>
    <cellStyle name="Normal 51 2 2 2 2 3 2" xfId="14228" xr:uid="{00000000-0005-0000-0000-0000A8370000}"/>
    <cellStyle name="Normal 51 2 2 2 2 3 2 3" xfId="29324" xr:uid="{00000000-0005-0000-0000-0000A2720000}"/>
    <cellStyle name="Normal 51 2 2 2 2 3 3" xfId="9208" xr:uid="{00000000-0005-0000-0000-00000C240000}"/>
    <cellStyle name="Normal 51 2 2 2 2 3 3 3" xfId="24307" xr:uid="{00000000-0005-0000-0000-0000095F0000}"/>
    <cellStyle name="Normal 51 2 2 2 2 3 5" xfId="19294" xr:uid="{00000000-0005-0000-0000-0000744B0000}"/>
    <cellStyle name="Normal 51 2 2 2 2 4" xfId="5847" xr:uid="{00000000-0005-0000-0000-0000EB160000}"/>
    <cellStyle name="Normal 51 2 2 2 2 4 2" xfId="15899" xr:uid="{00000000-0005-0000-0000-00002F3E0000}"/>
    <cellStyle name="Normal 51 2 2 2 2 4 3" xfId="10879" xr:uid="{00000000-0005-0000-0000-0000932A0000}"/>
    <cellStyle name="Normal 51 2 2 2 2 4 3 3" xfId="25978" xr:uid="{00000000-0005-0000-0000-000090650000}"/>
    <cellStyle name="Normal 51 2 2 2 2 4 5" xfId="20965" xr:uid="{00000000-0005-0000-0000-0000FB510000}"/>
    <cellStyle name="Normal 51 2 2 2 2 5" xfId="12557" xr:uid="{00000000-0005-0000-0000-000021310000}"/>
    <cellStyle name="Normal 51 2 2 2 2 5 3" xfId="27653" xr:uid="{00000000-0005-0000-0000-00001B6C0000}"/>
    <cellStyle name="Normal 51 2 2 2 2 6" xfId="7536" xr:uid="{00000000-0005-0000-0000-0000841D0000}"/>
    <cellStyle name="Normal 51 2 2 2 2 6 3" xfId="22636" xr:uid="{00000000-0005-0000-0000-000082580000}"/>
    <cellStyle name="Normal 51 2 2 2 2 8" xfId="17623" xr:uid="{00000000-0005-0000-0000-0000ED440000}"/>
    <cellStyle name="Normal 51 2 2 2 3" xfId="2885" xr:uid="{00000000-0005-0000-0000-0000570B0000}"/>
    <cellStyle name="Normal 51 2 2 2 3 2" xfId="4574" xr:uid="{00000000-0005-0000-0000-0000F1110000}"/>
    <cellStyle name="Normal 51 2 2 2 3 2 2" xfId="14646" xr:uid="{00000000-0005-0000-0000-00004A390000}"/>
    <cellStyle name="Normal 51 2 2 2 3 2 2 3" xfId="29742" xr:uid="{00000000-0005-0000-0000-000044740000}"/>
    <cellStyle name="Normal 51 2 2 2 3 2 3" xfId="9626" xr:uid="{00000000-0005-0000-0000-0000AE250000}"/>
    <cellStyle name="Normal 51 2 2 2 3 2 3 3" xfId="24725" xr:uid="{00000000-0005-0000-0000-0000AB600000}"/>
    <cellStyle name="Normal 51 2 2 2 3 2 5" xfId="19712" xr:uid="{00000000-0005-0000-0000-0000164D0000}"/>
    <cellStyle name="Normal 51 2 2 2 3 3" xfId="6265" xr:uid="{00000000-0005-0000-0000-00008D180000}"/>
    <cellStyle name="Normal 51 2 2 2 3 3 2" xfId="16317" xr:uid="{00000000-0005-0000-0000-0000D13F0000}"/>
    <cellStyle name="Normal 51 2 2 2 3 3 3" xfId="11297" xr:uid="{00000000-0005-0000-0000-0000352C0000}"/>
    <cellStyle name="Normal 51 2 2 2 3 3 3 3" xfId="26396" xr:uid="{00000000-0005-0000-0000-000032670000}"/>
    <cellStyle name="Normal 51 2 2 2 3 3 5" xfId="21383" xr:uid="{00000000-0005-0000-0000-00009D530000}"/>
    <cellStyle name="Normal 51 2 2 2 3 4" xfId="12975" xr:uid="{00000000-0005-0000-0000-0000C3320000}"/>
    <cellStyle name="Normal 51 2 2 2 3 4 3" xfId="28071" xr:uid="{00000000-0005-0000-0000-0000BD6D0000}"/>
    <cellStyle name="Normal 51 2 2 2 3 5" xfId="7954" xr:uid="{00000000-0005-0000-0000-0000261F0000}"/>
    <cellStyle name="Normal 51 2 2 2 3 5 3" xfId="23054" xr:uid="{00000000-0005-0000-0000-0000245A0000}"/>
    <cellStyle name="Normal 51 2 2 2 3 7" xfId="18041" xr:uid="{00000000-0005-0000-0000-00008F460000}"/>
    <cellStyle name="Normal 51 2 2 2 4" xfId="3737" xr:uid="{00000000-0005-0000-0000-0000AC0E0000}"/>
    <cellStyle name="Normal 51 2 2 2 4 2" xfId="13810" xr:uid="{00000000-0005-0000-0000-000006360000}"/>
    <cellStyle name="Normal 51 2 2 2 4 2 3" xfId="28906" xr:uid="{00000000-0005-0000-0000-000000710000}"/>
    <cellStyle name="Normal 51 2 2 2 4 3" xfId="8790" xr:uid="{00000000-0005-0000-0000-00006A220000}"/>
    <cellStyle name="Normal 51 2 2 2 4 3 3" xfId="23889" xr:uid="{00000000-0005-0000-0000-0000675D0000}"/>
    <cellStyle name="Normal 51 2 2 2 4 5" xfId="18876" xr:uid="{00000000-0005-0000-0000-0000D2490000}"/>
    <cellStyle name="Normal 51 2 2 2 5" xfId="5429" xr:uid="{00000000-0005-0000-0000-000049150000}"/>
    <cellStyle name="Normal 51 2 2 2 5 2" xfId="15481" xr:uid="{00000000-0005-0000-0000-00008D3C0000}"/>
    <cellStyle name="Normal 51 2 2 2 5 2 3" xfId="30577" xr:uid="{00000000-0005-0000-0000-000087770000}"/>
    <cellStyle name="Normal 51 2 2 2 5 3" xfId="10461" xr:uid="{00000000-0005-0000-0000-0000F1280000}"/>
    <cellStyle name="Normal 51 2 2 2 5 3 3" xfId="25560" xr:uid="{00000000-0005-0000-0000-0000EE630000}"/>
    <cellStyle name="Normal 51 2 2 2 5 5" xfId="20547" xr:uid="{00000000-0005-0000-0000-000059500000}"/>
    <cellStyle name="Normal 51 2 2 2 6" xfId="12139" xr:uid="{00000000-0005-0000-0000-00007F2F0000}"/>
    <cellStyle name="Normal 51 2 2 2 6 3" xfId="27235" xr:uid="{00000000-0005-0000-0000-0000796A0000}"/>
    <cellStyle name="Normal 51 2 2 2 7" xfId="7118" xr:uid="{00000000-0005-0000-0000-0000E21B0000}"/>
    <cellStyle name="Normal 51 2 2 2 7 3" xfId="22218" xr:uid="{00000000-0005-0000-0000-0000E0560000}"/>
    <cellStyle name="Normal 51 2 2 2 9" xfId="17205" xr:uid="{00000000-0005-0000-0000-00004B430000}"/>
    <cellStyle name="Normal 51 2 2 3" xfId="2256" xr:uid="{00000000-0005-0000-0000-0000E2080000}"/>
    <cellStyle name="Normal 51 2 2 3 2" xfId="3095" xr:uid="{00000000-0005-0000-0000-0000290C0000}"/>
    <cellStyle name="Normal 51 2 2 3 2 2" xfId="4784" xr:uid="{00000000-0005-0000-0000-0000C3120000}"/>
    <cellStyle name="Normal 51 2 2 3 2 2 2" xfId="14856" xr:uid="{00000000-0005-0000-0000-00001C3A0000}"/>
    <cellStyle name="Normal 51 2 2 3 2 2 2 3" xfId="29952" xr:uid="{00000000-0005-0000-0000-000016750000}"/>
    <cellStyle name="Normal 51 2 2 3 2 2 3" xfId="9836" xr:uid="{00000000-0005-0000-0000-000080260000}"/>
    <cellStyle name="Normal 51 2 2 3 2 2 3 3" xfId="24935" xr:uid="{00000000-0005-0000-0000-00007D610000}"/>
    <cellStyle name="Normal 51 2 2 3 2 2 5" xfId="19922" xr:uid="{00000000-0005-0000-0000-0000E84D0000}"/>
    <cellStyle name="Normal 51 2 2 3 2 3" xfId="6475" xr:uid="{00000000-0005-0000-0000-00005F190000}"/>
    <cellStyle name="Normal 51 2 2 3 2 3 2" xfId="16527" xr:uid="{00000000-0005-0000-0000-0000A3400000}"/>
    <cellStyle name="Normal 51 2 2 3 2 3 3" xfId="11507" xr:uid="{00000000-0005-0000-0000-0000072D0000}"/>
    <cellStyle name="Normal 51 2 2 3 2 3 3 3" xfId="26606" xr:uid="{00000000-0005-0000-0000-000004680000}"/>
    <cellStyle name="Normal 51 2 2 3 2 3 5" xfId="21593" xr:uid="{00000000-0005-0000-0000-00006F540000}"/>
    <cellStyle name="Normal 51 2 2 3 2 4" xfId="13185" xr:uid="{00000000-0005-0000-0000-000095330000}"/>
    <cellStyle name="Normal 51 2 2 3 2 4 3" xfId="28281" xr:uid="{00000000-0005-0000-0000-00008F6E0000}"/>
    <cellStyle name="Normal 51 2 2 3 2 5" xfId="8164" xr:uid="{00000000-0005-0000-0000-0000F81F0000}"/>
    <cellStyle name="Normal 51 2 2 3 2 5 3" xfId="23264" xr:uid="{00000000-0005-0000-0000-0000F65A0000}"/>
    <cellStyle name="Normal 51 2 2 3 2 7" xfId="18251" xr:uid="{00000000-0005-0000-0000-000061470000}"/>
    <cellStyle name="Normal 51 2 2 3 3" xfId="3947" xr:uid="{00000000-0005-0000-0000-00007E0F0000}"/>
    <cellStyle name="Normal 51 2 2 3 3 2" xfId="14020" xr:uid="{00000000-0005-0000-0000-0000D8360000}"/>
    <cellStyle name="Normal 51 2 2 3 3 2 3" xfId="29116" xr:uid="{00000000-0005-0000-0000-0000D2710000}"/>
    <cellStyle name="Normal 51 2 2 3 3 3" xfId="9000" xr:uid="{00000000-0005-0000-0000-00003C230000}"/>
    <cellStyle name="Normal 51 2 2 3 3 3 3" xfId="24099" xr:uid="{00000000-0005-0000-0000-0000395E0000}"/>
    <cellStyle name="Normal 51 2 2 3 3 5" xfId="19086" xr:uid="{00000000-0005-0000-0000-0000A44A0000}"/>
    <cellStyle name="Normal 51 2 2 3 4" xfId="5639" xr:uid="{00000000-0005-0000-0000-00001B160000}"/>
    <cellStyle name="Normal 51 2 2 3 4 2" xfId="15691" xr:uid="{00000000-0005-0000-0000-00005F3D0000}"/>
    <cellStyle name="Normal 51 2 2 3 4 2 3" xfId="30787" xr:uid="{00000000-0005-0000-0000-000059780000}"/>
    <cellStyle name="Normal 51 2 2 3 4 3" xfId="10671" xr:uid="{00000000-0005-0000-0000-0000C3290000}"/>
    <cellStyle name="Normal 51 2 2 3 4 3 3" xfId="25770" xr:uid="{00000000-0005-0000-0000-0000C0640000}"/>
    <cellStyle name="Normal 51 2 2 3 4 5" xfId="20757" xr:uid="{00000000-0005-0000-0000-00002B510000}"/>
    <cellStyle name="Normal 51 2 2 3 5" xfId="12349" xr:uid="{00000000-0005-0000-0000-000051300000}"/>
    <cellStyle name="Normal 51 2 2 3 5 3" xfId="27445" xr:uid="{00000000-0005-0000-0000-00004B6B0000}"/>
    <cellStyle name="Normal 51 2 2 3 6" xfId="7328" xr:uid="{00000000-0005-0000-0000-0000B41C0000}"/>
    <cellStyle name="Normal 51 2 2 3 6 3" xfId="22428" xr:uid="{00000000-0005-0000-0000-0000B2570000}"/>
    <cellStyle name="Normal 51 2 2 3 8" xfId="17415" xr:uid="{00000000-0005-0000-0000-00001D440000}"/>
    <cellStyle name="Normal 51 2 2 4" xfId="2677" xr:uid="{00000000-0005-0000-0000-0000870A0000}"/>
    <cellStyle name="Normal 51 2 2 4 2" xfId="4366" xr:uid="{00000000-0005-0000-0000-000021110000}"/>
    <cellStyle name="Normal 51 2 2 4 2 2" xfId="14438" xr:uid="{00000000-0005-0000-0000-00007A380000}"/>
    <cellStyle name="Normal 51 2 2 4 2 2 3" xfId="29534" xr:uid="{00000000-0005-0000-0000-000074730000}"/>
    <cellStyle name="Normal 51 2 2 4 2 3" xfId="9418" xr:uid="{00000000-0005-0000-0000-0000DE240000}"/>
    <cellStyle name="Normal 51 2 2 4 2 3 3" xfId="24517" xr:uid="{00000000-0005-0000-0000-0000DB5F0000}"/>
    <cellStyle name="Normal 51 2 2 4 2 5" xfId="19504" xr:uid="{00000000-0005-0000-0000-0000464C0000}"/>
    <cellStyle name="Normal 51 2 2 4 3" xfId="6057" xr:uid="{00000000-0005-0000-0000-0000BD170000}"/>
    <cellStyle name="Normal 51 2 2 4 3 2" xfId="16109" xr:uid="{00000000-0005-0000-0000-0000013F0000}"/>
    <cellStyle name="Normal 51 2 2 4 3 3" xfId="11089" xr:uid="{00000000-0005-0000-0000-0000652B0000}"/>
    <cellStyle name="Normal 51 2 2 4 3 3 3" xfId="26188" xr:uid="{00000000-0005-0000-0000-000062660000}"/>
    <cellStyle name="Normal 51 2 2 4 3 5" xfId="21175" xr:uid="{00000000-0005-0000-0000-0000CD520000}"/>
    <cellStyle name="Normal 51 2 2 4 4" xfId="12767" xr:uid="{00000000-0005-0000-0000-0000F3310000}"/>
    <cellStyle name="Normal 51 2 2 4 4 3" xfId="27863" xr:uid="{00000000-0005-0000-0000-0000ED6C0000}"/>
    <cellStyle name="Normal 51 2 2 4 5" xfId="7746" xr:uid="{00000000-0005-0000-0000-0000561E0000}"/>
    <cellStyle name="Normal 51 2 2 4 5 3" xfId="22846" xr:uid="{00000000-0005-0000-0000-000054590000}"/>
    <cellStyle name="Normal 51 2 2 4 7" xfId="17833" xr:uid="{00000000-0005-0000-0000-0000BF450000}"/>
    <cellStyle name="Normal 51 2 2 5" xfId="3529" xr:uid="{00000000-0005-0000-0000-0000DC0D0000}"/>
    <cellStyle name="Normal 51 2 2 5 2" xfId="13602" xr:uid="{00000000-0005-0000-0000-000036350000}"/>
    <cellStyle name="Normal 51 2 2 5 2 3" xfId="28698" xr:uid="{00000000-0005-0000-0000-000030700000}"/>
    <cellStyle name="Normal 51 2 2 5 3" xfId="8582" xr:uid="{00000000-0005-0000-0000-00009A210000}"/>
    <cellStyle name="Normal 51 2 2 5 3 3" xfId="23681" xr:uid="{00000000-0005-0000-0000-0000975C0000}"/>
    <cellStyle name="Normal 51 2 2 5 5" xfId="18668" xr:uid="{00000000-0005-0000-0000-000002490000}"/>
    <cellStyle name="Normal 51 2 2 6" xfId="5221" xr:uid="{00000000-0005-0000-0000-000079140000}"/>
    <cellStyle name="Normal 51 2 2 6 2" xfId="15273" xr:uid="{00000000-0005-0000-0000-0000BD3B0000}"/>
    <cellStyle name="Normal 51 2 2 6 2 3" xfId="30369" xr:uid="{00000000-0005-0000-0000-0000B7760000}"/>
    <cellStyle name="Normal 51 2 2 6 3" xfId="10253" xr:uid="{00000000-0005-0000-0000-000021280000}"/>
    <cellStyle name="Normal 51 2 2 6 3 3" xfId="25352" xr:uid="{00000000-0005-0000-0000-00001E630000}"/>
    <cellStyle name="Normal 51 2 2 6 5" xfId="20339" xr:uid="{00000000-0005-0000-0000-0000894F0000}"/>
    <cellStyle name="Normal 51 2 2 7" xfId="11931" xr:uid="{00000000-0005-0000-0000-0000AF2E0000}"/>
    <cellStyle name="Normal 51 2 2 7 3" xfId="27027" xr:uid="{00000000-0005-0000-0000-0000A9690000}"/>
    <cellStyle name="Normal 51 2 2 8" xfId="6910" xr:uid="{00000000-0005-0000-0000-0000121B0000}"/>
    <cellStyle name="Normal 51 2 2 8 3" xfId="22010" xr:uid="{00000000-0005-0000-0000-000010560000}"/>
    <cellStyle name="Normal 51 2 3" xfId="1939" xr:uid="{00000000-0005-0000-0000-0000A5070000}"/>
    <cellStyle name="Normal 51 2 3 2" xfId="2360" xr:uid="{00000000-0005-0000-0000-00004A090000}"/>
    <cellStyle name="Normal 51 2 3 2 2" xfId="3199" xr:uid="{00000000-0005-0000-0000-0000910C0000}"/>
    <cellStyle name="Normal 51 2 3 2 2 2" xfId="4888" xr:uid="{00000000-0005-0000-0000-00002B130000}"/>
    <cellStyle name="Normal 51 2 3 2 2 2 2" xfId="14960" xr:uid="{00000000-0005-0000-0000-0000843A0000}"/>
    <cellStyle name="Normal 51 2 3 2 2 2 2 3" xfId="30056" xr:uid="{00000000-0005-0000-0000-00007E750000}"/>
    <cellStyle name="Normal 51 2 3 2 2 2 3" xfId="9940" xr:uid="{00000000-0005-0000-0000-0000E8260000}"/>
    <cellStyle name="Normal 51 2 3 2 2 2 3 3" xfId="25039" xr:uid="{00000000-0005-0000-0000-0000E5610000}"/>
    <cellStyle name="Normal 51 2 3 2 2 2 5" xfId="20026" xr:uid="{00000000-0005-0000-0000-0000504E0000}"/>
    <cellStyle name="Normal 51 2 3 2 2 3" xfId="6579" xr:uid="{00000000-0005-0000-0000-0000C7190000}"/>
    <cellStyle name="Normal 51 2 3 2 2 3 2" xfId="16631" xr:uid="{00000000-0005-0000-0000-00000B410000}"/>
    <cellStyle name="Normal 51 2 3 2 2 3 3" xfId="11611" xr:uid="{00000000-0005-0000-0000-00006F2D0000}"/>
    <cellStyle name="Normal 51 2 3 2 2 3 3 3" xfId="26710" xr:uid="{00000000-0005-0000-0000-00006C680000}"/>
    <cellStyle name="Normal 51 2 3 2 2 3 5" xfId="21697" xr:uid="{00000000-0005-0000-0000-0000D7540000}"/>
    <cellStyle name="Normal 51 2 3 2 2 4" xfId="13289" xr:uid="{00000000-0005-0000-0000-0000FD330000}"/>
    <cellStyle name="Normal 51 2 3 2 2 4 3" xfId="28385" xr:uid="{00000000-0005-0000-0000-0000F76E0000}"/>
    <cellStyle name="Normal 51 2 3 2 2 5" xfId="8268" xr:uid="{00000000-0005-0000-0000-000060200000}"/>
    <cellStyle name="Normal 51 2 3 2 2 5 3" xfId="23368" xr:uid="{00000000-0005-0000-0000-00005E5B0000}"/>
    <cellStyle name="Normal 51 2 3 2 2 7" xfId="18355" xr:uid="{00000000-0005-0000-0000-0000C9470000}"/>
    <cellStyle name="Normal 51 2 3 2 3" xfId="4051" xr:uid="{00000000-0005-0000-0000-0000E60F0000}"/>
    <cellStyle name="Normal 51 2 3 2 3 2" xfId="14124" xr:uid="{00000000-0005-0000-0000-000040370000}"/>
    <cellStyle name="Normal 51 2 3 2 3 2 3" xfId="29220" xr:uid="{00000000-0005-0000-0000-00003A720000}"/>
    <cellStyle name="Normal 51 2 3 2 3 3" xfId="9104" xr:uid="{00000000-0005-0000-0000-0000A4230000}"/>
    <cellStyle name="Normal 51 2 3 2 3 3 3" xfId="24203" xr:uid="{00000000-0005-0000-0000-0000A15E0000}"/>
    <cellStyle name="Normal 51 2 3 2 3 5" xfId="19190" xr:uid="{00000000-0005-0000-0000-00000C4B0000}"/>
    <cellStyle name="Normal 51 2 3 2 4" xfId="5743" xr:uid="{00000000-0005-0000-0000-000083160000}"/>
    <cellStyle name="Normal 51 2 3 2 4 2" xfId="15795" xr:uid="{00000000-0005-0000-0000-0000C73D0000}"/>
    <cellStyle name="Normal 51 2 3 2 4 2 3" xfId="30891" xr:uid="{00000000-0005-0000-0000-0000C1780000}"/>
    <cellStyle name="Normal 51 2 3 2 4 3" xfId="10775" xr:uid="{00000000-0005-0000-0000-00002B2A0000}"/>
    <cellStyle name="Normal 51 2 3 2 4 3 3" xfId="25874" xr:uid="{00000000-0005-0000-0000-000028650000}"/>
    <cellStyle name="Normal 51 2 3 2 4 5" xfId="20861" xr:uid="{00000000-0005-0000-0000-000093510000}"/>
    <cellStyle name="Normal 51 2 3 2 5" xfId="12453" xr:uid="{00000000-0005-0000-0000-0000B9300000}"/>
    <cellStyle name="Normal 51 2 3 2 5 3" xfId="27549" xr:uid="{00000000-0005-0000-0000-0000B36B0000}"/>
    <cellStyle name="Normal 51 2 3 2 6" xfId="7432" xr:uid="{00000000-0005-0000-0000-00001C1D0000}"/>
    <cellStyle name="Normal 51 2 3 2 6 3" xfId="22532" xr:uid="{00000000-0005-0000-0000-00001A580000}"/>
    <cellStyle name="Normal 51 2 3 2 8" xfId="17519" xr:uid="{00000000-0005-0000-0000-000085440000}"/>
    <cellStyle name="Normal 51 2 3 3" xfId="2781" xr:uid="{00000000-0005-0000-0000-0000EF0A0000}"/>
    <cellStyle name="Normal 51 2 3 3 2" xfId="4470" xr:uid="{00000000-0005-0000-0000-000089110000}"/>
    <cellStyle name="Normal 51 2 3 3 2 2" xfId="14542" xr:uid="{00000000-0005-0000-0000-0000E2380000}"/>
    <cellStyle name="Normal 51 2 3 3 2 2 3" xfId="29638" xr:uid="{00000000-0005-0000-0000-0000DC730000}"/>
    <cellStyle name="Normal 51 2 3 3 2 3" xfId="9522" xr:uid="{00000000-0005-0000-0000-000046250000}"/>
    <cellStyle name="Normal 51 2 3 3 2 3 3" xfId="24621" xr:uid="{00000000-0005-0000-0000-000043600000}"/>
    <cellStyle name="Normal 51 2 3 3 2 5" xfId="19608" xr:uid="{00000000-0005-0000-0000-0000AE4C0000}"/>
    <cellStyle name="Normal 51 2 3 3 3" xfId="6161" xr:uid="{00000000-0005-0000-0000-000025180000}"/>
    <cellStyle name="Normal 51 2 3 3 3 2" xfId="16213" xr:uid="{00000000-0005-0000-0000-0000693F0000}"/>
    <cellStyle name="Normal 51 2 3 3 3 3" xfId="11193" xr:uid="{00000000-0005-0000-0000-0000CD2B0000}"/>
    <cellStyle name="Normal 51 2 3 3 3 3 3" xfId="26292" xr:uid="{00000000-0005-0000-0000-0000CA660000}"/>
    <cellStyle name="Normal 51 2 3 3 3 5" xfId="21279" xr:uid="{00000000-0005-0000-0000-000035530000}"/>
    <cellStyle name="Normal 51 2 3 3 4" xfId="12871" xr:uid="{00000000-0005-0000-0000-00005B320000}"/>
    <cellStyle name="Normal 51 2 3 3 4 3" xfId="27967" xr:uid="{00000000-0005-0000-0000-0000556D0000}"/>
    <cellStyle name="Normal 51 2 3 3 5" xfId="7850" xr:uid="{00000000-0005-0000-0000-0000BE1E0000}"/>
    <cellStyle name="Normal 51 2 3 3 5 3" xfId="22950" xr:uid="{00000000-0005-0000-0000-0000BC590000}"/>
    <cellStyle name="Normal 51 2 3 3 7" xfId="17937" xr:uid="{00000000-0005-0000-0000-000027460000}"/>
    <cellStyle name="Normal 51 2 3 4" xfId="3633" xr:uid="{00000000-0005-0000-0000-0000440E0000}"/>
    <cellStyle name="Normal 51 2 3 4 2" xfId="13706" xr:uid="{00000000-0005-0000-0000-00009E350000}"/>
    <cellStyle name="Normal 51 2 3 4 2 3" xfId="28802" xr:uid="{00000000-0005-0000-0000-000098700000}"/>
    <cellStyle name="Normal 51 2 3 4 3" xfId="8686" xr:uid="{00000000-0005-0000-0000-000002220000}"/>
    <cellStyle name="Normal 51 2 3 4 3 3" xfId="23785" xr:uid="{00000000-0005-0000-0000-0000FF5C0000}"/>
    <cellStyle name="Normal 51 2 3 4 5" xfId="18772" xr:uid="{00000000-0005-0000-0000-00006A490000}"/>
    <cellStyle name="Normal 51 2 3 5" xfId="5325" xr:uid="{00000000-0005-0000-0000-0000E1140000}"/>
    <cellStyle name="Normal 51 2 3 5 2" xfId="15377" xr:uid="{00000000-0005-0000-0000-0000253C0000}"/>
    <cellStyle name="Normal 51 2 3 5 2 3" xfId="30473" xr:uid="{00000000-0005-0000-0000-00001F770000}"/>
    <cellStyle name="Normal 51 2 3 5 3" xfId="10357" xr:uid="{00000000-0005-0000-0000-000089280000}"/>
    <cellStyle name="Normal 51 2 3 5 3 3" xfId="25456" xr:uid="{00000000-0005-0000-0000-000086630000}"/>
    <cellStyle name="Normal 51 2 3 5 5" xfId="20443" xr:uid="{00000000-0005-0000-0000-0000F14F0000}"/>
    <cellStyle name="Normal 51 2 3 6" xfId="12035" xr:uid="{00000000-0005-0000-0000-0000172F0000}"/>
    <cellStyle name="Normal 51 2 3 6 3" xfId="27131" xr:uid="{00000000-0005-0000-0000-0000116A0000}"/>
    <cellStyle name="Normal 51 2 3 7" xfId="7014" xr:uid="{00000000-0005-0000-0000-00007A1B0000}"/>
    <cellStyle name="Normal 51 2 3 7 3" xfId="22114" xr:uid="{00000000-0005-0000-0000-000078560000}"/>
    <cellStyle name="Normal 51 2 3 9" xfId="17101" xr:uid="{00000000-0005-0000-0000-0000E3420000}"/>
    <cellStyle name="Normal 51 2 4" xfId="2152" xr:uid="{00000000-0005-0000-0000-00007A080000}"/>
    <cellStyle name="Normal 51 2 4 2" xfId="2991" xr:uid="{00000000-0005-0000-0000-0000C10B0000}"/>
    <cellStyle name="Normal 51 2 4 2 2" xfId="4680" xr:uid="{00000000-0005-0000-0000-00005B120000}"/>
    <cellStyle name="Normal 51 2 4 2 2 2" xfId="14752" xr:uid="{00000000-0005-0000-0000-0000B4390000}"/>
    <cellStyle name="Normal 51 2 4 2 2 2 3" xfId="29848" xr:uid="{00000000-0005-0000-0000-0000AE740000}"/>
    <cellStyle name="Normal 51 2 4 2 2 3" xfId="9732" xr:uid="{00000000-0005-0000-0000-000018260000}"/>
    <cellStyle name="Normal 51 2 4 2 2 3 3" xfId="24831" xr:uid="{00000000-0005-0000-0000-000015610000}"/>
    <cellStyle name="Normal 51 2 4 2 2 5" xfId="19818" xr:uid="{00000000-0005-0000-0000-0000804D0000}"/>
    <cellStyle name="Normal 51 2 4 2 3" xfId="6371" xr:uid="{00000000-0005-0000-0000-0000F7180000}"/>
    <cellStyle name="Normal 51 2 4 2 3 2" xfId="16423" xr:uid="{00000000-0005-0000-0000-00003B400000}"/>
    <cellStyle name="Normal 51 2 4 2 3 3" xfId="11403" xr:uid="{00000000-0005-0000-0000-00009F2C0000}"/>
    <cellStyle name="Normal 51 2 4 2 3 3 3" xfId="26502" xr:uid="{00000000-0005-0000-0000-00009C670000}"/>
    <cellStyle name="Normal 51 2 4 2 3 5" xfId="21489" xr:uid="{00000000-0005-0000-0000-000007540000}"/>
    <cellStyle name="Normal 51 2 4 2 4" xfId="13081" xr:uid="{00000000-0005-0000-0000-00002D330000}"/>
    <cellStyle name="Normal 51 2 4 2 4 3" xfId="28177" xr:uid="{00000000-0005-0000-0000-0000276E0000}"/>
    <cellStyle name="Normal 51 2 4 2 5" xfId="8060" xr:uid="{00000000-0005-0000-0000-0000901F0000}"/>
    <cellStyle name="Normal 51 2 4 2 5 3" xfId="23160" xr:uid="{00000000-0005-0000-0000-00008E5A0000}"/>
    <cellStyle name="Normal 51 2 4 2 7" xfId="18147" xr:uid="{00000000-0005-0000-0000-0000F9460000}"/>
    <cellStyle name="Normal 51 2 4 3" xfId="3843" xr:uid="{00000000-0005-0000-0000-0000160F0000}"/>
    <cellStyle name="Normal 51 2 4 3 2" xfId="13916" xr:uid="{00000000-0005-0000-0000-000070360000}"/>
    <cellStyle name="Normal 51 2 4 3 2 3" xfId="29012" xr:uid="{00000000-0005-0000-0000-00006A710000}"/>
    <cellStyle name="Normal 51 2 4 3 3" xfId="8896" xr:uid="{00000000-0005-0000-0000-0000D4220000}"/>
    <cellStyle name="Normal 51 2 4 3 3 3" xfId="23995" xr:uid="{00000000-0005-0000-0000-0000D15D0000}"/>
    <cellStyle name="Normal 51 2 4 3 5" xfId="18982" xr:uid="{00000000-0005-0000-0000-00003C4A0000}"/>
    <cellStyle name="Normal 51 2 4 4" xfId="5535" xr:uid="{00000000-0005-0000-0000-0000B3150000}"/>
    <cellStyle name="Normal 51 2 4 4 2" xfId="15587" xr:uid="{00000000-0005-0000-0000-0000F73C0000}"/>
    <cellStyle name="Normal 51 2 4 4 2 3" xfId="30683" xr:uid="{00000000-0005-0000-0000-0000F1770000}"/>
    <cellStyle name="Normal 51 2 4 4 3" xfId="10567" xr:uid="{00000000-0005-0000-0000-00005B290000}"/>
    <cellStyle name="Normal 51 2 4 4 3 3" xfId="25666" xr:uid="{00000000-0005-0000-0000-000058640000}"/>
    <cellStyle name="Normal 51 2 4 4 5" xfId="20653" xr:uid="{00000000-0005-0000-0000-0000C3500000}"/>
    <cellStyle name="Normal 51 2 4 5" xfId="12245" xr:uid="{00000000-0005-0000-0000-0000E92F0000}"/>
    <cellStyle name="Normal 51 2 4 5 3" xfId="27341" xr:uid="{00000000-0005-0000-0000-0000E36A0000}"/>
    <cellStyle name="Normal 51 2 4 6" xfId="7224" xr:uid="{00000000-0005-0000-0000-00004C1C0000}"/>
    <cellStyle name="Normal 51 2 4 6 3" xfId="22324" xr:uid="{00000000-0005-0000-0000-00004A570000}"/>
    <cellStyle name="Normal 51 2 4 8" xfId="17311" xr:uid="{00000000-0005-0000-0000-0000B5430000}"/>
    <cellStyle name="Normal 51 2 5" xfId="2573" xr:uid="{00000000-0005-0000-0000-00001F0A0000}"/>
    <cellStyle name="Normal 51 2 5 2" xfId="4262" xr:uid="{00000000-0005-0000-0000-0000B9100000}"/>
    <cellStyle name="Normal 51 2 5 2 2" xfId="14334" xr:uid="{00000000-0005-0000-0000-000012380000}"/>
    <cellStyle name="Normal 51 2 5 2 2 3" xfId="29430" xr:uid="{00000000-0005-0000-0000-00000C730000}"/>
    <cellStyle name="Normal 51 2 5 2 3" xfId="9314" xr:uid="{00000000-0005-0000-0000-000076240000}"/>
    <cellStyle name="Normal 51 2 5 2 3 3" xfId="24413" xr:uid="{00000000-0005-0000-0000-0000735F0000}"/>
    <cellStyle name="Normal 51 2 5 2 5" xfId="19400" xr:uid="{00000000-0005-0000-0000-0000DE4B0000}"/>
    <cellStyle name="Normal 51 2 5 3" xfId="5953" xr:uid="{00000000-0005-0000-0000-000055170000}"/>
    <cellStyle name="Normal 51 2 5 3 2" xfId="16005" xr:uid="{00000000-0005-0000-0000-0000993E0000}"/>
    <cellStyle name="Normal 51 2 5 3 3" xfId="10985" xr:uid="{00000000-0005-0000-0000-0000FD2A0000}"/>
    <cellStyle name="Normal 51 2 5 3 3 3" xfId="26084" xr:uid="{00000000-0005-0000-0000-0000FA650000}"/>
    <cellStyle name="Normal 51 2 5 3 5" xfId="21071" xr:uid="{00000000-0005-0000-0000-000065520000}"/>
    <cellStyle name="Normal 51 2 5 4" xfId="12663" xr:uid="{00000000-0005-0000-0000-00008B310000}"/>
    <cellStyle name="Normal 51 2 5 4 3" xfId="27759" xr:uid="{00000000-0005-0000-0000-0000856C0000}"/>
    <cellStyle name="Normal 51 2 5 5" xfId="7642" xr:uid="{00000000-0005-0000-0000-0000EE1D0000}"/>
    <cellStyle name="Normal 51 2 5 5 3" xfId="22742" xr:uid="{00000000-0005-0000-0000-0000EC580000}"/>
    <cellStyle name="Normal 51 2 5 7" xfId="17729" xr:uid="{00000000-0005-0000-0000-000057450000}"/>
    <cellStyle name="Normal 51 2 6" xfId="3425" xr:uid="{00000000-0005-0000-0000-0000740D0000}"/>
    <cellStyle name="Normal 51 2 6 2" xfId="13498" xr:uid="{00000000-0005-0000-0000-0000CE340000}"/>
    <cellStyle name="Normal 51 2 6 2 3" xfId="28594" xr:uid="{00000000-0005-0000-0000-0000C86F0000}"/>
    <cellStyle name="Normal 51 2 6 3" xfId="8478" xr:uid="{00000000-0005-0000-0000-000032210000}"/>
    <cellStyle name="Normal 51 2 6 3 3" xfId="23577" xr:uid="{00000000-0005-0000-0000-00002F5C0000}"/>
    <cellStyle name="Normal 51 2 6 5" xfId="18564" xr:uid="{00000000-0005-0000-0000-00009A480000}"/>
    <cellStyle name="Normal 51 2 7" xfId="5117" xr:uid="{00000000-0005-0000-0000-000011140000}"/>
    <cellStyle name="Normal 51 2 7 2" xfId="15169" xr:uid="{00000000-0005-0000-0000-0000553B0000}"/>
    <cellStyle name="Normal 51 2 7 2 3" xfId="30265" xr:uid="{00000000-0005-0000-0000-00004F760000}"/>
    <cellStyle name="Normal 51 2 7 3" xfId="10149" xr:uid="{00000000-0005-0000-0000-0000B9270000}"/>
    <cellStyle name="Normal 51 2 7 3 3" xfId="25248" xr:uid="{00000000-0005-0000-0000-0000B6620000}"/>
    <cellStyle name="Normal 51 2 7 5" xfId="20235" xr:uid="{00000000-0005-0000-0000-0000214F0000}"/>
    <cellStyle name="Normal 51 2 8" xfId="11827" xr:uid="{00000000-0005-0000-0000-0000472E0000}"/>
    <cellStyle name="Normal 51 2 8 3" xfId="26923" xr:uid="{00000000-0005-0000-0000-000041690000}"/>
    <cellStyle name="Normal 51 2 9" xfId="6806" xr:uid="{00000000-0005-0000-0000-0000AA1A0000}"/>
    <cellStyle name="Normal 51 2 9 3" xfId="21906" xr:uid="{00000000-0005-0000-0000-0000A8550000}"/>
    <cellStyle name="Normal 51 3" xfId="1772" xr:uid="{00000000-0005-0000-0000-0000FE060000}"/>
    <cellStyle name="Normal 51 3 10" xfId="16945" xr:uid="{00000000-0005-0000-0000-000047420000}"/>
    <cellStyle name="Normal 51 3 2" xfId="1991" xr:uid="{00000000-0005-0000-0000-0000D9070000}"/>
    <cellStyle name="Normal 51 3 2 2" xfId="2412" xr:uid="{00000000-0005-0000-0000-00007E090000}"/>
    <cellStyle name="Normal 51 3 2 2 2" xfId="3251" xr:uid="{00000000-0005-0000-0000-0000C50C0000}"/>
    <cellStyle name="Normal 51 3 2 2 2 2" xfId="4940" xr:uid="{00000000-0005-0000-0000-00005F130000}"/>
    <cellStyle name="Normal 51 3 2 2 2 2 2" xfId="15012" xr:uid="{00000000-0005-0000-0000-0000B83A0000}"/>
    <cellStyle name="Normal 51 3 2 2 2 2 2 3" xfId="30108" xr:uid="{00000000-0005-0000-0000-0000B2750000}"/>
    <cellStyle name="Normal 51 3 2 2 2 2 3" xfId="9992" xr:uid="{00000000-0005-0000-0000-00001C270000}"/>
    <cellStyle name="Normal 51 3 2 2 2 2 3 3" xfId="25091" xr:uid="{00000000-0005-0000-0000-000019620000}"/>
    <cellStyle name="Normal 51 3 2 2 2 2 5" xfId="20078" xr:uid="{00000000-0005-0000-0000-0000844E0000}"/>
    <cellStyle name="Normal 51 3 2 2 2 3" xfId="6631" xr:uid="{00000000-0005-0000-0000-0000FB190000}"/>
    <cellStyle name="Normal 51 3 2 2 2 3 2" xfId="16683" xr:uid="{00000000-0005-0000-0000-00003F410000}"/>
    <cellStyle name="Normal 51 3 2 2 2 3 3" xfId="11663" xr:uid="{00000000-0005-0000-0000-0000A32D0000}"/>
    <cellStyle name="Normal 51 3 2 2 2 3 3 3" xfId="26762" xr:uid="{00000000-0005-0000-0000-0000A0680000}"/>
    <cellStyle name="Normal 51 3 2 2 2 3 5" xfId="21749" xr:uid="{00000000-0005-0000-0000-00000B550000}"/>
    <cellStyle name="Normal 51 3 2 2 2 4" xfId="13341" xr:uid="{00000000-0005-0000-0000-000031340000}"/>
    <cellStyle name="Normal 51 3 2 2 2 4 3" xfId="28437" xr:uid="{00000000-0005-0000-0000-00002B6F0000}"/>
    <cellStyle name="Normal 51 3 2 2 2 5" xfId="8320" xr:uid="{00000000-0005-0000-0000-000094200000}"/>
    <cellStyle name="Normal 51 3 2 2 2 5 3" xfId="23420" xr:uid="{00000000-0005-0000-0000-0000925B0000}"/>
    <cellStyle name="Normal 51 3 2 2 2 7" xfId="18407" xr:uid="{00000000-0005-0000-0000-0000FD470000}"/>
    <cellStyle name="Normal 51 3 2 2 3" xfId="4103" xr:uid="{00000000-0005-0000-0000-00001A100000}"/>
    <cellStyle name="Normal 51 3 2 2 3 2" xfId="14176" xr:uid="{00000000-0005-0000-0000-000074370000}"/>
    <cellStyle name="Normal 51 3 2 2 3 2 3" xfId="29272" xr:uid="{00000000-0005-0000-0000-00006E720000}"/>
    <cellStyle name="Normal 51 3 2 2 3 3" xfId="9156" xr:uid="{00000000-0005-0000-0000-0000D8230000}"/>
    <cellStyle name="Normal 51 3 2 2 3 3 3" xfId="24255" xr:uid="{00000000-0005-0000-0000-0000D55E0000}"/>
    <cellStyle name="Normal 51 3 2 2 3 5" xfId="19242" xr:uid="{00000000-0005-0000-0000-0000404B0000}"/>
    <cellStyle name="Normal 51 3 2 2 4" xfId="5795" xr:uid="{00000000-0005-0000-0000-0000B7160000}"/>
    <cellStyle name="Normal 51 3 2 2 4 2" xfId="15847" xr:uid="{00000000-0005-0000-0000-0000FB3D0000}"/>
    <cellStyle name="Normal 51 3 2 2 4 3" xfId="10827" xr:uid="{00000000-0005-0000-0000-00005F2A0000}"/>
    <cellStyle name="Normal 51 3 2 2 4 3 3" xfId="25926" xr:uid="{00000000-0005-0000-0000-00005C650000}"/>
    <cellStyle name="Normal 51 3 2 2 4 5" xfId="20913" xr:uid="{00000000-0005-0000-0000-0000C7510000}"/>
    <cellStyle name="Normal 51 3 2 2 5" xfId="12505" xr:uid="{00000000-0005-0000-0000-0000ED300000}"/>
    <cellStyle name="Normal 51 3 2 2 5 3" xfId="27601" xr:uid="{00000000-0005-0000-0000-0000E76B0000}"/>
    <cellStyle name="Normal 51 3 2 2 6" xfId="7484" xr:uid="{00000000-0005-0000-0000-0000501D0000}"/>
    <cellStyle name="Normal 51 3 2 2 6 3" xfId="22584" xr:uid="{00000000-0005-0000-0000-00004E580000}"/>
    <cellStyle name="Normal 51 3 2 2 8" xfId="17571" xr:uid="{00000000-0005-0000-0000-0000B9440000}"/>
    <cellStyle name="Normal 51 3 2 3" xfId="2833" xr:uid="{00000000-0005-0000-0000-0000230B0000}"/>
    <cellStyle name="Normal 51 3 2 3 2" xfId="4522" xr:uid="{00000000-0005-0000-0000-0000BD110000}"/>
    <cellStyle name="Normal 51 3 2 3 2 2" xfId="14594" xr:uid="{00000000-0005-0000-0000-000016390000}"/>
    <cellStyle name="Normal 51 3 2 3 2 2 3" xfId="29690" xr:uid="{00000000-0005-0000-0000-000010740000}"/>
    <cellStyle name="Normal 51 3 2 3 2 3" xfId="9574" xr:uid="{00000000-0005-0000-0000-00007A250000}"/>
    <cellStyle name="Normal 51 3 2 3 2 3 3" xfId="24673" xr:uid="{00000000-0005-0000-0000-000077600000}"/>
    <cellStyle name="Normal 51 3 2 3 2 5" xfId="19660" xr:uid="{00000000-0005-0000-0000-0000E24C0000}"/>
    <cellStyle name="Normal 51 3 2 3 3" xfId="6213" xr:uid="{00000000-0005-0000-0000-000059180000}"/>
    <cellStyle name="Normal 51 3 2 3 3 2" xfId="16265" xr:uid="{00000000-0005-0000-0000-00009D3F0000}"/>
    <cellStyle name="Normal 51 3 2 3 3 3" xfId="11245" xr:uid="{00000000-0005-0000-0000-0000012C0000}"/>
    <cellStyle name="Normal 51 3 2 3 3 3 3" xfId="26344" xr:uid="{00000000-0005-0000-0000-0000FE660000}"/>
    <cellStyle name="Normal 51 3 2 3 3 5" xfId="21331" xr:uid="{00000000-0005-0000-0000-000069530000}"/>
    <cellStyle name="Normal 51 3 2 3 4" xfId="12923" xr:uid="{00000000-0005-0000-0000-00008F320000}"/>
    <cellStyle name="Normal 51 3 2 3 4 3" xfId="28019" xr:uid="{00000000-0005-0000-0000-0000896D0000}"/>
    <cellStyle name="Normal 51 3 2 3 5" xfId="7902" xr:uid="{00000000-0005-0000-0000-0000F21E0000}"/>
    <cellStyle name="Normal 51 3 2 3 5 3" xfId="23002" xr:uid="{00000000-0005-0000-0000-0000F0590000}"/>
    <cellStyle name="Normal 51 3 2 3 7" xfId="17989" xr:uid="{00000000-0005-0000-0000-00005B460000}"/>
    <cellStyle name="Normal 51 3 2 4" xfId="3685" xr:uid="{00000000-0005-0000-0000-0000780E0000}"/>
    <cellStyle name="Normal 51 3 2 4 2" xfId="13758" xr:uid="{00000000-0005-0000-0000-0000D2350000}"/>
    <cellStyle name="Normal 51 3 2 4 2 3" xfId="28854" xr:uid="{00000000-0005-0000-0000-0000CC700000}"/>
    <cellStyle name="Normal 51 3 2 4 3" xfId="8738" xr:uid="{00000000-0005-0000-0000-000036220000}"/>
    <cellStyle name="Normal 51 3 2 4 3 3" xfId="23837" xr:uid="{00000000-0005-0000-0000-0000335D0000}"/>
    <cellStyle name="Normal 51 3 2 4 5" xfId="18824" xr:uid="{00000000-0005-0000-0000-00009E490000}"/>
    <cellStyle name="Normal 51 3 2 5" xfId="5377" xr:uid="{00000000-0005-0000-0000-000015150000}"/>
    <cellStyle name="Normal 51 3 2 5 2" xfId="15429" xr:uid="{00000000-0005-0000-0000-0000593C0000}"/>
    <cellStyle name="Normal 51 3 2 5 2 3" xfId="30525" xr:uid="{00000000-0005-0000-0000-000053770000}"/>
    <cellStyle name="Normal 51 3 2 5 3" xfId="10409" xr:uid="{00000000-0005-0000-0000-0000BD280000}"/>
    <cellStyle name="Normal 51 3 2 5 3 3" xfId="25508" xr:uid="{00000000-0005-0000-0000-0000BA630000}"/>
    <cellStyle name="Normal 51 3 2 5 5" xfId="20495" xr:uid="{00000000-0005-0000-0000-000025500000}"/>
    <cellStyle name="Normal 51 3 2 6" xfId="12087" xr:uid="{00000000-0005-0000-0000-00004B2F0000}"/>
    <cellStyle name="Normal 51 3 2 6 3" xfId="27183" xr:uid="{00000000-0005-0000-0000-0000456A0000}"/>
    <cellStyle name="Normal 51 3 2 7" xfId="7066" xr:uid="{00000000-0005-0000-0000-0000AE1B0000}"/>
    <cellStyle name="Normal 51 3 2 7 3" xfId="22166" xr:uid="{00000000-0005-0000-0000-0000AC560000}"/>
    <cellStyle name="Normal 51 3 2 9" xfId="17153" xr:uid="{00000000-0005-0000-0000-000017430000}"/>
    <cellStyle name="Normal 51 3 3" xfId="2204" xr:uid="{00000000-0005-0000-0000-0000AE080000}"/>
    <cellStyle name="Normal 51 3 3 2" xfId="3043" xr:uid="{00000000-0005-0000-0000-0000F50B0000}"/>
    <cellStyle name="Normal 51 3 3 2 2" xfId="4732" xr:uid="{00000000-0005-0000-0000-00008F120000}"/>
    <cellStyle name="Normal 51 3 3 2 2 2" xfId="14804" xr:uid="{00000000-0005-0000-0000-0000E8390000}"/>
    <cellStyle name="Normal 51 3 3 2 2 2 3" xfId="29900" xr:uid="{00000000-0005-0000-0000-0000E2740000}"/>
    <cellStyle name="Normal 51 3 3 2 2 3" xfId="9784" xr:uid="{00000000-0005-0000-0000-00004C260000}"/>
    <cellStyle name="Normal 51 3 3 2 2 3 3" xfId="24883" xr:uid="{00000000-0005-0000-0000-000049610000}"/>
    <cellStyle name="Normal 51 3 3 2 2 5" xfId="19870" xr:uid="{00000000-0005-0000-0000-0000B44D0000}"/>
    <cellStyle name="Normal 51 3 3 2 3" xfId="6423" xr:uid="{00000000-0005-0000-0000-00002B190000}"/>
    <cellStyle name="Normal 51 3 3 2 3 2" xfId="16475" xr:uid="{00000000-0005-0000-0000-00006F400000}"/>
    <cellStyle name="Normal 51 3 3 2 3 3" xfId="11455" xr:uid="{00000000-0005-0000-0000-0000D32C0000}"/>
    <cellStyle name="Normal 51 3 3 2 3 3 3" xfId="26554" xr:uid="{00000000-0005-0000-0000-0000D0670000}"/>
    <cellStyle name="Normal 51 3 3 2 3 5" xfId="21541" xr:uid="{00000000-0005-0000-0000-00003B540000}"/>
    <cellStyle name="Normal 51 3 3 2 4" xfId="13133" xr:uid="{00000000-0005-0000-0000-000061330000}"/>
    <cellStyle name="Normal 51 3 3 2 4 3" xfId="28229" xr:uid="{00000000-0005-0000-0000-00005B6E0000}"/>
    <cellStyle name="Normal 51 3 3 2 5" xfId="8112" xr:uid="{00000000-0005-0000-0000-0000C41F0000}"/>
    <cellStyle name="Normal 51 3 3 2 5 3" xfId="23212" xr:uid="{00000000-0005-0000-0000-0000C25A0000}"/>
    <cellStyle name="Normal 51 3 3 2 7" xfId="18199" xr:uid="{00000000-0005-0000-0000-00002D470000}"/>
    <cellStyle name="Normal 51 3 3 3" xfId="3895" xr:uid="{00000000-0005-0000-0000-00004A0F0000}"/>
    <cellStyle name="Normal 51 3 3 3 2" xfId="13968" xr:uid="{00000000-0005-0000-0000-0000A4360000}"/>
    <cellStyle name="Normal 51 3 3 3 2 3" xfId="29064" xr:uid="{00000000-0005-0000-0000-00009E710000}"/>
    <cellStyle name="Normal 51 3 3 3 3" xfId="8948" xr:uid="{00000000-0005-0000-0000-000008230000}"/>
    <cellStyle name="Normal 51 3 3 3 3 3" xfId="24047" xr:uid="{00000000-0005-0000-0000-0000055E0000}"/>
    <cellStyle name="Normal 51 3 3 3 5" xfId="19034" xr:uid="{00000000-0005-0000-0000-0000704A0000}"/>
    <cellStyle name="Normal 51 3 3 4" xfId="5587" xr:uid="{00000000-0005-0000-0000-0000E7150000}"/>
    <cellStyle name="Normal 51 3 3 4 2" xfId="15639" xr:uid="{00000000-0005-0000-0000-00002B3D0000}"/>
    <cellStyle name="Normal 51 3 3 4 2 3" xfId="30735" xr:uid="{00000000-0005-0000-0000-000025780000}"/>
    <cellStyle name="Normal 51 3 3 4 3" xfId="10619" xr:uid="{00000000-0005-0000-0000-00008F290000}"/>
    <cellStyle name="Normal 51 3 3 4 3 3" xfId="25718" xr:uid="{00000000-0005-0000-0000-00008C640000}"/>
    <cellStyle name="Normal 51 3 3 4 5" xfId="20705" xr:uid="{00000000-0005-0000-0000-0000F7500000}"/>
    <cellStyle name="Normal 51 3 3 5" xfId="12297" xr:uid="{00000000-0005-0000-0000-00001D300000}"/>
    <cellStyle name="Normal 51 3 3 5 3" xfId="27393" xr:uid="{00000000-0005-0000-0000-0000176B0000}"/>
    <cellStyle name="Normal 51 3 3 6" xfId="7276" xr:uid="{00000000-0005-0000-0000-0000801C0000}"/>
    <cellStyle name="Normal 51 3 3 6 3" xfId="22376" xr:uid="{00000000-0005-0000-0000-00007E570000}"/>
    <cellStyle name="Normal 51 3 3 8" xfId="17363" xr:uid="{00000000-0005-0000-0000-0000E9430000}"/>
    <cellStyle name="Normal 51 3 4" xfId="2625" xr:uid="{00000000-0005-0000-0000-0000530A0000}"/>
    <cellStyle name="Normal 51 3 4 2" xfId="4314" xr:uid="{00000000-0005-0000-0000-0000ED100000}"/>
    <cellStyle name="Normal 51 3 4 2 2" xfId="14386" xr:uid="{00000000-0005-0000-0000-000046380000}"/>
    <cellStyle name="Normal 51 3 4 2 2 3" xfId="29482" xr:uid="{00000000-0005-0000-0000-000040730000}"/>
    <cellStyle name="Normal 51 3 4 2 3" xfId="9366" xr:uid="{00000000-0005-0000-0000-0000AA240000}"/>
    <cellStyle name="Normal 51 3 4 2 3 3" xfId="24465" xr:uid="{00000000-0005-0000-0000-0000A75F0000}"/>
    <cellStyle name="Normal 51 3 4 2 5" xfId="19452" xr:uid="{00000000-0005-0000-0000-0000124C0000}"/>
    <cellStyle name="Normal 51 3 4 3" xfId="6005" xr:uid="{00000000-0005-0000-0000-000089170000}"/>
    <cellStyle name="Normal 51 3 4 3 2" xfId="16057" xr:uid="{00000000-0005-0000-0000-0000CD3E0000}"/>
    <cellStyle name="Normal 51 3 4 3 3" xfId="11037" xr:uid="{00000000-0005-0000-0000-0000312B0000}"/>
    <cellStyle name="Normal 51 3 4 3 3 3" xfId="26136" xr:uid="{00000000-0005-0000-0000-00002E660000}"/>
    <cellStyle name="Normal 51 3 4 3 5" xfId="21123" xr:uid="{00000000-0005-0000-0000-000099520000}"/>
    <cellStyle name="Normal 51 3 4 4" xfId="12715" xr:uid="{00000000-0005-0000-0000-0000BF310000}"/>
    <cellStyle name="Normal 51 3 4 4 3" xfId="27811" xr:uid="{00000000-0005-0000-0000-0000B96C0000}"/>
    <cellStyle name="Normal 51 3 4 5" xfId="7694" xr:uid="{00000000-0005-0000-0000-0000221E0000}"/>
    <cellStyle name="Normal 51 3 4 5 3" xfId="22794" xr:uid="{00000000-0005-0000-0000-000020590000}"/>
    <cellStyle name="Normal 51 3 4 7" xfId="17781" xr:uid="{00000000-0005-0000-0000-00008B450000}"/>
    <cellStyle name="Normal 51 3 5" xfId="3477" xr:uid="{00000000-0005-0000-0000-0000A80D0000}"/>
    <cellStyle name="Normal 51 3 5 2" xfId="13550" xr:uid="{00000000-0005-0000-0000-000002350000}"/>
    <cellStyle name="Normal 51 3 5 2 3" xfId="28646" xr:uid="{00000000-0005-0000-0000-0000FC6F0000}"/>
    <cellStyle name="Normal 51 3 5 3" xfId="8530" xr:uid="{00000000-0005-0000-0000-000066210000}"/>
    <cellStyle name="Normal 51 3 5 3 3" xfId="23629" xr:uid="{00000000-0005-0000-0000-0000635C0000}"/>
    <cellStyle name="Normal 51 3 5 5" xfId="18616" xr:uid="{00000000-0005-0000-0000-0000CE480000}"/>
    <cellStyle name="Normal 51 3 6" xfId="5169" xr:uid="{00000000-0005-0000-0000-000045140000}"/>
    <cellStyle name="Normal 51 3 6 2" xfId="15221" xr:uid="{00000000-0005-0000-0000-0000893B0000}"/>
    <cellStyle name="Normal 51 3 6 2 3" xfId="30317" xr:uid="{00000000-0005-0000-0000-000083760000}"/>
    <cellStyle name="Normal 51 3 6 3" xfId="10201" xr:uid="{00000000-0005-0000-0000-0000ED270000}"/>
    <cellStyle name="Normal 51 3 6 3 3" xfId="25300" xr:uid="{00000000-0005-0000-0000-0000EA620000}"/>
    <cellStyle name="Normal 51 3 6 5" xfId="20287" xr:uid="{00000000-0005-0000-0000-0000554F0000}"/>
    <cellStyle name="Normal 51 3 7" xfId="11879" xr:uid="{00000000-0005-0000-0000-00007B2E0000}"/>
    <cellStyle name="Normal 51 3 7 3" xfId="26975" xr:uid="{00000000-0005-0000-0000-000075690000}"/>
    <cellStyle name="Normal 51 3 8" xfId="6858" xr:uid="{00000000-0005-0000-0000-0000DE1A0000}"/>
    <cellStyle name="Normal 51 3 8 3" xfId="21958" xr:uid="{00000000-0005-0000-0000-0000DC550000}"/>
    <cellStyle name="Normal 51 4" xfId="1885" xr:uid="{00000000-0005-0000-0000-00006F070000}"/>
    <cellStyle name="Normal 51 4 2" xfId="2308" xr:uid="{00000000-0005-0000-0000-000016090000}"/>
    <cellStyle name="Normal 51 4 2 2" xfId="3147" xr:uid="{00000000-0005-0000-0000-00005D0C0000}"/>
    <cellStyle name="Normal 51 4 2 2 2" xfId="4836" xr:uid="{00000000-0005-0000-0000-0000F7120000}"/>
    <cellStyle name="Normal 51 4 2 2 2 2" xfId="14908" xr:uid="{00000000-0005-0000-0000-0000503A0000}"/>
    <cellStyle name="Normal 51 4 2 2 2 2 3" xfId="30004" xr:uid="{00000000-0005-0000-0000-00004A750000}"/>
    <cellStyle name="Normal 51 4 2 2 2 3" xfId="9888" xr:uid="{00000000-0005-0000-0000-0000B4260000}"/>
    <cellStyle name="Normal 51 4 2 2 2 3 3" xfId="24987" xr:uid="{00000000-0005-0000-0000-0000B1610000}"/>
    <cellStyle name="Normal 51 4 2 2 2 5" xfId="19974" xr:uid="{00000000-0005-0000-0000-00001C4E0000}"/>
    <cellStyle name="Normal 51 4 2 2 3" xfId="6527" xr:uid="{00000000-0005-0000-0000-000093190000}"/>
    <cellStyle name="Normal 51 4 2 2 3 2" xfId="16579" xr:uid="{00000000-0005-0000-0000-0000D7400000}"/>
    <cellStyle name="Normal 51 4 2 2 3 3" xfId="11559" xr:uid="{00000000-0005-0000-0000-00003B2D0000}"/>
    <cellStyle name="Normal 51 4 2 2 3 3 3" xfId="26658" xr:uid="{00000000-0005-0000-0000-000038680000}"/>
    <cellStyle name="Normal 51 4 2 2 3 5" xfId="21645" xr:uid="{00000000-0005-0000-0000-0000A3540000}"/>
    <cellStyle name="Normal 51 4 2 2 4" xfId="13237" xr:uid="{00000000-0005-0000-0000-0000C9330000}"/>
    <cellStyle name="Normal 51 4 2 2 4 3" xfId="28333" xr:uid="{00000000-0005-0000-0000-0000C36E0000}"/>
    <cellStyle name="Normal 51 4 2 2 5" xfId="8216" xr:uid="{00000000-0005-0000-0000-00002C200000}"/>
    <cellStyle name="Normal 51 4 2 2 5 3" xfId="23316" xr:uid="{00000000-0005-0000-0000-00002A5B0000}"/>
    <cellStyle name="Normal 51 4 2 2 7" xfId="18303" xr:uid="{00000000-0005-0000-0000-000095470000}"/>
    <cellStyle name="Normal 51 4 2 3" xfId="3999" xr:uid="{00000000-0005-0000-0000-0000B20F0000}"/>
    <cellStyle name="Normal 51 4 2 3 2" xfId="14072" xr:uid="{00000000-0005-0000-0000-00000C370000}"/>
    <cellStyle name="Normal 51 4 2 3 2 3" xfId="29168" xr:uid="{00000000-0005-0000-0000-000006720000}"/>
    <cellStyle name="Normal 51 4 2 3 3" xfId="9052" xr:uid="{00000000-0005-0000-0000-000070230000}"/>
    <cellStyle name="Normal 51 4 2 3 3 3" xfId="24151" xr:uid="{00000000-0005-0000-0000-00006D5E0000}"/>
    <cellStyle name="Normal 51 4 2 3 5" xfId="19138" xr:uid="{00000000-0005-0000-0000-0000D84A0000}"/>
    <cellStyle name="Normal 51 4 2 4" xfId="5691" xr:uid="{00000000-0005-0000-0000-00004F160000}"/>
    <cellStyle name="Normal 51 4 2 4 2" xfId="15743" xr:uid="{00000000-0005-0000-0000-0000933D0000}"/>
    <cellStyle name="Normal 51 4 2 4 2 3" xfId="30839" xr:uid="{00000000-0005-0000-0000-00008D780000}"/>
    <cellStyle name="Normal 51 4 2 4 3" xfId="10723" xr:uid="{00000000-0005-0000-0000-0000F7290000}"/>
    <cellStyle name="Normal 51 4 2 4 3 3" xfId="25822" xr:uid="{00000000-0005-0000-0000-0000F4640000}"/>
    <cellStyle name="Normal 51 4 2 4 5" xfId="20809" xr:uid="{00000000-0005-0000-0000-00005F510000}"/>
    <cellStyle name="Normal 51 4 2 5" xfId="12401" xr:uid="{00000000-0005-0000-0000-000085300000}"/>
    <cellStyle name="Normal 51 4 2 5 3" xfId="27497" xr:uid="{00000000-0005-0000-0000-00007F6B0000}"/>
    <cellStyle name="Normal 51 4 2 6" xfId="7380" xr:uid="{00000000-0005-0000-0000-0000E81C0000}"/>
    <cellStyle name="Normal 51 4 2 6 3" xfId="22480" xr:uid="{00000000-0005-0000-0000-0000E6570000}"/>
    <cellStyle name="Normal 51 4 2 8" xfId="17467" xr:uid="{00000000-0005-0000-0000-000051440000}"/>
    <cellStyle name="Normal 51 4 3" xfId="2729" xr:uid="{00000000-0005-0000-0000-0000BB0A0000}"/>
    <cellStyle name="Normal 51 4 3 2" xfId="4418" xr:uid="{00000000-0005-0000-0000-000055110000}"/>
    <cellStyle name="Normal 51 4 3 2 2" xfId="14490" xr:uid="{00000000-0005-0000-0000-0000AE380000}"/>
    <cellStyle name="Normal 51 4 3 2 2 3" xfId="29586" xr:uid="{00000000-0005-0000-0000-0000A8730000}"/>
    <cellStyle name="Normal 51 4 3 2 3" xfId="9470" xr:uid="{00000000-0005-0000-0000-000012250000}"/>
    <cellStyle name="Normal 51 4 3 2 3 3" xfId="24569" xr:uid="{00000000-0005-0000-0000-00000F600000}"/>
    <cellStyle name="Normal 51 4 3 2 5" xfId="19556" xr:uid="{00000000-0005-0000-0000-00007A4C0000}"/>
    <cellStyle name="Normal 51 4 3 3" xfId="6109" xr:uid="{00000000-0005-0000-0000-0000F1170000}"/>
    <cellStyle name="Normal 51 4 3 3 2" xfId="16161" xr:uid="{00000000-0005-0000-0000-0000353F0000}"/>
    <cellStyle name="Normal 51 4 3 3 3" xfId="11141" xr:uid="{00000000-0005-0000-0000-0000992B0000}"/>
    <cellStyle name="Normal 51 4 3 3 3 3" xfId="26240" xr:uid="{00000000-0005-0000-0000-000096660000}"/>
    <cellStyle name="Normal 51 4 3 3 5" xfId="21227" xr:uid="{00000000-0005-0000-0000-000001530000}"/>
    <cellStyle name="Normal 51 4 3 4" xfId="12819" xr:uid="{00000000-0005-0000-0000-000027320000}"/>
    <cellStyle name="Normal 51 4 3 4 3" xfId="27915" xr:uid="{00000000-0005-0000-0000-0000216D0000}"/>
    <cellStyle name="Normal 51 4 3 5" xfId="7798" xr:uid="{00000000-0005-0000-0000-00008A1E0000}"/>
    <cellStyle name="Normal 51 4 3 5 3" xfId="22898" xr:uid="{00000000-0005-0000-0000-000088590000}"/>
    <cellStyle name="Normal 51 4 3 7" xfId="17885" xr:uid="{00000000-0005-0000-0000-0000F3450000}"/>
    <cellStyle name="Normal 51 4 4" xfId="3581" xr:uid="{00000000-0005-0000-0000-0000100E0000}"/>
    <cellStyle name="Normal 51 4 4 2" xfId="13654" xr:uid="{00000000-0005-0000-0000-00006A350000}"/>
    <cellStyle name="Normal 51 4 4 2 3" xfId="28750" xr:uid="{00000000-0005-0000-0000-000064700000}"/>
    <cellStyle name="Normal 51 4 4 3" xfId="8634" xr:uid="{00000000-0005-0000-0000-0000CE210000}"/>
    <cellStyle name="Normal 51 4 4 3 3" xfId="23733" xr:uid="{00000000-0005-0000-0000-0000CB5C0000}"/>
    <cellStyle name="Normal 51 4 4 5" xfId="18720" xr:uid="{00000000-0005-0000-0000-000036490000}"/>
    <cellStyle name="Normal 51 4 5" xfId="5273" xr:uid="{00000000-0005-0000-0000-0000AD140000}"/>
    <cellStyle name="Normal 51 4 5 2" xfId="15325" xr:uid="{00000000-0005-0000-0000-0000F13B0000}"/>
    <cellStyle name="Normal 51 4 5 2 3" xfId="30421" xr:uid="{00000000-0005-0000-0000-0000EB760000}"/>
    <cellStyle name="Normal 51 4 5 3" xfId="10305" xr:uid="{00000000-0005-0000-0000-000055280000}"/>
    <cellStyle name="Normal 51 4 5 3 3" xfId="25404" xr:uid="{00000000-0005-0000-0000-000052630000}"/>
    <cellStyle name="Normal 51 4 5 5" xfId="20391" xr:uid="{00000000-0005-0000-0000-0000BD4F0000}"/>
    <cellStyle name="Normal 51 4 6" xfId="11983" xr:uid="{00000000-0005-0000-0000-0000E32E0000}"/>
    <cellStyle name="Normal 51 4 6 3" xfId="27079" xr:uid="{00000000-0005-0000-0000-0000DD690000}"/>
    <cellStyle name="Normal 51 4 7" xfId="6962" xr:uid="{00000000-0005-0000-0000-0000461B0000}"/>
    <cellStyle name="Normal 51 4 7 3" xfId="22062" xr:uid="{00000000-0005-0000-0000-000044560000}"/>
    <cellStyle name="Normal 51 4 9" xfId="17049" xr:uid="{00000000-0005-0000-0000-0000AF420000}"/>
    <cellStyle name="Normal 51 5" xfId="2098" xr:uid="{00000000-0005-0000-0000-000044080000}"/>
    <cellStyle name="Normal 51 5 2" xfId="2939" xr:uid="{00000000-0005-0000-0000-00008D0B0000}"/>
    <cellStyle name="Normal 51 5 2 2" xfId="4628" xr:uid="{00000000-0005-0000-0000-000027120000}"/>
    <cellStyle name="Normal 51 5 2 2 2" xfId="14700" xr:uid="{00000000-0005-0000-0000-000080390000}"/>
    <cellStyle name="Normal 51 5 2 2 2 3" xfId="29796" xr:uid="{00000000-0005-0000-0000-00007A740000}"/>
    <cellStyle name="Normal 51 5 2 2 3" xfId="9680" xr:uid="{00000000-0005-0000-0000-0000E4250000}"/>
    <cellStyle name="Normal 51 5 2 2 3 3" xfId="24779" xr:uid="{00000000-0005-0000-0000-0000E1600000}"/>
    <cellStyle name="Normal 51 5 2 2 5" xfId="19766" xr:uid="{00000000-0005-0000-0000-00004C4D0000}"/>
    <cellStyle name="Normal 51 5 2 3" xfId="6319" xr:uid="{00000000-0005-0000-0000-0000C3180000}"/>
    <cellStyle name="Normal 51 5 2 3 2" xfId="16371" xr:uid="{00000000-0005-0000-0000-000007400000}"/>
    <cellStyle name="Normal 51 5 2 3 3" xfId="11351" xr:uid="{00000000-0005-0000-0000-00006B2C0000}"/>
    <cellStyle name="Normal 51 5 2 3 3 3" xfId="26450" xr:uid="{00000000-0005-0000-0000-000068670000}"/>
    <cellStyle name="Normal 51 5 2 3 5" xfId="21437" xr:uid="{00000000-0005-0000-0000-0000D3530000}"/>
    <cellStyle name="Normal 51 5 2 4" xfId="13029" xr:uid="{00000000-0005-0000-0000-0000F9320000}"/>
    <cellStyle name="Normal 51 5 2 4 3" xfId="28125" xr:uid="{00000000-0005-0000-0000-0000F36D0000}"/>
    <cellStyle name="Normal 51 5 2 5" xfId="8008" xr:uid="{00000000-0005-0000-0000-00005C1F0000}"/>
    <cellStyle name="Normal 51 5 2 5 3" xfId="23108" xr:uid="{00000000-0005-0000-0000-00005A5A0000}"/>
    <cellStyle name="Normal 51 5 2 7" xfId="18095" xr:uid="{00000000-0005-0000-0000-0000C5460000}"/>
    <cellStyle name="Normal 51 5 3" xfId="3791" xr:uid="{00000000-0005-0000-0000-0000E20E0000}"/>
    <cellStyle name="Normal 51 5 3 2" xfId="13864" xr:uid="{00000000-0005-0000-0000-00003C360000}"/>
    <cellStyle name="Normal 51 5 3 2 3" xfId="28960" xr:uid="{00000000-0005-0000-0000-000036710000}"/>
    <cellStyle name="Normal 51 5 3 3" xfId="8844" xr:uid="{00000000-0005-0000-0000-0000A0220000}"/>
    <cellStyle name="Normal 51 5 3 3 3" xfId="23943" xr:uid="{00000000-0005-0000-0000-00009D5D0000}"/>
    <cellStyle name="Normal 51 5 3 5" xfId="18930" xr:uid="{00000000-0005-0000-0000-0000084A0000}"/>
    <cellStyle name="Normal 51 5 4" xfId="5483" xr:uid="{00000000-0005-0000-0000-00007F150000}"/>
    <cellStyle name="Normal 51 5 4 2" xfId="15535" xr:uid="{00000000-0005-0000-0000-0000C33C0000}"/>
    <cellStyle name="Normal 51 5 4 2 3" xfId="30631" xr:uid="{00000000-0005-0000-0000-0000BD770000}"/>
    <cellStyle name="Normal 51 5 4 3" xfId="10515" xr:uid="{00000000-0005-0000-0000-000027290000}"/>
    <cellStyle name="Normal 51 5 4 3 3" xfId="25614" xr:uid="{00000000-0005-0000-0000-000024640000}"/>
    <cellStyle name="Normal 51 5 4 5" xfId="20601" xr:uid="{00000000-0005-0000-0000-00008F500000}"/>
    <cellStyle name="Normal 51 5 5" xfId="12193" xr:uid="{00000000-0005-0000-0000-0000B52F0000}"/>
    <cellStyle name="Normal 51 5 5 3" xfId="27289" xr:uid="{00000000-0005-0000-0000-0000AF6A0000}"/>
    <cellStyle name="Normal 51 5 6" xfId="7172" xr:uid="{00000000-0005-0000-0000-0000181C0000}"/>
    <cellStyle name="Normal 51 5 6 3" xfId="22272" xr:uid="{00000000-0005-0000-0000-000016570000}"/>
    <cellStyle name="Normal 51 5 8" xfId="17259" xr:uid="{00000000-0005-0000-0000-000081430000}"/>
    <cellStyle name="Normal 51 6" xfId="2519" xr:uid="{00000000-0005-0000-0000-0000E9090000}"/>
    <cellStyle name="Normal 51 6 2" xfId="4210" xr:uid="{00000000-0005-0000-0000-000085100000}"/>
    <cellStyle name="Normal 51 6 2 2" xfId="14282" xr:uid="{00000000-0005-0000-0000-0000DE370000}"/>
    <cellStyle name="Normal 51 6 2 2 3" xfId="29378" xr:uid="{00000000-0005-0000-0000-0000D8720000}"/>
    <cellStyle name="Normal 51 6 2 3" xfId="9262" xr:uid="{00000000-0005-0000-0000-000042240000}"/>
    <cellStyle name="Normal 51 6 2 3 3" xfId="24361" xr:uid="{00000000-0005-0000-0000-00003F5F0000}"/>
    <cellStyle name="Normal 51 6 2 5" xfId="19348" xr:uid="{00000000-0005-0000-0000-0000AA4B0000}"/>
    <cellStyle name="Normal 51 6 3" xfId="5901" xr:uid="{00000000-0005-0000-0000-000021170000}"/>
    <cellStyle name="Normal 51 6 3 2" xfId="15953" xr:uid="{00000000-0005-0000-0000-0000653E0000}"/>
    <cellStyle name="Normal 51 6 3 3" xfId="10933" xr:uid="{00000000-0005-0000-0000-0000C92A0000}"/>
    <cellStyle name="Normal 51 6 3 3 3" xfId="26032" xr:uid="{00000000-0005-0000-0000-0000C6650000}"/>
    <cellStyle name="Normal 51 6 3 5" xfId="21019" xr:uid="{00000000-0005-0000-0000-000031520000}"/>
    <cellStyle name="Normal 51 6 4" xfId="12611" xr:uid="{00000000-0005-0000-0000-000057310000}"/>
    <cellStyle name="Normal 51 6 4 3" xfId="27707" xr:uid="{00000000-0005-0000-0000-0000516C0000}"/>
    <cellStyle name="Normal 51 6 5" xfId="7590" xr:uid="{00000000-0005-0000-0000-0000BA1D0000}"/>
    <cellStyle name="Normal 51 6 5 3" xfId="22690" xr:uid="{00000000-0005-0000-0000-0000B8580000}"/>
    <cellStyle name="Normal 51 6 7" xfId="17677" xr:uid="{00000000-0005-0000-0000-000023450000}"/>
    <cellStyle name="Normal 51 7" xfId="3369" xr:uid="{00000000-0005-0000-0000-00003C0D0000}"/>
    <cellStyle name="Normal 51 7 2" xfId="13446" xr:uid="{00000000-0005-0000-0000-00009A340000}"/>
    <cellStyle name="Normal 51 7 2 3" xfId="28542" xr:uid="{00000000-0005-0000-0000-0000946F0000}"/>
    <cellStyle name="Normal 51 7 3" xfId="8426" xr:uid="{00000000-0005-0000-0000-0000FE200000}"/>
    <cellStyle name="Normal 51 7 3 3" xfId="23525" xr:uid="{00000000-0005-0000-0000-0000FB5B0000}"/>
    <cellStyle name="Normal 51 7 5" xfId="18512" xr:uid="{00000000-0005-0000-0000-000066480000}"/>
    <cellStyle name="Normal 51 8" xfId="5062" xr:uid="{00000000-0005-0000-0000-0000DA130000}"/>
    <cellStyle name="Normal 51 8 2" xfId="15117" xr:uid="{00000000-0005-0000-0000-0000213B0000}"/>
    <cellStyle name="Normal 51 8 2 3" xfId="30213" xr:uid="{00000000-0005-0000-0000-00001B760000}"/>
    <cellStyle name="Normal 51 8 3" xfId="10097" xr:uid="{00000000-0005-0000-0000-000085270000}"/>
    <cellStyle name="Normal 51 8 3 3" xfId="25196" xr:uid="{00000000-0005-0000-0000-000082620000}"/>
    <cellStyle name="Normal 51 8 5" xfId="20183" xr:uid="{00000000-0005-0000-0000-0000ED4E0000}"/>
    <cellStyle name="Normal 51 9" xfId="11773" xr:uid="{00000000-0005-0000-0000-0000112E0000}"/>
    <cellStyle name="Normal 51 9 3" xfId="26871" xr:uid="{00000000-0005-0000-0000-00000D690000}"/>
    <cellStyle name="Normal 52" xfId="1435" xr:uid="{00000000-0005-0000-0000-0000AC050000}"/>
    <cellStyle name="Normal 52 10" xfId="6753" xr:uid="{00000000-0005-0000-0000-0000751A0000}"/>
    <cellStyle name="Normal 52 10 3" xfId="21855" xr:uid="{00000000-0005-0000-0000-000075550000}"/>
    <cellStyle name="Normal 52 12" xfId="16840" xr:uid="{00000000-0005-0000-0000-0000DE410000}"/>
    <cellStyle name="Normal 52 2" xfId="1719" xr:uid="{00000000-0005-0000-0000-0000C9060000}"/>
    <cellStyle name="Normal 52 2 11" xfId="16894" xr:uid="{00000000-0005-0000-0000-000014420000}"/>
    <cellStyle name="Normal 52 2 2" xfId="1827" xr:uid="{00000000-0005-0000-0000-000035070000}"/>
    <cellStyle name="Normal 52 2 2 10" xfId="16998" xr:uid="{00000000-0005-0000-0000-00007C420000}"/>
    <cellStyle name="Normal 52 2 2 2" xfId="2044" xr:uid="{00000000-0005-0000-0000-00000E080000}"/>
    <cellStyle name="Normal 52 2 2 2 2" xfId="2465" xr:uid="{00000000-0005-0000-0000-0000B3090000}"/>
    <cellStyle name="Normal 52 2 2 2 2 2" xfId="3304" xr:uid="{00000000-0005-0000-0000-0000FA0C0000}"/>
    <cellStyle name="Normal 52 2 2 2 2 2 2" xfId="4993" xr:uid="{00000000-0005-0000-0000-000094130000}"/>
    <cellStyle name="Normal 52 2 2 2 2 2 2 2" xfId="15065" xr:uid="{00000000-0005-0000-0000-0000ED3A0000}"/>
    <cellStyle name="Normal 52 2 2 2 2 2 2 2 3" xfId="30161" xr:uid="{00000000-0005-0000-0000-0000E7750000}"/>
    <cellStyle name="Normal 52 2 2 2 2 2 2 3" xfId="10045" xr:uid="{00000000-0005-0000-0000-000051270000}"/>
    <cellStyle name="Normal 52 2 2 2 2 2 2 3 3" xfId="25144" xr:uid="{00000000-0005-0000-0000-00004E620000}"/>
    <cellStyle name="Normal 52 2 2 2 2 2 2 5" xfId="20131" xr:uid="{00000000-0005-0000-0000-0000B94E0000}"/>
    <cellStyle name="Normal 52 2 2 2 2 2 3" xfId="6684" xr:uid="{00000000-0005-0000-0000-0000301A0000}"/>
    <cellStyle name="Normal 52 2 2 2 2 2 3 2" xfId="16736" xr:uid="{00000000-0005-0000-0000-000074410000}"/>
    <cellStyle name="Normal 52 2 2 2 2 2 3 3" xfId="11716" xr:uid="{00000000-0005-0000-0000-0000D82D0000}"/>
    <cellStyle name="Normal 52 2 2 2 2 2 3 3 3" xfId="26815" xr:uid="{00000000-0005-0000-0000-0000D5680000}"/>
    <cellStyle name="Normal 52 2 2 2 2 2 3 5" xfId="21802" xr:uid="{00000000-0005-0000-0000-000040550000}"/>
    <cellStyle name="Normal 52 2 2 2 2 2 4" xfId="13394" xr:uid="{00000000-0005-0000-0000-000066340000}"/>
    <cellStyle name="Normal 52 2 2 2 2 2 4 3" xfId="28490" xr:uid="{00000000-0005-0000-0000-0000606F0000}"/>
    <cellStyle name="Normal 52 2 2 2 2 2 5" xfId="8373" xr:uid="{00000000-0005-0000-0000-0000C9200000}"/>
    <cellStyle name="Normal 52 2 2 2 2 2 5 3" xfId="23473" xr:uid="{00000000-0005-0000-0000-0000C75B0000}"/>
    <cellStyle name="Normal 52 2 2 2 2 2 7" xfId="18460" xr:uid="{00000000-0005-0000-0000-000032480000}"/>
    <cellStyle name="Normal 52 2 2 2 2 3" xfId="4156" xr:uid="{00000000-0005-0000-0000-00004F100000}"/>
    <cellStyle name="Normal 52 2 2 2 2 3 2" xfId="14229" xr:uid="{00000000-0005-0000-0000-0000A9370000}"/>
    <cellStyle name="Normal 52 2 2 2 2 3 2 3" xfId="29325" xr:uid="{00000000-0005-0000-0000-0000A3720000}"/>
    <cellStyle name="Normal 52 2 2 2 2 3 3" xfId="9209" xr:uid="{00000000-0005-0000-0000-00000D240000}"/>
    <cellStyle name="Normal 52 2 2 2 2 3 3 3" xfId="24308" xr:uid="{00000000-0005-0000-0000-00000A5F0000}"/>
    <cellStyle name="Normal 52 2 2 2 2 3 5" xfId="19295" xr:uid="{00000000-0005-0000-0000-0000754B0000}"/>
    <cellStyle name="Normal 52 2 2 2 2 4" xfId="5848" xr:uid="{00000000-0005-0000-0000-0000EC160000}"/>
    <cellStyle name="Normal 52 2 2 2 2 4 2" xfId="15900" xr:uid="{00000000-0005-0000-0000-0000303E0000}"/>
    <cellStyle name="Normal 52 2 2 2 2 4 3" xfId="10880" xr:uid="{00000000-0005-0000-0000-0000942A0000}"/>
    <cellStyle name="Normal 52 2 2 2 2 4 3 3" xfId="25979" xr:uid="{00000000-0005-0000-0000-000091650000}"/>
    <cellStyle name="Normal 52 2 2 2 2 4 5" xfId="20966" xr:uid="{00000000-0005-0000-0000-0000FC510000}"/>
    <cellStyle name="Normal 52 2 2 2 2 5" xfId="12558" xr:uid="{00000000-0005-0000-0000-000022310000}"/>
    <cellStyle name="Normal 52 2 2 2 2 5 3" xfId="27654" xr:uid="{00000000-0005-0000-0000-00001C6C0000}"/>
    <cellStyle name="Normal 52 2 2 2 2 6" xfId="7537" xr:uid="{00000000-0005-0000-0000-0000851D0000}"/>
    <cellStyle name="Normal 52 2 2 2 2 6 3" xfId="22637" xr:uid="{00000000-0005-0000-0000-000083580000}"/>
    <cellStyle name="Normal 52 2 2 2 2 8" xfId="17624" xr:uid="{00000000-0005-0000-0000-0000EE440000}"/>
    <cellStyle name="Normal 52 2 2 2 3" xfId="2886" xr:uid="{00000000-0005-0000-0000-0000580B0000}"/>
    <cellStyle name="Normal 52 2 2 2 3 2" xfId="4575" xr:uid="{00000000-0005-0000-0000-0000F2110000}"/>
    <cellStyle name="Normal 52 2 2 2 3 2 2" xfId="14647" xr:uid="{00000000-0005-0000-0000-00004B390000}"/>
    <cellStyle name="Normal 52 2 2 2 3 2 2 3" xfId="29743" xr:uid="{00000000-0005-0000-0000-000045740000}"/>
    <cellStyle name="Normal 52 2 2 2 3 2 3" xfId="9627" xr:uid="{00000000-0005-0000-0000-0000AF250000}"/>
    <cellStyle name="Normal 52 2 2 2 3 2 3 3" xfId="24726" xr:uid="{00000000-0005-0000-0000-0000AC600000}"/>
    <cellStyle name="Normal 52 2 2 2 3 2 5" xfId="19713" xr:uid="{00000000-0005-0000-0000-0000174D0000}"/>
    <cellStyle name="Normal 52 2 2 2 3 3" xfId="6266" xr:uid="{00000000-0005-0000-0000-00008E180000}"/>
    <cellStyle name="Normal 52 2 2 2 3 3 2" xfId="16318" xr:uid="{00000000-0005-0000-0000-0000D23F0000}"/>
    <cellStyle name="Normal 52 2 2 2 3 3 3" xfId="11298" xr:uid="{00000000-0005-0000-0000-0000362C0000}"/>
    <cellStyle name="Normal 52 2 2 2 3 3 3 3" xfId="26397" xr:uid="{00000000-0005-0000-0000-000033670000}"/>
    <cellStyle name="Normal 52 2 2 2 3 3 5" xfId="21384" xr:uid="{00000000-0005-0000-0000-00009E530000}"/>
    <cellStyle name="Normal 52 2 2 2 3 4" xfId="12976" xr:uid="{00000000-0005-0000-0000-0000C4320000}"/>
    <cellStyle name="Normal 52 2 2 2 3 4 3" xfId="28072" xr:uid="{00000000-0005-0000-0000-0000BE6D0000}"/>
    <cellStyle name="Normal 52 2 2 2 3 5" xfId="7955" xr:uid="{00000000-0005-0000-0000-0000271F0000}"/>
    <cellStyle name="Normal 52 2 2 2 3 5 3" xfId="23055" xr:uid="{00000000-0005-0000-0000-0000255A0000}"/>
    <cellStyle name="Normal 52 2 2 2 3 7" xfId="18042" xr:uid="{00000000-0005-0000-0000-000090460000}"/>
    <cellStyle name="Normal 52 2 2 2 4" xfId="3738" xr:uid="{00000000-0005-0000-0000-0000AD0E0000}"/>
    <cellStyle name="Normal 52 2 2 2 4 2" xfId="13811" xr:uid="{00000000-0005-0000-0000-000007360000}"/>
    <cellStyle name="Normal 52 2 2 2 4 2 3" xfId="28907" xr:uid="{00000000-0005-0000-0000-000001710000}"/>
    <cellStyle name="Normal 52 2 2 2 4 3" xfId="8791" xr:uid="{00000000-0005-0000-0000-00006B220000}"/>
    <cellStyle name="Normal 52 2 2 2 4 3 3" xfId="23890" xr:uid="{00000000-0005-0000-0000-0000685D0000}"/>
    <cellStyle name="Normal 52 2 2 2 4 5" xfId="18877" xr:uid="{00000000-0005-0000-0000-0000D3490000}"/>
    <cellStyle name="Normal 52 2 2 2 5" xfId="5430" xr:uid="{00000000-0005-0000-0000-00004A150000}"/>
    <cellStyle name="Normal 52 2 2 2 5 2" xfId="15482" xr:uid="{00000000-0005-0000-0000-00008E3C0000}"/>
    <cellStyle name="Normal 52 2 2 2 5 2 3" xfId="30578" xr:uid="{00000000-0005-0000-0000-000088770000}"/>
    <cellStyle name="Normal 52 2 2 2 5 3" xfId="10462" xr:uid="{00000000-0005-0000-0000-0000F2280000}"/>
    <cellStyle name="Normal 52 2 2 2 5 3 3" xfId="25561" xr:uid="{00000000-0005-0000-0000-0000EF630000}"/>
    <cellStyle name="Normal 52 2 2 2 5 5" xfId="20548" xr:uid="{00000000-0005-0000-0000-00005A500000}"/>
    <cellStyle name="Normal 52 2 2 2 6" xfId="12140" xr:uid="{00000000-0005-0000-0000-0000802F0000}"/>
    <cellStyle name="Normal 52 2 2 2 6 3" xfId="27236" xr:uid="{00000000-0005-0000-0000-00007A6A0000}"/>
    <cellStyle name="Normal 52 2 2 2 7" xfId="7119" xr:uid="{00000000-0005-0000-0000-0000E31B0000}"/>
    <cellStyle name="Normal 52 2 2 2 7 3" xfId="22219" xr:uid="{00000000-0005-0000-0000-0000E1560000}"/>
    <cellStyle name="Normal 52 2 2 2 9" xfId="17206" xr:uid="{00000000-0005-0000-0000-00004C430000}"/>
    <cellStyle name="Normal 52 2 2 3" xfId="2257" xr:uid="{00000000-0005-0000-0000-0000E3080000}"/>
    <cellStyle name="Normal 52 2 2 3 2" xfId="3096" xr:uid="{00000000-0005-0000-0000-00002A0C0000}"/>
    <cellStyle name="Normal 52 2 2 3 2 2" xfId="4785" xr:uid="{00000000-0005-0000-0000-0000C4120000}"/>
    <cellStyle name="Normal 52 2 2 3 2 2 2" xfId="14857" xr:uid="{00000000-0005-0000-0000-00001D3A0000}"/>
    <cellStyle name="Normal 52 2 2 3 2 2 2 3" xfId="29953" xr:uid="{00000000-0005-0000-0000-000017750000}"/>
    <cellStyle name="Normal 52 2 2 3 2 2 3" xfId="9837" xr:uid="{00000000-0005-0000-0000-000081260000}"/>
    <cellStyle name="Normal 52 2 2 3 2 2 3 3" xfId="24936" xr:uid="{00000000-0005-0000-0000-00007E610000}"/>
    <cellStyle name="Normal 52 2 2 3 2 2 5" xfId="19923" xr:uid="{00000000-0005-0000-0000-0000E94D0000}"/>
    <cellStyle name="Normal 52 2 2 3 2 3" xfId="6476" xr:uid="{00000000-0005-0000-0000-000060190000}"/>
    <cellStyle name="Normal 52 2 2 3 2 3 2" xfId="16528" xr:uid="{00000000-0005-0000-0000-0000A4400000}"/>
    <cellStyle name="Normal 52 2 2 3 2 3 3" xfId="11508" xr:uid="{00000000-0005-0000-0000-0000082D0000}"/>
    <cellStyle name="Normal 52 2 2 3 2 3 3 3" xfId="26607" xr:uid="{00000000-0005-0000-0000-000005680000}"/>
    <cellStyle name="Normal 52 2 2 3 2 3 5" xfId="21594" xr:uid="{00000000-0005-0000-0000-000070540000}"/>
    <cellStyle name="Normal 52 2 2 3 2 4" xfId="13186" xr:uid="{00000000-0005-0000-0000-000096330000}"/>
    <cellStyle name="Normal 52 2 2 3 2 4 3" xfId="28282" xr:uid="{00000000-0005-0000-0000-0000906E0000}"/>
    <cellStyle name="Normal 52 2 2 3 2 5" xfId="8165" xr:uid="{00000000-0005-0000-0000-0000F91F0000}"/>
    <cellStyle name="Normal 52 2 2 3 2 5 3" xfId="23265" xr:uid="{00000000-0005-0000-0000-0000F75A0000}"/>
    <cellStyle name="Normal 52 2 2 3 2 7" xfId="18252" xr:uid="{00000000-0005-0000-0000-000062470000}"/>
    <cellStyle name="Normal 52 2 2 3 3" xfId="3948" xr:uid="{00000000-0005-0000-0000-00007F0F0000}"/>
    <cellStyle name="Normal 52 2 2 3 3 2" xfId="14021" xr:uid="{00000000-0005-0000-0000-0000D9360000}"/>
    <cellStyle name="Normal 52 2 2 3 3 2 3" xfId="29117" xr:uid="{00000000-0005-0000-0000-0000D3710000}"/>
    <cellStyle name="Normal 52 2 2 3 3 3" xfId="9001" xr:uid="{00000000-0005-0000-0000-00003D230000}"/>
    <cellStyle name="Normal 52 2 2 3 3 3 3" xfId="24100" xr:uid="{00000000-0005-0000-0000-00003A5E0000}"/>
    <cellStyle name="Normal 52 2 2 3 3 5" xfId="19087" xr:uid="{00000000-0005-0000-0000-0000A54A0000}"/>
    <cellStyle name="Normal 52 2 2 3 4" xfId="5640" xr:uid="{00000000-0005-0000-0000-00001C160000}"/>
    <cellStyle name="Normal 52 2 2 3 4 2" xfId="15692" xr:uid="{00000000-0005-0000-0000-0000603D0000}"/>
    <cellStyle name="Normal 52 2 2 3 4 2 3" xfId="30788" xr:uid="{00000000-0005-0000-0000-00005A780000}"/>
    <cellStyle name="Normal 52 2 2 3 4 3" xfId="10672" xr:uid="{00000000-0005-0000-0000-0000C4290000}"/>
    <cellStyle name="Normal 52 2 2 3 4 3 3" xfId="25771" xr:uid="{00000000-0005-0000-0000-0000C1640000}"/>
    <cellStyle name="Normal 52 2 2 3 4 5" xfId="20758" xr:uid="{00000000-0005-0000-0000-00002C510000}"/>
    <cellStyle name="Normal 52 2 2 3 5" xfId="12350" xr:uid="{00000000-0005-0000-0000-000052300000}"/>
    <cellStyle name="Normal 52 2 2 3 5 3" xfId="27446" xr:uid="{00000000-0005-0000-0000-00004C6B0000}"/>
    <cellStyle name="Normal 52 2 2 3 6" xfId="7329" xr:uid="{00000000-0005-0000-0000-0000B51C0000}"/>
    <cellStyle name="Normal 52 2 2 3 6 3" xfId="22429" xr:uid="{00000000-0005-0000-0000-0000B3570000}"/>
    <cellStyle name="Normal 52 2 2 3 8" xfId="17416" xr:uid="{00000000-0005-0000-0000-00001E440000}"/>
    <cellStyle name="Normal 52 2 2 4" xfId="2678" xr:uid="{00000000-0005-0000-0000-0000880A0000}"/>
    <cellStyle name="Normal 52 2 2 4 2" xfId="4367" xr:uid="{00000000-0005-0000-0000-000022110000}"/>
    <cellStyle name="Normal 52 2 2 4 2 2" xfId="14439" xr:uid="{00000000-0005-0000-0000-00007B380000}"/>
    <cellStyle name="Normal 52 2 2 4 2 2 3" xfId="29535" xr:uid="{00000000-0005-0000-0000-000075730000}"/>
    <cellStyle name="Normal 52 2 2 4 2 3" xfId="9419" xr:uid="{00000000-0005-0000-0000-0000DF240000}"/>
    <cellStyle name="Normal 52 2 2 4 2 3 3" xfId="24518" xr:uid="{00000000-0005-0000-0000-0000DC5F0000}"/>
    <cellStyle name="Normal 52 2 2 4 2 5" xfId="19505" xr:uid="{00000000-0005-0000-0000-0000474C0000}"/>
    <cellStyle name="Normal 52 2 2 4 3" xfId="6058" xr:uid="{00000000-0005-0000-0000-0000BE170000}"/>
    <cellStyle name="Normal 52 2 2 4 3 2" xfId="16110" xr:uid="{00000000-0005-0000-0000-0000023F0000}"/>
    <cellStyle name="Normal 52 2 2 4 3 3" xfId="11090" xr:uid="{00000000-0005-0000-0000-0000662B0000}"/>
    <cellStyle name="Normal 52 2 2 4 3 3 3" xfId="26189" xr:uid="{00000000-0005-0000-0000-000063660000}"/>
    <cellStyle name="Normal 52 2 2 4 3 5" xfId="21176" xr:uid="{00000000-0005-0000-0000-0000CE520000}"/>
    <cellStyle name="Normal 52 2 2 4 4" xfId="12768" xr:uid="{00000000-0005-0000-0000-0000F4310000}"/>
    <cellStyle name="Normal 52 2 2 4 4 3" xfId="27864" xr:uid="{00000000-0005-0000-0000-0000EE6C0000}"/>
    <cellStyle name="Normal 52 2 2 4 5" xfId="7747" xr:uid="{00000000-0005-0000-0000-0000571E0000}"/>
    <cellStyle name="Normal 52 2 2 4 5 3" xfId="22847" xr:uid="{00000000-0005-0000-0000-000055590000}"/>
    <cellStyle name="Normal 52 2 2 4 7" xfId="17834" xr:uid="{00000000-0005-0000-0000-0000C0450000}"/>
    <cellStyle name="Normal 52 2 2 5" xfId="3530" xr:uid="{00000000-0005-0000-0000-0000DD0D0000}"/>
    <cellStyle name="Normal 52 2 2 5 2" xfId="13603" xr:uid="{00000000-0005-0000-0000-000037350000}"/>
    <cellStyle name="Normal 52 2 2 5 2 3" xfId="28699" xr:uid="{00000000-0005-0000-0000-000031700000}"/>
    <cellStyle name="Normal 52 2 2 5 3" xfId="8583" xr:uid="{00000000-0005-0000-0000-00009B210000}"/>
    <cellStyle name="Normal 52 2 2 5 3 3" xfId="23682" xr:uid="{00000000-0005-0000-0000-0000985C0000}"/>
    <cellStyle name="Normal 52 2 2 5 5" xfId="18669" xr:uid="{00000000-0005-0000-0000-000003490000}"/>
    <cellStyle name="Normal 52 2 2 6" xfId="5222" xr:uid="{00000000-0005-0000-0000-00007A140000}"/>
    <cellStyle name="Normal 52 2 2 6 2" xfId="15274" xr:uid="{00000000-0005-0000-0000-0000BE3B0000}"/>
    <cellStyle name="Normal 52 2 2 6 2 3" xfId="30370" xr:uid="{00000000-0005-0000-0000-0000B8760000}"/>
    <cellStyle name="Normal 52 2 2 6 3" xfId="10254" xr:uid="{00000000-0005-0000-0000-000022280000}"/>
    <cellStyle name="Normal 52 2 2 6 3 3" xfId="25353" xr:uid="{00000000-0005-0000-0000-00001F630000}"/>
    <cellStyle name="Normal 52 2 2 6 5" xfId="20340" xr:uid="{00000000-0005-0000-0000-00008A4F0000}"/>
    <cellStyle name="Normal 52 2 2 7" xfId="11932" xr:uid="{00000000-0005-0000-0000-0000B02E0000}"/>
    <cellStyle name="Normal 52 2 2 7 3" xfId="27028" xr:uid="{00000000-0005-0000-0000-0000AA690000}"/>
    <cellStyle name="Normal 52 2 2 8" xfId="6911" xr:uid="{00000000-0005-0000-0000-0000131B0000}"/>
    <cellStyle name="Normal 52 2 2 8 3" xfId="22011" xr:uid="{00000000-0005-0000-0000-000011560000}"/>
    <cellStyle name="Normal 52 2 3" xfId="1940" xr:uid="{00000000-0005-0000-0000-0000A6070000}"/>
    <cellStyle name="Normal 52 2 3 2" xfId="2361" xr:uid="{00000000-0005-0000-0000-00004B090000}"/>
    <cellStyle name="Normal 52 2 3 2 2" xfId="3200" xr:uid="{00000000-0005-0000-0000-0000920C0000}"/>
    <cellStyle name="Normal 52 2 3 2 2 2" xfId="4889" xr:uid="{00000000-0005-0000-0000-00002C130000}"/>
    <cellStyle name="Normal 52 2 3 2 2 2 2" xfId="14961" xr:uid="{00000000-0005-0000-0000-0000853A0000}"/>
    <cellStyle name="Normal 52 2 3 2 2 2 2 3" xfId="30057" xr:uid="{00000000-0005-0000-0000-00007F750000}"/>
    <cellStyle name="Normal 52 2 3 2 2 2 3" xfId="9941" xr:uid="{00000000-0005-0000-0000-0000E9260000}"/>
    <cellStyle name="Normal 52 2 3 2 2 2 3 3" xfId="25040" xr:uid="{00000000-0005-0000-0000-0000E6610000}"/>
    <cellStyle name="Normal 52 2 3 2 2 2 5" xfId="20027" xr:uid="{00000000-0005-0000-0000-0000514E0000}"/>
    <cellStyle name="Normal 52 2 3 2 2 3" xfId="6580" xr:uid="{00000000-0005-0000-0000-0000C8190000}"/>
    <cellStyle name="Normal 52 2 3 2 2 3 2" xfId="16632" xr:uid="{00000000-0005-0000-0000-00000C410000}"/>
    <cellStyle name="Normal 52 2 3 2 2 3 3" xfId="11612" xr:uid="{00000000-0005-0000-0000-0000702D0000}"/>
    <cellStyle name="Normal 52 2 3 2 2 3 3 3" xfId="26711" xr:uid="{00000000-0005-0000-0000-00006D680000}"/>
    <cellStyle name="Normal 52 2 3 2 2 3 5" xfId="21698" xr:uid="{00000000-0005-0000-0000-0000D8540000}"/>
    <cellStyle name="Normal 52 2 3 2 2 4" xfId="13290" xr:uid="{00000000-0005-0000-0000-0000FE330000}"/>
    <cellStyle name="Normal 52 2 3 2 2 4 3" xfId="28386" xr:uid="{00000000-0005-0000-0000-0000F86E0000}"/>
    <cellStyle name="Normal 52 2 3 2 2 5" xfId="8269" xr:uid="{00000000-0005-0000-0000-000061200000}"/>
    <cellStyle name="Normal 52 2 3 2 2 5 3" xfId="23369" xr:uid="{00000000-0005-0000-0000-00005F5B0000}"/>
    <cellStyle name="Normal 52 2 3 2 2 7" xfId="18356" xr:uid="{00000000-0005-0000-0000-0000CA470000}"/>
    <cellStyle name="Normal 52 2 3 2 3" xfId="4052" xr:uid="{00000000-0005-0000-0000-0000E70F0000}"/>
    <cellStyle name="Normal 52 2 3 2 3 2" xfId="14125" xr:uid="{00000000-0005-0000-0000-000041370000}"/>
    <cellStyle name="Normal 52 2 3 2 3 2 3" xfId="29221" xr:uid="{00000000-0005-0000-0000-00003B720000}"/>
    <cellStyle name="Normal 52 2 3 2 3 3" xfId="9105" xr:uid="{00000000-0005-0000-0000-0000A5230000}"/>
    <cellStyle name="Normal 52 2 3 2 3 3 3" xfId="24204" xr:uid="{00000000-0005-0000-0000-0000A25E0000}"/>
    <cellStyle name="Normal 52 2 3 2 3 5" xfId="19191" xr:uid="{00000000-0005-0000-0000-00000D4B0000}"/>
    <cellStyle name="Normal 52 2 3 2 4" xfId="5744" xr:uid="{00000000-0005-0000-0000-000084160000}"/>
    <cellStyle name="Normal 52 2 3 2 4 2" xfId="15796" xr:uid="{00000000-0005-0000-0000-0000C83D0000}"/>
    <cellStyle name="Normal 52 2 3 2 4 2 3" xfId="30892" xr:uid="{00000000-0005-0000-0000-0000C2780000}"/>
    <cellStyle name="Normal 52 2 3 2 4 3" xfId="10776" xr:uid="{00000000-0005-0000-0000-00002C2A0000}"/>
    <cellStyle name="Normal 52 2 3 2 4 3 3" xfId="25875" xr:uid="{00000000-0005-0000-0000-000029650000}"/>
    <cellStyle name="Normal 52 2 3 2 4 5" xfId="20862" xr:uid="{00000000-0005-0000-0000-000094510000}"/>
    <cellStyle name="Normal 52 2 3 2 5" xfId="12454" xr:uid="{00000000-0005-0000-0000-0000BA300000}"/>
    <cellStyle name="Normal 52 2 3 2 5 3" xfId="27550" xr:uid="{00000000-0005-0000-0000-0000B46B0000}"/>
    <cellStyle name="Normal 52 2 3 2 6" xfId="7433" xr:uid="{00000000-0005-0000-0000-00001D1D0000}"/>
    <cellStyle name="Normal 52 2 3 2 6 3" xfId="22533" xr:uid="{00000000-0005-0000-0000-00001B580000}"/>
    <cellStyle name="Normal 52 2 3 2 8" xfId="17520" xr:uid="{00000000-0005-0000-0000-000086440000}"/>
    <cellStyle name="Normal 52 2 3 3" xfId="2782" xr:uid="{00000000-0005-0000-0000-0000F00A0000}"/>
    <cellStyle name="Normal 52 2 3 3 2" xfId="4471" xr:uid="{00000000-0005-0000-0000-00008A110000}"/>
    <cellStyle name="Normal 52 2 3 3 2 2" xfId="14543" xr:uid="{00000000-0005-0000-0000-0000E3380000}"/>
    <cellStyle name="Normal 52 2 3 3 2 2 3" xfId="29639" xr:uid="{00000000-0005-0000-0000-0000DD730000}"/>
    <cellStyle name="Normal 52 2 3 3 2 3" xfId="9523" xr:uid="{00000000-0005-0000-0000-000047250000}"/>
    <cellStyle name="Normal 52 2 3 3 2 3 3" xfId="24622" xr:uid="{00000000-0005-0000-0000-000044600000}"/>
    <cellStyle name="Normal 52 2 3 3 2 5" xfId="19609" xr:uid="{00000000-0005-0000-0000-0000AF4C0000}"/>
    <cellStyle name="Normal 52 2 3 3 3" xfId="6162" xr:uid="{00000000-0005-0000-0000-000026180000}"/>
    <cellStyle name="Normal 52 2 3 3 3 2" xfId="16214" xr:uid="{00000000-0005-0000-0000-00006A3F0000}"/>
    <cellStyle name="Normal 52 2 3 3 3 3" xfId="11194" xr:uid="{00000000-0005-0000-0000-0000CE2B0000}"/>
    <cellStyle name="Normal 52 2 3 3 3 3 3" xfId="26293" xr:uid="{00000000-0005-0000-0000-0000CB660000}"/>
    <cellStyle name="Normal 52 2 3 3 3 5" xfId="21280" xr:uid="{00000000-0005-0000-0000-000036530000}"/>
    <cellStyle name="Normal 52 2 3 3 4" xfId="12872" xr:uid="{00000000-0005-0000-0000-00005C320000}"/>
    <cellStyle name="Normal 52 2 3 3 4 3" xfId="27968" xr:uid="{00000000-0005-0000-0000-0000566D0000}"/>
    <cellStyle name="Normal 52 2 3 3 5" xfId="7851" xr:uid="{00000000-0005-0000-0000-0000BF1E0000}"/>
    <cellStyle name="Normal 52 2 3 3 5 3" xfId="22951" xr:uid="{00000000-0005-0000-0000-0000BD590000}"/>
    <cellStyle name="Normal 52 2 3 3 7" xfId="17938" xr:uid="{00000000-0005-0000-0000-000028460000}"/>
    <cellStyle name="Normal 52 2 3 4" xfId="3634" xr:uid="{00000000-0005-0000-0000-0000450E0000}"/>
    <cellStyle name="Normal 52 2 3 4 2" xfId="13707" xr:uid="{00000000-0005-0000-0000-00009F350000}"/>
    <cellStyle name="Normal 52 2 3 4 2 3" xfId="28803" xr:uid="{00000000-0005-0000-0000-000099700000}"/>
    <cellStyle name="Normal 52 2 3 4 3" xfId="8687" xr:uid="{00000000-0005-0000-0000-000003220000}"/>
    <cellStyle name="Normal 52 2 3 4 3 3" xfId="23786" xr:uid="{00000000-0005-0000-0000-0000005D0000}"/>
    <cellStyle name="Normal 52 2 3 4 5" xfId="18773" xr:uid="{00000000-0005-0000-0000-00006B490000}"/>
    <cellStyle name="Normal 52 2 3 5" xfId="5326" xr:uid="{00000000-0005-0000-0000-0000E2140000}"/>
    <cellStyle name="Normal 52 2 3 5 2" xfId="15378" xr:uid="{00000000-0005-0000-0000-0000263C0000}"/>
    <cellStyle name="Normal 52 2 3 5 2 3" xfId="30474" xr:uid="{00000000-0005-0000-0000-000020770000}"/>
    <cellStyle name="Normal 52 2 3 5 3" xfId="10358" xr:uid="{00000000-0005-0000-0000-00008A280000}"/>
    <cellStyle name="Normal 52 2 3 5 3 3" xfId="25457" xr:uid="{00000000-0005-0000-0000-000087630000}"/>
    <cellStyle name="Normal 52 2 3 5 5" xfId="20444" xr:uid="{00000000-0005-0000-0000-0000F24F0000}"/>
    <cellStyle name="Normal 52 2 3 6" xfId="12036" xr:uid="{00000000-0005-0000-0000-0000182F0000}"/>
    <cellStyle name="Normal 52 2 3 6 3" xfId="27132" xr:uid="{00000000-0005-0000-0000-0000126A0000}"/>
    <cellStyle name="Normal 52 2 3 7" xfId="7015" xr:uid="{00000000-0005-0000-0000-00007B1B0000}"/>
    <cellStyle name="Normal 52 2 3 7 3" xfId="22115" xr:uid="{00000000-0005-0000-0000-000079560000}"/>
    <cellStyle name="Normal 52 2 3 9" xfId="17102" xr:uid="{00000000-0005-0000-0000-0000E4420000}"/>
    <cellStyle name="Normal 52 2 4" xfId="2153" xr:uid="{00000000-0005-0000-0000-00007B080000}"/>
    <cellStyle name="Normal 52 2 4 2" xfId="2992" xr:uid="{00000000-0005-0000-0000-0000C20B0000}"/>
    <cellStyle name="Normal 52 2 4 2 2" xfId="4681" xr:uid="{00000000-0005-0000-0000-00005C120000}"/>
    <cellStyle name="Normal 52 2 4 2 2 2" xfId="14753" xr:uid="{00000000-0005-0000-0000-0000B5390000}"/>
    <cellStyle name="Normal 52 2 4 2 2 2 3" xfId="29849" xr:uid="{00000000-0005-0000-0000-0000AF740000}"/>
    <cellStyle name="Normal 52 2 4 2 2 3" xfId="9733" xr:uid="{00000000-0005-0000-0000-000019260000}"/>
    <cellStyle name="Normal 52 2 4 2 2 3 3" xfId="24832" xr:uid="{00000000-0005-0000-0000-000016610000}"/>
    <cellStyle name="Normal 52 2 4 2 2 5" xfId="19819" xr:uid="{00000000-0005-0000-0000-0000814D0000}"/>
    <cellStyle name="Normal 52 2 4 2 3" xfId="6372" xr:uid="{00000000-0005-0000-0000-0000F8180000}"/>
    <cellStyle name="Normal 52 2 4 2 3 2" xfId="16424" xr:uid="{00000000-0005-0000-0000-00003C400000}"/>
    <cellStyle name="Normal 52 2 4 2 3 3" xfId="11404" xr:uid="{00000000-0005-0000-0000-0000A02C0000}"/>
    <cellStyle name="Normal 52 2 4 2 3 3 3" xfId="26503" xr:uid="{00000000-0005-0000-0000-00009D670000}"/>
    <cellStyle name="Normal 52 2 4 2 3 5" xfId="21490" xr:uid="{00000000-0005-0000-0000-000008540000}"/>
    <cellStyle name="Normal 52 2 4 2 4" xfId="13082" xr:uid="{00000000-0005-0000-0000-00002E330000}"/>
    <cellStyle name="Normal 52 2 4 2 4 3" xfId="28178" xr:uid="{00000000-0005-0000-0000-0000286E0000}"/>
    <cellStyle name="Normal 52 2 4 2 5" xfId="8061" xr:uid="{00000000-0005-0000-0000-0000911F0000}"/>
    <cellStyle name="Normal 52 2 4 2 5 3" xfId="23161" xr:uid="{00000000-0005-0000-0000-00008F5A0000}"/>
    <cellStyle name="Normal 52 2 4 2 7" xfId="18148" xr:uid="{00000000-0005-0000-0000-0000FA460000}"/>
    <cellStyle name="Normal 52 2 4 3" xfId="3844" xr:uid="{00000000-0005-0000-0000-0000170F0000}"/>
    <cellStyle name="Normal 52 2 4 3 2" xfId="13917" xr:uid="{00000000-0005-0000-0000-000071360000}"/>
    <cellStyle name="Normal 52 2 4 3 2 3" xfId="29013" xr:uid="{00000000-0005-0000-0000-00006B710000}"/>
    <cellStyle name="Normal 52 2 4 3 3" xfId="8897" xr:uid="{00000000-0005-0000-0000-0000D5220000}"/>
    <cellStyle name="Normal 52 2 4 3 3 3" xfId="23996" xr:uid="{00000000-0005-0000-0000-0000D25D0000}"/>
    <cellStyle name="Normal 52 2 4 3 5" xfId="18983" xr:uid="{00000000-0005-0000-0000-00003D4A0000}"/>
    <cellStyle name="Normal 52 2 4 4" xfId="5536" xr:uid="{00000000-0005-0000-0000-0000B4150000}"/>
    <cellStyle name="Normal 52 2 4 4 2" xfId="15588" xr:uid="{00000000-0005-0000-0000-0000F83C0000}"/>
    <cellStyle name="Normal 52 2 4 4 2 3" xfId="30684" xr:uid="{00000000-0005-0000-0000-0000F2770000}"/>
    <cellStyle name="Normal 52 2 4 4 3" xfId="10568" xr:uid="{00000000-0005-0000-0000-00005C290000}"/>
    <cellStyle name="Normal 52 2 4 4 3 3" xfId="25667" xr:uid="{00000000-0005-0000-0000-000059640000}"/>
    <cellStyle name="Normal 52 2 4 4 5" xfId="20654" xr:uid="{00000000-0005-0000-0000-0000C4500000}"/>
    <cellStyle name="Normal 52 2 4 5" xfId="12246" xr:uid="{00000000-0005-0000-0000-0000EA2F0000}"/>
    <cellStyle name="Normal 52 2 4 5 3" xfId="27342" xr:uid="{00000000-0005-0000-0000-0000E46A0000}"/>
    <cellStyle name="Normal 52 2 4 6" xfId="7225" xr:uid="{00000000-0005-0000-0000-00004D1C0000}"/>
    <cellStyle name="Normal 52 2 4 6 3" xfId="22325" xr:uid="{00000000-0005-0000-0000-00004B570000}"/>
    <cellStyle name="Normal 52 2 4 8" xfId="17312" xr:uid="{00000000-0005-0000-0000-0000B6430000}"/>
    <cellStyle name="Normal 52 2 5" xfId="2574" xr:uid="{00000000-0005-0000-0000-0000200A0000}"/>
    <cellStyle name="Normal 52 2 5 2" xfId="4263" xr:uid="{00000000-0005-0000-0000-0000BA100000}"/>
    <cellStyle name="Normal 52 2 5 2 2" xfId="14335" xr:uid="{00000000-0005-0000-0000-000013380000}"/>
    <cellStyle name="Normal 52 2 5 2 2 3" xfId="29431" xr:uid="{00000000-0005-0000-0000-00000D730000}"/>
    <cellStyle name="Normal 52 2 5 2 3" xfId="9315" xr:uid="{00000000-0005-0000-0000-000077240000}"/>
    <cellStyle name="Normal 52 2 5 2 3 3" xfId="24414" xr:uid="{00000000-0005-0000-0000-0000745F0000}"/>
    <cellStyle name="Normal 52 2 5 2 5" xfId="19401" xr:uid="{00000000-0005-0000-0000-0000DF4B0000}"/>
    <cellStyle name="Normal 52 2 5 3" xfId="5954" xr:uid="{00000000-0005-0000-0000-000056170000}"/>
    <cellStyle name="Normal 52 2 5 3 2" xfId="16006" xr:uid="{00000000-0005-0000-0000-00009A3E0000}"/>
    <cellStyle name="Normal 52 2 5 3 3" xfId="10986" xr:uid="{00000000-0005-0000-0000-0000FE2A0000}"/>
    <cellStyle name="Normal 52 2 5 3 3 3" xfId="26085" xr:uid="{00000000-0005-0000-0000-0000FB650000}"/>
    <cellStyle name="Normal 52 2 5 3 5" xfId="21072" xr:uid="{00000000-0005-0000-0000-000066520000}"/>
    <cellStyle name="Normal 52 2 5 4" xfId="12664" xr:uid="{00000000-0005-0000-0000-00008C310000}"/>
    <cellStyle name="Normal 52 2 5 4 3" xfId="27760" xr:uid="{00000000-0005-0000-0000-0000866C0000}"/>
    <cellStyle name="Normal 52 2 5 5" xfId="7643" xr:uid="{00000000-0005-0000-0000-0000EF1D0000}"/>
    <cellStyle name="Normal 52 2 5 5 3" xfId="22743" xr:uid="{00000000-0005-0000-0000-0000ED580000}"/>
    <cellStyle name="Normal 52 2 5 7" xfId="17730" xr:uid="{00000000-0005-0000-0000-000058450000}"/>
    <cellStyle name="Normal 52 2 6" xfId="3426" xr:uid="{00000000-0005-0000-0000-0000750D0000}"/>
    <cellStyle name="Normal 52 2 6 2" xfId="13499" xr:uid="{00000000-0005-0000-0000-0000CF340000}"/>
    <cellStyle name="Normal 52 2 6 2 3" xfId="28595" xr:uid="{00000000-0005-0000-0000-0000C96F0000}"/>
    <cellStyle name="Normal 52 2 6 3" xfId="8479" xr:uid="{00000000-0005-0000-0000-000033210000}"/>
    <cellStyle name="Normal 52 2 6 3 3" xfId="23578" xr:uid="{00000000-0005-0000-0000-0000305C0000}"/>
    <cellStyle name="Normal 52 2 6 5" xfId="18565" xr:uid="{00000000-0005-0000-0000-00009B480000}"/>
    <cellStyle name="Normal 52 2 7" xfId="5118" xr:uid="{00000000-0005-0000-0000-000012140000}"/>
    <cellStyle name="Normal 52 2 7 2" xfId="15170" xr:uid="{00000000-0005-0000-0000-0000563B0000}"/>
    <cellStyle name="Normal 52 2 7 2 3" xfId="30266" xr:uid="{00000000-0005-0000-0000-000050760000}"/>
    <cellStyle name="Normal 52 2 7 3" xfId="10150" xr:uid="{00000000-0005-0000-0000-0000BA270000}"/>
    <cellStyle name="Normal 52 2 7 3 3" xfId="25249" xr:uid="{00000000-0005-0000-0000-0000B7620000}"/>
    <cellStyle name="Normal 52 2 7 5" xfId="20236" xr:uid="{00000000-0005-0000-0000-0000224F0000}"/>
    <cellStyle name="Normal 52 2 8" xfId="11828" xr:uid="{00000000-0005-0000-0000-0000482E0000}"/>
    <cellStyle name="Normal 52 2 8 3" xfId="26924" xr:uid="{00000000-0005-0000-0000-000042690000}"/>
    <cellStyle name="Normal 52 2 9" xfId="6807" xr:uid="{00000000-0005-0000-0000-0000AB1A0000}"/>
    <cellStyle name="Normal 52 2 9 3" xfId="21907" xr:uid="{00000000-0005-0000-0000-0000A9550000}"/>
    <cellStyle name="Normal 52 3" xfId="1773" xr:uid="{00000000-0005-0000-0000-0000FF060000}"/>
    <cellStyle name="Normal 52 3 10" xfId="16946" xr:uid="{00000000-0005-0000-0000-000048420000}"/>
    <cellStyle name="Normal 52 3 2" xfId="1992" xr:uid="{00000000-0005-0000-0000-0000DA070000}"/>
    <cellStyle name="Normal 52 3 2 2" xfId="2413" xr:uid="{00000000-0005-0000-0000-00007F090000}"/>
    <cellStyle name="Normal 52 3 2 2 2" xfId="3252" xr:uid="{00000000-0005-0000-0000-0000C60C0000}"/>
    <cellStyle name="Normal 52 3 2 2 2 2" xfId="4941" xr:uid="{00000000-0005-0000-0000-000060130000}"/>
    <cellStyle name="Normal 52 3 2 2 2 2 2" xfId="15013" xr:uid="{00000000-0005-0000-0000-0000B93A0000}"/>
    <cellStyle name="Normal 52 3 2 2 2 2 2 3" xfId="30109" xr:uid="{00000000-0005-0000-0000-0000B3750000}"/>
    <cellStyle name="Normal 52 3 2 2 2 2 3" xfId="9993" xr:uid="{00000000-0005-0000-0000-00001D270000}"/>
    <cellStyle name="Normal 52 3 2 2 2 2 3 3" xfId="25092" xr:uid="{00000000-0005-0000-0000-00001A620000}"/>
    <cellStyle name="Normal 52 3 2 2 2 2 5" xfId="20079" xr:uid="{00000000-0005-0000-0000-0000854E0000}"/>
    <cellStyle name="Normal 52 3 2 2 2 3" xfId="6632" xr:uid="{00000000-0005-0000-0000-0000FC190000}"/>
    <cellStyle name="Normal 52 3 2 2 2 3 2" xfId="16684" xr:uid="{00000000-0005-0000-0000-000040410000}"/>
    <cellStyle name="Normal 52 3 2 2 2 3 3" xfId="11664" xr:uid="{00000000-0005-0000-0000-0000A42D0000}"/>
    <cellStyle name="Normal 52 3 2 2 2 3 3 3" xfId="26763" xr:uid="{00000000-0005-0000-0000-0000A1680000}"/>
    <cellStyle name="Normal 52 3 2 2 2 3 5" xfId="21750" xr:uid="{00000000-0005-0000-0000-00000C550000}"/>
    <cellStyle name="Normal 52 3 2 2 2 4" xfId="13342" xr:uid="{00000000-0005-0000-0000-000032340000}"/>
    <cellStyle name="Normal 52 3 2 2 2 4 3" xfId="28438" xr:uid="{00000000-0005-0000-0000-00002C6F0000}"/>
    <cellStyle name="Normal 52 3 2 2 2 5" xfId="8321" xr:uid="{00000000-0005-0000-0000-000095200000}"/>
    <cellStyle name="Normal 52 3 2 2 2 5 3" xfId="23421" xr:uid="{00000000-0005-0000-0000-0000935B0000}"/>
    <cellStyle name="Normal 52 3 2 2 2 7" xfId="18408" xr:uid="{00000000-0005-0000-0000-0000FE470000}"/>
    <cellStyle name="Normal 52 3 2 2 3" xfId="4104" xr:uid="{00000000-0005-0000-0000-00001B100000}"/>
    <cellStyle name="Normal 52 3 2 2 3 2" xfId="14177" xr:uid="{00000000-0005-0000-0000-000075370000}"/>
    <cellStyle name="Normal 52 3 2 2 3 2 3" xfId="29273" xr:uid="{00000000-0005-0000-0000-00006F720000}"/>
    <cellStyle name="Normal 52 3 2 2 3 3" xfId="9157" xr:uid="{00000000-0005-0000-0000-0000D9230000}"/>
    <cellStyle name="Normal 52 3 2 2 3 3 3" xfId="24256" xr:uid="{00000000-0005-0000-0000-0000D65E0000}"/>
    <cellStyle name="Normal 52 3 2 2 3 5" xfId="19243" xr:uid="{00000000-0005-0000-0000-0000414B0000}"/>
    <cellStyle name="Normal 52 3 2 2 4" xfId="5796" xr:uid="{00000000-0005-0000-0000-0000B8160000}"/>
    <cellStyle name="Normal 52 3 2 2 4 2" xfId="15848" xr:uid="{00000000-0005-0000-0000-0000FC3D0000}"/>
    <cellStyle name="Normal 52 3 2 2 4 3" xfId="10828" xr:uid="{00000000-0005-0000-0000-0000602A0000}"/>
    <cellStyle name="Normal 52 3 2 2 4 3 3" xfId="25927" xr:uid="{00000000-0005-0000-0000-00005D650000}"/>
    <cellStyle name="Normal 52 3 2 2 4 5" xfId="20914" xr:uid="{00000000-0005-0000-0000-0000C8510000}"/>
    <cellStyle name="Normal 52 3 2 2 5" xfId="12506" xr:uid="{00000000-0005-0000-0000-0000EE300000}"/>
    <cellStyle name="Normal 52 3 2 2 5 3" xfId="27602" xr:uid="{00000000-0005-0000-0000-0000E86B0000}"/>
    <cellStyle name="Normal 52 3 2 2 6" xfId="7485" xr:uid="{00000000-0005-0000-0000-0000511D0000}"/>
    <cellStyle name="Normal 52 3 2 2 6 3" xfId="22585" xr:uid="{00000000-0005-0000-0000-00004F580000}"/>
    <cellStyle name="Normal 52 3 2 2 8" xfId="17572" xr:uid="{00000000-0005-0000-0000-0000BA440000}"/>
    <cellStyle name="Normal 52 3 2 3" xfId="2834" xr:uid="{00000000-0005-0000-0000-0000240B0000}"/>
    <cellStyle name="Normal 52 3 2 3 2" xfId="4523" xr:uid="{00000000-0005-0000-0000-0000BE110000}"/>
    <cellStyle name="Normal 52 3 2 3 2 2" xfId="14595" xr:uid="{00000000-0005-0000-0000-000017390000}"/>
    <cellStyle name="Normal 52 3 2 3 2 2 3" xfId="29691" xr:uid="{00000000-0005-0000-0000-000011740000}"/>
    <cellStyle name="Normal 52 3 2 3 2 3" xfId="9575" xr:uid="{00000000-0005-0000-0000-00007B250000}"/>
    <cellStyle name="Normal 52 3 2 3 2 3 3" xfId="24674" xr:uid="{00000000-0005-0000-0000-000078600000}"/>
    <cellStyle name="Normal 52 3 2 3 2 5" xfId="19661" xr:uid="{00000000-0005-0000-0000-0000E34C0000}"/>
    <cellStyle name="Normal 52 3 2 3 3" xfId="6214" xr:uid="{00000000-0005-0000-0000-00005A180000}"/>
    <cellStyle name="Normal 52 3 2 3 3 2" xfId="16266" xr:uid="{00000000-0005-0000-0000-00009E3F0000}"/>
    <cellStyle name="Normal 52 3 2 3 3 3" xfId="11246" xr:uid="{00000000-0005-0000-0000-0000022C0000}"/>
    <cellStyle name="Normal 52 3 2 3 3 3 3" xfId="26345" xr:uid="{00000000-0005-0000-0000-0000FF660000}"/>
    <cellStyle name="Normal 52 3 2 3 3 5" xfId="21332" xr:uid="{00000000-0005-0000-0000-00006A530000}"/>
    <cellStyle name="Normal 52 3 2 3 4" xfId="12924" xr:uid="{00000000-0005-0000-0000-000090320000}"/>
    <cellStyle name="Normal 52 3 2 3 4 3" xfId="28020" xr:uid="{00000000-0005-0000-0000-00008A6D0000}"/>
    <cellStyle name="Normal 52 3 2 3 5" xfId="7903" xr:uid="{00000000-0005-0000-0000-0000F31E0000}"/>
    <cellStyle name="Normal 52 3 2 3 5 3" xfId="23003" xr:uid="{00000000-0005-0000-0000-0000F1590000}"/>
    <cellStyle name="Normal 52 3 2 3 7" xfId="17990" xr:uid="{00000000-0005-0000-0000-00005C460000}"/>
    <cellStyle name="Normal 52 3 2 4" xfId="3686" xr:uid="{00000000-0005-0000-0000-0000790E0000}"/>
    <cellStyle name="Normal 52 3 2 4 2" xfId="13759" xr:uid="{00000000-0005-0000-0000-0000D3350000}"/>
    <cellStyle name="Normal 52 3 2 4 2 3" xfId="28855" xr:uid="{00000000-0005-0000-0000-0000CD700000}"/>
    <cellStyle name="Normal 52 3 2 4 3" xfId="8739" xr:uid="{00000000-0005-0000-0000-000037220000}"/>
    <cellStyle name="Normal 52 3 2 4 3 3" xfId="23838" xr:uid="{00000000-0005-0000-0000-0000345D0000}"/>
    <cellStyle name="Normal 52 3 2 4 5" xfId="18825" xr:uid="{00000000-0005-0000-0000-00009F490000}"/>
    <cellStyle name="Normal 52 3 2 5" xfId="5378" xr:uid="{00000000-0005-0000-0000-000016150000}"/>
    <cellStyle name="Normal 52 3 2 5 2" xfId="15430" xr:uid="{00000000-0005-0000-0000-00005A3C0000}"/>
    <cellStyle name="Normal 52 3 2 5 2 3" xfId="30526" xr:uid="{00000000-0005-0000-0000-000054770000}"/>
    <cellStyle name="Normal 52 3 2 5 3" xfId="10410" xr:uid="{00000000-0005-0000-0000-0000BE280000}"/>
    <cellStyle name="Normal 52 3 2 5 3 3" xfId="25509" xr:uid="{00000000-0005-0000-0000-0000BB630000}"/>
    <cellStyle name="Normal 52 3 2 5 5" xfId="20496" xr:uid="{00000000-0005-0000-0000-000026500000}"/>
    <cellStyle name="Normal 52 3 2 6" xfId="12088" xr:uid="{00000000-0005-0000-0000-00004C2F0000}"/>
    <cellStyle name="Normal 52 3 2 6 3" xfId="27184" xr:uid="{00000000-0005-0000-0000-0000466A0000}"/>
    <cellStyle name="Normal 52 3 2 7" xfId="7067" xr:uid="{00000000-0005-0000-0000-0000AF1B0000}"/>
    <cellStyle name="Normal 52 3 2 7 3" xfId="22167" xr:uid="{00000000-0005-0000-0000-0000AD560000}"/>
    <cellStyle name="Normal 52 3 2 9" xfId="17154" xr:uid="{00000000-0005-0000-0000-000018430000}"/>
    <cellStyle name="Normal 52 3 3" xfId="2205" xr:uid="{00000000-0005-0000-0000-0000AF080000}"/>
    <cellStyle name="Normal 52 3 3 2" xfId="3044" xr:uid="{00000000-0005-0000-0000-0000F60B0000}"/>
    <cellStyle name="Normal 52 3 3 2 2" xfId="4733" xr:uid="{00000000-0005-0000-0000-000090120000}"/>
    <cellStyle name="Normal 52 3 3 2 2 2" xfId="14805" xr:uid="{00000000-0005-0000-0000-0000E9390000}"/>
    <cellStyle name="Normal 52 3 3 2 2 2 3" xfId="29901" xr:uid="{00000000-0005-0000-0000-0000E3740000}"/>
    <cellStyle name="Normal 52 3 3 2 2 3" xfId="9785" xr:uid="{00000000-0005-0000-0000-00004D260000}"/>
    <cellStyle name="Normal 52 3 3 2 2 3 3" xfId="24884" xr:uid="{00000000-0005-0000-0000-00004A610000}"/>
    <cellStyle name="Normal 52 3 3 2 2 5" xfId="19871" xr:uid="{00000000-0005-0000-0000-0000B54D0000}"/>
    <cellStyle name="Normal 52 3 3 2 3" xfId="6424" xr:uid="{00000000-0005-0000-0000-00002C190000}"/>
    <cellStyle name="Normal 52 3 3 2 3 2" xfId="16476" xr:uid="{00000000-0005-0000-0000-000070400000}"/>
    <cellStyle name="Normal 52 3 3 2 3 3" xfId="11456" xr:uid="{00000000-0005-0000-0000-0000D42C0000}"/>
    <cellStyle name="Normal 52 3 3 2 3 3 3" xfId="26555" xr:uid="{00000000-0005-0000-0000-0000D1670000}"/>
    <cellStyle name="Normal 52 3 3 2 3 5" xfId="21542" xr:uid="{00000000-0005-0000-0000-00003C540000}"/>
    <cellStyle name="Normal 52 3 3 2 4" xfId="13134" xr:uid="{00000000-0005-0000-0000-000062330000}"/>
    <cellStyle name="Normal 52 3 3 2 4 3" xfId="28230" xr:uid="{00000000-0005-0000-0000-00005C6E0000}"/>
    <cellStyle name="Normal 52 3 3 2 5" xfId="8113" xr:uid="{00000000-0005-0000-0000-0000C51F0000}"/>
    <cellStyle name="Normal 52 3 3 2 5 3" xfId="23213" xr:uid="{00000000-0005-0000-0000-0000C35A0000}"/>
    <cellStyle name="Normal 52 3 3 2 7" xfId="18200" xr:uid="{00000000-0005-0000-0000-00002E470000}"/>
    <cellStyle name="Normal 52 3 3 3" xfId="3896" xr:uid="{00000000-0005-0000-0000-00004B0F0000}"/>
    <cellStyle name="Normal 52 3 3 3 2" xfId="13969" xr:uid="{00000000-0005-0000-0000-0000A5360000}"/>
    <cellStyle name="Normal 52 3 3 3 2 3" xfId="29065" xr:uid="{00000000-0005-0000-0000-00009F710000}"/>
    <cellStyle name="Normal 52 3 3 3 3" xfId="8949" xr:uid="{00000000-0005-0000-0000-000009230000}"/>
    <cellStyle name="Normal 52 3 3 3 3 3" xfId="24048" xr:uid="{00000000-0005-0000-0000-0000065E0000}"/>
    <cellStyle name="Normal 52 3 3 3 5" xfId="19035" xr:uid="{00000000-0005-0000-0000-0000714A0000}"/>
    <cellStyle name="Normal 52 3 3 4" xfId="5588" xr:uid="{00000000-0005-0000-0000-0000E8150000}"/>
    <cellStyle name="Normal 52 3 3 4 2" xfId="15640" xr:uid="{00000000-0005-0000-0000-00002C3D0000}"/>
    <cellStyle name="Normal 52 3 3 4 2 3" xfId="30736" xr:uid="{00000000-0005-0000-0000-000026780000}"/>
    <cellStyle name="Normal 52 3 3 4 3" xfId="10620" xr:uid="{00000000-0005-0000-0000-000090290000}"/>
    <cellStyle name="Normal 52 3 3 4 3 3" xfId="25719" xr:uid="{00000000-0005-0000-0000-00008D640000}"/>
    <cellStyle name="Normal 52 3 3 4 5" xfId="20706" xr:uid="{00000000-0005-0000-0000-0000F8500000}"/>
    <cellStyle name="Normal 52 3 3 5" xfId="12298" xr:uid="{00000000-0005-0000-0000-00001E300000}"/>
    <cellStyle name="Normal 52 3 3 5 3" xfId="27394" xr:uid="{00000000-0005-0000-0000-0000186B0000}"/>
    <cellStyle name="Normal 52 3 3 6" xfId="7277" xr:uid="{00000000-0005-0000-0000-0000811C0000}"/>
    <cellStyle name="Normal 52 3 3 6 3" xfId="22377" xr:uid="{00000000-0005-0000-0000-00007F570000}"/>
    <cellStyle name="Normal 52 3 3 8" xfId="17364" xr:uid="{00000000-0005-0000-0000-0000EA430000}"/>
    <cellStyle name="Normal 52 3 4" xfId="2626" xr:uid="{00000000-0005-0000-0000-0000540A0000}"/>
    <cellStyle name="Normal 52 3 4 2" xfId="4315" xr:uid="{00000000-0005-0000-0000-0000EE100000}"/>
    <cellStyle name="Normal 52 3 4 2 2" xfId="14387" xr:uid="{00000000-0005-0000-0000-000047380000}"/>
    <cellStyle name="Normal 52 3 4 2 2 3" xfId="29483" xr:uid="{00000000-0005-0000-0000-000041730000}"/>
    <cellStyle name="Normal 52 3 4 2 3" xfId="9367" xr:uid="{00000000-0005-0000-0000-0000AB240000}"/>
    <cellStyle name="Normal 52 3 4 2 3 3" xfId="24466" xr:uid="{00000000-0005-0000-0000-0000A85F0000}"/>
    <cellStyle name="Normal 52 3 4 2 5" xfId="19453" xr:uid="{00000000-0005-0000-0000-0000134C0000}"/>
    <cellStyle name="Normal 52 3 4 3" xfId="6006" xr:uid="{00000000-0005-0000-0000-00008A170000}"/>
    <cellStyle name="Normal 52 3 4 3 2" xfId="16058" xr:uid="{00000000-0005-0000-0000-0000CE3E0000}"/>
    <cellStyle name="Normal 52 3 4 3 3" xfId="11038" xr:uid="{00000000-0005-0000-0000-0000322B0000}"/>
    <cellStyle name="Normal 52 3 4 3 3 3" xfId="26137" xr:uid="{00000000-0005-0000-0000-00002F660000}"/>
    <cellStyle name="Normal 52 3 4 3 5" xfId="21124" xr:uid="{00000000-0005-0000-0000-00009A520000}"/>
    <cellStyle name="Normal 52 3 4 4" xfId="12716" xr:uid="{00000000-0005-0000-0000-0000C0310000}"/>
    <cellStyle name="Normal 52 3 4 4 3" xfId="27812" xr:uid="{00000000-0005-0000-0000-0000BA6C0000}"/>
    <cellStyle name="Normal 52 3 4 5" xfId="7695" xr:uid="{00000000-0005-0000-0000-0000231E0000}"/>
    <cellStyle name="Normal 52 3 4 5 3" xfId="22795" xr:uid="{00000000-0005-0000-0000-000021590000}"/>
    <cellStyle name="Normal 52 3 4 7" xfId="17782" xr:uid="{00000000-0005-0000-0000-00008C450000}"/>
    <cellStyle name="Normal 52 3 5" xfId="3478" xr:uid="{00000000-0005-0000-0000-0000A90D0000}"/>
    <cellStyle name="Normal 52 3 5 2" xfId="13551" xr:uid="{00000000-0005-0000-0000-000003350000}"/>
    <cellStyle name="Normal 52 3 5 2 3" xfId="28647" xr:uid="{00000000-0005-0000-0000-0000FD6F0000}"/>
    <cellStyle name="Normal 52 3 5 3" xfId="8531" xr:uid="{00000000-0005-0000-0000-000067210000}"/>
    <cellStyle name="Normal 52 3 5 3 3" xfId="23630" xr:uid="{00000000-0005-0000-0000-0000645C0000}"/>
    <cellStyle name="Normal 52 3 5 5" xfId="18617" xr:uid="{00000000-0005-0000-0000-0000CF480000}"/>
    <cellStyle name="Normal 52 3 6" xfId="5170" xr:uid="{00000000-0005-0000-0000-000046140000}"/>
    <cellStyle name="Normal 52 3 6 2" xfId="15222" xr:uid="{00000000-0005-0000-0000-00008A3B0000}"/>
    <cellStyle name="Normal 52 3 6 2 3" xfId="30318" xr:uid="{00000000-0005-0000-0000-000084760000}"/>
    <cellStyle name="Normal 52 3 6 3" xfId="10202" xr:uid="{00000000-0005-0000-0000-0000EE270000}"/>
    <cellStyle name="Normal 52 3 6 3 3" xfId="25301" xr:uid="{00000000-0005-0000-0000-0000EB620000}"/>
    <cellStyle name="Normal 52 3 6 5" xfId="20288" xr:uid="{00000000-0005-0000-0000-0000564F0000}"/>
    <cellStyle name="Normal 52 3 7" xfId="11880" xr:uid="{00000000-0005-0000-0000-00007C2E0000}"/>
    <cellStyle name="Normal 52 3 7 3" xfId="26976" xr:uid="{00000000-0005-0000-0000-000076690000}"/>
    <cellStyle name="Normal 52 3 8" xfId="6859" xr:uid="{00000000-0005-0000-0000-0000DF1A0000}"/>
    <cellStyle name="Normal 52 3 8 3" xfId="21959" xr:uid="{00000000-0005-0000-0000-0000DD550000}"/>
    <cellStyle name="Normal 52 4" xfId="1886" xr:uid="{00000000-0005-0000-0000-000070070000}"/>
    <cellStyle name="Normal 52 4 2" xfId="2309" xr:uid="{00000000-0005-0000-0000-000017090000}"/>
    <cellStyle name="Normal 52 4 2 2" xfId="3148" xr:uid="{00000000-0005-0000-0000-00005E0C0000}"/>
    <cellStyle name="Normal 52 4 2 2 2" xfId="4837" xr:uid="{00000000-0005-0000-0000-0000F8120000}"/>
    <cellStyle name="Normal 52 4 2 2 2 2" xfId="14909" xr:uid="{00000000-0005-0000-0000-0000513A0000}"/>
    <cellStyle name="Normal 52 4 2 2 2 2 3" xfId="30005" xr:uid="{00000000-0005-0000-0000-00004B750000}"/>
    <cellStyle name="Normal 52 4 2 2 2 3" xfId="9889" xr:uid="{00000000-0005-0000-0000-0000B5260000}"/>
    <cellStyle name="Normal 52 4 2 2 2 3 3" xfId="24988" xr:uid="{00000000-0005-0000-0000-0000B2610000}"/>
    <cellStyle name="Normal 52 4 2 2 2 5" xfId="19975" xr:uid="{00000000-0005-0000-0000-00001D4E0000}"/>
    <cellStyle name="Normal 52 4 2 2 3" xfId="6528" xr:uid="{00000000-0005-0000-0000-000094190000}"/>
    <cellStyle name="Normal 52 4 2 2 3 2" xfId="16580" xr:uid="{00000000-0005-0000-0000-0000D8400000}"/>
    <cellStyle name="Normal 52 4 2 2 3 3" xfId="11560" xr:uid="{00000000-0005-0000-0000-00003C2D0000}"/>
    <cellStyle name="Normal 52 4 2 2 3 3 3" xfId="26659" xr:uid="{00000000-0005-0000-0000-000039680000}"/>
    <cellStyle name="Normal 52 4 2 2 3 5" xfId="21646" xr:uid="{00000000-0005-0000-0000-0000A4540000}"/>
    <cellStyle name="Normal 52 4 2 2 4" xfId="13238" xr:uid="{00000000-0005-0000-0000-0000CA330000}"/>
    <cellStyle name="Normal 52 4 2 2 4 3" xfId="28334" xr:uid="{00000000-0005-0000-0000-0000C46E0000}"/>
    <cellStyle name="Normal 52 4 2 2 5" xfId="8217" xr:uid="{00000000-0005-0000-0000-00002D200000}"/>
    <cellStyle name="Normal 52 4 2 2 5 3" xfId="23317" xr:uid="{00000000-0005-0000-0000-00002B5B0000}"/>
    <cellStyle name="Normal 52 4 2 2 7" xfId="18304" xr:uid="{00000000-0005-0000-0000-000096470000}"/>
    <cellStyle name="Normal 52 4 2 3" xfId="4000" xr:uid="{00000000-0005-0000-0000-0000B30F0000}"/>
    <cellStyle name="Normal 52 4 2 3 2" xfId="14073" xr:uid="{00000000-0005-0000-0000-00000D370000}"/>
    <cellStyle name="Normal 52 4 2 3 2 3" xfId="29169" xr:uid="{00000000-0005-0000-0000-000007720000}"/>
    <cellStyle name="Normal 52 4 2 3 3" xfId="9053" xr:uid="{00000000-0005-0000-0000-000071230000}"/>
    <cellStyle name="Normal 52 4 2 3 3 3" xfId="24152" xr:uid="{00000000-0005-0000-0000-00006E5E0000}"/>
    <cellStyle name="Normal 52 4 2 3 5" xfId="19139" xr:uid="{00000000-0005-0000-0000-0000D94A0000}"/>
    <cellStyle name="Normal 52 4 2 4" xfId="5692" xr:uid="{00000000-0005-0000-0000-000050160000}"/>
    <cellStyle name="Normal 52 4 2 4 2" xfId="15744" xr:uid="{00000000-0005-0000-0000-0000943D0000}"/>
    <cellStyle name="Normal 52 4 2 4 2 3" xfId="30840" xr:uid="{00000000-0005-0000-0000-00008E780000}"/>
    <cellStyle name="Normal 52 4 2 4 3" xfId="10724" xr:uid="{00000000-0005-0000-0000-0000F8290000}"/>
    <cellStyle name="Normal 52 4 2 4 3 3" xfId="25823" xr:uid="{00000000-0005-0000-0000-0000F5640000}"/>
    <cellStyle name="Normal 52 4 2 4 5" xfId="20810" xr:uid="{00000000-0005-0000-0000-000060510000}"/>
    <cellStyle name="Normal 52 4 2 5" xfId="12402" xr:uid="{00000000-0005-0000-0000-000086300000}"/>
    <cellStyle name="Normal 52 4 2 5 3" xfId="27498" xr:uid="{00000000-0005-0000-0000-0000806B0000}"/>
    <cellStyle name="Normal 52 4 2 6" xfId="7381" xr:uid="{00000000-0005-0000-0000-0000E91C0000}"/>
    <cellStyle name="Normal 52 4 2 6 3" xfId="22481" xr:uid="{00000000-0005-0000-0000-0000E7570000}"/>
    <cellStyle name="Normal 52 4 2 8" xfId="17468" xr:uid="{00000000-0005-0000-0000-000052440000}"/>
    <cellStyle name="Normal 52 4 3" xfId="2730" xr:uid="{00000000-0005-0000-0000-0000BC0A0000}"/>
    <cellStyle name="Normal 52 4 3 2" xfId="4419" xr:uid="{00000000-0005-0000-0000-000056110000}"/>
    <cellStyle name="Normal 52 4 3 2 2" xfId="14491" xr:uid="{00000000-0005-0000-0000-0000AF380000}"/>
    <cellStyle name="Normal 52 4 3 2 2 3" xfId="29587" xr:uid="{00000000-0005-0000-0000-0000A9730000}"/>
    <cellStyle name="Normal 52 4 3 2 3" xfId="9471" xr:uid="{00000000-0005-0000-0000-000013250000}"/>
    <cellStyle name="Normal 52 4 3 2 3 3" xfId="24570" xr:uid="{00000000-0005-0000-0000-000010600000}"/>
    <cellStyle name="Normal 52 4 3 2 5" xfId="19557" xr:uid="{00000000-0005-0000-0000-00007B4C0000}"/>
    <cellStyle name="Normal 52 4 3 3" xfId="6110" xr:uid="{00000000-0005-0000-0000-0000F2170000}"/>
    <cellStyle name="Normal 52 4 3 3 2" xfId="16162" xr:uid="{00000000-0005-0000-0000-0000363F0000}"/>
    <cellStyle name="Normal 52 4 3 3 3" xfId="11142" xr:uid="{00000000-0005-0000-0000-00009A2B0000}"/>
    <cellStyle name="Normal 52 4 3 3 3 3" xfId="26241" xr:uid="{00000000-0005-0000-0000-000097660000}"/>
    <cellStyle name="Normal 52 4 3 3 5" xfId="21228" xr:uid="{00000000-0005-0000-0000-000002530000}"/>
    <cellStyle name="Normal 52 4 3 4" xfId="12820" xr:uid="{00000000-0005-0000-0000-000028320000}"/>
    <cellStyle name="Normal 52 4 3 4 3" xfId="27916" xr:uid="{00000000-0005-0000-0000-0000226D0000}"/>
    <cellStyle name="Normal 52 4 3 5" xfId="7799" xr:uid="{00000000-0005-0000-0000-00008B1E0000}"/>
    <cellStyle name="Normal 52 4 3 5 3" xfId="22899" xr:uid="{00000000-0005-0000-0000-000089590000}"/>
    <cellStyle name="Normal 52 4 3 7" xfId="17886" xr:uid="{00000000-0005-0000-0000-0000F4450000}"/>
    <cellStyle name="Normal 52 4 4" xfId="3582" xr:uid="{00000000-0005-0000-0000-0000110E0000}"/>
    <cellStyle name="Normal 52 4 4 2" xfId="13655" xr:uid="{00000000-0005-0000-0000-00006B350000}"/>
    <cellStyle name="Normal 52 4 4 2 3" xfId="28751" xr:uid="{00000000-0005-0000-0000-000065700000}"/>
    <cellStyle name="Normal 52 4 4 3" xfId="8635" xr:uid="{00000000-0005-0000-0000-0000CF210000}"/>
    <cellStyle name="Normal 52 4 4 3 3" xfId="23734" xr:uid="{00000000-0005-0000-0000-0000CC5C0000}"/>
    <cellStyle name="Normal 52 4 4 5" xfId="18721" xr:uid="{00000000-0005-0000-0000-000037490000}"/>
    <cellStyle name="Normal 52 4 5" xfId="5274" xr:uid="{00000000-0005-0000-0000-0000AE140000}"/>
    <cellStyle name="Normal 52 4 5 2" xfId="15326" xr:uid="{00000000-0005-0000-0000-0000F23B0000}"/>
    <cellStyle name="Normal 52 4 5 2 3" xfId="30422" xr:uid="{00000000-0005-0000-0000-0000EC760000}"/>
    <cellStyle name="Normal 52 4 5 3" xfId="10306" xr:uid="{00000000-0005-0000-0000-000056280000}"/>
    <cellStyle name="Normal 52 4 5 3 3" xfId="25405" xr:uid="{00000000-0005-0000-0000-000053630000}"/>
    <cellStyle name="Normal 52 4 5 5" xfId="20392" xr:uid="{00000000-0005-0000-0000-0000BE4F0000}"/>
    <cellStyle name="Normal 52 4 6" xfId="11984" xr:uid="{00000000-0005-0000-0000-0000E42E0000}"/>
    <cellStyle name="Normal 52 4 6 3" xfId="27080" xr:uid="{00000000-0005-0000-0000-0000DE690000}"/>
    <cellStyle name="Normal 52 4 7" xfId="6963" xr:uid="{00000000-0005-0000-0000-0000471B0000}"/>
    <cellStyle name="Normal 52 4 7 3" xfId="22063" xr:uid="{00000000-0005-0000-0000-000045560000}"/>
    <cellStyle name="Normal 52 4 9" xfId="17050" xr:uid="{00000000-0005-0000-0000-0000B0420000}"/>
    <cellStyle name="Normal 52 5" xfId="2099" xr:uid="{00000000-0005-0000-0000-000045080000}"/>
    <cellStyle name="Normal 52 5 2" xfId="2940" xr:uid="{00000000-0005-0000-0000-00008E0B0000}"/>
    <cellStyle name="Normal 52 5 2 2" xfId="4629" xr:uid="{00000000-0005-0000-0000-000028120000}"/>
    <cellStyle name="Normal 52 5 2 2 2" xfId="14701" xr:uid="{00000000-0005-0000-0000-000081390000}"/>
    <cellStyle name="Normal 52 5 2 2 2 3" xfId="29797" xr:uid="{00000000-0005-0000-0000-00007B740000}"/>
    <cellStyle name="Normal 52 5 2 2 3" xfId="9681" xr:uid="{00000000-0005-0000-0000-0000E5250000}"/>
    <cellStyle name="Normal 52 5 2 2 3 3" xfId="24780" xr:uid="{00000000-0005-0000-0000-0000E2600000}"/>
    <cellStyle name="Normal 52 5 2 2 5" xfId="19767" xr:uid="{00000000-0005-0000-0000-00004D4D0000}"/>
    <cellStyle name="Normal 52 5 2 3" xfId="6320" xr:uid="{00000000-0005-0000-0000-0000C4180000}"/>
    <cellStyle name="Normal 52 5 2 3 2" xfId="16372" xr:uid="{00000000-0005-0000-0000-000008400000}"/>
    <cellStyle name="Normal 52 5 2 3 3" xfId="11352" xr:uid="{00000000-0005-0000-0000-00006C2C0000}"/>
    <cellStyle name="Normal 52 5 2 3 3 3" xfId="26451" xr:uid="{00000000-0005-0000-0000-000069670000}"/>
    <cellStyle name="Normal 52 5 2 3 5" xfId="21438" xr:uid="{00000000-0005-0000-0000-0000D4530000}"/>
    <cellStyle name="Normal 52 5 2 4" xfId="13030" xr:uid="{00000000-0005-0000-0000-0000FA320000}"/>
    <cellStyle name="Normal 52 5 2 4 3" xfId="28126" xr:uid="{00000000-0005-0000-0000-0000F46D0000}"/>
    <cellStyle name="Normal 52 5 2 5" xfId="8009" xr:uid="{00000000-0005-0000-0000-00005D1F0000}"/>
    <cellStyle name="Normal 52 5 2 5 3" xfId="23109" xr:uid="{00000000-0005-0000-0000-00005B5A0000}"/>
    <cellStyle name="Normal 52 5 2 7" xfId="18096" xr:uid="{00000000-0005-0000-0000-0000C6460000}"/>
    <cellStyle name="Normal 52 5 3" xfId="3792" xr:uid="{00000000-0005-0000-0000-0000E30E0000}"/>
    <cellStyle name="Normal 52 5 3 2" xfId="13865" xr:uid="{00000000-0005-0000-0000-00003D360000}"/>
    <cellStyle name="Normal 52 5 3 2 3" xfId="28961" xr:uid="{00000000-0005-0000-0000-000037710000}"/>
    <cellStyle name="Normal 52 5 3 3" xfId="8845" xr:uid="{00000000-0005-0000-0000-0000A1220000}"/>
    <cellStyle name="Normal 52 5 3 3 3" xfId="23944" xr:uid="{00000000-0005-0000-0000-00009E5D0000}"/>
    <cellStyle name="Normal 52 5 3 5" xfId="18931" xr:uid="{00000000-0005-0000-0000-0000094A0000}"/>
    <cellStyle name="Normal 52 5 4" xfId="5484" xr:uid="{00000000-0005-0000-0000-000080150000}"/>
    <cellStyle name="Normal 52 5 4 2" xfId="15536" xr:uid="{00000000-0005-0000-0000-0000C43C0000}"/>
    <cellStyle name="Normal 52 5 4 2 3" xfId="30632" xr:uid="{00000000-0005-0000-0000-0000BE770000}"/>
    <cellStyle name="Normal 52 5 4 3" xfId="10516" xr:uid="{00000000-0005-0000-0000-000028290000}"/>
    <cellStyle name="Normal 52 5 4 3 3" xfId="25615" xr:uid="{00000000-0005-0000-0000-000025640000}"/>
    <cellStyle name="Normal 52 5 4 5" xfId="20602" xr:uid="{00000000-0005-0000-0000-000090500000}"/>
    <cellStyle name="Normal 52 5 5" xfId="12194" xr:uid="{00000000-0005-0000-0000-0000B62F0000}"/>
    <cellStyle name="Normal 52 5 5 3" xfId="27290" xr:uid="{00000000-0005-0000-0000-0000B06A0000}"/>
    <cellStyle name="Normal 52 5 6" xfId="7173" xr:uid="{00000000-0005-0000-0000-0000191C0000}"/>
    <cellStyle name="Normal 52 5 6 3" xfId="22273" xr:uid="{00000000-0005-0000-0000-000017570000}"/>
    <cellStyle name="Normal 52 5 8" xfId="17260" xr:uid="{00000000-0005-0000-0000-000082430000}"/>
    <cellStyle name="Normal 52 6" xfId="2520" xr:uid="{00000000-0005-0000-0000-0000EA090000}"/>
    <cellStyle name="Normal 52 6 2" xfId="4211" xr:uid="{00000000-0005-0000-0000-000086100000}"/>
    <cellStyle name="Normal 52 6 2 2" xfId="14283" xr:uid="{00000000-0005-0000-0000-0000DF370000}"/>
    <cellStyle name="Normal 52 6 2 2 3" xfId="29379" xr:uid="{00000000-0005-0000-0000-0000D9720000}"/>
    <cellStyle name="Normal 52 6 2 3" xfId="9263" xr:uid="{00000000-0005-0000-0000-000043240000}"/>
    <cellStyle name="Normal 52 6 2 3 3" xfId="24362" xr:uid="{00000000-0005-0000-0000-0000405F0000}"/>
    <cellStyle name="Normal 52 6 2 5" xfId="19349" xr:uid="{00000000-0005-0000-0000-0000AB4B0000}"/>
    <cellStyle name="Normal 52 6 3" xfId="5902" xr:uid="{00000000-0005-0000-0000-000022170000}"/>
    <cellStyle name="Normal 52 6 3 2" xfId="15954" xr:uid="{00000000-0005-0000-0000-0000663E0000}"/>
    <cellStyle name="Normal 52 6 3 3" xfId="10934" xr:uid="{00000000-0005-0000-0000-0000CA2A0000}"/>
    <cellStyle name="Normal 52 6 3 3 3" xfId="26033" xr:uid="{00000000-0005-0000-0000-0000C7650000}"/>
    <cellStyle name="Normal 52 6 3 5" xfId="21020" xr:uid="{00000000-0005-0000-0000-000032520000}"/>
    <cellStyle name="Normal 52 6 4" xfId="12612" xr:uid="{00000000-0005-0000-0000-000058310000}"/>
    <cellStyle name="Normal 52 6 4 3" xfId="27708" xr:uid="{00000000-0005-0000-0000-0000526C0000}"/>
    <cellStyle name="Normal 52 6 5" xfId="7591" xr:uid="{00000000-0005-0000-0000-0000BB1D0000}"/>
    <cellStyle name="Normal 52 6 5 3" xfId="22691" xr:uid="{00000000-0005-0000-0000-0000B9580000}"/>
    <cellStyle name="Normal 52 6 7" xfId="17678" xr:uid="{00000000-0005-0000-0000-000024450000}"/>
    <cellStyle name="Normal 52 7" xfId="3370" xr:uid="{00000000-0005-0000-0000-00003D0D0000}"/>
    <cellStyle name="Normal 52 7 2" xfId="13447" xr:uid="{00000000-0005-0000-0000-00009B340000}"/>
    <cellStyle name="Normal 52 7 2 3" xfId="28543" xr:uid="{00000000-0005-0000-0000-0000956F0000}"/>
    <cellStyle name="Normal 52 7 3" xfId="8427" xr:uid="{00000000-0005-0000-0000-0000FF200000}"/>
    <cellStyle name="Normal 52 7 3 3" xfId="23526" xr:uid="{00000000-0005-0000-0000-0000FC5B0000}"/>
    <cellStyle name="Normal 52 7 5" xfId="18513" xr:uid="{00000000-0005-0000-0000-000067480000}"/>
    <cellStyle name="Normal 52 8" xfId="5063" xr:uid="{00000000-0005-0000-0000-0000DB130000}"/>
    <cellStyle name="Normal 52 8 2" xfId="15118" xr:uid="{00000000-0005-0000-0000-0000223B0000}"/>
    <cellStyle name="Normal 52 8 2 3" xfId="30214" xr:uid="{00000000-0005-0000-0000-00001C760000}"/>
    <cellStyle name="Normal 52 8 3" xfId="10098" xr:uid="{00000000-0005-0000-0000-000086270000}"/>
    <cellStyle name="Normal 52 8 3 3" xfId="25197" xr:uid="{00000000-0005-0000-0000-000083620000}"/>
    <cellStyle name="Normal 52 8 5" xfId="20184" xr:uid="{00000000-0005-0000-0000-0000EE4E0000}"/>
    <cellStyle name="Normal 52 9" xfId="11774" xr:uid="{00000000-0005-0000-0000-0000122E0000}"/>
    <cellStyle name="Normal 52 9 3" xfId="26872" xr:uid="{00000000-0005-0000-0000-00000E690000}"/>
    <cellStyle name="Normal 53" xfId="1436" xr:uid="{00000000-0005-0000-0000-0000AD050000}"/>
    <cellStyle name="Normal 53 10" xfId="6754" xr:uid="{00000000-0005-0000-0000-0000761A0000}"/>
    <cellStyle name="Normal 53 10 3" xfId="21856" xr:uid="{00000000-0005-0000-0000-000076550000}"/>
    <cellStyle name="Normal 53 12" xfId="16841" xr:uid="{00000000-0005-0000-0000-0000DF410000}"/>
    <cellStyle name="Normal 53 2" xfId="1720" xr:uid="{00000000-0005-0000-0000-0000CA060000}"/>
    <cellStyle name="Normal 53 2 11" xfId="16895" xr:uid="{00000000-0005-0000-0000-000015420000}"/>
    <cellStyle name="Normal 53 2 2" xfId="1828" xr:uid="{00000000-0005-0000-0000-000036070000}"/>
    <cellStyle name="Normal 53 2 2 10" xfId="16999" xr:uid="{00000000-0005-0000-0000-00007D420000}"/>
    <cellStyle name="Normal 53 2 2 2" xfId="2045" xr:uid="{00000000-0005-0000-0000-00000F080000}"/>
    <cellStyle name="Normal 53 2 2 2 2" xfId="2466" xr:uid="{00000000-0005-0000-0000-0000B4090000}"/>
    <cellStyle name="Normal 53 2 2 2 2 2" xfId="3305" xr:uid="{00000000-0005-0000-0000-0000FB0C0000}"/>
    <cellStyle name="Normal 53 2 2 2 2 2 2" xfId="4994" xr:uid="{00000000-0005-0000-0000-000095130000}"/>
    <cellStyle name="Normal 53 2 2 2 2 2 2 2" xfId="15066" xr:uid="{00000000-0005-0000-0000-0000EE3A0000}"/>
    <cellStyle name="Normal 53 2 2 2 2 2 2 2 3" xfId="30162" xr:uid="{00000000-0005-0000-0000-0000E8750000}"/>
    <cellStyle name="Normal 53 2 2 2 2 2 2 3" xfId="10046" xr:uid="{00000000-0005-0000-0000-000052270000}"/>
    <cellStyle name="Normal 53 2 2 2 2 2 2 3 3" xfId="25145" xr:uid="{00000000-0005-0000-0000-00004F620000}"/>
    <cellStyle name="Normal 53 2 2 2 2 2 2 5" xfId="20132" xr:uid="{00000000-0005-0000-0000-0000BA4E0000}"/>
    <cellStyle name="Normal 53 2 2 2 2 2 3" xfId="6685" xr:uid="{00000000-0005-0000-0000-0000311A0000}"/>
    <cellStyle name="Normal 53 2 2 2 2 2 3 2" xfId="16737" xr:uid="{00000000-0005-0000-0000-000075410000}"/>
    <cellStyle name="Normal 53 2 2 2 2 2 3 3" xfId="11717" xr:uid="{00000000-0005-0000-0000-0000D92D0000}"/>
    <cellStyle name="Normal 53 2 2 2 2 2 3 3 3" xfId="26816" xr:uid="{00000000-0005-0000-0000-0000D6680000}"/>
    <cellStyle name="Normal 53 2 2 2 2 2 3 5" xfId="21803" xr:uid="{00000000-0005-0000-0000-000041550000}"/>
    <cellStyle name="Normal 53 2 2 2 2 2 4" xfId="13395" xr:uid="{00000000-0005-0000-0000-000067340000}"/>
    <cellStyle name="Normal 53 2 2 2 2 2 4 3" xfId="28491" xr:uid="{00000000-0005-0000-0000-0000616F0000}"/>
    <cellStyle name="Normal 53 2 2 2 2 2 5" xfId="8374" xr:uid="{00000000-0005-0000-0000-0000CA200000}"/>
    <cellStyle name="Normal 53 2 2 2 2 2 5 3" xfId="23474" xr:uid="{00000000-0005-0000-0000-0000C85B0000}"/>
    <cellStyle name="Normal 53 2 2 2 2 2 7" xfId="18461" xr:uid="{00000000-0005-0000-0000-000033480000}"/>
    <cellStyle name="Normal 53 2 2 2 2 3" xfId="4157" xr:uid="{00000000-0005-0000-0000-000050100000}"/>
    <cellStyle name="Normal 53 2 2 2 2 3 2" xfId="14230" xr:uid="{00000000-0005-0000-0000-0000AA370000}"/>
    <cellStyle name="Normal 53 2 2 2 2 3 2 3" xfId="29326" xr:uid="{00000000-0005-0000-0000-0000A4720000}"/>
    <cellStyle name="Normal 53 2 2 2 2 3 3" xfId="9210" xr:uid="{00000000-0005-0000-0000-00000E240000}"/>
    <cellStyle name="Normal 53 2 2 2 2 3 3 3" xfId="24309" xr:uid="{00000000-0005-0000-0000-00000B5F0000}"/>
    <cellStyle name="Normal 53 2 2 2 2 3 5" xfId="19296" xr:uid="{00000000-0005-0000-0000-0000764B0000}"/>
    <cellStyle name="Normal 53 2 2 2 2 4" xfId="5849" xr:uid="{00000000-0005-0000-0000-0000ED160000}"/>
    <cellStyle name="Normal 53 2 2 2 2 4 2" xfId="15901" xr:uid="{00000000-0005-0000-0000-0000313E0000}"/>
    <cellStyle name="Normal 53 2 2 2 2 4 3" xfId="10881" xr:uid="{00000000-0005-0000-0000-0000952A0000}"/>
    <cellStyle name="Normal 53 2 2 2 2 4 3 3" xfId="25980" xr:uid="{00000000-0005-0000-0000-000092650000}"/>
    <cellStyle name="Normal 53 2 2 2 2 4 5" xfId="20967" xr:uid="{00000000-0005-0000-0000-0000FD510000}"/>
    <cellStyle name="Normal 53 2 2 2 2 5" xfId="12559" xr:uid="{00000000-0005-0000-0000-000023310000}"/>
    <cellStyle name="Normal 53 2 2 2 2 5 3" xfId="27655" xr:uid="{00000000-0005-0000-0000-00001D6C0000}"/>
    <cellStyle name="Normal 53 2 2 2 2 6" xfId="7538" xr:uid="{00000000-0005-0000-0000-0000861D0000}"/>
    <cellStyle name="Normal 53 2 2 2 2 6 3" xfId="22638" xr:uid="{00000000-0005-0000-0000-000084580000}"/>
    <cellStyle name="Normal 53 2 2 2 2 8" xfId="17625" xr:uid="{00000000-0005-0000-0000-0000EF440000}"/>
    <cellStyle name="Normal 53 2 2 2 3" xfId="2887" xr:uid="{00000000-0005-0000-0000-0000590B0000}"/>
    <cellStyle name="Normal 53 2 2 2 3 2" xfId="4576" xr:uid="{00000000-0005-0000-0000-0000F3110000}"/>
    <cellStyle name="Normal 53 2 2 2 3 2 2" xfId="14648" xr:uid="{00000000-0005-0000-0000-00004C390000}"/>
    <cellStyle name="Normal 53 2 2 2 3 2 2 3" xfId="29744" xr:uid="{00000000-0005-0000-0000-000046740000}"/>
    <cellStyle name="Normal 53 2 2 2 3 2 3" xfId="9628" xr:uid="{00000000-0005-0000-0000-0000B0250000}"/>
    <cellStyle name="Normal 53 2 2 2 3 2 3 3" xfId="24727" xr:uid="{00000000-0005-0000-0000-0000AD600000}"/>
    <cellStyle name="Normal 53 2 2 2 3 2 5" xfId="19714" xr:uid="{00000000-0005-0000-0000-0000184D0000}"/>
    <cellStyle name="Normal 53 2 2 2 3 3" xfId="6267" xr:uid="{00000000-0005-0000-0000-00008F180000}"/>
    <cellStyle name="Normal 53 2 2 2 3 3 2" xfId="16319" xr:uid="{00000000-0005-0000-0000-0000D33F0000}"/>
    <cellStyle name="Normal 53 2 2 2 3 3 3" xfId="11299" xr:uid="{00000000-0005-0000-0000-0000372C0000}"/>
    <cellStyle name="Normal 53 2 2 2 3 3 3 3" xfId="26398" xr:uid="{00000000-0005-0000-0000-000034670000}"/>
    <cellStyle name="Normal 53 2 2 2 3 3 5" xfId="21385" xr:uid="{00000000-0005-0000-0000-00009F530000}"/>
    <cellStyle name="Normal 53 2 2 2 3 4" xfId="12977" xr:uid="{00000000-0005-0000-0000-0000C5320000}"/>
    <cellStyle name="Normal 53 2 2 2 3 4 3" xfId="28073" xr:uid="{00000000-0005-0000-0000-0000BF6D0000}"/>
    <cellStyle name="Normal 53 2 2 2 3 5" xfId="7956" xr:uid="{00000000-0005-0000-0000-0000281F0000}"/>
    <cellStyle name="Normal 53 2 2 2 3 5 3" xfId="23056" xr:uid="{00000000-0005-0000-0000-0000265A0000}"/>
    <cellStyle name="Normal 53 2 2 2 3 7" xfId="18043" xr:uid="{00000000-0005-0000-0000-000091460000}"/>
    <cellStyle name="Normal 53 2 2 2 4" xfId="3739" xr:uid="{00000000-0005-0000-0000-0000AE0E0000}"/>
    <cellStyle name="Normal 53 2 2 2 4 2" xfId="13812" xr:uid="{00000000-0005-0000-0000-000008360000}"/>
    <cellStyle name="Normal 53 2 2 2 4 2 3" xfId="28908" xr:uid="{00000000-0005-0000-0000-000002710000}"/>
    <cellStyle name="Normal 53 2 2 2 4 3" xfId="8792" xr:uid="{00000000-0005-0000-0000-00006C220000}"/>
    <cellStyle name="Normal 53 2 2 2 4 3 3" xfId="23891" xr:uid="{00000000-0005-0000-0000-0000695D0000}"/>
    <cellStyle name="Normal 53 2 2 2 4 5" xfId="18878" xr:uid="{00000000-0005-0000-0000-0000D4490000}"/>
    <cellStyle name="Normal 53 2 2 2 5" xfId="5431" xr:uid="{00000000-0005-0000-0000-00004B150000}"/>
    <cellStyle name="Normal 53 2 2 2 5 2" xfId="15483" xr:uid="{00000000-0005-0000-0000-00008F3C0000}"/>
    <cellStyle name="Normal 53 2 2 2 5 2 3" xfId="30579" xr:uid="{00000000-0005-0000-0000-000089770000}"/>
    <cellStyle name="Normal 53 2 2 2 5 3" xfId="10463" xr:uid="{00000000-0005-0000-0000-0000F3280000}"/>
    <cellStyle name="Normal 53 2 2 2 5 3 3" xfId="25562" xr:uid="{00000000-0005-0000-0000-0000F0630000}"/>
    <cellStyle name="Normal 53 2 2 2 5 5" xfId="20549" xr:uid="{00000000-0005-0000-0000-00005B500000}"/>
    <cellStyle name="Normal 53 2 2 2 6" xfId="12141" xr:uid="{00000000-0005-0000-0000-0000812F0000}"/>
    <cellStyle name="Normal 53 2 2 2 6 3" xfId="27237" xr:uid="{00000000-0005-0000-0000-00007B6A0000}"/>
    <cellStyle name="Normal 53 2 2 2 7" xfId="7120" xr:uid="{00000000-0005-0000-0000-0000E41B0000}"/>
    <cellStyle name="Normal 53 2 2 2 7 3" xfId="22220" xr:uid="{00000000-0005-0000-0000-0000E2560000}"/>
    <cellStyle name="Normal 53 2 2 2 9" xfId="17207" xr:uid="{00000000-0005-0000-0000-00004D430000}"/>
    <cellStyle name="Normal 53 2 2 3" xfId="2258" xr:uid="{00000000-0005-0000-0000-0000E4080000}"/>
    <cellStyle name="Normal 53 2 2 3 2" xfId="3097" xr:uid="{00000000-0005-0000-0000-00002B0C0000}"/>
    <cellStyle name="Normal 53 2 2 3 2 2" xfId="4786" xr:uid="{00000000-0005-0000-0000-0000C5120000}"/>
    <cellStyle name="Normal 53 2 2 3 2 2 2" xfId="14858" xr:uid="{00000000-0005-0000-0000-00001E3A0000}"/>
    <cellStyle name="Normal 53 2 2 3 2 2 2 3" xfId="29954" xr:uid="{00000000-0005-0000-0000-000018750000}"/>
    <cellStyle name="Normal 53 2 2 3 2 2 3" xfId="9838" xr:uid="{00000000-0005-0000-0000-000082260000}"/>
    <cellStyle name="Normal 53 2 2 3 2 2 3 3" xfId="24937" xr:uid="{00000000-0005-0000-0000-00007F610000}"/>
    <cellStyle name="Normal 53 2 2 3 2 2 5" xfId="19924" xr:uid="{00000000-0005-0000-0000-0000EA4D0000}"/>
    <cellStyle name="Normal 53 2 2 3 2 3" xfId="6477" xr:uid="{00000000-0005-0000-0000-000061190000}"/>
    <cellStyle name="Normal 53 2 2 3 2 3 2" xfId="16529" xr:uid="{00000000-0005-0000-0000-0000A5400000}"/>
    <cellStyle name="Normal 53 2 2 3 2 3 3" xfId="11509" xr:uid="{00000000-0005-0000-0000-0000092D0000}"/>
    <cellStyle name="Normal 53 2 2 3 2 3 3 3" xfId="26608" xr:uid="{00000000-0005-0000-0000-000006680000}"/>
    <cellStyle name="Normal 53 2 2 3 2 3 5" xfId="21595" xr:uid="{00000000-0005-0000-0000-000071540000}"/>
    <cellStyle name="Normal 53 2 2 3 2 4" xfId="13187" xr:uid="{00000000-0005-0000-0000-000097330000}"/>
    <cellStyle name="Normal 53 2 2 3 2 4 3" xfId="28283" xr:uid="{00000000-0005-0000-0000-0000916E0000}"/>
    <cellStyle name="Normal 53 2 2 3 2 5" xfId="8166" xr:uid="{00000000-0005-0000-0000-0000FA1F0000}"/>
    <cellStyle name="Normal 53 2 2 3 2 5 3" xfId="23266" xr:uid="{00000000-0005-0000-0000-0000F85A0000}"/>
    <cellStyle name="Normal 53 2 2 3 2 7" xfId="18253" xr:uid="{00000000-0005-0000-0000-000063470000}"/>
    <cellStyle name="Normal 53 2 2 3 3" xfId="3949" xr:uid="{00000000-0005-0000-0000-0000800F0000}"/>
    <cellStyle name="Normal 53 2 2 3 3 2" xfId="14022" xr:uid="{00000000-0005-0000-0000-0000DA360000}"/>
    <cellStyle name="Normal 53 2 2 3 3 2 3" xfId="29118" xr:uid="{00000000-0005-0000-0000-0000D4710000}"/>
    <cellStyle name="Normal 53 2 2 3 3 3" xfId="9002" xr:uid="{00000000-0005-0000-0000-00003E230000}"/>
    <cellStyle name="Normal 53 2 2 3 3 3 3" xfId="24101" xr:uid="{00000000-0005-0000-0000-00003B5E0000}"/>
    <cellStyle name="Normal 53 2 2 3 3 5" xfId="19088" xr:uid="{00000000-0005-0000-0000-0000A64A0000}"/>
    <cellStyle name="Normal 53 2 2 3 4" xfId="5641" xr:uid="{00000000-0005-0000-0000-00001D160000}"/>
    <cellStyle name="Normal 53 2 2 3 4 2" xfId="15693" xr:uid="{00000000-0005-0000-0000-0000613D0000}"/>
    <cellStyle name="Normal 53 2 2 3 4 2 3" xfId="30789" xr:uid="{00000000-0005-0000-0000-00005B780000}"/>
    <cellStyle name="Normal 53 2 2 3 4 3" xfId="10673" xr:uid="{00000000-0005-0000-0000-0000C5290000}"/>
    <cellStyle name="Normal 53 2 2 3 4 3 3" xfId="25772" xr:uid="{00000000-0005-0000-0000-0000C2640000}"/>
    <cellStyle name="Normal 53 2 2 3 4 5" xfId="20759" xr:uid="{00000000-0005-0000-0000-00002D510000}"/>
    <cellStyle name="Normal 53 2 2 3 5" xfId="12351" xr:uid="{00000000-0005-0000-0000-000053300000}"/>
    <cellStyle name="Normal 53 2 2 3 5 3" xfId="27447" xr:uid="{00000000-0005-0000-0000-00004D6B0000}"/>
    <cellStyle name="Normal 53 2 2 3 6" xfId="7330" xr:uid="{00000000-0005-0000-0000-0000B61C0000}"/>
    <cellStyle name="Normal 53 2 2 3 6 3" xfId="22430" xr:uid="{00000000-0005-0000-0000-0000B4570000}"/>
    <cellStyle name="Normal 53 2 2 3 8" xfId="17417" xr:uid="{00000000-0005-0000-0000-00001F440000}"/>
    <cellStyle name="Normal 53 2 2 4" xfId="2679" xr:uid="{00000000-0005-0000-0000-0000890A0000}"/>
    <cellStyle name="Normal 53 2 2 4 2" xfId="4368" xr:uid="{00000000-0005-0000-0000-000023110000}"/>
    <cellStyle name="Normal 53 2 2 4 2 2" xfId="14440" xr:uid="{00000000-0005-0000-0000-00007C380000}"/>
    <cellStyle name="Normal 53 2 2 4 2 2 3" xfId="29536" xr:uid="{00000000-0005-0000-0000-000076730000}"/>
    <cellStyle name="Normal 53 2 2 4 2 3" xfId="9420" xr:uid="{00000000-0005-0000-0000-0000E0240000}"/>
    <cellStyle name="Normal 53 2 2 4 2 3 3" xfId="24519" xr:uid="{00000000-0005-0000-0000-0000DD5F0000}"/>
    <cellStyle name="Normal 53 2 2 4 2 5" xfId="19506" xr:uid="{00000000-0005-0000-0000-0000484C0000}"/>
    <cellStyle name="Normal 53 2 2 4 3" xfId="6059" xr:uid="{00000000-0005-0000-0000-0000BF170000}"/>
    <cellStyle name="Normal 53 2 2 4 3 2" xfId="16111" xr:uid="{00000000-0005-0000-0000-0000033F0000}"/>
    <cellStyle name="Normal 53 2 2 4 3 3" xfId="11091" xr:uid="{00000000-0005-0000-0000-0000672B0000}"/>
    <cellStyle name="Normal 53 2 2 4 3 3 3" xfId="26190" xr:uid="{00000000-0005-0000-0000-000064660000}"/>
    <cellStyle name="Normal 53 2 2 4 3 5" xfId="21177" xr:uid="{00000000-0005-0000-0000-0000CF520000}"/>
    <cellStyle name="Normal 53 2 2 4 4" xfId="12769" xr:uid="{00000000-0005-0000-0000-0000F5310000}"/>
    <cellStyle name="Normal 53 2 2 4 4 3" xfId="27865" xr:uid="{00000000-0005-0000-0000-0000EF6C0000}"/>
    <cellStyle name="Normal 53 2 2 4 5" xfId="7748" xr:uid="{00000000-0005-0000-0000-0000581E0000}"/>
    <cellStyle name="Normal 53 2 2 4 5 3" xfId="22848" xr:uid="{00000000-0005-0000-0000-000056590000}"/>
    <cellStyle name="Normal 53 2 2 4 7" xfId="17835" xr:uid="{00000000-0005-0000-0000-0000C1450000}"/>
    <cellStyle name="Normal 53 2 2 5" xfId="3531" xr:uid="{00000000-0005-0000-0000-0000DE0D0000}"/>
    <cellStyle name="Normal 53 2 2 5 2" xfId="13604" xr:uid="{00000000-0005-0000-0000-000038350000}"/>
    <cellStyle name="Normal 53 2 2 5 2 3" xfId="28700" xr:uid="{00000000-0005-0000-0000-000032700000}"/>
    <cellStyle name="Normal 53 2 2 5 3" xfId="8584" xr:uid="{00000000-0005-0000-0000-00009C210000}"/>
    <cellStyle name="Normal 53 2 2 5 3 3" xfId="23683" xr:uid="{00000000-0005-0000-0000-0000995C0000}"/>
    <cellStyle name="Normal 53 2 2 5 5" xfId="18670" xr:uid="{00000000-0005-0000-0000-000004490000}"/>
    <cellStyle name="Normal 53 2 2 6" xfId="5223" xr:uid="{00000000-0005-0000-0000-00007B140000}"/>
    <cellStyle name="Normal 53 2 2 6 2" xfId="15275" xr:uid="{00000000-0005-0000-0000-0000BF3B0000}"/>
    <cellStyle name="Normal 53 2 2 6 2 3" xfId="30371" xr:uid="{00000000-0005-0000-0000-0000B9760000}"/>
    <cellStyle name="Normal 53 2 2 6 3" xfId="10255" xr:uid="{00000000-0005-0000-0000-000023280000}"/>
    <cellStyle name="Normal 53 2 2 6 3 3" xfId="25354" xr:uid="{00000000-0005-0000-0000-000020630000}"/>
    <cellStyle name="Normal 53 2 2 6 5" xfId="20341" xr:uid="{00000000-0005-0000-0000-00008B4F0000}"/>
    <cellStyle name="Normal 53 2 2 7" xfId="11933" xr:uid="{00000000-0005-0000-0000-0000B12E0000}"/>
    <cellStyle name="Normal 53 2 2 7 3" xfId="27029" xr:uid="{00000000-0005-0000-0000-0000AB690000}"/>
    <cellStyle name="Normal 53 2 2 8" xfId="6912" xr:uid="{00000000-0005-0000-0000-0000141B0000}"/>
    <cellStyle name="Normal 53 2 2 8 3" xfId="22012" xr:uid="{00000000-0005-0000-0000-000012560000}"/>
    <cellStyle name="Normal 53 2 3" xfId="1941" xr:uid="{00000000-0005-0000-0000-0000A7070000}"/>
    <cellStyle name="Normal 53 2 3 2" xfId="2362" xr:uid="{00000000-0005-0000-0000-00004C090000}"/>
    <cellStyle name="Normal 53 2 3 2 2" xfId="3201" xr:uid="{00000000-0005-0000-0000-0000930C0000}"/>
    <cellStyle name="Normal 53 2 3 2 2 2" xfId="4890" xr:uid="{00000000-0005-0000-0000-00002D130000}"/>
    <cellStyle name="Normal 53 2 3 2 2 2 2" xfId="14962" xr:uid="{00000000-0005-0000-0000-0000863A0000}"/>
    <cellStyle name="Normal 53 2 3 2 2 2 2 3" xfId="30058" xr:uid="{00000000-0005-0000-0000-000080750000}"/>
    <cellStyle name="Normal 53 2 3 2 2 2 3" xfId="9942" xr:uid="{00000000-0005-0000-0000-0000EA260000}"/>
    <cellStyle name="Normal 53 2 3 2 2 2 3 3" xfId="25041" xr:uid="{00000000-0005-0000-0000-0000E7610000}"/>
    <cellStyle name="Normal 53 2 3 2 2 2 5" xfId="20028" xr:uid="{00000000-0005-0000-0000-0000524E0000}"/>
    <cellStyle name="Normal 53 2 3 2 2 3" xfId="6581" xr:uid="{00000000-0005-0000-0000-0000C9190000}"/>
    <cellStyle name="Normal 53 2 3 2 2 3 2" xfId="16633" xr:uid="{00000000-0005-0000-0000-00000D410000}"/>
    <cellStyle name="Normal 53 2 3 2 2 3 3" xfId="11613" xr:uid="{00000000-0005-0000-0000-0000712D0000}"/>
    <cellStyle name="Normal 53 2 3 2 2 3 3 3" xfId="26712" xr:uid="{00000000-0005-0000-0000-00006E680000}"/>
    <cellStyle name="Normal 53 2 3 2 2 3 5" xfId="21699" xr:uid="{00000000-0005-0000-0000-0000D9540000}"/>
    <cellStyle name="Normal 53 2 3 2 2 4" xfId="13291" xr:uid="{00000000-0005-0000-0000-0000FF330000}"/>
    <cellStyle name="Normal 53 2 3 2 2 4 3" xfId="28387" xr:uid="{00000000-0005-0000-0000-0000F96E0000}"/>
    <cellStyle name="Normal 53 2 3 2 2 5" xfId="8270" xr:uid="{00000000-0005-0000-0000-000062200000}"/>
    <cellStyle name="Normal 53 2 3 2 2 5 3" xfId="23370" xr:uid="{00000000-0005-0000-0000-0000605B0000}"/>
    <cellStyle name="Normal 53 2 3 2 2 7" xfId="18357" xr:uid="{00000000-0005-0000-0000-0000CB470000}"/>
    <cellStyle name="Normal 53 2 3 2 3" xfId="4053" xr:uid="{00000000-0005-0000-0000-0000E80F0000}"/>
    <cellStyle name="Normal 53 2 3 2 3 2" xfId="14126" xr:uid="{00000000-0005-0000-0000-000042370000}"/>
    <cellStyle name="Normal 53 2 3 2 3 2 3" xfId="29222" xr:uid="{00000000-0005-0000-0000-00003C720000}"/>
    <cellStyle name="Normal 53 2 3 2 3 3" xfId="9106" xr:uid="{00000000-0005-0000-0000-0000A6230000}"/>
    <cellStyle name="Normal 53 2 3 2 3 3 3" xfId="24205" xr:uid="{00000000-0005-0000-0000-0000A35E0000}"/>
    <cellStyle name="Normal 53 2 3 2 3 5" xfId="19192" xr:uid="{00000000-0005-0000-0000-00000E4B0000}"/>
    <cellStyle name="Normal 53 2 3 2 4" xfId="5745" xr:uid="{00000000-0005-0000-0000-000085160000}"/>
    <cellStyle name="Normal 53 2 3 2 4 2" xfId="15797" xr:uid="{00000000-0005-0000-0000-0000C93D0000}"/>
    <cellStyle name="Normal 53 2 3 2 4 2 3" xfId="30893" xr:uid="{00000000-0005-0000-0000-0000C3780000}"/>
    <cellStyle name="Normal 53 2 3 2 4 3" xfId="10777" xr:uid="{00000000-0005-0000-0000-00002D2A0000}"/>
    <cellStyle name="Normal 53 2 3 2 4 3 3" xfId="25876" xr:uid="{00000000-0005-0000-0000-00002A650000}"/>
    <cellStyle name="Normal 53 2 3 2 4 5" xfId="20863" xr:uid="{00000000-0005-0000-0000-000095510000}"/>
    <cellStyle name="Normal 53 2 3 2 5" xfId="12455" xr:uid="{00000000-0005-0000-0000-0000BB300000}"/>
    <cellStyle name="Normal 53 2 3 2 5 3" xfId="27551" xr:uid="{00000000-0005-0000-0000-0000B56B0000}"/>
    <cellStyle name="Normal 53 2 3 2 6" xfId="7434" xr:uid="{00000000-0005-0000-0000-00001E1D0000}"/>
    <cellStyle name="Normal 53 2 3 2 6 3" xfId="22534" xr:uid="{00000000-0005-0000-0000-00001C580000}"/>
    <cellStyle name="Normal 53 2 3 2 8" xfId="17521" xr:uid="{00000000-0005-0000-0000-000087440000}"/>
    <cellStyle name="Normal 53 2 3 3" xfId="2783" xr:uid="{00000000-0005-0000-0000-0000F10A0000}"/>
    <cellStyle name="Normal 53 2 3 3 2" xfId="4472" xr:uid="{00000000-0005-0000-0000-00008B110000}"/>
    <cellStyle name="Normal 53 2 3 3 2 2" xfId="14544" xr:uid="{00000000-0005-0000-0000-0000E4380000}"/>
    <cellStyle name="Normal 53 2 3 3 2 2 3" xfId="29640" xr:uid="{00000000-0005-0000-0000-0000DE730000}"/>
    <cellStyle name="Normal 53 2 3 3 2 3" xfId="9524" xr:uid="{00000000-0005-0000-0000-000048250000}"/>
    <cellStyle name="Normal 53 2 3 3 2 3 3" xfId="24623" xr:uid="{00000000-0005-0000-0000-000045600000}"/>
    <cellStyle name="Normal 53 2 3 3 2 5" xfId="19610" xr:uid="{00000000-0005-0000-0000-0000B04C0000}"/>
    <cellStyle name="Normal 53 2 3 3 3" xfId="6163" xr:uid="{00000000-0005-0000-0000-000027180000}"/>
    <cellStyle name="Normal 53 2 3 3 3 2" xfId="16215" xr:uid="{00000000-0005-0000-0000-00006B3F0000}"/>
    <cellStyle name="Normal 53 2 3 3 3 3" xfId="11195" xr:uid="{00000000-0005-0000-0000-0000CF2B0000}"/>
    <cellStyle name="Normal 53 2 3 3 3 3 3" xfId="26294" xr:uid="{00000000-0005-0000-0000-0000CC660000}"/>
    <cellStyle name="Normal 53 2 3 3 3 5" xfId="21281" xr:uid="{00000000-0005-0000-0000-000037530000}"/>
    <cellStyle name="Normal 53 2 3 3 4" xfId="12873" xr:uid="{00000000-0005-0000-0000-00005D320000}"/>
    <cellStyle name="Normal 53 2 3 3 4 3" xfId="27969" xr:uid="{00000000-0005-0000-0000-0000576D0000}"/>
    <cellStyle name="Normal 53 2 3 3 5" xfId="7852" xr:uid="{00000000-0005-0000-0000-0000C01E0000}"/>
    <cellStyle name="Normal 53 2 3 3 5 3" xfId="22952" xr:uid="{00000000-0005-0000-0000-0000BE590000}"/>
    <cellStyle name="Normal 53 2 3 3 7" xfId="17939" xr:uid="{00000000-0005-0000-0000-000029460000}"/>
    <cellStyle name="Normal 53 2 3 4" xfId="3635" xr:uid="{00000000-0005-0000-0000-0000460E0000}"/>
    <cellStyle name="Normal 53 2 3 4 2" xfId="13708" xr:uid="{00000000-0005-0000-0000-0000A0350000}"/>
    <cellStyle name="Normal 53 2 3 4 2 3" xfId="28804" xr:uid="{00000000-0005-0000-0000-00009A700000}"/>
    <cellStyle name="Normal 53 2 3 4 3" xfId="8688" xr:uid="{00000000-0005-0000-0000-000004220000}"/>
    <cellStyle name="Normal 53 2 3 4 3 3" xfId="23787" xr:uid="{00000000-0005-0000-0000-0000015D0000}"/>
    <cellStyle name="Normal 53 2 3 4 5" xfId="18774" xr:uid="{00000000-0005-0000-0000-00006C490000}"/>
    <cellStyle name="Normal 53 2 3 5" xfId="5327" xr:uid="{00000000-0005-0000-0000-0000E3140000}"/>
    <cellStyle name="Normal 53 2 3 5 2" xfId="15379" xr:uid="{00000000-0005-0000-0000-0000273C0000}"/>
    <cellStyle name="Normal 53 2 3 5 2 3" xfId="30475" xr:uid="{00000000-0005-0000-0000-000021770000}"/>
    <cellStyle name="Normal 53 2 3 5 3" xfId="10359" xr:uid="{00000000-0005-0000-0000-00008B280000}"/>
    <cellStyle name="Normal 53 2 3 5 3 3" xfId="25458" xr:uid="{00000000-0005-0000-0000-000088630000}"/>
    <cellStyle name="Normal 53 2 3 5 5" xfId="20445" xr:uid="{00000000-0005-0000-0000-0000F34F0000}"/>
    <cellStyle name="Normal 53 2 3 6" xfId="12037" xr:uid="{00000000-0005-0000-0000-0000192F0000}"/>
    <cellStyle name="Normal 53 2 3 6 3" xfId="27133" xr:uid="{00000000-0005-0000-0000-0000136A0000}"/>
    <cellStyle name="Normal 53 2 3 7" xfId="7016" xr:uid="{00000000-0005-0000-0000-00007C1B0000}"/>
    <cellStyle name="Normal 53 2 3 7 3" xfId="22116" xr:uid="{00000000-0005-0000-0000-00007A560000}"/>
    <cellStyle name="Normal 53 2 3 9" xfId="17103" xr:uid="{00000000-0005-0000-0000-0000E5420000}"/>
    <cellStyle name="Normal 53 2 4" xfId="2154" xr:uid="{00000000-0005-0000-0000-00007C080000}"/>
    <cellStyle name="Normal 53 2 4 2" xfId="2993" xr:uid="{00000000-0005-0000-0000-0000C30B0000}"/>
    <cellStyle name="Normal 53 2 4 2 2" xfId="4682" xr:uid="{00000000-0005-0000-0000-00005D120000}"/>
    <cellStyle name="Normal 53 2 4 2 2 2" xfId="14754" xr:uid="{00000000-0005-0000-0000-0000B6390000}"/>
    <cellStyle name="Normal 53 2 4 2 2 2 3" xfId="29850" xr:uid="{00000000-0005-0000-0000-0000B0740000}"/>
    <cellStyle name="Normal 53 2 4 2 2 3" xfId="9734" xr:uid="{00000000-0005-0000-0000-00001A260000}"/>
    <cellStyle name="Normal 53 2 4 2 2 3 3" xfId="24833" xr:uid="{00000000-0005-0000-0000-000017610000}"/>
    <cellStyle name="Normal 53 2 4 2 2 5" xfId="19820" xr:uid="{00000000-0005-0000-0000-0000824D0000}"/>
    <cellStyle name="Normal 53 2 4 2 3" xfId="6373" xr:uid="{00000000-0005-0000-0000-0000F9180000}"/>
    <cellStyle name="Normal 53 2 4 2 3 2" xfId="16425" xr:uid="{00000000-0005-0000-0000-00003D400000}"/>
    <cellStyle name="Normal 53 2 4 2 3 3" xfId="11405" xr:uid="{00000000-0005-0000-0000-0000A12C0000}"/>
    <cellStyle name="Normal 53 2 4 2 3 3 3" xfId="26504" xr:uid="{00000000-0005-0000-0000-00009E670000}"/>
    <cellStyle name="Normal 53 2 4 2 3 5" xfId="21491" xr:uid="{00000000-0005-0000-0000-000009540000}"/>
    <cellStyle name="Normal 53 2 4 2 4" xfId="13083" xr:uid="{00000000-0005-0000-0000-00002F330000}"/>
    <cellStyle name="Normal 53 2 4 2 4 3" xfId="28179" xr:uid="{00000000-0005-0000-0000-0000296E0000}"/>
    <cellStyle name="Normal 53 2 4 2 5" xfId="8062" xr:uid="{00000000-0005-0000-0000-0000921F0000}"/>
    <cellStyle name="Normal 53 2 4 2 5 3" xfId="23162" xr:uid="{00000000-0005-0000-0000-0000905A0000}"/>
    <cellStyle name="Normal 53 2 4 2 7" xfId="18149" xr:uid="{00000000-0005-0000-0000-0000FB460000}"/>
    <cellStyle name="Normal 53 2 4 3" xfId="3845" xr:uid="{00000000-0005-0000-0000-0000180F0000}"/>
    <cellStyle name="Normal 53 2 4 3 2" xfId="13918" xr:uid="{00000000-0005-0000-0000-000072360000}"/>
    <cellStyle name="Normal 53 2 4 3 2 3" xfId="29014" xr:uid="{00000000-0005-0000-0000-00006C710000}"/>
    <cellStyle name="Normal 53 2 4 3 3" xfId="8898" xr:uid="{00000000-0005-0000-0000-0000D6220000}"/>
    <cellStyle name="Normal 53 2 4 3 3 3" xfId="23997" xr:uid="{00000000-0005-0000-0000-0000D35D0000}"/>
    <cellStyle name="Normal 53 2 4 3 5" xfId="18984" xr:uid="{00000000-0005-0000-0000-00003E4A0000}"/>
    <cellStyle name="Normal 53 2 4 4" xfId="5537" xr:uid="{00000000-0005-0000-0000-0000B5150000}"/>
    <cellStyle name="Normal 53 2 4 4 2" xfId="15589" xr:uid="{00000000-0005-0000-0000-0000F93C0000}"/>
    <cellStyle name="Normal 53 2 4 4 2 3" xfId="30685" xr:uid="{00000000-0005-0000-0000-0000F3770000}"/>
    <cellStyle name="Normal 53 2 4 4 3" xfId="10569" xr:uid="{00000000-0005-0000-0000-00005D290000}"/>
    <cellStyle name="Normal 53 2 4 4 3 3" xfId="25668" xr:uid="{00000000-0005-0000-0000-00005A640000}"/>
    <cellStyle name="Normal 53 2 4 4 5" xfId="20655" xr:uid="{00000000-0005-0000-0000-0000C5500000}"/>
    <cellStyle name="Normal 53 2 4 5" xfId="12247" xr:uid="{00000000-0005-0000-0000-0000EB2F0000}"/>
    <cellStyle name="Normal 53 2 4 5 3" xfId="27343" xr:uid="{00000000-0005-0000-0000-0000E56A0000}"/>
    <cellStyle name="Normal 53 2 4 6" xfId="7226" xr:uid="{00000000-0005-0000-0000-00004E1C0000}"/>
    <cellStyle name="Normal 53 2 4 6 3" xfId="22326" xr:uid="{00000000-0005-0000-0000-00004C570000}"/>
    <cellStyle name="Normal 53 2 4 8" xfId="17313" xr:uid="{00000000-0005-0000-0000-0000B7430000}"/>
    <cellStyle name="Normal 53 2 5" xfId="2575" xr:uid="{00000000-0005-0000-0000-0000210A0000}"/>
    <cellStyle name="Normal 53 2 5 2" xfId="4264" xr:uid="{00000000-0005-0000-0000-0000BB100000}"/>
    <cellStyle name="Normal 53 2 5 2 2" xfId="14336" xr:uid="{00000000-0005-0000-0000-000014380000}"/>
    <cellStyle name="Normal 53 2 5 2 2 3" xfId="29432" xr:uid="{00000000-0005-0000-0000-00000E730000}"/>
    <cellStyle name="Normal 53 2 5 2 3" xfId="9316" xr:uid="{00000000-0005-0000-0000-000078240000}"/>
    <cellStyle name="Normal 53 2 5 2 3 3" xfId="24415" xr:uid="{00000000-0005-0000-0000-0000755F0000}"/>
    <cellStyle name="Normal 53 2 5 2 5" xfId="19402" xr:uid="{00000000-0005-0000-0000-0000E04B0000}"/>
    <cellStyle name="Normal 53 2 5 3" xfId="5955" xr:uid="{00000000-0005-0000-0000-000057170000}"/>
    <cellStyle name="Normal 53 2 5 3 2" xfId="16007" xr:uid="{00000000-0005-0000-0000-00009B3E0000}"/>
    <cellStyle name="Normal 53 2 5 3 3" xfId="10987" xr:uid="{00000000-0005-0000-0000-0000FF2A0000}"/>
    <cellStyle name="Normal 53 2 5 3 3 3" xfId="26086" xr:uid="{00000000-0005-0000-0000-0000FC650000}"/>
    <cellStyle name="Normal 53 2 5 3 5" xfId="21073" xr:uid="{00000000-0005-0000-0000-000067520000}"/>
    <cellStyle name="Normal 53 2 5 4" xfId="12665" xr:uid="{00000000-0005-0000-0000-00008D310000}"/>
    <cellStyle name="Normal 53 2 5 4 3" xfId="27761" xr:uid="{00000000-0005-0000-0000-0000876C0000}"/>
    <cellStyle name="Normal 53 2 5 5" xfId="7644" xr:uid="{00000000-0005-0000-0000-0000F01D0000}"/>
    <cellStyle name="Normal 53 2 5 5 3" xfId="22744" xr:uid="{00000000-0005-0000-0000-0000EE580000}"/>
    <cellStyle name="Normal 53 2 5 7" xfId="17731" xr:uid="{00000000-0005-0000-0000-000059450000}"/>
    <cellStyle name="Normal 53 2 6" xfId="3427" xr:uid="{00000000-0005-0000-0000-0000760D0000}"/>
    <cellStyle name="Normal 53 2 6 2" xfId="13500" xr:uid="{00000000-0005-0000-0000-0000D0340000}"/>
    <cellStyle name="Normal 53 2 6 2 3" xfId="28596" xr:uid="{00000000-0005-0000-0000-0000CA6F0000}"/>
    <cellStyle name="Normal 53 2 6 3" xfId="8480" xr:uid="{00000000-0005-0000-0000-000034210000}"/>
    <cellStyle name="Normal 53 2 6 3 3" xfId="23579" xr:uid="{00000000-0005-0000-0000-0000315C0000}"/>
    <cellStyle name="Normal 53 2 6 5" xfId="18566" xr:uid="{00000000-0005-0000-0000-00009C480000}"/>
    <cellStyle name="Normal 53 2 7" xfId="5119" xr:uid="{00000000-0005-0000-0000-000013140000}"/>
    <cellStyle name="Normal 53 2 7 2" xfId="15171" xr:uid="{00000000-0005-0000-0000-0000573B0000}"/>
    <cellStyle name="Normal 53 2 7 2 3" xfId="30267" xr:uid="{00000000-0005-0000-0000-000051760000}"/>
    <cellStyle name="Normal 53 2 7 3" xfId="10151" xr:uid="{00000000-0005-0000-0000-0000BB270000}"/>
    <cellStyle name="Normal 53 2 7 3 3" xfId="25250" xr:uid="{00000000-0005-0000-0000-0000B8620000}"/>
    <cellStyle name="Normal 53 2 7 5" xfId="20237" xr:uid="{00000000-0005-0000-0000-0000234F0000}"/>
    <cellStyle name="Normal 53 2 8" xfId="11829" xr:uid="{00000000-0005-0000-0000-0000492E0000}"/>
    <cellStyle name="Normal 53 2 8 3" xfId="26925" xr:uid="{00000000-0005-0000-0000-000043690000}"/>
    <cellStyle name="Normal 53 2 9" xfId="6808" xr:uid="{00000000-0005-0000-0000-0000AC1A0000}"/>
    <cellStyle name="Normal 53 2 9 3" xfId="21908" xr:uid="{00000000-0005-0000-0000-0000AA550000}"/>
    <cellStyle name="Normal 53 3" xfId="1774" xr:uid="{00000000-0005-0000-0000-000000070000}"/>
    <cellStyle name="Normal 53 3 10" xfId="16947" xr:uid="{00000000-0005-0000-0000-000049420000}"/>
    <cellStyle name="Normal 53 3 2" xfId="1993" xr:uid="{00000000-0005-0000-0000-0000DB070000}"/>
    <cellStyle name="Normal 53 3 2 2" xfId="2414" xr:uid="{00000000-0005-0000-0000-000080090000}"/>
    <cellStyle name="Normal 53 3 2 2 2" xfId="3253" xr:uid="{00000000-0005-0000-0000-0000C70C0000}"/>
    <cellStyle name="Normal 53 3 2 2 2 2" xfId="4942" xr:uid="{00000000-0005-0000-0000-000061130000}"/>
    <cellStyle name="Normal 53 3 2 2 2 2 2" xfId="15014" xr:uid="{00000000-0005-0000-0000-0000BA3A0000}"/>
    <cellStyle name="Normal 53 3 2 2 2 2 2 3" xfId="30110" xr:uid="{00000000-0005-0000-0000-0000B4750000}"/>
    <cellStyle name="Normal 53 3 2 2 2 2 3" xfId="9994" xr:uid="{00000000-0005-0000-0000-00001E270000}"/>
    <cellStyle name="Normal 53 3 2 2 2 2 3 3" xfId="25093" xr:uid="{00000000-0005-0000-0000-00001B620000}"/>
    <cellStyle name="Normal 53 3 2 2 2 2 5" xfId="20080" xr:uid="{00000000-0005-0000-0000-0000864E0000}"/>
    <cellStyle name="Normal 53 3 2 2 2 3" xfId="6633" xr:uid="{00000000-0005-0000-0000-0000FD190000}"/>
    <cellStyle name="Normal 53 3 2 2 2 3 2" xfId="16685" xr:uid="{00000000-0005-0000-0000-000041410000}"/>
    <cellStyle name="Normal 53 3 2 2 2 3 3" xfId="11665" xr:uid="{00000000-0005-0000-0000-0000A52D0000}"/>
    <cellStyle name="Normal 53 3 2 2 2 3 3 3" xfId="26764" xr:uid="{00000000-0005-0000-0000-0000A2680000}"/>
    <cellStyle name="Normal 53 3 2 2 2 3 5" xfId="21751" xr:uid="{00000000-0005-0000-0000-00000D550000}"/>
    <cellStyle name="Normal 53 3 2 2 2 4" xfId="13343" xr:uid="{00000000-0005-0000-0000-000033340000}"/>
    <cellStyle name="Normal 53 3 2 2 2 4 3" xfId="28439" xr:uid="{00000000-0005-0000-0000-00002D6F0000}"/>
    <cellStyle name="Normal 53 3 2 2 2 5" xfId="8322" xr:uid="{00000000-0005-0000-0000-000096200000}"/>
    <cellStyle name="Normal 53 3 2 2 2 5 3" xfId="23422" xr:uid="{00000000-0005-0000-0000-0000945B0000}"/>
    <cellStyle name="Normal 53 3 2 2 2 7" xfId="18409" xr:uid="{00000000-0005-0000-0000-0000FF470000}"/>
    <cellStyle name="Normal 53 3 2 2 3" xfId="4105" xr:uid="{00000000-0005-0000-0000-00001C100000}"/>
    <cellStyle name="Normal 53 3 2 2 3 2" xfId="14178" xr:uid="{00000000-0005-0000-0000-000076370000}"/>
    <cellStyle name="Normal 53 3 2 2 3 2 3" xfId="29274" xr:uid="{00000000-0005-0000-0000-000070720000}"/>
    <cellStyle name="Normal 53 3 2 2 3 3" xfId="9158" xr:uid="{00000000-0005-0000-0000-0000DA230000}"/>
    <cellStyle name="Normal 53 3 2 2 3 3 3" xfId="24257" xr:uid="{00000000-0005-0000-0000-0000D75E0000}"/>
    <cellStyle name="Normal 53 3 2 2 3 5" xfId="19244" xr:uid="{00000000-0005-0000-0000-0000424B0000}"/>
    <cellStyle name="Normal 53 3 2 2 4" xfId="5797" xr:uid="{00000000-0005-0000-0000-0000B9160000}"/>
    <cellStyle name="Normal 53 3 2 2 4 2" xfId="15849" xr:uid="{00000000-0005-0000-0000-0000FD3D0000}"/>
    <cellStyle name="Normal 53 3 2 2 4 3" xfId="10829" xr:uid="{00000000-0005-0000-0000-0000612A0000}"/>
    <cellStyle name="Normal 53 3 2 2 4 3 3" xfId="25928" xr:uid="{00000000-0005-0000-0000-00005E650000}"/>
    <cellStyle name="Normal 53 3 2 2 4 5" xfId="20915" xr:uid="{00000000-0005-0000-0000-0000C9510000}"/>
    <cellStyle name="Normal 53 3 2 2 5" xfId="12507" xr:uid="{00000000-0005-0000-0000-0000EF300000}"/>
    <cellStyle name="Normal 53 3 2 2 5 3" xfId="27603" xr:uid="{00000000-0005-0000-0000-0000E96B0000}"/>
    <cellStyle name="Normal 53 3 2 2 6" xfId="7486" xr:uid="{00000000-0005-0000-0000-0000521D0000}"/>
    <cellStyle name="Normal 53 3 2 2 6 3" xfId="22586" xr:uid="{00000000-0005-0000-0000-000050580000}"/>
    <cellStyle name="Normal 53 3 2 2 8" xfId="17573" xr:uid="{00000000-0005-0000-0000-0000BB440000}"/>
    <cellStyle name="Normal 53 3 2 3" xfId="2835" xr:uid="{00000000-0005-0000-0000-0000250B0000}"/>
    <cellStyle name="Normal 53 3 2 3 2" xfId="4524" xr:uid="{00000000-0005-0000-0000-0000BF110000}"/>
    <cellStyle name="Normal 53 3 2 3 2 2" xfId="14596" xr:uid="{00000000-0005-0000-0000-000018390000}"/>
    <cellStyle name="Normal 53 3 2 3 2 2 3" xfId="29692" xr:uid="{00000000-0005-0000-0000-000012740000}"/>
    <cellStyle name="Normal 53 3 2 3 2 3" xfId="9576" xr:uid="{00000000-0005-0000-0000-00007C250000}"/>
    <cellStyle name="Normal 53 3 2 3 2 3 3" xfId="24675" xr:uid="{00000000-0005-0000-0000-000079600000}"/>
    <cellStyle name="Normal 53 3 2 3 2 5" xfId="19662" xr:uid="{00000000-0005-0000-0000-0000E44C0000}"/>
    <cellStyle name="Normal 53 3 2 3 3" xfId="6215" xr:uid="{00000000-0005-0000-0000-00005B180000}"/>
    <cellStyle name="Normal 53 3 2 3 3 2" xfId="16267" xr:uid="{00000000-0005-0000-0000-00009F3F0000}"/>
    <cellStyle name="Normal 53 3 2 3 3 3" xfId="11247" xr:uid="{00000000-0005-0000-0000-0000032C0000}"/>
    <cellStyle name="Normal 53 3 2 3 3 3 3" xfId="26346" xr:uid="{00000000-0005-0000-0000-000000670000}"/>
    <cellStyle name="Normal 53 3 2 3 3 5" xfId="21333" xr:uid="{00000000-0005-0000-0000-00006B530000}"/>
    <cellStyle name="Normal 53 3 2 3 4" xfId="12925" xr:uid="{00000000-0005-0000-0000-000091320000}"/>
    <cellStyle name="Normal 53 3 2 3 4 3" xfId="28021" xr:uid="{00000000-0005-0000-0000-00008B6D0000}"/>
    <cellStyle name="Normal 53 3 2 3 5" xfId="7904" xr:uid="{00000000-0005-0000-0000-0000F41E0000}"/>
    <cellStyle name="Normal 53 3 2 3 5 3" xfId="23004" xr:uid="{00000000-0005-0000-0000-0000F2590000}"/>
    <cellStyle name="Normal 53 3 2 3 7" xfId="17991" xr:uid="{00000000-0005-0000-0000-00005D460000}"/>
    <cellStyle name="Normal 53 3 2 4" xfId="3687" xr:uid="{00000000-0005-0000-0000-00007A0E0000}"/>
    <cellStyle name="Normal 53 3 2 4 2" xfId="13760" xr:uid="{00000000-0005-0000-0000-0000D4350000}"/>
    <cellStyle name="Normal 53 3 2 4 2 3" xfId="28856" xr:uid="{00000000-0005-0000-0000-0000CE700000}"/>
    <cellStyle name="Normal 53 3 2 4 3" xfId="8740" xr:uid="{00000000-0005-0000-0000-000038220000}"/>
    <cellStyle name="Normal 53 3 2 4 3 3" xfId="23839" xr:uid="{00000000-0005-0000-0000-0000355D0000}"/>
    <cellStyle name="Normal 53 3 2 4 5" xfId="18826" xr:uid="{00000000-0005-0000-0000-0000A0490000}"/>
    <cellStyle name="Normal 53 3 2 5" xfId="5379" xr:uid="{00000000-0005-0000-0000-000017150000}"/>
    <cellStyle name="Normal 53 3 2 5 2" xfId="15431" xr:uid="{00000000-0005-0000-0000-00005B3C0000}"/>
    <cellStyle name="Normal 53 3 2 5 2 3" xfId="30527" xr:uid="{00000000-0005-0000-0000-000055770000}"/>
    <cellStyle name="Normal 53 3 2 5 3" xfId="10411" xr:uid="{00000000-0005-0000-0000-0000BF280000}"/>
    <cellStyle name="Normal 53 3 2 5 3 3" xfId="25510" xr:uid="{00000000-0005-0000-0000-0000BC630000}"/>
    <cellStyle name="Normal 53 3 2 5 5" xfId="20497" xr:uid="{00000000-0005-0000-0000-000027500000}"/>
    <cellStyle name="Normal 53 3 2 6" xfId="12089" xr:uid="{00000000-0005-0000-0000-00004D2F0000}"/>
    <cellStyle name="Normal 53 3 2 6 3" xfId="27185" xr:uid="{00000000-0005-0000-0000-0000476A0000}"/>
    <cellStyle name="Normal 53 3 2 7" xfId="7068" xr:uid="{00000000-0005-0000-0000-0000B01B0000}"/>
    <cellStyle name="Normal 53 3 2 7 3" xfId="22168" xr:uid="{00000000-0005-0000-0000-0000AE560000}"/>
    <cellStyle name="Normal 53 3 2 9" xfId="17155" xr:uid="{00000000-0005-0000-0000-000019430000}"/>
    <cellStyle name="Normal 53 3 3" xfId="2206" xr:uid="{00000000-0005-0000-0000-0000B0080000}"/>
    <cellStyle name="Normal 53 3 3 2" xfId="3045" xr:uid="{00000000-0005-0000-0000-0000F70B0000}"/>
    <cellStyle name="Normal 53 3 3 2 2" xfId="4734" xr:uid="{00000000-0005-0000-0000-000091120000}"/>
    <cellStyle name="Normal 53 3 3 2 2 2" xfId="14806" xr:uid="{00000000-0005-0000-0000-0000EA390000}"/>
    <cellStyle name="Normal 53 3 3 2 2 2 3" xfId="29902" xr:uid="{00000000-0005-0000-0000-0000E4740000}"/>
    <cellStyle name="Normal 53 3 3 2 2 3" xfId="9786" xr:uid="{00000000-0005-0000-0000-00004E260000}"/>
    <cellStyle name="Normal 53 3 3 2 2 3 3" xfId="24885" xr:uid="{00000000-0005-0000-0000-00004B610000}"/>
    <cellStyle name="Normal 53 3 3 2 2 5" xfId="19872" xr:uid="{00000000-0005-0000-0000-0000B64D0000}"/>
    <cellStyle name="Normal 53 3 3 2 3" xfId="6425" xr:uid="{00000000-0005-0000-0000-00002D190000}"/>
    <cellStyle name="Normal 53 3 3 2 3 2" xfId="16477" xr:uid="{00000000-0005-0000-0000-000071400000}"/>
    <cellStyle name="Normal 53 3 3 2 3 3" xfId="11457" xr:uid="{00000000-0005-0000-0000-0000D52C0000}"/>
    <cellStyle name="Normal 53 3 3 2 3 3 3" xfId="26556" xr:uid="{00000000-0005-0000-0000-0000D2670000}"/>
    <cellStyle name="Normal 53 3 3 2 3 5" xfId="21543" xr:uid="{00000000-0005-0000-0000-00003D540000}"/>
    <cellStyle name="Normal 53 3 3 2 4" xfId="13135" xr:uid="{00000000-0005-0000-0000-000063330000}"/>
    <cellStyle name="Normal 53 3 3 2 4 3" xfId="28231" xr:uid="{00000000-0005-0000-0000-00005D6E0000}"/>
    <cellStyle name="Normal 53 3 3 2 5" xfId="8114" xr:uid="{00000000-0005-0000-0000-0000C61F0000}"/>
    <cellStyle name="Normal 53 3 3 2 5 3" xfId="23214" xr:uid="{00000000-0005-0000-0000-0000C45A0000}"/>
    <cellStyle name="Normal 53 3 3 2 7" xfId="18201" xr:uid="{00000000-0005-0000-0000-00002F470000}"/>
    <cellStyle name="Normal 53 3 3 3" xfId="3897" xr:uid="{00000000-0005-0000-0000-00004C0F0000}"/>
    <cellStyle name="Normal 53 3 3 3 2" xfId="13970" xr:uid="{00000000-0005-0000-0000-0000A6360000}"/>
    <cellStyle name="Normal 53 3 3 3 2 3" xfId="29066" xr:uid="{00000000-0005-0000-0000-0000A0710000}"/>
    <cellStyle name="Normal 53 3 3 3 3" xfId="8950" xr:uid="{00000000-0005-0000-0000-00000A230000}"/>
    <cellStyle name="Normal 53 3 3 3 3 3" xfId="24049" xr:uid="{00000000-0005-0000-0000-0000075E0000}"/>
    <cellStyle name="Normal 53 3 3 3 5" xfId="19036" xr:uid="{00000000-0005-0000-0000-0000724A0000}"/>
    <cellStyle name="Normal 53 3 3 4" xfId="5589" xr:uid="{00000000-0005-0000-0000-0000E9150000}"/>
    <cellStyle name="Normal 53 3 3 4 2" xfId="15641" xr:uid="{00000000-0005-0000-0000-00002D3D0000}"/>
    <cellStyle name="Normal 53 3 3 4 2 3" xfId="30737" xr:uid="{00000000-0005-0000-0000-000027780000}"/>
    <cellStyle name="Normal 53 3 3 4 3" xfId="10621" xr:uid="{00000000-0005-0000-0000-000091290000}"/>
    <cellStyle name="Normal 53 3 3 4 3 3" xfId="25720" xr:uid="{00000000-0005-0000-0000-00008E640000}"/>
    <cellStyle name="Normal 53 3 3 4 5" xfId="20707" xr:uid="{00000000-0005-0000-0000-0000F9500000}"/>
    <cellStyle name="Normal 53 3 3 5" xfId="12299" xr:uid="{00000000-0005-0000-0000-00001F300000}"/>
    <cellStyle name="Normal 53 3 3 5 3" xfId="27395" xr:uid="{00000000-0005-0000-0000-0000196B0000}"/>
    <cellStyle name="Normal 53 3 3 6" xfId="7278" xr:uid="{00000000-0005-0000-0000-0000821C0000}"/>
    <cellStyle name="Normal 53 3 3 6 3" xfId="22378" xr:uid="{00000000-0005-0000-0000-000080570000}"/>
    <cellStyle name="Normal 53 3 3 8" xfId="17365" xr:uid="{00000000-0005-0000-0000-0000EB430000}"/>
    <cellStyle name="Normal 53 3 4" xfId="2627" xr:uid="{00000000-0005-0000-0000-0000550A0000}"/>
    <cellStyle name="Normal 53 3 4 2" xfId="4316" xr:uid="{00000000-0005-0000-0000-0000EF100000}"/>
    <cellStyle name="Normal 53 3 4 2 2" xfId="14388" xr:uid="{00000000-0005-0000-0000-000048380000}"/>
    <cellStyle name="Normal 53 3 4 2 2 3" xfId="29484" xr:uid="{00000000-0005-0000-0000-000042730000}"/>
    <cellStyle name="Normal 53 3 4 2 3" xfId="9368" xr:uid="{00000000-0005-0000-0000-0000AC240000}"/>
    <cellStyle name="Normal 53 3 4 2 3 3" xfId="24467" xr:uid="{00000000-0005-0000-0000-0000A95F0000}"/>
    <cellStyle name="Normal 53 3 4 2 5" xfId="19454" xr:uid="{00000000-0005-0000-0000-0000144C0000}"/>
    <cellStyle name="Normal 53 3 4 3" xfId="6007" xr:uid="{00000000-0005-0000-0000-00008B170000}"/>
    <cellStyle name="Normal 53 3 4 3 2" xfId="16059" xr:uid="{00000000-0005-0000-0000-0000CF3E0000}"/>
    <cellStyle name="Normal 53 3 4 3 3" xfId="11039" xr:uid="{00000000-0005-0000-0000-0000332B0000}"/>
    <cellStyle name="Normal 53 3 4 3 3 3" xfId="26138" xr:uid="{00000000-0005-0000-0000-000030660000}"/>
    <cellStyle name="Normal 53 3 4 3 5" xfId="21125" xr:uid="{00000000-0005-0000-0000-00009B520000}"/>
    <cellStyle name="Normal 53 3 4 4" xfId="12717" xr:uid="{00000000-0005-0000-0000-0000C1310000}"/>
    <cellStyle name="Normal 53 3 4 4 3" xfId="27813" xr:uid="{00000000-0005-0000-0000-0000BB6C0000}"/>
    <cellStyle name="Normal 53 3 4 5" xfId="7696" xr:uid="{00000000-0005-0000-0000-0000241E0000}"/>
    <cellStyle name="Normal 53 3 4 5 3" xfId="22796" xr:uid="{00000000-0005-0000-0000-000022590000}"/>
    <cellStyle name="Normal 53 3 4 7" xfId="17783" xr:uid="{00000000-0005-0000-0000-00008D450000}"/>
    <cellStyle name="Normal 53 3 5" xfId="3479" xr:uid="{00000000-0005-0000-0000-0000AA0D0000}"/>
    <cellStyle name="Normal 53 3 5 2" xfId="13552" xr:uid="{00000000-0005-0000-0000-000004350000}"/>
    <cellStyle name="Normal 53 3 5 2 3" xfId="28648" xr:uid="{00000000-0005-0000-0000-0000FE6F0000}"/>
    <cellStyle name="Normal 53 3 5 3" xfId="8532" xr:uid="{00000000-0005-0000-0000-000068210000}"/>
    <cellStyle name="Normal 53 3 5 3 3" xfId="23631" xr:uid="{00000000-0005-0000-0000-0000655C0000}"/>
    <cellStyle name="Normal 53 3 5 5" xfId="18618" xr:uid="{00000000-0005-0000-0000-0000D0480000}"/>
    <cellStyle name="Normal 53 3 6" xfId="5171" xr:uid="{00000000-0005-0000-0000-000047140000}"/>
    <cellStyle name="Normal 53 3 6 2" xfId="15223" xr:uid="{00000000-0005-0000-0000-00008B3B0000}"/>
    <cellStyle name="Normal 53 3 6 2 3" xfId="30319" xr:uid="{00000000-0005-0000-0000-000085760000}"/>
    <cellStyle name="Normal 53 3 6 3" xfId="10203" xr:uid="{00000000-0005-0000-0000-0000EF270000}"/>
    <cellStyle name="Normal 53 3 6 3 3" xfId="25302" xr:uid="{00000000-0005-0000-0000-0000EC620000}"/>
    <cellStyle name="Normal 53 3 6 5" xfId="20289" xr:uid="{00000000-0005-0000-0000-0000574F0000}"/>
    <cellStyle name="Normal 53 3 7" xfId="11881" xr:uid="{00000000-0005-0000-0000-00007D2E0000}"/>
    <cellStyle name="Normal 53 3 7 3" xfId="26977" xr:uid="{00000000-0005-0000-0000-000077690000}"/>
    <cellStyle name="Normal 53 3 8" xfId="6860" xr:uid="{00000000-0005-0000-0000-0000E01A0000}"/>
    <cellStyle name="Normal 53 3 8 3" xfId="21960" xr:uid="{00000000-0005-0000-0000-0000DE550000}"/>
    <cellStyle name="Normal 53 4" xfId="1887" xr:uid="{00000000-0005-0000-0000-000071070000}"/>
    <cellStyle name="Normal 53 4 2" xfId="2310" xr:uid="{00000000-0005-0000-0000-000018090000}"/>
    <cellStyle name="Normal 53 4 2 2" xfId="3149" xr:uid="{00000000-0005-0000-0000-00005F0C0000}"/>
    <cellStyle name="Normal 53 4 2 2 2" xfId="4838" xr:uid="{00000000-0005-0000-0000-0000F9120000}"/>
    <cellStyle name="Normal 53 4 2 2 2 2" xfId="14910" xr:uid="{00000000-0005-0000-0000-0000523A0000}"/>
    <cellStyle name="Normal 53 4 2 2 2 2 3" xfId="30006" xr:uid="{00000000-0005-0000-0000-00004C750000}"/>
    <cellStyle name="Normal 53 4 2 2 2 3" xfId="9890" xr:uid="{00000000-0005-0000-0000-0000B6260000}"/>
    <cellStyle name="Normal 53 4 2 2 2 3 3" xfId="24989" xr:uid="{00000000-0005-0000-0000-0000B3610000}"/>
    <cellStyle name="Normal 53 4 2 2 2 5" xfId="19976" xr:uid="{00000000-0005-0000-0000-00001E4E0000}"/>
    <cellStyle name="Normal 53 4 2 2 3" xfId="6529" xr:uid="{00000000-0005-0000-0000-000095190000}"/>
    <cellStyle name="Normal 53 4 2 2 3 2" xfId="16581" xr:uid="{00000000-0005-0000-0000-0000D9400000}"/>
    <cellStyle name="Normal 53 4 2 2 3 3" xfId="11561" xr:uid="{00000000-0005-0000-0000-00003D2D0000}"/>
    <cellStyle name="Normal 53 4 2 2 3 3 3" xfId="26660" xr:uid="{00000000-0005-0000-0000-00003A680000}"/>
    <cellStyle name="Normal 53 4 2 2 3 5" xfId="21647" xr:uid="{00000000-0005-0000-0000-0000A5540000}"/>
    <cellStyle name="Normal 53 4 2 2 4" xfId="13239" xr:uid="{00000000-0005-0000-0000-0000CB330000}"/>
    <cellStyle name="Normal 53 4 2 2 4 3" xfId="28335" xr:uid="{00000000-0005-0000-0000-0000C56E0000}"/>
    <cellStyle name="Normal 53 4 2 2 5" xfId="8218" xr:uid="{00000000-0005-0000-0000-00002E200000}"/>
    <cellStyle name="Normal 53 4 2 2 5 3" xfId="23318" xr:uid="{00000000-0005-0000-0000-00002C5B0000}"/>
    <cellStyle name="Normal 53 4 2 2 7" xfId="18305" xr:uid="{00000000-0005-0000-0000-000097470000}"/>
    <cellStyle name="Normal 53 4 2 3" xfId="4001" xr:uid="{00000000-0005-0000-0000-0000B40F0000}"/>
    <cellStyle name="Normal 53 4 2 3 2" xfId="14074" xr:uid="{00000000-0005-0000-0000-00000E370000}"/>
    <cellStyle name="Normal 53 4 2 3 2 3" xfId="29170" xr:uid="{00000000-0005-0000-0000-000008720000}"/>
    <cellStyle name="Normal 53 4 2 3 3" xfId="9054" xr:uid="{00000000-0005-0000-0000-000072230000}"/>
    <cellStyle name="Normal 53 4 2 3 3 3" xfId="24153" xr:uid="{00000000-0005-0000-0000-00006F5E0000}"/>
    <cellStyle name="Normal 53 4 2 3 5" xfId="19140" xr:uid="{00000000-0005-0000-0000-0000DA4A0000}"/>
    <cellStyle name="Normal 53 4 2 4" xfId="5693" xr:uid="{00000000-0005-0000-0000-000051160000}"/>
    <cellStyle name="Normal 53 4 2 4 2" xfId="15745" xr:uid="{00000000-0005-0000-0000-0000953D0000}"/>
    <cellStyle name="Normal 53 4 2 4 2 3" xfId="30841" xr:uid="{00000000-0005-0000-0000-00008F780000}"/>
    <cellStyle name="Normal 53 4 2 4 3" xfId="10725" xr:uid="{00000000-0005-0000-0000-0000F9290000}"/>
    <cellStyle name="Normal 53 4 2 4 3 3" xfId="25824" xr:uid="{00000000-0005-0000-0000-0000F6640000}"/>
    <cellStyle name="Normal 53 4 2 4 5" xfId="20811" xr:uid="{00000000-0005-0000-0000-000061510000}"/>
    <cellStyle name="Normal 53 4 2 5" xfId="12403" xr:uid="{00000000-0005-0000-0000-000087300000}"/>
    <cellStyle name="Normal 53 4 2 5 3" xfId="27499" xr:uid="{00000000-0005-0000-0000-0000816B0000}"/>
    <cellStyle name="Normal 53 4 2 6" xfId="7382" xr:uid="{00000000-0005-0000-0000-0000EA1C0000}"/>
    <cellStyle name="Normal 53 4 2 6 3" xfId="22482" xr:uid="{00000000-0005-0000-0000-0000E8570000}"/>
    <cellStyle name="Normal 53 4 2 8" xfId="17469" xr:uid="{00000000-0005-0000-0000-000053440000}"/>
    <cellStyle name="Normal 53 4 3" xfId="2731" xr:uid="{00000000-0005-0000-0000-0000BD0A0000}"/>
    <cellStyle name="Normal 53 4 3 2" xfId="4420" xr:uid="{00000000-0005-0000-0000-000057110000}"/>
    <cellStyle name="Normal 53 4 3 2 2" xfId="14492" xr:uid="{00000000-0005-0000-0000-0000B0380000}"/>
    <cellStyle name="Normal 53 4 3 2 2 3" xfId="29588" xr:uid="{00000000-0005-0000-0000-0000AA730000}"/>
    <cellStyle name="Normal 53 4 3 2 3" xfId="9472" xr:uid="{00000000-0005-0000-0000-000014250000}"/>
    <cellStyle name="Normal 53 4 3 2 3 3" xfId="24571" xr:uid="{00000000-0005-0000-0000-000011600000}"/>
    <cellStyle name="Normal 53 4 3 2 5" xfId="19558" xr:uid="{00000000-0005-0000-0000-00007C4C0000}"/>
    <cellStyle name="Normal 53 4 3 3" xfId="6111" xr:uid="{00000000-0005-0000-0000-0000F3170000}"/>
    <cellStyle name="Normal 53 4 3 3 2" xfId="16163" xr:uid="{00000000-0005-0000-0000-0000373F0000}"/>
    <cellStyle name="Normal 53 4 3 3 3" xfId="11143" xr:uid="{00000000-0005-0000-0000-00009B2B0000}"/>
    <cellStyle name="Normal 53 4 3 3 3 3" xfId="26242" xr:uid="{00000000-0005-0000-0000-000098660000}"/>
    <cellStyle name="Normal 53 4 3 3 5" xfId="21229" xr:uid="{00000000-0005-0000-0000-000003530000}"/>
    <cellStyle name="Normal 53 4 3 4" xfId="12821" xr:uid="{00000000-0005-0000-0000-000029320000}"/>
    <cellStyle name="Normal 53 4 3 4 3" xfId="27917" xr:uid="{00000000-0005-0000-0000-0000236D0000}"/>
    <cellStyle name="Normal 53 4 3 5" xfId="7800" xr:uid="{00000000-0005-0000-0000-00008C1E0000}"/>
    <cellStyle name="Normal 53 4 3 5 3" xfId="22900" xr:uid="{00000000-0005-0000-0000-00008A590000}"/>
    <cellStyle name="Normal 53 4 3 7" xfId="17887" xr:uid="{00000000-0005-0000-0000-0000F5450000}"/>
    <cellStyle name="Normal 53 4 4" xfId="3583" xr:uid="{00000000-0005-0000-0000-0000120E0000}"/>
    <cellStyle name="Normal 53 4 4 2" xfId="13656" xr:uid="{00000000-0005-0000-0000-00006C350000}"/>
    <cellStyle name="Normal 53 4 4 2 3" xfId="28752" xr:uid="{00000000-0005-0000-0000-000066700000}"/>
    <cellStyle name="Normal 53 4 4 3" xfId="8636" xr:uid="{00000000-0005-0000-0000-0000D0210000}"/>
    <cellStyle name="Normal 53 4 4 3 3" xfId="23735" xr:uid="{00000000-0005-0000-0000-0000CD5C0000}"/>
    <cellStyle name="Normal 53 4 4 5" xfId="18722" xr:uid="{00000000-0005-0000-0000-000038490000}"/>
    <cellStyle name="Normal 53 4 5" xfId="5275" xr:uid="{00000000-0005-0000-0000-0000AF140000}"/>
    <cellStyle name="Normal 53 4 5 2" xfId="15327" xr:uid="{00000000-0005-0000-0000-0000F33B0000}"/>
    <cellStyle name="Normal 53 4 5 2 3" xfId="30423" xr:uid="{00000000-0005-0000-0000-0000ED760000}"/>
    <cellStyle name="Normal 53 4 5 3" xfId="10307" xr:uid="{00000000-0005-0000-0000-000057280000}"/>
    <cellStyle name="Normal 53 4 5 3 3" xfId="25406" xr:uid="{00000000-0005-0000-0000-000054630000}"/>
    <cellStyle name="Normal 53 4 5 5" xfId="20393" xr:uid="{00000000-0005-0000-0000-0000BF4F0000}"/>
    <cellStyle name="Normal 53 4 6" xfId="11985" xr:uid="{00000000-0005-0000-0000-0000E52E0000}"/>
    <cellStyle name="Normal 53 4 6 3" xfId="27081" xr:uid="{00000000-0005-0000-0000-0000DF690000}"/>
    <cellStyle name="Normal 53 4 7" xfId="6964" xr:uid="{00000000-0005-0000-0000-0000481B0000}"/>
    <cellStyle name="Normal 53 4 7 3" xfId="22064" xr:uid="{00000000-0005-0000-0000-000046560000}"/>
    <cellStyle name="Normal 53 4 9" xfId="17051" xr:uid="{00000000-0005-0000-0000-0000B1420000}"/>
    <cellStyle name="Normal 53 5" xfId="2100" xr:uid="{00000000-0005-0000-0000-000046080000}"/>
    <cellStyle name="Normal 53 5 2" xfId="2941" xr:uid="{00000000-0005-0000-0000-00008F0B0000}"/>
    <cellStyle name="Normal 53 5 2 2" xfId="4630" xr:uid="{00000000-0005-0000-0000-000029120000}"/>
    <cellStyle name="Normal 53 5 2 2 2" xfId="14702" xr:uid="{00000000-0005-0000-0000-000082390000}"/>
    <cellStyle name="Normal 53 5 2 2 2 3" xfId="29798" xr:uid="{00000000-0005-0000-0000-00007C740000}"/>
    <cellStyle name="Normal 53 5 2 2 3" xfId="9682" xr:uid="{00000000-0005-0000-0000-0000E6250000}"/>
    <cellStyle name="Normal 53 5 2 2 3 3" xfId="24781" xr:uid="{00000000-0005-0000-0000-0000E3600000}"/>
    <cellStyle name="Normal 53 5 2 2 5" xfId="19768" xr:uid="{00000000-0005-0000-0000-00004E4D0000}"/>
    <cellStyle name="Normal 53 5 2 3" xfId="6321" xr:uid="{00000000-0005-0000-0000-0000C5180000}"/>
    <cellStyle name="Normal 53 5 2 3 2" xfId="16373" xr:uid="{00000000-0005-0000-0000-000009400000}"/>
    <cellStyle name="Normal 53 5 2 3 3" xfId="11353" xr:uid="{00000000-0005-0000-0000-00006D2C0000}"/>
    <cellStyle name="Normal 53 5 2 3 3 3" xfId="26452" xr:uid="{00000000-0005-0000-0000-00006A670000}"/>
    <cellStyle name="Normal 53 5 2 3 5" xfId="21439" xr:uid="{00000000-0005-0000-0000-0000D5530000}"/>
    <cellStyle name="Normal 53 5 2 4" xfId="13031" xr:uid="{00000000-0005-0000-0000-0000FB320000}"/>
    <cellStyle name="Normal 53 5 2 4 3" xfId="28127" xr:uid="{00000000-0005-0000-0000-0000F56D0000}"/>
    <cellStyle name="Normal 53 5 2 5" xfId="8010" xr:uid="{00000000-0005-0000-0000-00005E1F0000}"/>
    <cellStyle name="Normal 53 5 2 5 3" xfId="23110" xr:uid="{00000000-0005-0000-0000-00005C5A0000}"/>
    <cellStyle name="Normal 53 5 2 7" xfId="18097" xr:uid="{00000000-0005-0000-0000-0000C7460000}"/>
    <cellStyle name="Normal 53 5 3" xfId="3793" xr:uid="{00000000-0005-0000-0000-0000E40E0000}"/>
    <cellStyle name="Normal 53 5 3 2" xfId="13866" xr:uid="{00000000-0005-0000-0000-00003E360000}"/>
    <cellStyle name="Normal 53 5 3 2 3" xfId="28962" xr:uid="{00000000-0005-0000-0000-000038710000}"/>
    <cellStyle name="Normal 53 5 3 3" xfId="8846" xr:uid="{00000000-0005-0000-0000-0000A2220000}"/>
    <cellStyle name="Normal 53 5 3 3 3" xfId="23945" xr:uid="{00000000-0005-0000-0000-00009F5D0000}"/>
    <cellStyle name="Normal 53 5 3 5" xfId="18932" xr:uid="{00000000-0005-0000-0000-00000A4A0000}"/>
    <cellStyle name="Normal 53 5 4" xfId="5485" xr:uid="{00000000-0005-0000-0000-000081150000}"/>
    <cellStyle name="Normal 53 5 4 2" xfId="15537" xr:uid="{00000000-0005-0000-0000-0000C53C0000}"/>
    <cellStyle name="Normal 53 5 4 2 3" xfId="30633" xr:uid="{00000000-0005-0000-0000-0000BF770000}"/>
    <cellStyle name="Normal 53 5 4 3" xfId="10517" xr:uid="{00000000-0005-0000-0000-000029290000}"/>
    <cellStyle name="Normal 53 5 4 3 3" xfId="25616" xr:uid="{00000000-0005-0000-0000-000026640000}"/>
    <cellStyle name="Normal 53 5 4 5" xfId="20603" xr:uid="{00000000-0005-0000-0000-000091500000}"/>
    <cellStyle name="Normal 53 5 5" xfId="12195" xr:uid="{00000000-0005-0000-0000-0000B72F0000}"/>
    <cellStyle name="Normal 53 5 5 3" xfId="27291" xr:uid="{00000000-0005-0000-0000-0000B16A0000}"/>
    <cellStyle name="Normal 53 5 6" xfId="7174" xr:uid="{00000000-0005-0000-0000-00001A1C0000}"/>
    <cellStyle name="Normal 53 5 6 3" xfId="22274" xr:uid="{00000000-0005-0000-0000-000018570000}"/>
    <cellStyle name="Normal 53 5 8" xfId="17261" xr:uid="{00000000-0005-0000-0000-000083430000}"/>
    <cellStyle name="Normal 53 6" xfId="2521" xr:uid="{00000000-0005-0000-0000-0000EB090000}"/>
    <cellStyle name="Normal 53 6 2" xfId="4212" xr:uid="{00000000-0005-0000-0000-000087100000}"/>
    <cellStyle name="Normal 53 6 2 2" xfId="14284" xr:uid="{00000000-0005-0000-0000-0000E0370000}"/>
    <cellStyle name="Normal 53 6 2 2 3" xfId="29380" xr:uid="{00000000-0005-0000-0000-0000DA720000}"/>
    <cellStyle name="Normal 53 6 2 3" xfId="9264" xr:uid="{00000000-0005-0000-0000-000044240000}"/>
    <cellStyle name="Normal 53 6 2 3 3" xfId="24363" xr:uid="{00000000-0005-0000-0000-0000415F0000}"/>
    <cellStyle name="Normal 53 6 2 5" xfId="19350" xr:uid="{00000000-0005-0000-0000-0000AC4B0000}"/>
    <cellStyle name="Normal 53 6 3" xfId="5903" xr:uid="{00000000-0005-0000-0000-000023170000}"/>
    <cellStyle name="Normal 53 6 3 2" xfId="15955" xr:uid="{00000000-0005-0000-0000-0000673E0000}"/>
    <cellStyle name="Normal 53 6 3 3" xfId="10935" xr:uid="{00000000-0005-0000-0000-0000CB2A0000}"/>
    <cellStyle name="Normal 53 6 3 3 3" xfId="26034" xr:uid="{00000000-0005-0000-0000-0000C8650000}"/>
    <cellStyle name="Normal 53 6 3 5" xfId="21021" xr:uid="{00000000-0005-0000-0000-000033520000}"/>
    <cellStyle name="Normal 53 6 4" xfId="12613" xr:uid="{00000000-0005-0000-0000-000059310000}"/>
    <cellStyle name="Normal 53 6 4 3" xfId="27709" xr:uid="{00000000-0005-0000-0000-0000536C0000}"/>
    <cellStyle name="Normal 53 6 5" xfId="7592" xr:uid="{00000000-0005-0000-0000-0000BC1D0000}"/>
    <cellStyle name="Normal 53 6 5 3" xfId="22692" xr:uid="{00000000-0005-0000-0000-0000BA580000}"/>
    <cellStyle name="Normal 53 6 7" xfId="17679" xr:uid="{00000000-0005-0000-0000-000025450000}"/>
    <cellStyle name="Normal 53 7" xfId="3371" xr:uid="{00000000-0005-0000-0000-00003E0D0000}"/>
    <cellStyle name="Normal 53 7 2" xfId="13448" xr:uid="{00000000-0005-0000-0000-00009C340000}"/>
    <cellStyle name="Normal 53 7 2 3" xfId="28544" xr:uid="{00000000-0005-0000-0000-0000966F0000}"/>
    <cellStyle name="Normal 53 7 3" xfId="8428" xr:uid="{00000000-0005-0000-0000-000000210000}"/>
    <cellStyle name="Normal 53 7 3 3" xfId="23527" xr:uid="{00000000-0005-0000-0000-0000FD5B0000}"/>
    <cellStyle name="Normal 53 7 5" xfId="18514" xr:uid="{00000000-0005-0000-0000-000068480000}"/>
    <cellStyle name="Normal 53 8" xfId="5064" xr:uid="{00000000-0005-0000-0000-0000DC130000}"/>
    <cellStyle name="Normal 53 8 2" xfId="15119" xr:uid="{00000000-0005-0000-0000-0000233B0000}"/>
    <cellStyle name="Normal 53 8 2 3" xfId="30215" xr:uid="{00000000-0005-0000-0000-00001D760000}"/>
    <cellStyle name="Normal 53 8 3" xfId="10099" xr:uid="{00000000-0005-0000-0000-000087270000}"/>
    <cellStyle name="Normal 53 8 3 3" xfId="25198" xr:uid="{00000000-0005-0000-0000-000084620000}"/>
    <cellStyle name="Normal 53 8 5" xfId="20185" xr:uid="{00000000-0005-0000-0000-0000EF4E0000}"/>
    <cellStyle name="Normal 53 9" xfId="11775" xr:uid="{00000000-0005-0000-0000-0000132E0000}"/>
    <cellStyle name="Normal 53 9 3" xfId="26873" xr:uid="{00000000-0005-0000-0000-00000F690000}"/>
    <cellStyle name="Normal 54" xfId="1437" xr:uid="{00000000-0005-0000-0000-0000AE050000}"/>
    <cellStyle name="Normal 54 2" xfId="1438" xr:uid="{00000000-0005-0000-0000-0000AF050000}"/>
    <cellStyle name="Normal 55" xfId="1439" xr:uid="{00000000-0005-0000-0000-0000B0050000}"/>
    <cellStyle name="Normal 55 10" xfId="6755" xr:uid="{00000000-0005-0000-0000-0000771A0000}"/>
    <cellStyle name="Normal 55 10 3" xfId="21857" xr:uid="{00000000-0005-0000-0000-000077550000}"/>
    <cellStyle name="Normal 55 12" xfId="16842" xr:uid="{00000000-0005-0000-0000-0000E0410000}"/>
    <cellStyle name="Normal 55 2" xfId="1721" xr:uid="{00000000-0005-0000-0000-0000CB060000}"/>
    <cellStyle name="Normal 55 2 11" xfId="16896" xr:uid="{00000000-0005-0000-0000-000016420000}"/>
    <cellStyle name="Normal 55 2 2" xfId="1829" xr:uid="{00000000-0005-0000-0000-000037070000}"/>
    <cellStyle name="Normal 55 2 2 10" xfId="17000" xr:uid="{00000000-0005-0000-0000-00007E420000}"/>
    <cellStyle name="Normal 55 2 2 2" xfId="2046" xr:uid="{00000000-0005-0000-0000-000010080000}"/>
    <cellStyle name="Normal 55 2 2 2 2" xfId="2467" xr:uid="{00000000-0005-0000-0000-0000B5090000}"/>
    <cellStyle name="Normal 55 2 2 2 2 2" xfId="3306" xr:uid="{00000000-0005-0000-0000-0000FC0C0000}"/>
    <cellStyle name="Normal 55 2 2 2 2 2 2" xfId="4995" xr:uid="{00000000-0005-0000-0000-000096130000}"/>
    <cellStyle name="Normal 55 2 2 2 2 2 2 2" xfId="15067" xr:uid="{00000000-0005-0000-0000-0000EF3A0000}"/>
    <cellStyle name="Normal 55 2 2 2 2 2 2 2 3" xfId="30163" xr:uid="{00000000-0005-0000-0000-0000E9750000}"/>
    <cellStyle name="Normal 55 2 2 2 2 2 2 3" xfId="10047" xr:uid="{00000000-0005-0000-0000-000053270000}"/>
    <cellStyle name="Normal 55 2 2 2 2 2 2 3 3" xfId="25146" xr:uid="{00000000-0005-0000-0000-000050620000}"/>
    <cellStyle name="Normal 55 2 2 2 2 2 2 5" xfId="20133" xr:uid="{00000000-0005-0000-0000-0000BB4E0000}"/>
    <cellStyle name="Normal 55 2 2 2 2 2 3" xfId="6686" xr:uid="{00000000-0005-0000-0000-0000321A0000}"/>
    <cellStyle name="Normal 55 2 2 2 2 2 3 2" xfId="16738" xr:uid="{00000000-0005-0000-0000-000076410000}"/>
    <cellStyle name="Normal 55 2 2 2 2 2 3 3" xfId="11718" xr:uid="{00000000-0005-0000-0000-0000DA2D0000}"/>
    <cellStyle name="Normal 55 2 2 2 2 2 3 3 3" xfId="26817" xr:uid="{00000000-0005-0000-0000-0000D7680000}"/>
    <cellStyle name="Normal 55 2 2 2 2 2 3 5" xfId="21804" xr:uid="{00000000-0005-0000-0000-000042550000}"/>
    <cellStyle name="Normal 55 2 2 2 2 2 4" xfId="13396" xr:uid="{00000000-0005-0000-0000-000068340000}"/>
    <cellStyle name="Normal 55 2 2 2 2 2 4 3" xfId="28492" xr:uid="{00000000-0005-0000-0000-0000626F0000}"/>
    <cellStyle name="Normal 55 2 2 2 2 2 5" xfId="8375" xr:uid="{00000000-0005-0000-0000-0000CB200000}"/>
    <cellStyle name="Normal 55 2 2 2 2 2 5 3" xfId="23475" xr:uid="{00000000-0005-0000-0000-0000C95B0000}"/>
    <cellStyle name="Normal 55 2 2 2 2 2 7" xfId="18462" xr:uid="{00000000-0005-0000-0000-000034480000}"/>
    <cellStyle name="Normal 55 2 2 2 2 3" xfId="4158" xr:uid="{00000000-0005-0000-0000-000051100000}"/>
    <cellStyle name="Normal 55 2 2 2 2 3 2" xfId="14231" xr:uid="{00000000-0005-0000-0000-0000AB370000}"/>
    <cellStyle name="Normal 55 2 2 2 2 3 2 3" xfId="29327" xr:uid="{00000000-0005-0000-0000-0000A5720000}"/>
    <cellStyle name="Normal 55 2 2 2 2 3 3" xfId="9211" xr:uid="{00000000-0005-0000-0000-00000F240000}"/>
    <cellStyle name="Normal 55 2 2 2 2 3 3 3" xfId="24310" xr:uid="{00000000-0005-0000-0000-00000C5F0000}"/>
    <cellStyle name="Normal 55 2 2 2 2 3 5" xfId="19297" xr:uid="{00000000-0005-0000-0000-0000774B0000}"/>
    <cellStyle name="Normal 55 2 2 2 2 4" xfId="5850" xr:uid="{00000000-0005-0000-0000-0000EE160000}"/>
    <cellStyle name="Normal 55 2 2 2 2 4 2" xfId="15902" xr:uid="{00000000-0005-0000-0000-0000323E0000}"/>
    <cellStyle name="Normal 55 2 2 2 2 4 3" xfId="10882" xr:uid="{00000000-0005-0000-0000-0000962A0000}"/>
    <cellStyle name="Normal 55 2 2 2 2 4 3 3" xfId="25981" xr:uid="{00000000-0005-0000-0000-000093650000}"/>
    <cellStyle name="Normal 55 2 2 2 2 4 5" xfId="20968" xr:uid="{00000000-0005-0000-0000-0000FE510000}"/>
    <cellStyle name="Normal 55 2 2 2 2 5" xfId="12560" xr:uid="{00000000-0005-0000-0000-000024310000}"/>
    <cellStyle name="Normal 55 2 2 2 2 5 3" xfId="27656" xr:uid="{00000000-0005-0000-0000-00001E6C0000}"/>
    <cellStyle name="Normal 55 2 2 2 2 6" xfId="7539" xr:uid="{00000000-0005-0000-0000-0000871D0000}"/>
    <cellStyle name="Normal 55 2 2 2 2 6 3" xfId="22639" xr:uid="{00000000-0005-0000-0000-000085580000}"/>
    <cellStyle name="Normal 55 2 2 2 2 8" xfId="17626" xr:uid="{00000000-0005-0000-0000-0000F0440000}"/>
    <cellStyle name="Normal 55 2 2 2 3" xfId="2888" xr:uid="{00000000-0005-0000-0000-00005A0B0000}"/>
    <cellStyle name="Normal 55 2 2 2 3 2" xfId="4577" xr:uid="{00000000-0005-0000-0000-0000F4110000}"/>
    <cellStyle name="Normal 55 2 2 2 3 2 2" xfId="14649" xr:uid="{00000000-0005-0000-0000-00004D390000}"/>
    <cellStyle name="Normal 55 2 2 2 3 2 2 3" xfId="29745" xr:uid="{00000000-0005-0000-0000-000047740000}"/>
    <cellStyle name="Normal 55 2 2 2 3 2 3" xfId="9629" xr:uid="{00000000-0005-0000-0000-0000B1250000}"/>
    <cellStyle name="Normal 55 2 2 2 3 2 3 3" xfId="24728" xr:uid="{00000000-0005-0000-0000-0000AE600000}"/>
    <cellStyle name="Normal 55 2 2 2 3 2 5" xfId="19715" xr:uid="{00000000-0005-0000-0000-0000194D0000}"/>
    <cellStyle name="Normal 55 2 2 2 3 3" xfId="6268" xr:uid="{00000000-0005-0000-0000-000090180000}"/>
    <cellStyle name="Normal 55 2 2 2 3 3 2" xfId="16320" xr:uid="{00000000-0005-0000-0000-0000D43F0000}"/>
    <cellStyle name="Normal 55 2 2 2 3 3 3" xfId="11300" xr:uid="{00000000-0005-0000-0000-0000382C0000}"/>
    <cellStyle name="Normal 55 2 2 2 3 3 3 3" xfId="26399" xr:uid="{00000000-0005-0000-0000-000035670000}"/>
    <cellStyle name="Normal 55 2 2 2 3 3 5" xfId="21386" xr:uid="{00000000-0005-0000-0000-0000A0530000}"/>
    <cellStyle name="Normal 55 2 2 2 3 4" xfId="12978" xr:uid="{00000000-0005-0000-0000-0000C6320000}"/>
    <cellStyle name="Normal 55 2 2 2 3 4 3" xfId="28074" xr:uid="{00000000-0005-0000-0000-0000C06D0000}"/>
    <cellStyle name="Normal 55 2 2 2 3 5" xfId="7957" xr:uid="{00000000-0005-0000-0000-0000291F0000}"/>
    <cellStyle name="Normal 55 2 2 2 3 5 3" xfId="23057" xr:uid="{00000000-0005-0000-0000-0000275A0000}"/>
    <cellStyle name="Normal 55 2 2 2 3 7" xfId="18044" xr:uid="{00000000-0005-0000-0000-000092460000}"/>
    <cellStyle name="Normal 55 2 2 2 4" xfId="3740" xr:uid="{00000000-0005-0000-0000-0000AF0E0000}"/>
    <cellStyle name="Normal 55 2 2 2 4 2" xfId="13813" xr:uid="{00000000-0005-0000-0000-000009360000}"/>
    <cellStyle name="Normal 55 2 2 2 4 2 3" xfId="28909" xr:uid="{00000000-0005-0000-0000-000003710000}"/>
    <cellStyle name="Normal 55 2 2 2 4 3" xfId="8793" xr:uid="{00000000-0005-0000-0000-00006D220000}"/>
    <cellStyle name="Normal 55 2 2 2 4 3 3" xfId="23892" xr:uid="{00000000-0005-0000-0000-00006A5D0000}"/>
    <cellStyle name="Normal 55 2 2 2 4 5" xfId="18879" xr:uid="{00000000-0005-0000-0000-0000D5490000}"/>
    <cellStyle name="Normal 55 2 2 2 5" xfId="5432" xr:uid="{00000000-0005-0000-0000-00004C150000}"/>
    <cellStyle name="Normal 55 2 2 2 5 2" xfId="15484" xr:uid="{00000000-0005-0000-0000-0000903C0000}"/>
    <cellStyle name="Normal 55 2 2 2 5 2 3" xfId="30580" xr:uid="{00000000-0005-0000-0000-00008A770000}"/>
    <cellStyle name="Normal 55 2 2 2 5 3" xfId="10464" xr:uid="{00000000-0005-0000-0000-0000F4280000}"/>
    <cellStyle name="Normal 55 2 2 2 5 3 3" xfId="25563" xr:uid="{00000000-0005-0000-0000-0000F1630000}"/>
    <cellStyle name="Normal 55 2 2 2 5 5" xfId="20550" xr:uid="{00000000-0005-0000-0000-00005C500000}"/>
    <cellStyle name="Normal 55 2 2 2 6" xfId="12142" xr:uid="{00000000-0005-0000-0000-0000822F0000}"/>
    <cellStyle name="Normal 55 2 2 2 6 3" xfId="27238" xr:uid="{00000000-0005-0000-0000-00007C6A0000}"/>
    <cellStyle name="Normal 55 2 2 2 7" xfId="7121" xr:uid="{00000000-0005-0000-0000-0000E51B0000}"/>
    <cellStyle name="Normal 55 2 2 2 7 3" xfId="22221" xr:uid="{00000000-0005-0000-0000-0000E3560000}"/>
    <cellStyle name="Normal 55 2 2 2 9" xfId="17208" xr:uid="{00000000-0005-0000-0000-00004E430000}"/>
    <cellStyle name="Normal 55 2 2 3" xfId="2259" xr:uid="{00000000-0005-0000-0000-0000E5080000}"/>
    <cellStyle name="Normal 55 2 2 3 2" xfId="3098" xr:uid="{00000000-0005-0000-0000-00002C0C0000}"/>
    <cellStyle name="Normal 55 2 2 3 2 2" xfId="4787" xr:uid="{00000000-0005-0000-0000-0000C6120000}"/>
    <cellStyle name="Normal 55 2 2 3 2 2 2" xfId="14859" xr:uid="{00000000-0005-0000-0000-00001F3A0000}"/>
    <cellStyle name="Normal 55 2 2 3 2 2 2 3" xfId="29955" xr:uid="{00000000-0005-0000-0000-000019750000}"/>
    <cellStyle name="Normal 55 2 2 3 2 2 3" xfId="9839" xr:uid="{00000000-0005-0000-0000-000083260000}"/>
    <cellStyle name="Normal 55 2 2 3 2 2 3 3" xfId="24938" xr:uid="{00000000-0005-0000-0000-000080610000}"/>
    <cellStyle name="Normal 55 2 2 3 2 2 5" xfId="19925" xr:uid="{00000000-0005-0000-0000-0000EB4D0000}"/>
    <cellStyle name="Normal 55 2 2 3 2 3" xfId="6478" xr:uid="{00000000-0005-0000-0000-000062190000}"/>
    <cellStyle name="Normal 55 2 2 3 2 3 2" xfId="16530" xr:uid="{00000000-0005-0000-0000-0000A6400000}"/>
    <cellStyle name="Normal 55 2 2 3 2 3 3" xfId="11510" xr:uid="{00000000-0005-0000-0000-00000A2D0000}"/>
    <cellStyle name="Normal 55 2 2 3 2 3 3 3" xfId="26609" xr:uid="{00000000-0005-0000-0000-000007680000}"/>
    <cellStyle name="Normal 55 2 2 3 2 3 5" xfId="21596" xr:uid="{00000000-0005-0000-0000-000072540000}"/>
    <cellStyle name="Normal 55 2 2 3 2 4" xfId="13188" xr:uid="{00000000-0005-0000-0000-000098330000}"/>
    <cellStyle name="Normal 55 2 2 3 2 4 3" xfId="28284" xr:uid="{00000000-0005-0000-0000-0000926E0000}"/>
    <cellStyle name="Normal 55 2 2 3 2 5" xfId="8167" xr:uid="{00000000-0005-0000-0000-0000FB1F0000}"/>
    <cellStyle name="Normal 55 2 2 3 2 5 3" xfId="23267" xr:uid="{00000000-0005-0000-0000-0000F95A0000}"/>
    <cellStyle name="Normal 55 2 2 3 2 7" xfId="18254" xr:uid="{00000000-0005-0000-0000-000064470000}"/>
    <cellStyle name="Normal 55 2 2 3 3" xfId="3950" xr:uid="{00000000-0005-0000-0000-0000810F0000}"/>
    <cellStyle name="Normal 55 2 2 3 3 2" xfId="14023" xr:uid="{00000000-0005-0000-0000-0000DB360000}"/>
    <cellStyle name="Normal 55 2 2 3 3 2 3" xfId="29119" xr:uid="{00000000-0005-0000-0000-0000D5710000}"/>
    <cellStyle name="Normal 55 2 2 3 3 3" xfId="9003" xr:uid="{00000000-0005-0000-0000-00003F230000}"/>
    <cellStyle name="Normal 55 2 2 3 3 3 3" xfId="24102" xr:uid="{00000000-0005-0000-0000-00003C5E0000}"/>
    <cellStyle name="Normal 55 2 2 3 3 5" xfId="19089" xr:uid="{00000000-0005-0000-0000-0000A74A0000}"/>
    <cellStyle name="Normal 55 2 2 3 4" xfId="5642" xr:uid="{00000000-0005-0000-0000-00001E160000}"/>
    <cellStyle name="Normal 55 2 2 3 4 2" xfId="15694" xr:uid="{00000000-0005-0000-0000-0000623D0000}"/>
    <cellStyle name="Normal 55 2 2 3 4 2 3" xfId="30790" xr:uid="{00000000-0005-0000-0000-00005C780000}"/>
    <cellStyle name="Normal 55 2 2 3 4 3" xfId="10674" xr:uid="{00000000-0005-0000-0000-0000C6290000}"/>
    <cellStyle name="Normal 55 2 2 3 4 3 3" xfId="25773" xr:uid="{00000000-0005-0000-0000-0000C3640000}"/>
    <cellStyle name="Normal 55 2 2 3 4 5" xfId="20760" xr:uid="{00000000-0005-0000-0000-00002E510000}"/>
    <cellStyle name="Normal 55 2 2 3 5" xfId="12352" xr:uid="{00000000-0005-0000-0000-000054300000}"/>
    <cellStyle name="Normal 55 2 2 3 5 3" xfId="27448" xr:uid="{00000000-0005-0000-0000-00004E6B0000}"/>
    <cellStyle name="Normal 55 2 2 3 6" xfId="7331" xr:uid="{00000000-0005-0000-0000-0000B71C0000}"/>
    <cellStyle name="Normal 55 2 2 3 6 3" xfId="22431" xr:uid="{00000000-0005-0000-0000-0000B5570000}"/>
    <cellStyle name="Normal 55 2 2 3 8" xfId="17418" xr:uid="{00000000-0005-0000-0000-000020440000}"/>
    <cellStyle name="Normal 55 2 2 4" xfId="2680" xr:uid="{00000000-0005-0000-0000-00008A0A0000}"/>
    <cellStyle name="Normal 55 2 2 4 2" xfId="4369" xr:uid="{00000000-0005-0000-0000-000024110000}"/>
    <cellStyle name="Normal 55 2 2 4 2 2" xfId="14441" xr:uid="{00000000-0005-0000-0000-00007D380000}"/>
    <cellStyle name="Normal 55 2 2 4 2 2 3" xfId="29537" xr:uid="{00000000-0005-0000-0000-000077730000}"/>
    <cellStyle name="Normal 55 2 2 4 2 3" xfId="9421" xr:uid="{00000000-0005-0000-0000-0000E1240000}"/>
    <cellStyle name="Normal 55 2 2 4 2 3 3" xfId="24520" xr:uid="{00000000-0005-0000-0000-0000DE5F0000}"/>
    <cellStyle name="Normal 55 2 2 4 2 5" xfId="19507" xr:uid="{00000000-0005-0000-0000-0000494C0000}"/>
    <cellStyle name="Normal 55 2 2 4 3" xfId="6060" xr:uid="{00000000-0005-0000-0000-0000C0170000}"/>
    <cellStyle name="Normal 55 2 2 4 3 2" xfId="16112" xr:uid="{00000000-0005-0000-0000-0000043F0000}"/>
    <cellStyle name="Normal 55 2 2 4 3 3" xfId="11092" xr:uid="{00000000-0005-0000-0000-0000682B0000}"/>
    <cellStyle name="Normal 55 2 2 4 3 3 3" xfId="26191" xr:uid="{00000000-0005-0000-0000-000065660000}"/>
    <cellStyle name="Normal 55 2 2 4 3 5" xfId="21178" xr:uid="{00000000-0005-0000-0000-0000D0520000}"/>
    <cellStyle name="Normal 55 2 2 4 4" xfId="12770" xr:uid="{00000000-0005-0000-0000-0000F6310000}"/>
    <cellStyle name="Normal 55 2 2 4 4 3" xfId="27866" xr:uid="{00000000-0005-0000-0000-0000F06C0000}"/>
    <cellStyle name="Normal 55 2 2 4 5" xfId="7749" xr:uid="{00000000-0005-0000-0000-0000591E0000}"/>
    <cellStyle name="Normal 55 2 2 4 5 3" xfId="22849" xr:uid="{00000000-0005-0000-0000-000057590000}"/>
    <cellStyle name="Normal 55 2 2 4 7" xfId="17836" xr:uid="{00000000-0005-0000-0000-0000C2450000}"/>
    <cellStyle name="Normal 55 2 2 5" xfId="3532" xr:uid="{00000000-0005-0000-0000-0000DF0D0000}"/>
    <cellStyle name="Normal 55 2 2 5 2" xfId="13605" xr:uid="{00000000-0005-0000-0000-000039350000}"/>
    <cellStyle name="Normal 55 2 2 5 2 3" xfId="28701" xr:uid="{00000000-0005-0000-0000-000033700000}"/>
    <cellStyle name="Normal 55 2 2 5 3" xfId="8585" xr:uid="{00000000-0005-0000-0000-00009D210000}"/>
    <cellStyle name="Normal 55 2 2 5 3 3" xfId="23684" xr:uid="{00000000-0005-0000-0000-00009A5C0000}"/>
    <cellStyle name="Normal 55 2 2 5 5" xfId="18671" xr:uid="{00000000-0005-0000-0000-000005490000}"/>
    <cellStyle name="Normal 55 2 2 6" xfId="5224" xr:uid="{00000000-0005-0000-0000-00007C140000}"/>
    <cellStyle name="Normal 55 2 2 6 2" xfId="15276" xr:uid="{00000000-0005-0000-0000-0000C03B0000}"/>
    <cellStyle name="Normal 55 2 2 6 2 3" xfId="30372" xr:uid="{00000000-0005-0000-0000-0000BA760000}"/>
    <cellStyle name="Normal 55 2 2 6 3" xfId="10256" xr:uid="{00000000-0005-0000-0000-000024280000}"/>
    <cellStyle name="Normal 55 2 2 6 3 3" xfId="25355" xr:uid="{00000000-0005-0000-0000-000021630000}"/>
    <cellStyle name="Normal 55 2 2 6 5" xfId="20342" xr:uid="{00000000-0005-0000-0000-00008C4F0000}"/>
    <cellStyle name="Normal 55 2 2 7" xfId="11934" xr:uid="{00000000-0005-0000-0000-0000B22E0000}"/>
    <cellStyle name="Normal 55 2 2 7 3" xfId="27030" xr:uid="{00000000-0005-0000-0000-0000AC690000}"/>
    <cellStyle name="Normal 55 2 2 8" xfId="6913" xr:uid="{00000000-0005-0000-0000-0000151B0000}"/>
    <cellStyle name="Normal 55 2 2 8 3" xfId="22013" xr:uid="{00000000-0005-0000-0000-000013560000}"/>
    <cellStyle name="Normal 55 2 3" xfId="1942" xr:uid="{00000000-0005-0000-0000-0000A8070000}"/>
    <cellStyle name="Normal 55 2 3 2" xfId="2363" xr:uid="{00000000-0005-0000-0000-00004D090000}"/>
    <cellStyle name="Normal 55 2 3 2 2" xfId="3202" xr:uid="{00000000-0005-0000-0000-0000940C0000}"/>
    <cellStyle name="Normal 55 2 3 2 2 2" xfId="4891" xr:uid="{00000000-0005-0000-0000-00002E130000}"/>
    <cellStyle name="Normal 55 2 3 2 2 2 2" xfId="14963" xr:uid="{00000000-0005-0000-0000-0000873A0000}"/>
    <cellStyle name="Normal 55 2 3 2 2 2 2 3" xfId="30059" xr:uid="{00000000-0005-0000-0000-000081750000}"/>
    <cellStyle name="Normal 55 2 3 2 2 2 3" xfId="9943" xr:uid="{00000000-0005-0000-0000-0000EB260000}"/>
    <cellStyle name="Normal 55 2 3 2 2 2 3 3" xfId="25042" xr:uid="{00000000-0005-0000-0000-0000E8610000}"/>
    <cellStyle name="Normal 55 2 3 2 2 2 5" xfId="20029" xr:uid="{00000000-0005-0000-0000-0000534E0000}"/>
    <cellStyle name="Normal 55 2 3 2 2 3" xfId="6582" xr:uid="{00000000-0005-0000-0000-0000CA190000}"/>
    <cellStyle name="Normal 55 2 3 2 2 3 2" xfId="16634" xr:uid="{00000000-0005-0000-0000-00000E410000}"/>
    <cellStyle name="Normal 55 2 3 2 2 3 3" xfId="11614" xr:uid="{00000000-0005-0000-0000-0000722D0000}"/>
    <cellStyle name="Normal 55 2 3 2 2 3 3 3" xfId="26713" xr:uid="{00000000-0005-0000-0000-00006F680000}"/>
    <cellStyle name="Normal 55 2 3 2 2 3 5" xfId="21700" xr:uid="{00000000-0005-0000-0000-0000DA540000}"/>
    <cellStyle name="Normal 55 2 3 2 2 4" xfId="13292" xr:uid="{00000000-0005-0000-0000-000000340000}"/>
    <cellStyle name="Normal 55 2 3 2 2 4 3" xfId="28388" xr:uid="{00000000-0005-0000-0000-0000FA6E0000}"/>
    <cellStyle name="Normal 55 2 3 2 2 5" xfId="8271" xr:uid="{00000000-0005-0000-0000-000063200000}"/>
    <cellStyle name="Normal 55 2 3 2 2 5 3" xfId="23371" xr:uid="{00000000-0005-0000-0000-0000615B0000}"/>
    <cellStyle name="Normal 55 2 3 2 2 7" xfId="18358" xr:uid="{00000000-0005-0000-0000-0000CC470000}"/>
    <cellStyle name="Normal 55 2 3 2 3" xfId="4054" xr:uid="{00000000-0005-0000-0000-0000E90F0000}"/>
    <cellStyle name="Normal 55 2 3 2 3 2" xfId="14127" xr:uid="{00000000-0005-0000-0000-000043370000}"/>
    <cellStyle name="Normal 55 2 3 2 3 2 3" xfId="29223" xr:uid="{00000000-0005-0000-0000-00003D720000}"/>
    <cellStyle name="Normal 55 2 3 2 3 3" xfId="9107" xr:uid="{00000000-0005-0000-0000-0000A7230000}"/>
    <cellStyle name="Normal 55 2 3 2 3 3 3" xfId="24206" xr:uid="{00000000-0005-0000-0000-0000A45E0000}"/>
    <cellStyle name="Normal 55 2 3 2 3 5" xfId="19193" xr:uid="{00000000-0005-0000-0000-00000F4B0000}"/>
    <cellStyle name="Normal 55 2 3 2 4" xfId="5746" xr:uid="{00000000-0005-0000-0000-000086160000}"/>
    <cellStyle name="Normal 55 2 3 2 4 2" xfId="15798" xr:uid="{00000000-0005-0000-0000-0000CA3D0000}"/>
    <cellStyle name="Normal 55 2 3 2 4 2 3" xfId="30894" xr:uid="{00000000-0005-0000-0000-0000C4780000}"/>
    <cellStyle name="Normal 55 2 3 2 4 3" xfId="10778" xr:uid="{00000000-0005-0000-0000-00002E2A0000}"/>
    <cellStyle name="Normal 55 2 3 2 4 3 3" xfId="25877" xr:uid="{00000000-0005-0000-0000-00002B650000}"/>
    <cellStyle name="Normal 55 2 3 2 4 5" xfId="20864" xr:uid="{00000000-0005-0000-0000-000096510000}"/>
    <cellStyle name="Normal 55 2 3 2 5" xfId="12456" xr:uid="{00000000-0005-0000-0000-0000BC300000}"/>
    <cellStyle name="Normal 55 2 3 2 5 3" xfId="27552" xr:uid="{00000000-0005-0000-0000-0000B66B0000}"/>
    <cellStyle name="Normal 55 2 3 2 6" xfId="7435" xr:uid="{00000000-0005-0000-0000-00001F1D0000}"/>
    <cellStyle name="Normal 55 2 3 2 6 3" xfId="22535" xr:uid="{00000000-0005-0000-0000-00001D580000}"/>
    <cellStyle name="Normal 55 2 3 2 8" xfId="17522" xr:uid="{00000000-0005-0000-0000-000088440000}"/>
    <cellStyle name="Normal 55 2 3 3" xfId="2784" xr:uid="{00000000-0005-0000-0000-0000F20A0000}"/>
    <cellStyle name="Normal 55 2 3 3 2" xfId="4473" xr:uid="{00000000-0005-0000-0000-00008C110000}"/>
    <cellStyle name="Normal 55 2 3 3 2 2" xfId="14545" xr:uid="{00000000-0005-0000-0000-0000E5380000}"/>
    <cellStyle name="Normal 55 2 3 3 2 2 3" xfId="29641" xr:uid="{00000000-0005-0000-0000-0000DF730000}"/>
    <cellStyle name="Normal 55 2 3 3 2 3" xfId="9525" xr:uid="{00000000-0005-0000-0000-000049250000}"/>
    <cellStyle name="Normal 55 2 3 3 2 3 3" xfId="24624" xr:uid="{00000000-0005-0000-0000-000046600000}"/>
    <cellStyle name="Normal 55 2 3 3 2 5" xfId="19611" xr:uid="{00000000-0005-0000-0000-0000B14C0000}"/>
    <cellStyle name="Normal 55 2 3 3 3" xfId="6164" xr:uid="{00000000-0005-0000-0000-000028180000}"/>
    <cellStyle name="Normal 55 2 3 3 3 2" xfId="16216" xr:uid="{00000000-0005-0000-0000-00006C3F0000}"/>
    <cellStyle name="Normal 55 2 3 3 3 3" xfId="11196" xr:uid="{00000000-0005-0000-0000-0000D02B0000}"/>
    <cellStyle name="Normal 55 2 3 3 3 3 3" xfId="26295" xr:uid="{00000000-0005-0000-0000-0000CD660000}"/>
    <cellStyle name="Normal 55 2 3 3 3 5" xfId="21282" xr:uid="{00000000-0005-0000-0000-000038530000}"/>
    <cellStyle name="Normal 55 2 3 3 4" xfId="12874" xr:uid="{00000000-0005-0000-0000-00005E320000}"/>
    <cellStyle name="Normal 55 2 3 3 4 3" xfId="27970" xr:uid="{00000000-0005-0000-0000-0000586D0000}"/>
    <cellStyle name="Normal 55 2 3 3 5" xfId="7853" xr:uid="{00000000-0005-0000-0000-0000C11E0000}"/>
    <cellStyle name="Normal 55 2 3 3 5 3" xfId="22953" xr:uid="{00000000-0005-0000-0000-0000BF590000}"/>
    <cellStyle name="Normal 55 2 3 3 7" xfId="17940" xr:uid="{00000000-0005-0000-0000-00002A460000}"/>
    <cellStyle name="Normal 55 2 3 4" xfId="3636" xr:uid="{00000000-0005-0000-0000-0000470E0000}"/>
    <cellStyle name="Normal 55 2 3 4 2" xfId="13709" xr:uid="{00000000-0005-0000-0000-0000A1350000}"/>
    <cellStyle name="Normal 55 2 3 4 2 3" xfId="28805" xr:uid="{00000000-0005-0000-0000-00009B700000}"/>
    <cellStyle name="Normal 55 2 3 4 3" xfId="8689" xr:uid="{00000000-0005-0000-0000-000005220000}"/>
    <cellStyle name="Normal 55 2 3 4 3 3" xfId="23788" xr:uid="{00000000-0005-0000-0000-0000025D0000}"/>
    <cellStyle name="Normal 55 2 3 4 5" xfId="18775" xr:uid="{00000000-0005-0000-0000-00006D490000}"/>
    <cellStyle name="Normal 55 2 3 5" xfId="5328" xr:uid="{00000000-0005-0000-0000-0000E4140000}"/>
    <cellStyle name="Normal 55 2 3 5 2" xfId="15380" xr:uid="{00000000-0005-0000-0000-0000283C0000}"/>
    <cellStyle name="Normal 55 2 3 5 2 3" xfId="30476" xr:uid="{00000000-0005-0000-0000-000022770000}"/>
    <cellStyle name="Normal 55 2 3 5 3" xfId="10360" xr:uid="{00000000-0005-0000-0000-00008C280000}"/>
    <cellStyle name="Normal 55 2 3 5 3 3" xfId="25459" xr:uid="{00000000-0005-0000-0000-000089630000}"/>
    <cellStyle name="Normal 55 2 3 5 5" xfId="20446" xr:uid="{00000000-0005-0000-0000-0000F44F0000}"/>
    <cellStyle name="Normal 55 2 3 6" xfId="12038" xr:uid="{00000000-0005-0000-0000-00001A2F0000}"/>
    <cellStyle name="Normal 55 2 3 6 3" xfId="27134" xr:uid="{00000000-0005-0000-0000-0000146A0000}"/>
    <cellStyle name="Normal 55 2 3 7" xfId="7017" xr:uid="{00000000-0005-0000-0000-00007D1B0000}"/>
    <cellStyle name="Normal 55 2 3 7 3" xfId="22117" xr:uid="{00000000-0005-0000-0000-00007B560000}"/>
    <cellStyle name="Normal 55 2 3 9" xfId="17104" xr:uid="{00000000-0005-0000-0000-0000E6420000}"/>
    <cellStyle name="Normal 55 2 4" xfId="2155" xr:uid="{00000000-0005-0000-0000-00007D080000}"/>
    <cellStyle name="Normal 55 2 4 2" xfId="2994" xr:uid="{00000000-0005-0000-0000-0000C40B0000}"/>
    <cellStyle name="Normal 55 2 4 2 2" xfId="4683" xr:uid="{00000000-0005-0000-0000-00005E120000}"/>
    <cellStyle name="Normal 55 2 4 2 2 2" xfId="14755" xr:uid="{00000000-0005-0000-0000-0000B7390000}"/>
    <cellStyle name="Normal 55 2 4 2 2 2 3" xfId="29851" xr:uid="{00000000-0005-0000-0000-0000B1740000}"/>
    <cellStyle name="Normal 55 2 4 2 2 3" xfId="9735" xr:uid="{00000000-0005-0000-0000-00001B260000}"/>
    <cellStyle name="Normal 55 2 4 2 2 3 3" xfId="24834" xr:uid="{00000000-0005-0000-0000-000018610000}"/>
    <cellStyle name="Normal 55 2 4 2 2 5" xfId="19821" xr:uid="{00000000-0005-0000-0000-0000834D0000}"/>
    <cellStyle name="Normal 55 2 4 2 3" xfId="6374" xr:uid="{00000000-0005-0000-0000-0000FA180000}"/>
    <cellStyle name="Normal 55 2 4 2 3 2" xfId="16426" xr:uid="{00000000-0005-0000-0000-00003E400000}"/>
    <cellStyle name="Normal 55 2 4 2 3 3" xfId="11406" xr:uid="{00000000-0005-0000-0000-0000A22C0000}"/>
    <cellStyle name="Normal 55 2 4 2 3 3 3" xfId="26505" xr:uid="{00000000-0005-0000-0000-00009F670000}"/>
    <cellStyle name="Normal 55 2 4 2 3 5" xfId="21492" xr:uid="{00000000-0005-0000-0000-00000A540000}"/>
    <cellStyle name="Normal 55 2 4 2 4" xfId="13084" xr:uid="{00000000-0005-0000-0000-000030330000}"/>
    <cellStyle name="Normal 55 2 4 2 4 3" xfId="28180" xr:uid="{00000000-0005-0000-0000-00002A6E0000}"/>
    <cellStyle name="Normal 55 2 4 2 5" xfId="8063" xr:uid="{00000000-0005-0000-0000-0000931F0000}"/>
    <cellStyle name="Normal 55 2 4 2 5 3" xfId="23163" xr:uid="{00000000-0005-0000-0000-0000915A0000}"/>
    <cellStyle name="Normal 55 2 4 2 7" xfId="18150" xr:uid="{00000000-0005-0000-0000-0000FC460000}"/>
    <cellStyle name="Normal 55 2 4 3" xfId="3846" xr:uid="{00000000-0005-0000-0000-0000190F0000}"/>
    <cellStyle name="Normal 55 2 4 3 2" xfId="13919" xr:uid="{00000000-0005-0000-0000-000073360000}"/>
    <cellStyle name="Normal 55 2 4 3 2 3" xfId="29015" xr:uid="{00000000-0005-0000-0000-00006D710000}"/>
    <cellStyle name="Normal 55 2 4 3 3" xfId="8899" xr:uid="{00000000-0005-0000-0000-0000D7220000}"/>
    <cellStyle name="Normal 55 2 4 3 3 3" xfId="23998" xr:uid="{00000000-0005-0000-0000-0000D45D0000}"/>
    <cellStyle name="Normal 55 2 4 3 5" xfId="18985" xr:uid="{00000000-0005-0000-0000-00003F4A0000}"/>
    <cellStyle name="Normal 55 2 4 4" xfId="5538" xr:uid="{00000000-0005-0000-0000-0000B6150000}"/>
    <cellStyle name="Normal 55 2 4 4 2" xfId="15590" xr:uid="{00000000-0005-0000-0000-0000FA3C0000}"/>
    <cellStyle name="Normal 55 2 4 4 2 3" xfId="30686" xr:uid="{00000000-0005-0000-0000-0000F4770000}"/>
    <cellStyle name="Normal 55 2 4 4 3" xfId="10570" xr:uid="{00000000-0005-0000-0000-00005E290000}"/>
    <cellStyle name="Normal 55 2 4 4 3 3" xfId="25669" xr:uid="{00000000-0005-0000-0000-00005B640000}"/>
    <cellStyle name="Normal 55 2 4 4 5" xfId="20656" xr:uid="{00000000-0005-0000-0000-0000C6500000}"/>
    <cellStyle name="Normal 55 2 4 5" xfId="12248" xr:uid="{00000000-0005-0000-0000-0000EC2F0000}"/>
    <cellStyle name="Normal 55 2 4 5 3" xfId="27344" xr:uid="{00000000-0005-0000-0000-0000E66A0000}"/>
    <cellStyle name="Normal 55 2 4 6" xfId="7227" xr:uid="{00000000-0005-0000-0000-00004F1C0000}"/>
    <cellStyle name="Normal 55 2 4 6 3" xfId="22327" xr:uid="{00000000-0005-0000-0000-00004D570000}"/>
    <cellStyle name="Normal 55 2 4 8" xfId="17314" xr:uid="{00000000-0005-0000-0000-0000B8430000}"/>
    <cellStyle name="Normal 55 2 5" xfId="2576" xr:uid="{00000000-0005-0000-0000-0000220A0000}"/>
    <cellStyle name="Normal 55 2 5 2" xfId="4265" xr:uid="{00000000-0005-0000-0000-0000BC100000}"/>
    <cellStyle name="Normal 55 2 5 2 2" xfId="14337" xr:uid="{00000000-0005-0000-0000-000015380000}"/>
    <cellStyle name="Normal 55 2 5 2 2 3" xfId="29433" xr:uid="{00000000-0005-0000-0000-00000F730000}"/>
    <cellStyle name="Normal 55 2 5 2 3" xfId="9317" xr:uid="{00000000-0005-0000-0000-000079240000}"/>
    <cellStyle name="Normal 55 2 5 2 3 3" xfId="24416" xr:uid="{00000000-0005-0000-0000-0000765F0000}"/>
    <cellStyle name="Normal 55 2 5 2 5" xfId="19403" xr:uid="{00000000-0005-0000-0000-0000E14B0000}"/>
    <cellStyle name="Normal 55 2 5 3" xfId="5956" xr:uid="{00000000-0005-0000-0000-000058170000}"/>
    <cellStyle name="Normal 55 2 5 3 2" xfId="16008" xr:uid="{00000000-0005-0000-0000-00009C3E0000}"/>
    <cellStyle name="Normal 55 2 5 3 3" xfId="10988" xr:uid="{00000000-0005-0000-0000-0000002B0000}"/>
    <cellStyle name="Normal 55 2 5 3 3 3" xfId="26087" xr:uid="{00000000-0005-0000-0000-0000FD650000}"/>
    <cellStyle name="Normal 55 2 5 3 5" xfId="21074" xr:uid="{00000000-0005-0000-0000-000068520000}"/>
    <cellStyle name="Normal 55 2 5 4" xfId="12666" xr:uid="{00000000-0005-0000-0000-00008E310000}"/>
    <cellStyle name="Normal 55 2 5 4 3" xfId="27762" xr:uid="{00000000-0005-0000-0000-0000886C0000}"/>
    <cellStyle name="Normal 55 2 5 5" xfId="7645" xr:uid="{00000000-0005-0000-0000-0000F11D0000}"/>
    <cellStyle name="Normal 55 2 5 5 3" xfId="22745" xr:uid="{00000000-0005-0000-0000-0000EF580000}"/>
    <cellStyle name="Normal 55 2 5 7" xfId="17732" xr:uid="{00000000-0005-0000-0000-00005A450000}"/>
    <cellStyle name="Normal 55 2 6" xfId="3428" xr:uid="{00000000-0005-0000-0000-0000770D0000}"/>
    <cellStyle name="Normal 55 2 6 2" xfId="13501" xr:uid="{00000000-0005-0000-0000-0000D1340000}"/>
    <cellStyle name="Normal 55 2 6 2 3" xfId="28597" xr:uid="{00000000-0005-0000-0000-0000CB6F0000}"/>
    <cellStyle name="Normal 55 2 6 3" xfId="8481" xr:uid="{00000000-0005-0000-0000-000035210000}"/>
    <cellStyle name="Normal 55 2 6 3 3" xfId="23580" xr:uid="{00000000-0005-0000-0000-0000325C0000}"/>
    <cellStyle name="Normal 55 2 6 5" xfId="18567" xr:uid="{00000000-0005-0000-0000-00009D480000}"/>
    <cellStyle name="Normal 55 2 7" xfId="5120" xr:uid="{00000000-0005-0000-0000-000014140000}"/>
    <cellStyle name="Normal 55 2 7 2" xfId="15172" xr:uid="{00000000-0005-0000-0000-0000583B0000}"/>
    <cellStyle name="Normal 55 2 7 2 3" xfId="30268" xr:uid="{00000000-0005-0000-0000-000052760000}"/>
    <cellStyle name="Normal 55 2 7 3" xfId="10152" xr:uid="{00000000-0005-0000-0000-0000BC270000}"/>
    <cellStyle name="Normal 55 2 7 3 3" xfId="25251" xr:uid="{00000000-0005-0000-0000-0000B9620000}"/>
    <cellStyle name="Normal 55 2 7 5" xfId="20238" xr:uid="{00000000-0005-0000-0000-0000244F0000}"/>
    <cellStyle name="Normal 55 2 8" xfId="11830" xr:uid="{00000000-0005-0000-0000-00004A2E0000}"/>
    <cellStyle name="Normal 55 2 8 3" xfId="26926" xr:uid="{00000000-0005-0000-0000-000044690000}"/>
    <cellStyle name="Normal 55 2 9" xfId="6809" xr:uid="{00000000-0005-0000-0000-0000AD1A0000}"/>
    <cellStyle name="Normal 55 2 9 3" xfId="21909" xr:uid="{00000000-0005-0000-0000-0000AB550000}"/>
    <cellStyle name="Normal 55 3" xfId="1775" xr:uid="{00000000-0005-0000-0000-000001070000}"/>
    <cellStyle name="Normal 55 3 10" xfId="16948" xr:uid="{00000000-0005-0000-0000-00004A420000}"/>
    <cellStyle name="Normal 55 3 2" xfId="1994" xr:uid="{00000000-0005-0000-0000-0000DC070000}"/>
    <cellStyle name="Normal 55 3 2 2" xfId="2415" xr:uid="{00000000-0005-0000-0000-000081090000}"/>
    <cellStyle name="Normal 55 3 2 2 2" xfId="3254" xr:uid="{00000000-0005-0000-0000-0000C80C0000}"/>
    <cellStyle name="Normal 55 3 2 2 2 2" xfId="4943" xr:uid="{00000000-0005-0000-0000-000062130000}"/>
    <cellStyle name="Normal 55 3 2 2 2 2 2" xfId="15015" xr:uid="{00000000-0005-0000-0000-0000BB3A0000}"/>
    <cellStyle name="Normal 55 3 2 2 2 2 2 3" xfId="30111" xr:uid="{00000000-0005-0000-0000-0000B5750000}"/>
    <cellStyle name="Normal 55 3 2 2 2 2 3" xfId="9995" xr:uid="{00000000-0005-0000-0000-00001F270000}"/>
    <cellStyle name="Normal 55 3 2 2 2 2 3 3" xfId="25094" xr:uid="{00000000-0005-0000-0000-00001C620000}"/>
    <cellStyle name="Normal 55 3 2 2 2 2 5" xfId="20081" xr:uid="{00000000-0005-0000-0000-0000874E0000}"/>
    <cellStyle name="Normal 55 3 2 2 2 3" xfId="6634" xr:uid="{00000000-0005-0000-0000-0000FE190000}"/>
    <cellStyle name="Normal 55 3 2 2 2 3 2" xfId="16686" xr:uid="{00000000-0005-0000-0000-000042410000}"/>
    <cellStyle name="Normal 55 3 2 2 2 3 3" xfId="11666" xr:uid="{00000000-0005-0000-0000-0000A62D0000}"/>
    <cellStyle name="Normal 55 3 2 2 2 3 3 3" xfId="26765" xr:uid="{00000000-0005-0000-0000-0000A3680000}"/>
    <cellStyle name="Normal 55 3 2 2 2 3 5" xfId="21752" xr:uid="{00000000-0005-0000-0000-00000E550000}"/>
    <cellStyle name="Normal 55 3 2 2 2 4" xfId="13344" xr:uid="{00000000-0005-0000-0000-000034340000}"/>
    <cellStyle name="Normal 55 3 2 2 2 4 3" xfId="28440" xr:uid="{00000000-0005-0000-0000-00002E6F0000}"/>
    <cellStyle name="Normal 55 3 2 2 2 5" xfId="8323" xr:uid="{00000000-0005-0000-0000-000097200000}"/>
    <cellStyle name="Normal 55 3 2 2 2 5 3" xfId="23423" xr:uid="{00000000-0005-0000-0000-0000955B0000}"/>
    <cellStyle name="Normal 55 3 2 2 2 7" xfId="18410" xr:uid="{00000000-0005-0000-0000-000000480000}"/>
    <cellStyle name="Normal 55 3 2 2 3" xfId="4106" xr:uid="{00000000-0005-0000-0000-00001D100000}"/>
    <cellStyle name="Normal 55 3 2 2 3 2" xfId="14179" xr:uid="{00000000-0005-0000-0000-000077370000}"/>
    <cellStyle name="Normal 55 3 2 2 3 2 3" xfId="29275" xr:uid="{00000000-0005-0000-0000-000071720000}"/>
    <cellStyle name="Normal 55 3 2 2 3 3" xfId="9159" xr:uid="{00000000-0005-0000-0000-0000DB230000}"/>
    <cellStyle name="Normal 55 3 2 2 3 3 3" xfId="24258" xr:uid="{00000000-0005-0000-0000-0000D85E0000}"/>
    <cellStyle name="Normal 55 3 2 2 3 5" xfId="19245" xr:uid="{00000000-0005-0000-0000-0000434B0000}"/>
    <cellStyle name="Normal 55 3 2 2 4" xfId="5798" xr:uid="{00000000-0005-0000-0000-0000BA160000}"/>
    <cellStyle name="Normal 55 3 2 2 4 2" xfId="15850" xr:uid="{00000000-0005-0000-0000-0000FE3D0000}"/>
    <cellStyle name="Normal 55 3 2 2 4 3" xfId="10830" xr:uid="{00000000-0005-0000-0000-0000622A0000}"/>
    <cellStyle name="Normal 55 3 2 2 4 3 3" xfId="25929" xr:uid="{00000000-0005-0000-0000-00005F650000}"/>
    <cellStyle name="Normal 55 3 2 2 4 5" xfId="20916" xr:uid="{00000000-0005-0000-0000-0000CA510000}"/>
    <cellStyle name="Normal 55 3 2 2 5" xfId="12508" xr:uid="{00000000-0005-0000-0000-0000F0300000}"/>
    <cellStyle name="Normal 55 3 2 2 5 3" xfId="27604" xr:uid="{00000000-0005-0000-0000-0000EA6B0000}"/>
    <cellStyle name="Normal 55 3 2 2 6" xfId="7487" xr:uid="{00000000-0005-0000-0000-0000531D0000}"/>
    <cellStyle name="Normal 55 3 2 2 6 3" xfId="22587" xr:uid="{00000000-0005-0000-0000-000051580000}"/>
    <cellStyle name="Normal 55 3 2 2 8" xfId="17574" xr:uid="{00000000-0005-0000-0000-0000BC440000}"/>
    <cellStyle name="Normal 55 3 2 3" xfId="2836" xr:uid="{00000000-0005-0000-0000-0000260B0000}"/>
    <cellStyle name="Normal 55 3 2 3 2" xfId="4525" xr:uid="{00000000-0005-0000-0000-0000C0110000}"/>
    <cellStyle name="Normal 55 3 2 3 2 2" xfId="14597" xr:uid="{00000000-0005-0000-0000-000019390000}"/>
    <cellStyle name="Normal 55 3 2 3 2 2 3" xfId="29693" xr:uid="{00000000-0005-0000-0000-000013740000}"/>
    <cellStyle name="Normal 55 3 2 3 2 3" xfId="9577" xr:uid="{00000000-0005-0000-0000-00007D250000}"/>
    <cellStyle name="Normal 55 3 2 3 2 3 3" xfId="24676" xr:uid="{00000000-0005-0000-0000-00007A600000}"/>
    <cellStyle name="Normal 55 3 2 3 2 5" xfId="19663" xr:uid="{00000000-0005-0000-0000-0000E54C0000}"/>
    <cellStyle name="Normal 55 3 2 3 3" xfId="6216" xr:uid="{00000000-0005-0000-0000-00005C180000}"/>
    <cellStyle name="Normal 55 3 2 3 3 2" xfId="16268" xr:uid="{00000000-0005-0000-0000-0000A03F0000}"/>
    <cellStyle name="Normal 55 3 2 3 3 3" xfId="11248" xr:uid="{00000000-0005-0000-0000-0000042C0000}"/>
    <cellStyle name="Normal 55 3 2 3 3 3 3" xfId="26347" xr:uid="{00000000-0005-0000-0000-000001670000}"/>
    <cellStyle name="Normal 55 3 2 3 3 5" xfId="21334" xr:uid="{00000000-0005-0000-0000-00006C530000}"/>
    <cellStyle name="Normal 55 3 2 3 4" xfId="12926" xr:uid="{00000000-0005-0000-0000-000092320000}"/>
    <cellStyle name="Normal 55 3 2 3 4 3" xfId="28022" xr:uid="{00000000-0005-0000-0000-00008C6D0000}"/>
    <cellStyle name="Normal 55 3 2 3 5" xfId="7905" xr:uid="{00000000-0005-0000-0000-0000F51E0000}"/>
    <cellStyle name="Normal 55 3 2 3 5 3" xfId="23005" xr:uid="{00000000-0005-0000-0000-0000F3590000}"/>
    <cellStyle name="Normal 55 3 2 3 7" xfId="17992" xr:uid="{00000000-0005-0000-0000-00005E460000}"/>
    <cellStyle name="Normal 55 3 2 4" xfId="3688" xr:uid="{00000000-0005-0000-0000-00007B0E0000}"/>
    <cellStyle name="Normal 55 3 2 4 2" xfId="13761" xr:uid="{00000000-0005-0000-0000-0000D5350000}"/>
    <cellStyle name="Normal 55 3 2 4 2 3" xfId="28857" xr:uid="{00000000-0005-0000-0000-0000CF700000}"/>
    <cellStyle name="Normal 55 3 2 4 3" xfId="8741" xr:uid="{00000000-0005-0000-0000-000039220000}"/>
    <cellStyle name="Normal 55 3 2 4 3 3" xfId="23840" xr:uid="{00000000-0005-0000-0000-0000365D0000}"/>
    <cellStyle name="Normal 55 3 2 4 5" xfId="18827" xr:uid="{00000000-0005-0000-0000-0000A1490000}"/>
    <cellStyle name="Normal 55 3 2 5" xfId="5380" xr:uid="{00000000-0005-0000-0000-000018150000}"/>
    <cellStyle name="Normal 55 3 2 5 2" xfId="15432" xr:uid="{00000000-0005-0000-0000-00005C3C0000}"/>
    <cellStyle name="Normal 55 3 2 5 2 3" xfId="30528" xr:uid="{00000000-0005-0000-0000-000056770000}"/>
    <cellStyle name="Normal 55 3 2 5 3" xfId="10412" xr:uid="{00000000-0005-0000-0000-0000C0280000}"/>
    <cellStyle name="Normal 55 3 2 5 3 3" xfId="25511" xr:uid="{00000000-0005-0000-0000-0000BD630000}"/>
    <cellStyle name="Normal 55 3 2 5 5" xfId="20498" xr:uid="{00000000-0005-0000-0000-000028500000}"/>
    <cellStyle name="Normal 55 3 2 6" xfId="12090" xr:uid="{00000000-0005-0000-0000-00004E2F0000}"/>
    <cellStyle name="Normal 55 3 2 6 3" xfId="27186" xr:uid="{00000000-0005-0000-0000-0000486A0000}"/>
    <cellStyle name="Normal 55 3 2 7" xfId="7069" xr:uid="{00000000-0005-0000-0000-0000B11B0000}"/>
    <cellStyle name="Normal 55 3 2 7 3" xfId="22169" xr:uid="{00000000-0005-0000-0000-0000AF560000}"/>
    <cellStyle name="Normal 55 3 2 9" xfId="17156" xr:uid="{00000000-0005-0000-0000-00001A430000}"/>
    <cellStyle name="Normal 55 3 3" xfId="2207" xr:uid="{00000000-0005-0000-0000-0000B1080000}"/>
    <cellStyle name="Normal 55 3 3 2" xfId="3046" xr:uid="{00000000-0005-0000-0000-0000F80B0000}"/>
    <cellStyle name="Normal 55 3 3 2 2" xfId="4735" xr:uid="{00000000-0005-0000-0000-000092120000}"/>
    <cellStyle name="Normal 55 3 3 2 2 2" xfId="14807" xr:uid="{00000000-0005-0000-0000-0000EB390000}"/>
    <cellStyle name="Normal 55 3 3 2 2 2 3" xfId="29903" xr:uid="{00000000-0005-0000-0000-0000E5740000}"/>
    <cellStyle name="Normal 55 3 3 2 2 3" xfId="9787" xr:uid="{00000000-0005-0000-0000-00004F260000}"/>
    <cellStyle name="Normal 55 3 3 2 2 3 3" xfId="24886" xr:uid="{00000000-0005-0000-0000-00004C610000}"/>
    <cellStyle name="Normal 55 3 3 2 2 5" xfId="19873" xr:uid="{00000000-0005-0000-0000-0000B74D0000}"/>
    <cellStyle name="Normal 55 3 3 2 3" xfId="6426" xr:uid="{00000000-0005-0000-0000-00002E190000}"/>
    <cellStyle name="Normal 55 3 3 2 3 2" xfId="16478" xr:uid="{00000000-0005-0000-0000-000072400000}"/>
    <cellStyle name="Normal 55 3 3 2 3 3" xfId="11458" xr:uid="{00000000-0005-0000-0000-0000D62C0000}"/>
    <cellStyle name="Normal 55 3 3 2 3 3 3" xfId="26557" xr:uid="{00000000-0005-0000-0000-0000D3670000}"/>
    <cellStyle name="Normal 55 3 3 2 3 5" xfId="21544" xr:uid="{00000000-0005-0000-0000-00003E540000}"/>
    <cellStyle name="Normal 55 3 3 2 4" xfId="13136" xr:uid="{00000000-0005-0000-0000-000064330000}"/>
    <cellStyle name="Normal 55 3 3 2 4 3" xfId="28232" xr:uid="{00000000-0005-0000-0000-00005E6E0000}"/>
    <cellStyle name="Normal 55 3 3 2 5" xfId="8115" xr:uid="{00000000-0005-0000-0000-0000C71F0000}"/>
    <cellStyle name="Normal 55 3 3 2 5 3" xfId="23215" xr:uid="{00000000-0005-0000-0000-0000C55A0000}"/>
    <cellStyle name="Normal 55 3 3 2 7" xfId="18202" xr:uid="{00000000-0005-0000-0000-000030470000}"/>
    <cellStyle name="Normal 55 3 3 3" xfId="3898" xr:uid="{00000000-0005-0000-0000-00004D0F0000}"/>
    <cellStyle name="Normal 55 3 3 3 2" xfId="13971" xr:uid="{00000000-0005-0000-0000-0000A7360000}"/>
    <cellStyle name="Normal 55 3 3 3 2 3" xfId="29067" xr:uid="{00000000-0005-0000-0000-0000A1710000}"/>
    <cellStyle name="Normal 55 3 3 3 3" xfId="8951" xr:uid="{00000000-0005-0000-0000-00000B230000}"/>
    <cellStyle name="Normal 55 3 3 3 3 3" xfId="24050" xr:uid="{00000000-0005-0000-0000-0000085E0000}"/>
    <cellStyle name="Normal 55 3 3 3 5" xfId="19037" xr:uid="{00000000-0005-0000-0000-0000734A0000}"/>
    <cellStyle name="Normal 55 3 3 4" xfId="5590" xr:uid="{00000000-0005-0000-0000-0000EA150000}"/>
    <cellStyle name="Normal 55 3 3 4 2" xfId="15642" xr:uid="{00000000-0005-0000-0000-00002E3D0000}"/>
    <cellStyle name="Normal 55 3 3 4 2 3" xfId="30738" xr:uid="{00000000-0005-0000-0000-000028780000}"/>
    <cellStyle name="Normal 55 3 3 4 3" xfId="10622" xr:uid="{00000000-0005-0000-0000-000092290000}"/>
    <cellStyle name="Normal 55 3 3 4 3 3" xfId="25721" xr:uid="{00000000-0005-0000-0000-00008F640000}"/>
    <cellStyle name="Normal 55 3 3 4 5" xfId="20708" xr:uid="{00000000-0005-0000-0000-0000FA500000}"/>
    <cellStyle name="Normal 55 3 3 5" xfId="12300" xr:uid="{00000000-0005-0000-0000-000020300000}"/>
    <cellStyle name="Normal 55 3 3 5 3" xfId="27396" xr:uid="{00000000-0005-0000-0000-00001A6B0000}"/>
    <cellStyle name="Normal 55 3 3 6" xfId="7279" xr:uid="{00000000-0005-0000-0000-0000831C0000}"/>
    <cellStyle name="Normal 55 3 3 6 3" xfId="22379" xr:uid="{00000000-0005-0000-0000-000081570000}"/>
    <cellStyle name="Normal 55 3 3 8" xfId="17366" xr:uid="{00000000-0005-0000-0000-0000EC430000}"/>
    <cellStyle name="Normal 55 3 4" xfId="2628" xr:uid="{00000000-0005-0000-0000-0000560A0000}"/>
    <cellStyle name="Normal 55 3 4 2" xfId="4317" xr:uid="{00000000-0005-0000-0000-0000F0100000}"/>
    <cellStyle name="Normal 55 3 4 2 2" xfId="14389" xr:uid="{00000000-0005-0000-0000-000049380000}"/>
    <cellStyle name="Normal 55 3 4 2 2 3" xfId="29485" xr:uid="{00000000-0005-0000-0000-000043730000}"/>
    <cellStyle name="Normal 55 3 4 2 3" xfId="9369" xr:uid="{00000000-0005-0000-0000-0000AD240000}"/>
    <cellStyle name="Normal 55 3 4 2 3 3" xfId="24468" xr:uid="{00000000-0005-0000-0000-0000AA5F0000}"/>
    <cellStyle name="Normal 55 3 4 2 5" xfId="19455" xr:uid="{00000000-0005-0000-0000-0000154C0000}"/>
    <cellStyle name="Normal 55 3 4 3" xfId="6008" xr:uid="{00000000-0005-0000-0000-00008C170000}"/>
    <cellStyle name="Normal 55 3 4 3 2" xfId="16060" xr:uid="{00000000-0005-0000-0000-0000D03E0000}"/>
    <cellStyle name="Normal 55 3 4 3 3" xfId="11040" xr:uid="{00000000-0005-0000-0000-0000342B0000}"/>
    <cellStyle name="Normal 55 3 4 3 3 3" xfId="26139" xr:uid="{00000000-0005-0000-0000-000031660000}"/>
    <cellStyle name="Normal 55 3 4 3 5" xfId="21126" xr:uid="{00000000-0005-0000-0000-00009C520000}"/>
    <cellStyle name="Normal 55 3 4 4" xfId="12718" xr:uid="{00000000-0005-0000-0000-0000C2310000}"/>
    <cellStyle name="Normal 55 3 4 4 3" xfId="27814" xr:uid="{00000000-0005-0000-0000-0000BC6C0000}"/>
    <cellStyle name="Normal 55 3 4 5" xfId="7697" xr:uid="{00000000-0005-0000-0000-0000251E0000}"/>
    <cellStyle name="Normal 55 3 4 5 3" xfId="22797" xr:uid="{00000000-0005-0000-0000-000023590000}"/>
    <cellStyle name="Normal 55 3 4 7" xfId="17784" xr:uid="{00000000-0005-0000-0000-00008E450000}"/>
    <cellStyle name="Normal 55 3 5" xfId="3480" xr:uid="{00000000-0005-0000-0000-0000AB0D0000}"/>
    <cellStyle name="Normal 55 3 5 2" xfId="13553" xr:uid="{00000000-0005-0000-0000-000005350000}"/>
    <cellStyle name="Normal 55 3 5 2 3" xfId="28649" xr:uid="{00000000-0005-0000-0000-0000FF6F0000}"/>
    <cellStyle name="Normal 55 3 5 3" xfId="8533" xr:uid="{00000000-0005-0000-0000-000069210000}"/>
    <cellStyle name="Normal 55 3 5 3 3" xfId="23632" xr:uid="{00000000-0005-0000-0000-0000665C0000}"/>
    <cellStyle name="Normal 55 3 5 5" xfId="18619" xr:uid="{00000000-0005-0000-0000-0000D1480000}"/>
    <cellStyle name="Normal 55 3 6" xfId="5172" xr:uid="{00000000-0005-0000-0000-000048140000}"/>
    <cellStyle name="Normal 55 3 6 2" xfId="15224" xr:uid="{00000000-0005-0000-0000-00008C3B0000}"/>
    <cellStyle name="Normal 55 3 6 2 3" xfId="30320" xr:uid="{00000000-0005-0000-0000-000086760000}"/>
    <cellStyle name="Normal 55 3 6 3" xfId="10204" xr:uid="{00000000-0005-0000-0000-0000F0270000}"/>
    <cellStyle name="Normal 55 3 6 3 3" xfId="25303" xr:uid="{00000000-0005-0000-0000-0000ED620000}"/>
    <cellStyle name="Normal 55 3 6 5" xfId="20290" xr:uid="{00000000-0005-0000-0000-0000584F0000}"/>
    <cellStyle name="Normal 55 3 7" xfId="11882" xr:uid="{00000000-0005-0000-0000-00007E2E0000}"/>
    <cellStyle name="Normal 55 3 7 3" xfId="26978" xr:uid="{00000000-0005-0000-0000-000078690000}"/>
    <cellStyle name="Normal 55 3 8" xfId="6861" xr:uid="{00000000-0005-0000-0000-0000E11A0000}"/>
    <cellStyle name="Normal 55 3 8 3" xfId="21961" xr:uid="{00000000-0005-0000-0000-0000DF550000}"/>
    <cellStyle name="Normal 55 4" xfId="1888" xr:uid="{00000000-0005-0000-0000-000072070000}"/>
    <cellStyle name="Normal 55 4 2" xfId="2311" xr:uid="{00000000-0005-0000-0000-000019090000}"/>
    <cellStyle name="Normal 55 4 2 2" xfId="3150" xr:uid="{00000000-0005-0000-0000-0000600C0000}"/>
    <cellStyle name="Normal 55 4 2 2 2" xfId="4839" xr:uid="{00000000-0005-0000-0000-0000FA120000}"/>
    <cellStyle name="Normal 55 4 2 2 2 2" xfId="14911" xr:uid="{00000000-0005-0000-0000-0000533A0000}"/>
    <cellStyle name="Normal 55 4 2 2 2 2 3" xfId="30007" xr:uid="{00000000-0005-0000-0000-00004D750000}"/>
    <cellStyle name="Normal 55 4 2 2 2 3" xfId="9891" xr:uid="{00000000-0005-0000-0000-0000B7260000}"/>
    <cellStyle name="Normal 55 4 2 2 2 3 3" xfId="24990" xr:uid="{00000000-0005-0000-0000-0000B4610000}"/>
    <cellStyle name="Normal 55 4 2 2 2 5" xfId="19977" xr:uid="{00000000-0005-0000-0000-00001F4E0000}"/>
    <cellStyle name="Normal 55 4 2 2 3" xfId="6530" xr:uid="{00000000-0005-0000-0000-000096190000}"/>
    <cellStyle name="Normal 55 4 2 2 3 2" xfId="16582" xr:uid="{00000000-0005-0000-0000-0000DA400000}"/>
    <cellStyle name="Normal 55 4 2 2 3 3" xfId="11562" xr:uid="{00000000-0005-0000-0000-00003E2D0000}"/>
    <cellStyle name="Normal 55 4 2 2 3 3 3" xfId="26661" xr:uid="{00000000-0005-0000-0000-00003B680000}"/>
    <cellStyle name="Normal 55 4 2 2 3 5" xfId="21648" xr:uid="{00000000-0005-0000-0000-0000A6540000}"/>
    <cellStyle name="Normal 55 4 2 2 4" xfId="13240" xr:uid="{00000000-0005-0000-0000-0000CC330000}"/>
    <cellStyle name="Normal 55 4 2 2 4 3" xfId="28336" xr:uid="{00000000-0005-0000-0000-0000C66E0000}"/>
    <cellStyle name="Normal 55 4 2 2 5" xfId="8219" xr:uid="{00000000-0005-0000-0000-00002F200000}"/>
    <cellStyle name="Normal 55 4 2 2 5 3" xfId="23319" xr:uid="{00000000-0005-0000-0000-00002D5B0000}"/>
    <cellStyle name="Normal 55 4 2 2 7" xfId="18306" xr:uid="{00000000-0005-0000-0000-000098470000}"/>
    <cellStyle name="Normal 55 4 2 3" xfId="4002" xr:uid="{00000000-0005-0000-0000-0000B50F0000}"/>
    <cellStyle name="Normal 55 4 2 3 2" xfId="14075" xr:uid="{00000000-0005-0000-0000-00000F370000}"/>
    <cellStyle name="Normal 55 4 2 3 2 3" xfId="29171" xr:uid="{00000000-0005-0000-0000-000009720000}"/>
    <cellStyle name="Normal 55 4 2 3 3" xfId="9055" xr:uid="{00000000-0005-0000-0000-000073230000}"/>
    <cellStyle name="Normal 55 4 2 3 3 3" xfId="24154" xr:uid="{00000000-0005-0000-0000-0000705E0000}"/>
    <cellStyle name="Normal 55 4 2 3 5" xfId="19141" xr:uid="{00000000-0005-0000-0000-0000DB4A0000}"/>
    <cellStyle name="Normal 55 4 2 4" xfId="5694" xr:uid="{00000000-0005-0000-0000-000052160000}"/>
    <cellStyle name="Normal 55 4 2 4 2" xfId="15746" xr:uid="{00000000-0005-0000-0000-0000963D0000}"/>
    <cellStyle name="Normal 55 4 2 4 2 3" xfId="30842" xr:uid="{00000000-0005-0000-0000-000090780000}"/>
    <cellStyle name="Normal 55 4 2 4 3" xfId="10726" xr:uid="{00000000-0005-0000-0000-0000FA290000}"/>
    <cellStyle name="Normal 55 4 2 4 3 3" xfId="25825" xr:uid="{00000000-0005-0000-0000-0000F7640000}"/>
    <cellStyle name="Normal 55 4 2 4 5" xfId="20812" xr:uid="{00000000-0005-0000-0000-000062510000}"/>
    <cellStyle name="Normal 55 4 2 5" xfId="12404" xr:uid="{00000000-0005-0000-0000-000088300000}"/>
    <cellStyle name="Normal 55 4 2 5 3" xfId="27500" xr:uid="{00000000-0005-0000-0000-0000826B0000}"/>
    <cellStyle name="Normal 55 4 2 6" xfId="7383" xr:uid="{00000000-0005-0000-0000-0000EB1C0000}"/>
    <cellStyle name="Normal 55 4 2 6 3" xfId="22483" xr:uid="{00000000-0005-0000-0000-0000E9570000}"/>
    <cellStyle name="Normal 55 4 2 8" xfId="17470" xr:uid="{00000000-0005-0000-0000-000054440000}"/>
    <cellStyle name="Normal 55 4 3" xfId="2732" xr:uid="{00000000-0005-0000-0000-0000BE0A0000}"/>
    <cellStyle name="Normal 55 4 3 2" xfId="4421" xr:uid="{00000000-0005-0000-0000-000058110000}"/>
    <cellStyle name="Normal 55 4 3 2 2" xfId="14493" xr:uid="{00000000-0005-0000-0000-0000B1380000}"/>
    <cellStyle name="Normal 55 4 3 2 2 3" xfId="29589" xr:uid="{00000000-0005-0000-0000-0000AB730000}"/>
    <cellStyle name="Normal 55 4 3 2 3" xfId="9473" xr:uid="{00000000-0005-0000-0000-000015250000}"/>
    <cellStyle name="Normal 55 4 3 2 3 3" xfId="24572" xr:uid="{00000000-0005-0000-0000-000012600000}"/>
    <cellStyle name="Normal 55 4 3 2 5" xfId="19559" xr:uid="{00000000-0005-0000-0000-00007D4C0000}"/>
    <cellStyle name="Normal 55 4 3 3" xfId="6112" xr:uid="{00000000-0005-0000-0000-0000F4170000}"/>
    <cellStyle name="Normal 55 4 3 3 2" xfId="16164" xr:uid="{00000000-0005-0000-0000-0000383F0000}"/>
    <cellStyle name="Normal 55 4 3 3 3" xfId="11144" xr:uid="{00000000-0005-0000-0000-00009C2B0000}"/>
    <cellStyle name="Normal 55 4 3 3 3 3" xfId="26243" xr:uid="{00000000-0005-0000-0000-000099660000}"/>
    <cellStyle name="Normal 55 4 3 3 5" xfId="21230" xr:uid="{00000000-0005-0000-0000-000004530000}"/>
    <cellStyle name="Normal 55 4 3 4" xfId="12822" xr:uid="{00000000-0005-0000-0000-00002A320000}"/>
    <cellStyle name="Normal 55 4 3 4 3" xfId="27918" xr:uid="{00000000-0005-0000-0000-0000246D0000}"/>
    <cellStyle name="Normal 55 4 3 5" xfId="7801" xr:uid="{00000000-0005-0000-0000-00008D1E0000}"/>
    <cellStyle name="Normal 55 4 3 5 3" xfId="22901" xr:uid="{00000000-0005-0000-0000-00008B590000}"/>
    <cellStyle name="Normal 55 4 3 7" xfId="17888" xr:uid="{00000000-0005-0000-0000-0000F6450000}"/>
    <cellStyle name="Normal 55 4 4" xfId="3584" xr:uid="{00000000-0005-0000-0000-0000130E0000}"/>
    <cellStyle name="Normal 55 4 4 2" xfId="13657" xr:uid="{00000000-0005-0000-0000-00006D350000}"/>
    <cellStyle name="Normal 55 4 4 2 3" xfId="28753" xr:uid="{00000000-0005-0000-0000-000067700000}"/>
    <cellStyle name="Normal 55 4 4 3" xfId="8637" xr:uid="{00000000-0005-0000-0000-0000D1210000}"/>
    <cellStyle name="Normal 55 4 4 3 3" xfId="23736" xr:uid="{00000000-0005-0000-0000-0000CE5C0000}"/>
    <cellStyle name="Normal 55 4 4 5" xfId="18723" xr:uid="{00000000-0005-0000-0000-000039490000}"/>
    <cellStyle name="Normal 55 4 5" xfId="5276" xr:uid="{00000000-0005-0000-0000-0000B0140000}"/>
    <cellStyle name="Normal 55 4 5 2" xfId="15328" xr:uid="{00000000-0005-0000-0000-0000F43B0000}"/>
    <cellStyle name="Normal 55 4 5 2 3" xfId="30424" xr:uid="{00000000-0005-0000-0000-0000EE760000}"/>
    <cellStyle name="Normal 55 4 5 3" xfId="10308" xr:uid="{00000000-0005-0000-0000-000058280000}"/>
    <cellStyle name="Normal 55 4 5 3 3" xfId="25407" xr:uid="{00000000-0005-0000-0000-000055630000}"/>
    <cellStyle name="Normal 55 4 5 5" xfId="20394" xr:uid="{00000000-0005-0000-0000-0000C04F0000}"/>
    <cellStyle name="Normal 55 4 6" xfId="11986" xr:uid="{00000000-0005-0000-0000-0000E62E0000}"/>
    <cellStyle name="Normal 55 4 6 3" xfId="27082" xr:uid="{00000000-0005-0000-0000-0000E0690000}"/>
    <cellStyle name="Normal 55 4 7" xfId="6965" xr:uid="{00000000-0005-0000-0000-0000491B0000}"/>
    <cellStyle name="Normal 55 4 7 3" xfId="22065" xr:uid="{00000000-0005-0000-0000-000047560000}"/>
    <cellStyle name="Normal 55 4 9" xfId="17052" xr:uid="{00000000-0005-0000-0000-0000B2420000}"/>
    <cellStyle name="Normal 55 5" xfId="2101" xr:uid="{00000000-0005-0000-0000-000047080000}"/>
    <cellStyle name="Normal 55 5 2" xfId="2942" xr:uid="{00000000-0005-0000-0000-0000900B0000}"/>
    <cellStyle name="Normal 55 5 2 2" xfId="4631" xr:uid="{00000000-0005-0000-0000-00002A120000}"/>
    <cellStyle name="Normal 55 5 2 2 2" xfId="14703" xr:uid="{00000000-0005-0000-0000-000083390000}"/>
    <cellStyle name="Normal 55 5 2 2 2 3" xfId="29799" xr:uid="{00000000-0005-0000-0000-00007D740000}"/>
    <cellStyle name="Normal 55 5 2 2 3" xfId="9683" xr:uid="{00000000-0005-0000-0000-0000E7250000}"/>
    <cellStyle name="Normal 55 5 2 2 3 3" xfId="24782" xr:uid="{00000000-0005-0000-0000-0000E4600000}"/>
    <cellStyle name="Normal 55 5 2 2 5" xfId="19769" xr:uid="{00000000-0005-0000-0000-00004F4D0000}"/>
    <cellStyle name="Normal 55 5 2 3" xfId="6322" xr:uid="{00000000-0005-0000-0000-0000C6180000}"/>
    <cellStyle name="Normal 55 5 2 3 2" xfId="16374" xr:uid="{00000000-0005-0000-0000-00000A400000}"/>
    <cellStyle name="Normal 55 5 2 3 3" xfId="11354" xr:uid="{00000000-0005-0000-0000-00006E2C0000}"/>
    <cellStyle name="Normal 55 5 2 3 3 3" xfId="26453" xr:uid="{00000000-0005-0000-0000-00006B670000}"/>
    <cellStyle name="Normal 55 5 2 3 5" xfId="21440" xr:uid="{00000000-0005-0000-0000-0000D6530000}"/>
    <cellStyle name="Normal 55 5 2 4" xfId="13032" xr:uid="{00000000-0005-0000-0000-0000FC320000}"/>
    <cellStyle name="Normal 55 5 2 4 3" xfId="28128" xr:uid="{00000000-0005-0000-0000-0000F66D0000}"/>
    <cellStyle name="Normal 55 5 2 5" xfId="8011" xr:uid="{00000000-0005-0000-0000-00005F1F0000}"/>
    <cellStyle name="Normal 55 5 2 5 3" xfId="23111" xr:uid="{00000000-0005-0000-0000-00005D5A0000}"/>
    <cellStyle name="Normal 55 5 2 7" xfId="18098" xr:uid="{00000000-0005-0000-0000-0000C8460000}"/>
    <cellStyle name="Normal 55 5 3" xfId="3794" xr:uid="{00000000-0005-0000-0000-0000E50E0000}"/>
    <cellStyle name="Normal 55 5 3 2" xfId="13867" xr:uid="{00000000-0005-0000-0000-00003F360000}"/>
    <cellStyle name="Normal 55 5 3 2 3" xfId="28963" xr:uid="{00000000-0005-0000-0000-000039710000}"/>
    <cellStyle name="Normal 55 5 3 3" xfId="8847" xr:uid="{00000000-0005-0000-0000-0000A3220000}"/>
    <cellStyle name="Normal 55 5 3 3 3" xfId="23946" xr:uid="{00000000-0005-0000-0000-0000A05D0000}"/>
    <cellStyle name="Normal 55 5 3 5" xfId="18933" xr:uid="{00000000-0005-0000-0000-00000B4A0000}"/>
    <cellStyle name="Normal 55 5 4" xfId="5486" xr:uid="{00000000-0005-0000-0000-000082150000}"/>
    <cellStyle name="Normal 55 5 4 2" xfId="15538" xr:uid="{00000000-0005-0000-0000-0000C63C0000}"/>
    <cellStyle name="Normal 55 5 4 2 3" xfId="30634" xr:uid="{00000000-0005-0000-0000-0000C0770000}"/>
    <cellStyle name="Normal 55 5 4 3" xfId="10518" xr:uid="{00000000-0005-0000-0000-00002A290000}"/>
    <cellStyle name="Normal 55 5 4 3 3" xfId="25617" xr:uid="{00000000-0005-0000-0000-000027640000}"/>
    <cellStyle name="Normal 55 5 4 5" xfId="20604" xr:uid="{00000000-0005-0000-0000-000092500000}"/>
    <cellStyle name="Normal 55 5 5" xfId="12196" xr:uid="{00000000-0005-0000-0000-0000B82F0000}"/>
    <cellStyle name="Normal 55 5 5 3" xfId="27292" xr:uid="{00000000-0005-0000-0000-0000B26A0000}"/>
    <cellStyle name="Normal 55 5 6" xfId="7175" xr:uid="{00000000-0005-0000-0000-00001B1C0000}"/>
    <cellStyle name="Normal 55 5 6 3" xfId="22275" xr:uid="{00000000-0005-0000-0000-000019570000}"/>
    <cellStyle name="Normal 55 5 8" xfId="17262" xr:uid="{00000000-0005-0000-0000-000084430000}"/>
    <cellStyle name="Normal 55 6" xfId="2522" xr:uid="{00000000-0005-0000-0000-0000EC090000}"/>
    <cellStyle name="Normal 55 6 2" xfId="4213" xr:uid="{00000000-0005-0000-0000-000088100000}"/>
    <cellStyle name="Normal 55 6 2 2" xfId="14285" xr:uid="{00000000-0005-0000-0000-0000E1370000}"/>
    <cellStyle name="Normal 55 6 2 2 3" xfId="29381" xr:uid="{00000000-0005-0000-0000-0000DB720000}"/>
    <cellStyle name="Normal 55 6 2 3" xfId="9265" xr:uid="{00000000-0005-0000-0000-000045240000}"/>
    <cellStyle name="Normal 55 6 2 3 3" xfId="24364" xr:uid="{00000000-0005-0000-0000-0000425F0000}"/>
    <cellStyle name="Normal 55 6 2 5" xfId="19351" xr:uid="{00000000-0005-0000-0000-0000AD4B0000}"/>
    <cellStyle name="Normal 55 6 3" xfId="5904" xr:uid="{00000000-0005-0000-0000-000024170000}"/>
    <cellStyle name="Normal 55 6 3 2" xfId="15956" xr:uid="{00000000-0005-0000-0000-0000683E0000}"/>
    <cellStyle name="Normal 55 6 3 3" xfId="10936" xr:uid="{00000000-0005-0000-0000-0000CC2A0000}"/>
    <cellStyle name="Normal 55 6 3 3 3" xfId="26035" xr:uid="{00000000-0005-0000-0000-0000C9650000}"/>
    <cellStyle name="Normal 55 6 3 5" xfId="21022" xr:uid="{00000000-0005-0000-0000-000034520000}"/>
    <cellStyle name="Normal 55 6 4" xfId="12614" xr:uid="{00000000-0005-0000-0000-00005A310000}"/>
    <cellStyle name="Normal 55 6 4 3" xfId="27710" xr:uid="{00000000-0005-0000-0000-0000546C0000}"/>
    <cellStyle name="Normal 55 6 5" xfId="7593" xr:uid="{00000000-0005-0000-0000-0000BD1D0000}"/>
    <cellStyle name="Normal 55 6 5 3" xfId="22693" xr:uid="{00000000-0005-0000-0000-0000BB580000}"/>
    <cellStyle name="Normal 55 6 7" xfId="17680" xr:uid="{00000000-0005-0000-0000-000026450000}"/>
    <cellStyle name="Normal 55 7" xfId="3372" xr:uid="{00000000-0005-0000-0000-00003F0D0000}"/>
    <cellStyle name="Normal 55 7 2" xfId="13449" xr:uid="{00000000-0005-0000-0000-00009D340000}"/>
    <cellStyle name="Normal 55 7 2 3" xfId="28545" xr:uid="{00000000-0005-0000-0000-0000976F0000}"/>
    <cellStyle name="Normal 55 7 3" xfId="8429" xr:uid="{00000000-0005-0000-0000-000001210000}"/>
    <cellStyle name="Normal 55 7 3 3" xfId="23528" xr:uid="{00000000-0005-0000-0000-0000FE5B0000}"/>
    <cellStyle name="Normal 55 7 5" xfId="18515" xr:uid="{00000000-0005-0000-0000-000069480000}"/>
    <cellStyle name="Normal 55 8" xfId="5065" xr:uid="{00000000-0005-0000-0000-0000DD130000}"/>
    <cellStyle name="Normal 55 8 2" xfId="15120" xr:uid="{00000000-0005-0000-0000-0000243B0000}"/>
    <cellStyle name="Normal 55 8 2 3" xfId="30216" xr:uid="{00000000-0005-0000-0000-00001E760000}"/>
    <cellStyle name="Normal 55 8 3" xfId="10100" xr:uid="{00000000-0005-0000-0000-000088270000}"/>
    <cellStyle name="Normal 55 8 3 3" xfId="25199" xr:uid="{00000000-0005-0000-0000-000085620000}"/>
    <cellStyle name="Normal 55 8 5" xfId="20186" xr:uid="{00000000-0005-0000-0000-0000F04E0000}"/>
    <cellStyle name="Normal 55 9" xfId="11776" xr:uid="{00000000-0005-0000-0000-0000142E0000}"/>
    <cellStyle name="Normal 55 9 3" xfId="26874" xr:uid="{00000000-0005-0000-0000-000010690000}"/>
    <cellStyle name="Normal 56" xfId="1440" xr:uid="{00000000-0005-0000-0000-0000B1050000}"/>
    <cellStyle name="Normal 56 10" xfId="6756" xr:uid="{00000000-0005-0000-0000-0000781A0000}"/>
    <cellStyle name="Normal 56 10 3" xfId="21858" xr:uid="{00000000-0005-0000-0000-000078550000}"/>
    <cellStyle name="Normal 56 12" xfId="16843" xr:uid="{00000000-0005-0000-0000-0000E1410000}"/>
    <cellStyle name="Normal 56 2" xfId="1722" xr:uid="{00000000-0005-0000-0000-0000CC060000}"/>
    <cellStyle name="Normal 56 2 11" xfId="16897" xr:uid="{00000000-0005-0000-0000-000017420000}"/>
    <cellStyle name="Normal 56 2 2" xfId="1830" xr:uid="{00000000-0005-0000-0000-000038070000}"/>
    <cellStyle name="Normal 56 2 2 10" xfId="17001" xr:uid="{00000000-0005-0000-0000-00007F420000}"/>
    <cellStyle name="Normal 56 2 2 2" xfId="2047" xr:uid="{00000000-0005-0000-0000-000011080000}"/>
    <cellStyle name="Normal 56 2 2 2 2" xfId="2468" xr:uid="{00000000-0005-0000-0000-0000B6090000}"/>
    <cellStyle name="Normal 56 2 2 2 2 2" xfId="3307" xr:uid="{00000000-0005-0000-0000-0000FD0C0000}"/>
    <cellStyle name="Normal 56 2 2 2 2 2 2" xfId="4996" xr:uid="{00000000-0005-0000-0000-000097130000}"/>
    <cellStyle name="Normal 56 2 2 2 2 2 2 2" xfId="15068" xr:uid="{00000000-0005-0000-0000-0000F03A0000}"/>
    <cellStyle name="Normal 56 2 2 2 2 2 2 2 3" xfId="30164" xr:uid="{00000000-0005-0000-0000-0000EA750000}"/>
    <cellStyle name="Normal 56 2 2 2 2 2 2 3" xfId="10048" xr:uid="{00000000-0005-0000-0000-000054270000}"/>
    <cellStyle name="Normal 56 2 2 2 2 2 2 3 3" xfId="25147" xr:uid="{00000000-0005-0000-0000-000051620000}"/>
    <cellStyle name="Normal 56 2 2 2 2 2 2 5" xfId="20134" xr:uid="{00000000-0005-0000-0000-0000BC4E0000}"/>
    <cellStyle name="Normal 56 2 2 2 2 2 3" xfId="6687" xr:uid="{00000000-0005-0000-0000-0000331A0000}"/>
    <cellStyle name="Normal 56 2 2 2 2 2 3 2" xfId="16739" xr:uid="{00000000-0005-0000-0000-000077410000}"/>
    <cellStyle name="Normal 56 2 2 2 2 2 3 3" xfId="11719" xr:uid="{00000000-0005-0000-0000-0000DB2D0000}"/>
    <cellStyle name="Normal 56 2 2 2 2 2 3 3 3" xfId="26818" xr:uid="{00000000-0005-0000-0000-0000D8680000}"/>
    <cellStyle name="Normal 56 2 2 2 2 2 3 5" xfId="21805" xr:uid="{00000000-0005-0000-0000-000043550000}"/>
    <cellStyle name="Normal 56 2 2 2 2 2 4" xfId="13397" xr:uid="{00000000-0005-0000-0000-000069340000}"/>
    <cellStyle name="Normal 56 2 2 2 2 2 4 3" xfId="28493" xr:uid="{00000000-0005-0000-0000-0000636F0000}"/>
    <cellStyle name="Normal 56 2 2 2 2 2 5" xfId="8376" xr:uid="{00000000-0005-0000-0000-0000CC200000}"/>
    <cellStyle name="Normal 56 2 2 2 2 2 5 3" xfId="23476" xr:uid="{00000000-0005-0000-0000-0000CA5B0000}"/>
    <cellStyle name="Normal 56 2 2 2 2 2 7" xfId="18463" xr:uid="{00000000-0005-0000-0000-000035480000}"/>
    <cellStyle name="Normal 56 2 2 2 2 3" xfId="4159" xr:uid="{00000000-0005-0000-0000-000052100000}"/>
    <cellStyle name="Normal 56 2 2 2 2 3 2" xfId="14232" xr:uid="{00000000-0005-0000-0000-0000AC370000}"/>
    <cellStyle name="Normal 56 2 2 2 2 3 2 3" xfId="29328" xr:uid="{00000000-0005-0000-0000-0000A6720000}"/>
    <cellStyle name="Normal 56 2 2 2 2 3 3" xfId="9212" xr:uid="{00000000-0005-0000-0000-000010240000}"/>
    <cellStyle name="Normal 56 2 2 2 2 3 3 3" xfId="24311" xr:uid="{00000000-0005-0000-0000-00000D5F0000}"/>
    <cellStyle name="Normal 56 2 2 2 2 3 5" xfId="19298" xr:uid="{00000000-0005-0000-0000-0000784B0000}"/>
    <cellStyle name="Normal 56 2 2 2 2 4" xfId="5851" xr:uid="{00000000-0005-0000-0000-0000EF160000}"/>
    <cellStyle name="Normal 56 2 2 2 2 4 2" xfId="15903" xr:uid="{00000000-0005-0000-0000-0000333E0000}"/>
    <cellStyle name="Normal 56 2 2 2 2 4 3" xfId="10883" xr:uid="{00000000-0005-0000-0000-0000972A0000}"/>
    <cellStyle name="Normal 56 2 2 2 2 4 3 3" xfId="25982" xr:uid="{00000000-0005-0000-0000-000094650000}"/>
    <cellStyle name="Normal 56 2 2 2 2 4 5" xfId="20969" xr:uid="{00000000-0005-0000-0000-0000FF510000}"/>
    <cellStyle name="Normal 56 2 2 2 2 5" xfId="12561" xr:uid="{00000000-0005-0000-0000-000025310000}"/>
    <cellStyle name="Normal 56 2 2 2 2 5 3" xfId="27657" xr:uid="{00000000-0005-0000-0000-00001F6C0000}"/>
    <cellStyle name="Normal 56 2 2 2 2 6" xfId="7540" xr:uid="{00000000-0005-0000-0000-0000881D0000}"/>
    <cellStyle name="Normal 56 2 2 2 2 6 3" xfId="22640" xr:uid="{00000000-0005-0000-0000-000086580000}"/>
    <cellStyle name="Normal 56 2 2 2 2 8" xfId="17627" xr:uid="{00000000-0005-0000-0000-0000F1440000}"/>
    <cellStyle name="Normal 56 2 2 2 3" xfId="2889" xr:uid="{00000000-0005-0000-0000-00005B0B0000}"/>
    <cellStyle name="Normal 56 2 2 2 3 2" xfId="4578" xr:uid="{00000000-0005-0000-0000-0000F5110000}"/>
    <cellStyle name="Normal 56 2 2 2 3 2 2" xfId="14650" xr:uid="{00000000-0005-0000-0000-00004E390000}"/>
    <cellStyle name="Normal 56 2 2 2 3 2 2 3" xfId="29746" xr:uid="{00000000-0005-0000-0000-000048740000}"/>
    <cellStyle name="Normal 56 2 2 2 3 2 3" xfId="9630" xr:uid="{00000000-0005-0000-0000-0000B2250000}"/>
    <cellStyle name="Normal 56 2 2 2 3 2 3 3" xfId="24729" xr:uid="{00000000-0005-0000-0000-0000AF600000}"/>
    <cellStyle name="Normal 56 2 2 2 3 2 5" xfId="19716" xr:uid="{00000000-0005-0000-0000-00001A4D0000}"/>
    <cellStyle name="Normal 56 2 2 2 3 3" xfId="6269" xr:uid="{00000000-0005-0000-0000-000091180000}"/>
    <cellStyle name="Normal 56 2 2 2 3 3 2" xfId="16321" xr:uid="{00000000-0005-0000-0000-0000D53F0000}"/>
    <cellStyle name="Normal 56 2 2 2 3 3 3" xfId="11301" xr:uid="{00000000-0005-0000-0000-0000392C0000}"/>
    <cellStyle name="Normal 56 2 2 2 3 3 3 3" xfId="26400" xr:uid="{00000000-0005-0000-0000-000036670000}"/>
    <cellStyle name="Normal 56 2 2 2 3 3 5" xfId="21387" xr:uid="{00000000-0005-0000-0000-0000A1530000}"/>
    <cellStyle name="Normal 56 2 2 2 3 4" xfId="12979" xr:uid="{00000000-0005-0000-0000-0000C7320000}"/>
    <cellStyle name="Normal 56 2 2 2 3 4 3" xfId="28075" xr:uid="{00000000-0005-0000-0000-0000C16D0000}"/>
    <cellStyle name="Normal 56 2 2 2 3 5" xfId="7958" xr:uid="{00000000-0005-0000-0000-00002A1F0000}"/>
    <cellStyle name="Normal 56 2 2 2 3 5 3" xfId="23058" xr:uid="{00000000-0005-0000-0000-0000285A0000}"/>
    <cellStyle name="Normal 56 2 2 2 3 7" xfId="18045" xr:uid="{00000000-0005-0000-0000-000093460000}"/>
    <cellStyle name="Normal 56 2 2 2 4" xfId="3741" xr:uid="{00000000-0005-0000-0000-0000B00E0000}"/>
    <cellStyle name="Normal 56 2 2 2 4 2" xfId="13814" xr:uid="{00000000-0005-0000-0000-00000A360000}"/>
    <cellStyle name="Normal 56 2 2 2 4 2 3" xfId="28910" xr:uid="{00000000-0005-0000-0000-000004710000}"/>
    <cellStyle name="Normal 56 2 2 2 4 3" xfId="8794" xr:uid="{00000000-0005-0000-0000-00006E220000}"/>
    <cellStyle name="Normal 56 2 2 2 4 3 3" xfId="23893" xr:uid="{00000000-0005-0000-0000-00006B5D0000}"/>
    <cellStyle name="Normal 56 2 2 2 4 5" xfId="18880" xr:uid="{00000000-0005-0000-0000-0000D6490000}"/>
    <cellStyle name="Normal 56 2 2 2 5" xfId="5433" xr:uid="{00000000-0005-0000-0000-00004D150000}"/>
    <cellStyle name="Normal 56 2 2 2 5 2" xfId="15485" xr:uid="{00000000-0005-0000-0000-0000913C0000}"/>
    <cellStyle name="Normal 56 2 2 2 5 2 3" xfId="30581" xr:uid="{00000000-0005-0000-0000-00008B770000}"/>
    <cellStyle name="Normal 56 2 2 2 5 3" xfId="10465" xr:uid="{00000000-0005-0000-0000-0000F5280000}"/>
    <cellStyle name="Normal 56 2 2 2 5 3 3" xfId="25564" xr:uid="{00000000-0005-0000-0000-0000F2630000}"/>
    <cellStyle name="Normal 56 2 2 2 5 5" xfId="20551" xr:uid="{00000000-0005-0000-0000-00005D500000}"/>
    <cellStyle name="Normal 56 2 2 2 6" xfId="12143" xr:uid="{00000000-0005-0000-0000-0000832F0000}"/>
    <cellStyle name="Normal 56 2 2 2 6 3" xfId="27239" xr:uid="{00000000-0005-0000-0000-00007D6A0000}"/>
    <cellStyle name="Normal 56 2 2 2 7" xfId="7122" xr:uid="{00000000-0005-0000-0000-0000E61B0000}"/>
    <cellStyle name="Normal 56 2 2 2 7 3" xfId="22222" xr:uid="{00000000-0005-0000-0000-0000E4560000}"/>
    <cellStyle name="Normal 56 2 2 2 9" xfId="17209" xr:uid="{00000000-0005-0000-0000-00004F430000}"/>
    <cellStyle name="Normal 56 2 2 3" xfId="2260" xr:uid="{00000000-0005-0000-0000-0000E6080000}"/>
    <cellStyle name="Normal 56 2 2 3 2" xfId="3099" xr:uid="{00000000-0005-0000-0000-00002D0C0000}"/>
    <cellStyle name="Normal 56 2 2 3 2 2" xfId="4788" xr:uid="{00000000-0005-0000-0000-0000C7120000}"/>
    <cellStyle name="Normal 56 2 2 3 2 2 2" xfId="14860" xr:uid="{00000000-0005-0000-0000-0000203A0000}"/>
    <cellStyle name="Normal 56 2 2 3 2 2 2 3" xfId="29956" xr:uid="{00000000-0005-0000-0000-00001A750000}"/>
    <cellStyle name="Normal 56 2 2 3 2 2 3" xfId="9840" xr:uid="{00000000-0005-0000-0000-000084260000}"/>
    <cellStyle name="Normal 56 2 2 3 2 2 3 3" xfId="24939" xr:uid="{00000000-0005-0000-0000-000081610000}"/>
    <cellStyle name="Normal 56 2 2 3 2 2 5" xfId="19926" xr:uid="{00000000-0005-0000-0000-0000EC4D0000}"/>
    <cellStyle name="Normal 56 2 2 3 2 3" xfId="6479" xr:uid="{00000000-0005-0000-0000-000063190000}"/>
    <cellStyle name="Normal 56 2 2 3 2 3 2" xfId="16531" xr:uid="{00000000-0005-0000-0000-0000A7400000}"/>
    <cellStyle name="Normal 56 2 2 3 2 3 3" xfId="11511" xr:uid="{00000000-0005-0000-0000-00000B2D0000}"/>
    <cellStyle name="Normal 56 2 2 3 2 3 3 3" xfId="26610" xr:uid="{00000000-0005-0000-0000-000008680000}"/>
    <cellStyle name="Normal 56 2 2 3 2 3 5" xfId="21597" xr:uid="{00000000-0005-0000-0000-000073540000}"/>
    <cellStyle name="Normal 56 2 2 3 2 4" xfId="13189" xr:uid="{00000000-0005-0000-0000-000099330000}"/>
    <cellStyle name="Normal 56 2 2 3 2 4 3" xfId="28285" xr:uid="{00000000-0005-0000-0000-0000936E0000}"/>
    <cellStyle name="Normal 56 2 2 3 2 5" xfId="8168" xr:uid="{00000000-0005-0000-0000-0000FC1F0000}"/>
    <cellStyle name="Normal 56 2 2 3 2 5 3" xfId="23268" xr:uid="{00000000-0005-0000-0000-0000FA5A0000}"/>
    <cellStyle name="Normal 56 2 2 3 2 7" xfId="18255" xr:uid="{00000000-0005-0000-0000-000065470000}"/>
    <cellStyle name="Normal 56 2 2 3 3" xfId="3951" xr:uid="{00000000-0005-0000-0000-0000820F0000}"/>
    <cellStyle name="Normal 56 2 2 3 3 2" xfId="14024" xr:uid="{00000000-0005-0000-0000-0000DC360000}"/>
    <cellStyle name="Normal 56 2 2 3 3 2 3" xfId="29120" xr:uid="{00000000-0005-0000-0000-0000D6710000}"/>
    <cellStyle name="Normal 56 2 2 3 3 3" xfId="9004" xr:uid="{00000000-0005-0000-0000-000040230000}"/>
    <cellStyle name="Normal 56 2 2 3 3 3 3" xfId="24103" xr:uid="{00000000-0005-0000-0000-00003D5E0000}"/>
    <cellStyle name="Normal 56 2 2 3 3 5" xfId="19090" xr:uid="{00000000-0005-0000-0000-0000A84A0000}"/>
    <cellStyle name="Normal 56 2 2 3 4" xfId="5643" xr:uid="{00000000-0005-0000-0000-00001F160000}"/>
    <cellStyle name="Normal 56 2 2 3 4 2" xfId="15695" xr:uid="{00000000-0005-0000-0000-0000633D0000}"/>
    <cellStyle name="Normal 56 2 2 3 4 2 3" xfId="30791" xr:uid="{00000000-0005-0000-0000-00005D780000}"/>
    <cellStyle name="Normal 56 2 2 3 4 3" xfId="10675" xr:uid="{00000000-0005-0000-0000-0000C7290000}"/>
    <cellStyle name="Normal 56 2 2 3 4 3 3" xfId="25774" xr:uid="{00000000-0005-0000-0000-0000C4640000}"/>
    <cellStyle name="Normal 56 2 2 3 4 5" xfId="20761" xr:uid="{00000000-0005-0000-0000-00002F510000}"/>
    <cellStyle name="Normal 56 2 2 3 5" xfId="12353" xr:uid="{00000000-0005-0000-0000-000055300000}"/>
    <cellStyle name="Normal 56 2 2 3 5 3" xfId="27449" xr:uid="{00000000-0005-0000-0000-00004F6B0000}"/>
    <cellStyle name="Normal 56 2 2 3 6" xfId="7332" xr:uid="{00000000-0005-0000-0000-0000B81C0000}"/>
    <cellStyle name="Normal 56 2 2 3 6 3" xfId="22432" xr:uid="{00000000-0005-0000-0000-0000B6570000}"/>
    <cellStyle name="Normal 56 2 2 3 8" xfId="17419" xr:uid="{00000000-0005-0000-0000-000021440000}"/>
    <cellStyle name="Normal 56 2 2 4" xfId="2681" xr:uid="{00000000-0005-0000-0000-00008B0A0000}"/>
    <cellStyle name="Normal 56 2 2 4 2" xfId="4370" xr:uid="{00000000-0005-0000-0000-000025110000}"/>
    <cellStyle name="Normal 56 2 2 4 2 2" xfId="14442" xr:uid="{00000000-0005-0000-0000-00007E380000}"/>
    <cellStyle name="Normal 56 2 2 4 2 2 3" xfId="29538" xr:uid="{00000000-0005-0000-0000-000078730000}"/>
    <cellStyle name="Normal 56 2 2 4 2 3" xfId="9422" xr:uid="{00000000-0005-0000-0000-0000E2240000}"/>
    <cellStyle name="Normal 56 2 2 4 2 3 3" xfId="24521" xr:uid="{00000000-0005-0000-0000-0000DF5F0000}"/>
    <cellStyle name="Normal 56 2 2 4 2 5" xfId="19508" xr:uid="{00000000-0005-0000-0000-00004A4C0000}"/>
    <cellStyle name="Normal 56 2 2 4 3" xfId="6061" xr:uid="{00000000-0005-0000-0000-0000C1170000}"/>
    <cellStyle name="Normal 56 2 2 4 3 2" xfId="16113" xr:uid="{00000000-0005-0000-0000-0000053F0000}"/>
    <cellStyle name="Normal 56 2 2 4 3 3" xfId="11093" xr:uid="{00000000-0005-0000-0000-0000692B0000}"/>
    <cellStyle name="Normal 56 2 2 4 3 3 3" xfId="26192" xr:uid="{00000000-0005-0000-0000-000066660000}"/>
    <cellStyle name="Normal 56 2 2 4 3 5" xfId="21179" xr:uid="{00000000-0005-0000-0000-0000D1520000}"/>
    <cellStyle name="Normal 56 2 2 4 4" xfId="12771" xr:uid="{00000000-0005-0000-0000-0000F7310000}"/>
    <cellStyle name="Normal 56 2 2 4 4 3" xfId="27867" xr:uid="{00000000-0005-0000-0000-0000F16C0000}"/>
    <cellStyle name="Normal 56 2 2 4 5" xfId="7750" xr:uid="{00000000-0005-0000-0000-00005A1E0000}"/>
    <cellStyle name="Normal 56 2 2 4 5 3" xfId="22850" xr:uid="{00000000-0005-0000-0000-000058590000}"/>
    <cellStyle name="Normal 56 2 2 4 7" xfId="17837" xr:uid="{00000000-0005-0000-0000-0000C3450000}"/>
    <cellStyle name="Normal 56 2 2 5" xfId="3533" xr:uid="{00000000-0005-0000-0000-0000E00D0000}"/>
    <cellStyle name="Normal 56 2 2 5 2" xfId="13606" xr:uid="{00000000-0005-0000-0000-00003A350000}"/>
    <cellStyle name="Normal 56 2 2 5 2 3" xfId="28702" xr:uid="{00000000-0005-0000-0000-000034700000}"/>
    <cellStyle name="Normal 56 2 2 5 3" xfId="8586" xr:uid="{00000000-0005-0000-0000-00009E210000}"/>
    <cellStyle name="Normal 56 2 2 5 3 3" xfId="23685" xr:uid="{00000000-0005-0000-0000-00009B5C0000}"/>
    <cellStyle name="Normal 56 2 2 5 5" xfId="18672" xr:uid="{00000000-0005-0000-0000-000006490000}"/>
    <cellStyle name="Normal 56 2 2 6" xfId="5225" xr:uid="{00000000-0005-0000-0000-00007D140000}"/>
    <cellStyle name="Normal 56 2 2 6 2" xfId="15277" xr:uid="{00000000-0005-0000-0000-0000C13B0000}"/>
    <cellStyle name="Normal 56 2 2 6 2 3" xfId="30373" xr:uid="{00000000-0005-0000-0000-0000BB760000}"/>
    <cellStyle name="Normal 56 2 2 6 3" xfId="10257" xr:uid="{00000000-0005-0000-0000-000025280000}"/>
    <cellStyle name="Normal 56 2 2 6 3 3" xfId="25356" xr:uid="{00000000-0005-0000-0000-000022630000}"/>
    <cellStyle name="Normal 56 2 2 6 5" xfId="20343" xr:uid="{00000000-0005-0000-0000-00008D4F0000}"/>
    <cellStyle name="Normal 56 2 2 7" xfId="11935" xr:uid="{00000000-0005-0000-0000-0000B32E0000}"/>
    <cellStyle name="Normal 56 2 2 7 3" xfId="27031" xr:uid="{00000000-0005-0000-0000-0000AD690000}"/>
    <cellStyle name="Normal 56 2 2 8" xfId="6914" xr:uid="{00000000-0005-0000-0000-0000161B0000}"/>
    <cellStyle name="Normal 56 2 2 8 3" xfId="22014" xr:uid="{00000000-0005-0000-0000-000014560000}"/>
    <cellStyle name="Normal 56 2 3" xfId="1943" xr:uid="{00000000-0005-0000-0000-0000A9070000}"/>
    <cellStyle name="Normal 56 2 3 2" xfId="2364" xr:uid="{00000000-0005-0000-0000-00004E090000}"/>
    <cellStyle name="Normal 56 2 3 2 2" xfId="3203" xr:uid="{00000000-0005-0000-0000-0000950C0000}"/>
    <cellStyle name="Normal 56 2 3 2 2 2" xfId="4892" xr:uid="{00000000-0005-0000-0000-00002F130000}"/>
    <cellStyle name="Normal 56 2 3 2 2 2 2" xfId="14964" xr:uid="{00000000-0005-0000-0000-0000883A0000}"/>
    <cellStyle name="Normal 56 2 3 2 2 2 2 3" xfId="30060" xr:uid="{00000000-0005-0000-0000-000082750000}"/>
    <cellStyle name="Normal 56 2 3 2 2 2 3" xfId="9944" xr:uid="{00000000-0005-0000-0000-0000EC260000}"/>
    <cellStyle name="Normal 56 2 3 2 2 2 3 3" xfId="25043" xr:uid="{00000000-0005-0000-0000-0000E9610000}"/>
    <cellStyle name="Normal 56 2 3 2 2 2 5" xfId="20030" xr:uid="{00000000-0005-0000-0000-0000544E0000}"/>
    <cellStyle name="Normal 56 2 3 2 2 3" xfId="6583" xr:uid="{00000000-0005-0000-0000-0000CB190000}"/>
    <cellStyle name="Normal 56 2 3 2 2 3 2" xfId="16635" xr:uid="{00000000-0005-0000-0000-00000F410000}"/>
    <cellStyle name="Normal 56 2 3 2 2 3 3" xfId="11615" xr:uid="{00000000-0005-0000-0000-0000732D0000}"/>
    <cellStyle name="Normal 56 2 3 2 2 3 3 3" xfId="26714" xr:uid="{00000000-0005-0000-0000-000070680000}"/>
    <cellStyle name="Normal 56 2 3 2 2 3 5" xfId="21701" xr:uid="{00000000-0005-0000-0000-0000DB540000}"/>
    <cellStyle name="Normal 56 2 3 2 2 4" xfId="13293" xr:uid="{00000000-0005-0000-0000-000001340000}"/>
    <cellStyle name="Normal 56 2 3 2 2 4 3" xfId="28389" xr:uid="{00000000-0005-0000-0000-0000FB6E0000}"/>
    <cellStyle name="Normal 56 2 3 2 2 5" xfId="8272" xr:uid="{00000000-0005-0000-0000-000064200000}"/>
    <cellStyle name="Normal 56 2 3 2 2 5 3" xfId="23372" xr:uid="{00000000-0005-0000-0000-0000625B0000}"/>
    <cellStyle name="Normal 56 2 3 2 2 7" xfId="18359" xr:uid="{00000000-0005-0000-0000-0000CD470000}"/>
    <cellStyle name="Normal 56 2 3 2 3" xfId="4055" xr:uid="{00000000-0005-0000-0000-0000EA0F0000}"/>
    <cellStyle name="Normal 56 2 3 2 3 2" xfId="14128" xr:uid="{00000000-0005-0000-0000-000044370000}"/>
    <cellStyle name="Normal 56 2 3 2 3 2 3" xfId="29224" xr:uid="{00000000-0005-0000-0000-00003E720000}"/>
    <cellStyle name="Normal 56 2 3 2 3 3" xfId="9108" xr:uid="{00000000-0005-0000-0000-0000A8230000}"/>
    <cellStyle name="Normal 56 2 3 2 3 3 3" xfId="24207" xr:uid="{00000000-0005-0000-0000-0000A55E0000}"/>
    <cellStyle name="Normal 56 2 3 2 3 5" xfId="19194" xr:uid="{00000000-0005-0000-0000-0000104B0000}"/>
    <cellStyle name="Normal 56 2 3 2 4" xfId="5747" xr:uid="{00000000-0005-0000-0000-000087160000}"/>
    <cellStyle name="Normal 56 2 3 2 4 2" xfId="15799" xr:uid="{00000000-0005-0000-0000-0000CB3D0000}"/>
    <cellStyle name="Normal 56 2 3 2 4 2 3" xfId="30895" xr:uid="{00000000-0005-0000-0000-0000C5780000}"/>
    <cellStyle name="Normal 56 2 3 2 4 3" xfId="10779" xr:uid="{00000000-0005-0000-0000-00002F2A0000}"/>
    <cellStyle name="Normal 56 2 3 2 4 3 3" xfId="25878" xr:uid="{00000000-0005-0000-0000-00002C650000}"/>
    <cellStyle name="Normal 56 2 3 2 4 5" xfId="20865" xr:uid="{00000000-0005-0000-0000-000097510000}"/>
    <cellStyle name="Normal 56 2 3 2 5" xfId="12457" xr:uid="{00000000-0005-0000-0000-0000BD300000}"/>
    <cellStyle name="Normal 56 2 3 2 5 3" xfId="27553" xr:uid="{00000000-0005-0000-0000-0000B76B0000}"/>
    <cellStyle name="Normal 56 2 3 2 6" xfId="7436" xr:uid="{00000000-0005-0000-0000-0000201D0000}"/>
    <cellStyle name="Normal 56 2 3 2 6 3" xfId="22536" xr:uid="{00000000-0005-0000-0000-00001E580000}"/>
    <cellStyle name="Normal 56 2 3 2 8" xfId="17523" xr:uid="{00000000-0005-0000-0000-000089440000}"/>
    <cellStyle name="Normal 56 2 3 3" xfId="2785" xr:uid="{00000000-0005-0000-0000-0000F30A0000}"/>
    <cellStyle name="Normal 56 2 3 3 2" xfId="4474" xr:uid="{00000000-0005-0000-0000-00008D110000}"/>
    <cellStyle name="Normal 56 2 3 3 2 2" xfId="14546" xr:uid="{00000000-0005-0000-0000-0000E6380000}"/>
    <cellStyle name="Normal 56 2 3 3 2 2 3" xfId="29642" xr:uid="{00000000-0005-0000-0000-0000E0730000}"/>
    <cellStyle name="Normal 56 2 3 3 2 3" xfId="9526" xr:uid="{00000000-0005-0000-0000-00004A250000}"/>
    <cellStyle name="Normal 56 2 3 3 2 3 3" xfId="24625" xr:uid="{00000000-0005-0000-0000-000047600000}"/>
    <cellStyle name="Normal 56 2 3 3 2 5" xfId="19612" xr:uid="{00000000-0005-0000-0000-0000B24C0000}"/>
    <cellStyle name="Normal 56 2 3 3 3" xfId="6165" xr:uid="{00000000-0005-0000-0000-000029180000}"/>
    <cellStyle name="Normal 56 2 3 3 3 2" xfId="16217" xr:uid="{00000000-0005-0000-0000-00006D3F0000}"/>
    <cellStyle name="Normal 56 2 3 3 3 3" xfId="11197" xr:uid="{00000000-0005-0000-0000-0000D12B0000}"/>
    <cellStyle name="Normal 56 2 3 3 3 3 3" xfId="26296" xr:uid="{00000000-0005-0000-0000-0000CE660000}"/>
    <cellStyle name="Normal 56 2 3 3 3 5" xfId="21283" xr:uid="{00000000-0005-0000-0000-000039530000}"/>
    <cellStyle name="Normal 56 2 3 3 4" xfId="12875" xr:uid="{00000000-0005-0000-0000-00005F320000}"/>
    <cellStyle name="Normal 56 2 3 3 4 3" xfId="27971" xr:uid="{00000000-0005-0000-0000-0000596D0000}"/>
    <cellStyle name="Normal 56 2 3 3 5" xfId="7854" xr:uid="{00000000-0005-0000-0000-0000C21E0000}"/>
    <cellStyle name="Normal 56 2 3 3 5 3" xfId="22954" xr:uid="{00000000-0005-0000-0000-0000C0590000}"/>
    <cellStyle name="Normal 56 2 3 3 7" xfId="17941" xr:uid="{00000000-0005-0000-0000-00002B460000}"/>
    <cellStyle name="Normal 56 2 3 4" xfId="3637" xr:uid="{00000000-0005-0000-0000-0000480E0000}"/>
    <cellStyle name="Normal 56 2 3 4 2" xfId="13710" xr:uid="{00000000-0005-0000-0000-0000A2350000}"/>
    <cellStyle name="Normal 56 2 3 4 2 3" xfId="28806" xr:uid="{00000000-0005-0000-0000-00009C700000}"/>
    <cellStyle name="Normal 56 2 3 4 3" xfId="8690" xr:uid="{00000000-0005-0000-0000-000006220000}"/>
    <cellStyle name="Normal 56 2 3 4 3 3" xfId="23789" xr:uid="{00000000-0005-0000-0000-0000035D0000}"/>
    <cellStyle name="Normal 56 2 3 4 5" xfId="18776" xr:uid="{00000000-0005-0000-0000-00006E490000}"/>
    <cellStyle name="Normal 56 2 3 5" xfId="5329" xr:uid="{00000000-0005-0000-0000-0000E5140000}"/>
    <cellStyle name="Normal 56 2 3 5 2" xfId="15381" xr:uid="{00000000-0005-0000-0000-0000293C0000}"/>
    <cellStyle name="Normal 56 2 3 5 2 3" xfId="30477" xr:uid="{00000000-0005-0000-0000-000023770000}"/>
    <cellStyle name="Normal 56 2 3 5 3" xfId="10361" xr:uid="{00000000-0005-0000-0000-00008D280000}"/>
    <cellStyle name="Normal 56 2 3 5 3 3" xfId="25460" xr:uid="{00000000-0005-0000-0000-00008A630000}"/>
    <cellStyle name="Normal 56 2 3 5 5" xfId="20447" xr:uid="{00000000-0005-0000-0000-0000F54F0000}"/>
    <cellStyle name="Normal 56 2 3 6" xfId="12039" xr:uid="{00000000-0005-0000-0000-00001B2F0000}"/>
    <cellStyle name="Normal 56 2 3 6 3" xfId="27135" xr:uid="{00000000-0005-0000-0000-0000156A0000}"/>
    <cellStyle name="Normal 56 2 3 7" xfId="7018" xr:uid="{00000000-0005-0000-0000-00007E1B0000}"/>
    <cellStyle name="Normal 56 2 3 7 3" xfId="22118" xr:uid="{00000000-0005-0000-0000-00007C560000}"/>
    <cellStyle name="Normal 56 2 3 9" xfId="17105" xr:uid="{00000000-0005-0000-0000-0000E7420000}"/>
    <cellStyle name="Normal 56 2 4" xfId="2156" xr:uid="{00000000-0005-0000-0000-00007E080000}"/>
    <cellStyle name="Normal 56 2 4 2" xfId="2995" xr:uid="{00000000-0005-0000-0000-0000C50B0000}"/>
    <cellStyle name="Normal 56 2 4 2 2" xfId="4684" xr:uid="{00000000-0005-0000-0000-00005F120000}"/>
    <cellStyle name="Normal 56 2 4 2 2 2" xfId="14756" xr:uid="{00000000-0005-0000-0000-0000B8390000}"/>
    <cellStyle name="Normal 56 2 4 2 2 2 3" xfId="29852" xr:uid="{00000000-0005-0000-0000-0000B2740000}"/>
    <cellStyle name="Normal 56 2 4 2 2 3" xfId="9736" xr:uid="{00000000-0005-0000-0000-00001C260000}"/>
    <cellStyle name="Normal 56 2 4 2 2 3 3" xfId="24835" xr:uid="{00000000-0005-0000-0000-000019610000}"/>
    <cellStyle name="Normal 56 2 4 2 2 5" xfId="19822" xr:uid="{00000000-0005-0000-0000-0000844D0000}"/>
    <cellStyle name="Normal 56 2 4 2 3" xfId="6375" xr:uid="{00000000-0005-0000-0000-0000FB180000}"/>
    <cellStyle name="Normal 56 2 4 2 3 2" xfId="16427" xr:uid="{00000000-0005-0000-0000-00003F400000}"/>
    <cellStyle name="Normal 56 2 4 2 3 3" xfId="11407" xr:uid="{00000000-0005-0000-0000-0000A32C0000}"/>
    <cellStyle name="Normal 56 2 4 2 3 3 3" xfId="26506" xr:uid="{00000000-0005-0000-0000-0000A0670000}"/>
    <cellStyle name="Normal 56 2 4 2 3 5" xfId="21493" xr:uid="{00000000-0005-0000-0000-00000B540000}"/>
    <cellStyle name="Normal 56 2 4 2 4" xfId="13085" xr:uid="{00000000-0005-0000-0000-000031330000}"/>
    <cellStyle name="Normal 56 2 4 2 4 3" xfId="28181" xr:uid="{00000000-0005-0000-0000-00002B6E0000}"/>
    <cellStyle name="Normal 56 2 4 2 5" xfId="8064" xr:uid="{00000000-0005-0000-0000-0000941F0000}"/>
    <cellStyle name="Normal 56 2 4 2 5 3" xfId="23164" xr:uid="{00000000-0005-0000-0000-0000925A0000}"/>
    <cellStyle name="Normal 56 2 4 2 7" xfId="18151" xr:uid="{00000000-0005-0000-0000-0000FD460000}"/>
    <cellStyle name="Normal 56 2 4 3" xfId="3847" xr:uid="{00000000-0005-0000-0000-00001A0F0000}"/>
    <cellStyle name="Normal 56 2 4 3 2" xfId="13920" xr:uid="{00000000-0005-0000-0000-000074360000}"/>
    <cellStyle name="Normal 56 2 4 3 2 3" xfId="29016" xr:uid="{00000000-0005-0000-0000-00006E710000}"/>
    <cellStyle name="Normal 56 2 4 3 3" xfId="8900" xr:uid="{00000000-0005-0000-0000-0000D8220000}"/>
    <cellStyle name="Normal 56 2 4 3 3 3" xfId="23999" xr:uid="{00000000-0005-0000-0000-0000D55D0000}"/>
    <cellStyle name="Normal 56 2 4 3 5" xfId="18986" xr:uid="{00000000-0005-0000-0000-0000404A0000}"/>
    <cellStyle name="Normal 56 2 4 4" xfId="5539" xr:uid="{00000000-0005-0000-0000-0000B7150000}"/>
    <cellStyle name="Normal 56 2 4 4 2" xfId="15591" xr:uid="{00000000-0005-0000-0000-0000FB3C0000}"/>
    <cellStyle name="Normal 56 2 4 4 2 3" xfId="30687" xr:uid="{00000000-0005-0000-0000-0000F5770000}"/>
    <cellStyle name="Normal 56 2 4 4 3" xfId="10571" xr:uid="{00000000-0005-0000-0000-00005F290000}"/>
    <cellStyle name="Normal 56 2 4 4 3 3" xfId="25670" xr:uid="{00000000-0005-0000-0000-00005C640000}"/>
    <cellStyle name="Normal 56 2 4 4 5" xfId="20657" xr:uid="{00000000-0005-0000-0000-0000C7500000}"/>
    <cellStyle name="Normal 56 2 4 5" xfId="12249" xr:uid="{00000000-0005-0000-0000-0000ED2F0000}"/>
    <cellStyle name="Normal 56 2 4 5 3" xfId="27345" xr:uid="{00000000-0005-0000-0000-0000E76A0000}"/>
    <cellStyle name="Normal 56 2 4 6" xfId="7228" xr:uid="{00000000-0005-0000-0000-0000501C0000}"/>
    <cellStyle name="Normal 56 2 4 6 3" xfId="22328" xr:uid="{00000000-0005-0000-0000-00004E570000}"/>
    <cellStyle name="Normal 56 2 4 8" xfId="17315" xr:uid="{00000000-0005-0000-0000-0000B9430000}"/>
    <cellStyle name="Normal 56 2 5" xfId="2577" xr:uid="{00000000-0005-0000-0000-0000230A0000}"/>
    <cellStyle name="Normal 56 2 5 2" xfId="4266" xr:uid="{00000000-0005-0000-0000-0000BD100000}"/>
    <cellStyle name="Normal 56 2 5 2 2" xfId="14338" xr:uid="{00000000-0005-0000-0000-000016380000}"/>
    <cellStyle name="Normal 56 2 5 2 2 3" xfId="29434" xr:uid="{00000000-0005-0000-0000-000010730000}"/>
    <cellStyle name="Normal 56 2 5 2 3" xfId="9318" xr:uid="{00000000-0005-0000-0000-00007A240000}"/>
    <cellStyle name="Normal 56 2 5 2 3 3" xfId="24417" xr:uid="{00000000-0005-0000-0000-0000775F0000}"/>
    <cellStyle name="Normal 56 2 5 2 5" xfId="19404" xr:uid="{00000000-0005-0000-0000-0000E24B0000}"/>
    <cellStyle name="Normal 56 2 5 3" xfId="5957" xr:uid="{00000000-0005-0000-0000-000059170000}"/>
    <cellStyle name="Normal 56 2 5 3 2" xfId="16009" xr:uid="{00000000-0005-0000-0000-00009D3E0000}"/>
    <cellStyle name="Normal 56 2 5 3 3" xfId="10989" xr:uid="{00000000-0005-0000-0000-0000012B0000}"/>
    <cellStyle name="Normal 56 2 5 3 3 3" xfId="26088" xr:uid="{00000000-0005-0000-0000-0000FE650000}"/>
    <cellStyle name="Normal 56 2 5 3 5" xfId="21075" xr:uid="{00000000-0005-0000-0000-000069520000}"/>
    <cellStyle name="Normal 56 2 5 4" xfId="12667" xr:uid="{00000000-0005-0000-0000-00008F310000}"/>
    <cellStyle name="Normal 56 2 5 4 3" xfId="27763" xr:uid="{00000000-0005-0000-0000-0000896C0000}"/>
    <cellStyle name="Normal 56 2 5 5" xfId="7646" xr:uid="{00000000-0005-0000-0000-0000F21D0000}"/>
    <cellStyle name="Normal 56 2 5 5 3" xfId="22746" xr:uid="{00000000-0005-0000-0000-0000F0580000}"/>
    <cellStyle name="Normal 56 2 5 7" xfId="17733" xr:uid="{00000000-0005-0000-0000-00005B450000}"/>
    <cellStyle name="Normal 56 2 6" xfId="3429" xr:uid="{00000000-0005-0000-0000-0000780D0000}"/>
    <cellStyle name="Normal 56 2 6 2" xfId="13502" xr:uid="{00000000-0005-0000-0000-0000D2340000}"/>
    <cellStyle name="Normal 56 2 6 2 3" xfId="28598" xr:uid="{00000000-0005-0000-0000-0000CC6F0000}"/>
    <cellStyle name="Normal 56 2 6 3" xfId="8482" xr:uid="{00000000-0005-0000-0000-000036210000}"/>
    <cellStyle name="Normal 56 2 6 3 3" xfId="23581" xr:uid="{00000000-0005-0000-0000-0000335C0000}"/>
    <cellStyle name="Normal 56 2 6 5" xfId="18568" xr:uid="{00000000-0005-0000-0000-00009E480000}"/>
    <cellStyle name="Normal 56 2 7" xfId="5121" xr:uid="{00000000-0005-0000-0000-000015140000}"/>
    <cellStyle name="Normal 56 2 7 2" xfId="15173" xr:uid="{00000000-0005-0000-0000-0000593B0000}"/>
    <cellStyle name="Normal 56 2 7 2 3" xfId="30269" xr:uid="{00000000-0005-0000-0000-000053760000}"/>
    <cellStyle name="Normal 56 2 7 3" xfId="10153" xr:uid="{00000000-0005-0000-0000-0000BD270000}"/>
    <cellStyle name="Normal 56 2 7 3 3" xfId="25252" xr:uid="{00000000-0005-0000-0000-0000BA620000}"/>
    <cellStyle name="Normal 56 2 7 5" xfId="20239" xr:uid="{00000000-0005-0000-0000-0000254F0000}"/>
    <cellStyle name="Normal 56 2 8" xfId="11831" xr:uid="{00000000-0005-0000-0000-00004B2E0000}"/>
    <cellStyle name="Normal 56 2 8 3" xfId="26927" xr:uid="{00000000-0005-0000-0000-000045690000}"/>
    <cellStyle name="Normal 56 2 9" xfId="6810" xr:uid="{00000000-0005-0000-0000-0000AE1A0000}"/>
    <cellStyle name="Normal 56 2 9 3" xfId="21910" xr:uid="{00000000-0005-0000-0000-0000AC550000}"/>
    <cellStyle name="Normal 56 3" xfId="1776" xr:uid="{00000000-0005-0000-0000-000002070000}"/>
    <cellStyle name="Normal 56 3 10" xfId="16949" xr:uid="{00000000-0005-0000-0000-00004B420000}"/>
    <cellStyle name="Normal 56 3 2" xfId="1995" xr:uid="{00000000-0005-0000-0000-0000DD070000}"/>
    <cellStyle name="Normal 56 3 2 2" xfId="2416" xr:uid="{00000000-0005-0000-0000-000082090000}"/>
    <cellStyle name="Normal 56 3 2 2 2" xfId="3255" xr:uid="{00000000-0005-0000-0000-0000C90C0000}"/>
    <cellStyle name="Normal 56 3 2 2 2 2" xfId="4944" xr:uid="{00000000-0005-0000-0000-000063130000}"/>
    <cellStyle name="Normal 56 3 2 2 2 2 2" xfId="15016" xr:uid="{00000000-0005-0000-0000-0000BC3A0000}"/>
    <cellStyle name="Normal 56 3 2 2 2 2 2 3" xfId="30112" xr:uid="{00000000-0005-0000-0000-0000B6750000}"/>
    <cellStyle name="Normal 56 3 2 2 2 2 3" xfId="9996" xr:uid="{00000000-0005-0000-0000-000020270000}"/>
    <cellStyle name="Normal 56 3 2 2 2 2 3 3" xfId="25095" xr:uid="{00000000-0005-0000-0000-00001D620000}"/>
    <cellStyle name="Normal 56 3 2 2 2 2 5" xfId="20082" xr:uid="{00000000-0005-0000-0000-0000884E0000}"/>
    <cellStyle name="Normal 56 3 2 2 2 3" xfId="6635" xr:uid="{00000000-0005-0000-0000-0000FF190000}"/>
    <cellStyle name="Normal 56 3 2 2 2 3 2" xfId="16687" xr:uid="{00000000-0005-0000-0000-000043410000}"/>
    <cellStyle name="Normal 56 3 2 2 2 3 3" xfId="11667" xr:uid="{00000000-0005-0000-0000-0000A72D0000}"/>
    <cellStyle name="Normal 56 3 2 2 2 3 3 3" xfId="26766" xr:uid="{00000000-0005-0000-0000-0000A4680000}"/>
    <cellStyle name="Normal 56 3 2 2 2 3 5" xfId="21753" xr:uid="{00000000-0005-0000-0000-00000F550000}"/>
    <cellStyle name="Normal 56 3 2 2 2 4" xfId="13345" xr:uid="{00000000-0005-0000-0000-000035340000}"/>
    <cellStyle name="Normal 56 3 2 2 2 4 3" xfId="28441" xr:uid="{00000000-0005-0000-0000-00002F6F0000}"/>
    <cellStyle name="Normal 56 3 2 2 2 5" xfId="8324" xr:uid="{00000000-0005-0000-0000-000098200000}"/>
    <cellStyle name="Normal 56 3 2 2 2 5 3" xfId="23424" xr:uid="{00000000-0005-0000-0000-0000965B0000}"/>
    <cellStyle name="Normal 56 3 2 2 2 7" xfId="18411" xr:uid="{00000000-0005-0000-0000-000001480000}"/>
    <cellStyle name="Normal 56 3 2 2 3" xfId="4107" xr:uid="{00000000-0005-0000-0000-00001E100000}"/>
    <cellStyle name="Normal 56 3 2 2 3 2" xfId="14180" xr:uid="{00000000-0005-0000-0000-000078370000}"/>
    <cellStyle name="Normal 56 3 2 2 3 2 3" xfId="29276" xr:uid="{00000000-0005-0000-0000-000072720000}"/>
    <cellStyle name="Normal 56 3 2 2 3 3" xfId="9160" xr:uid="{00000000-0005-0000-0000-0000DC230000}"/>
    <cellStyle name="Normal 56 3 2 2 3 3 3" xfId="24259" xr:uid="{00000000-0005-0000-0000-0000D95E0000}"/>
    <cellStyle name="Normal 56 3 2 2 3 5" xfId="19246" xr:uid="{00000000-0005-0000-0000-0000444B0000}"/>
    <cellStyle name="Normal 56 3 2 2 4" xfId="5799" xr:uid="{00000000-0005-0000-0000-0000BB160000}"/>
    <cellStyle name="Normal 56 3 2 2 4 2" xfId="15851" xr:uid="{00000000-0005-0000-0000-0000FF3D0000}"/>
    <cellStyle name="Normal 56 3 2 2 4 3" xfId="10831" xr:uid="{00000000-0005-0000-0000-0000632A0000}"/>
    <cellStyle name="Normal 56 3 2 2 4 3 3" xfId="25930" xr:uid="{00000000-0005-0000-0000-000060650000}"/>
    <cellStyle name="Normal 56 3 2 2 4 5" xfId="20917" xr:uid="{00000000-0005-0000-0000-0000CB510000}"/>
    <cellStyle name="Normal 56 3 2 2 5" xfId="12509" xr:uid="{00000000-0005-0000-0000-0000F1300000}"/>
    <cellStyle name="Normal 56 3 2 2 5 3" xfId="27605" xr:uid="{00000000-0005-0000-0000-0000EB6B0000}"/>
    <cellStyle name="Normal 56 3 2 2 6" xfId="7488" xr:uid="{00000000-0005-0000-0000-0000541D0000}"/>
    <cellStyle name="Normal 56 3 2 2 6 3" xfId="22588" xr:uid="{00000000-0005-0000-0000-000052580000}"/>
    <cellStyle name="Normal 56 3 2 2 8" xfId="17575" xr:uid="{00000000-0005-0000-0000-0000BD440000}"/>
    <cellStyle name="Normal 56 3 2 3" xfId="2837" xr:uid="{00000000-0005-0000-0000-0000270B0000}"/>
    <cellStyle name="Normal 56 3 2 3 2" xfId="4526" xr:uid="{00000000-0005-0000-0000-0000C1110000}"/>
    <cellStyle name="Normal 56 3 2 3 2 2" xfId="14598" xr:uid="{00000000-0005-0000-0000-00001A390000}"/>
    <cellStyle name="Normal 56 3 2 3 2 2 3" xfId="29694" xr:uid="{00000000-0005-0000-0000-000014740000}"/>
    <cellStyle name="Normal 56 3 2 3 2 3" xfId="9578" xr:uid="{00000000-0005-0000-0000-00007E250000}"/>
    <cellStyle name="Normal 56 3 2 3 2 3 3" xfId="24677" xr:uid="{00000000-0005-0000-0000-00007B600000}"/>
    <cellStyle name="Normal 56 3 2 3 2 5" xfId="19664" xr:uid="{00000000-0005-0000-0000-0000E64C0000}"/>
    <cellStyle name="Normal 56 3 2 3 3" xfId="6217" xr:uid="{00000000-0005-0000-0000-00005D180000}"/>
    <cellStyle name="Normal 56 3 2 3 3 2" xfId="16269" xr:uid="{00000000-0005-0000-0000-0000A13F0000}"/>
    <cellStyle name="Normal 56 3 2 3 3 3" xfId="11249" xr:uid="{00000000-0005-0000-0000-0000052C0000}"/>
    <cellStyle name="Normal 56 3 2 3 3 3 3" xfId="26348" xr:uid="{00000000-0005-0000-0000-000002670000}"/>
    <cellStyle name="Normal 56 3 2 3 3 5" xfId="21335" xr:uid="{00000000-0005-0000-0000-00006D530000}"/>
    <cellStyle name="Normal 56 3 2 3 4" xfId="12927" xr:uid="{00000000-0005-0000-0000-000093320000}"/>
    <cellStyle name="Normal 56 3 2 3 4 3" xfId="28023" xr:uid="{00000000-0005-0000-0000-00008D6D0000}"/>
    <cellStyle name="Normal 56 3 2 3 5" xfId="7906" xr:uid="{00000000-0005-0000-0000-0000F61E0000}"/>
    <cellStyle name="Normal 56 3 2 3 5 3" xfId="23006" xr:uid="{00000000-0005-0000-0000-0000F4590000}"/>
    <cellStyle name="Normal 56 3 2 3 7" xfId="17993" xr:uid="{00000000-0005-0000-0000-00005F460000}"/>
    <cellStyle name="Normal 56 3 2 4" xfId="3689" xr:uid="{00000000-0005-0000-0000-00007C0E0000}"/>
    <cellStyle name="Normal 56 3 2 4 2" xfId="13762" xr:uid="{00000000-0005-0000-0000-0000D6350000}"/>
    <cellStyle name="Normal 56 3 2 4 2 3" xfId="28858" xr:uid="{00000000-0005-0000-0000-0000D0700000}"/>
    <cellStyle name="Normal 56 3 2 4 3" xfId="8742" xr:uid="{00000000-0005-0000-0000-00003A220000}"/>
    <cellStyle name="Normal 56 3 2 4 3 3" xfId="23841" xr:uid="{00000000-0005-0000-0000-0000375D0000}"/>
    <cellStyle name="Normal 56 3 2 4 5" xfId="18828" xr:uid="{00000000-0005-0000-0000-0000A2490000}"/>
    <cellStyle name="Normal 56 3 2 5" xfId="5381" xr:uid="{00000000-0005-0000-0000-000019150000}"/>
    <cellStyle name="Normal 56 3 2 5 2" xfId="15433" xr:uid="{00000000-0005-0000-0000-00005D3C0000}"/>
    <cellStyle name="Normal 56 3 2 5 2 3" xfId="30529" xr:uid="{00000000-0005-0000-0000-000057770000}"/>
    <cellStyle name="Normal 56 3 2 5 3" xfId="10413" xr:uid="{00000000-0005-0000-0000-0000C1280000}"/>
    <cellStyle name="Normal 56 3 2 5 3 3" xfId="25512" xr:uid="{00000000-0005-0000-0000-0000BE630000}"/>
    <cellStyle name="Normal 56 3 2 5 5" xfId="20499" xr:uid="{00000000-0005-0000-0000-000029500000}"/>
    <cellStyle name="Normal 56 3 2 6" xfId="12091" xr:uid="{00000000-0005-0000-0000-00004F2F0000}"/>
    <cellStyle name="Normal 56 3 2 6 3" xfId="27187" xr:uid="{00000000-0005-0000-0000-0000496A0000}"/>
    <cellStyle name="Normal 56 3 2 7" xfId="7070" xr:uid="{00000000-0005-0000-0000-0000B21B0000}"/>
    <cellStyle name="Normal 56 3 2 7 3" xfId="22170" xr:uid="{00000000-0005-0000-0000-0000B0560000}"/>
    <cellStyle name="Normal 56 3 2 9" xfId="17157" xr:uid="{00000000-0005-0000-0000-00001B430000}"/>
    <cellStyle name="Normal 56 3 3" xfId="2208" xr:uid="{00000000-0005-0000-0000-0000B2080000}"/>
    <cellStyle name="Normal 56 3 3 2" xfId="3047" xr:uid="{00000000-0005-0000-0000-0000F90B0000}"/>
    <cellStyle name="Normal 56 3 3 2 2" xfId="4736" xr:uid="{00000000-0005-0000-0000-000093120000}"/>
    <cellStyle name="Normal 56 3 3 2 2 2" xfId="14808" xr:uid="{00000000-0005-0000-0000-0000EC390000}"/>
    <cellStyle name="Normal 56 3 3 2 2 2 3" xfId="29904" xr:uid="{00000000-0005-0000-0000-0000E6740000}"/>
    <cellStyle name="Normal 56 3 3 2 2 3" xfId="9788" xr:uid="{00000000-0005-0000-0000-000050260000}"/>
    <cellStyle name="Normal 56 3 3 2 2 3 3" xfId="24887" xr:uid="{00000000-0005-0000-0000-00004D610000}"/>
    <cellStyle name="Normal 56 3 3 2 2 5" xfId="19874" xr:uid="{00000000-0005-0000-0000-0000B84D0000}"/>
    <cellStyle name="Normal 56 3 3 2 3" xfId="6427" xr:uid="{00000000-0005-0000-0000-00002F190000}"/>
    <cellStyle name="Normal 56 3 3 2 3 2" xfId="16479" xr:uid="{00000000-0005-0000-0000-000073400000}"/>
    <cellStyle name="Normal 56 3 3 2 3 3" xfId="11459" xr:uid="{00000000-0005-0000-0000-0000D72C0000}"/>
    <cellStyle name="Normal 56 3 3 2 3 3 3" xfId="26558" xr:uid="{00000000-0005-0000-0000-0000D4670000}"/>
    <cellStyle name="Normal 56 3 3 2 3 5" xfId="21545" xr:uid="{00000000-0005-0000-0000-00003F540000}"/>
    <cellStyle name="Normal 56 3 3 2 4" xfId="13137" xr:uid="{00000000-0005-0000-0000-000065330000}"/>
    <cellStyle name="Normal 56 3 3 2 4 3" xfId="28233" xr:uid="{00000000-0005-0000-0000-00005F6E0000}"/>
    <cellStyle name="Normal 56 3 3 2 5" xfId="8116" xr:uid="{00000000-0005-0000-0000-0000C81F0000}"/>
    <cellStyle name="Normal 56 3 3 2 5 3" xfId="23216" xr:uid="{00000000-0005-0000-0000-0000C65A0000}"/>
    <cellStyle name="Normal 56 3 3 2 7" xfId="18203" xr:uid="{00000000-0005-0000-0000-000031470000}"/>
    <cellStyle name="Normal 56 3 3 3" xfId="3899" xr:uid="{00000000-0005-0000-0000-00004E0F0000}"/>
    <cellStyle name="Normal 56 3 3 3 2" xfId="13972" xr:uid="{00000000-0005-0000-0000-0000A8360000}"/>
    <cellStyle name="Normal 56 3 3 3 2 3" xfId="29068" xr:uid="{00000000-0005-0000-0000-0000A2710000}"/>
    <cellStyle name="Normal 56 3 3 3 3" xfId="8952" xr:uid="{00000000-0005-0000-0000-00000C230000}"/>
    <cellStyle name="Normal 56 3 3 3 3 3" xfId="24051" xr:uid="{00000000-0005-0000-0000-0000095E0000}"/>
    <cellStyle name="Normal 56 3 3 3 5" xfId="19038" xr:uid="{00000000-0005-0000-0000-0000744A0000}"/>
    <cellStyle name="Normal 56 3 3 4" xfId="5591" xr:uid="{00000000-0005-0000-0000-0000EB150000}"/>
    <cellStyle name="Normal 56 3 3 4 2" xfId="15643" xr:uid="{00000000-0005-0000-0000-00002F3D0000}"/>
    <cellStyle name="Normal 56 3 3 4 2 3" xfId="30739" xr:uid="{00000000-0005-0000-0000-000029780000}"/>
    <cellStyle name="Normal 56 3 3 4 3" xfId="10623" xr:uid="{00000000-0005-0000-0000-000093290000}"/>
    <cellStyle name="Normal 56 3 3 4 3 3" xfId="25722" xr:uid="{00000000-0005-0000-0000-000090640000}"/>
    <cellStyle name="Normal 56 3 3 4 5" xfId="20709" xr:uid="{00000000-0005-0000-0000-0000FB500000}"/>
    <cellStyle name="Normal 56 3 3 5" xfId="12301" xr:uid="{00000000-0005-0000-0000-000021300000}"/>
    <cellStyle name="Normal 56 3 3 5 3" xfId="27397" xr:uid="{00000000-0005-0000-0000-00001B6B0000}"/>
    <cellStyle name="Normal 56 3 3 6" xfId="7280" xr:uid="{00000000-0005-0000-0000-0000841C0000}"/>
    <cellStyle name="Normal 56 3 3 6 3" xfId="22380" xr:uid="{00000000-0005-0000-0000-000082570000}"/>
    <cellStyle name="Normal 56 3 3 8" xfId="17367" xr:uid="{00000000-0005-0000-0000-0000ED430000}"/>
    <cellStyle name="Normal 56 3 4" xfId="2629" xr:uid="{00000000-0005-0000-0000-0000570A0000}"/>
    <cellStyle name="Normal 56 3 4 2" xfId="4318" xr:uid="{00000000-0005-0000-0000-0000F1100000}"/>
    <cellStyle name="Normal 56 3 4 2 2" xfId="14390" xr:uid="{00000000-0005-0000-0000-00004A380000}"/>
    <cellStyle name="Normal 56 3 4 2 2 3" xfId="29486" xr:uid="{00000000-0005-0000-0000-000044730000}"/>
    <cellStyle name="Normal 56 3 4 2 3" xfId="9370" xr:uid="{00000000-0005-0000-0000-0000AE240000}"/>
    <cellStyle name="Normal 56 3 4 2 3 3" xfId="24469" xr:uid="{00000000-0005-0000-0000-0000AB5F0000}"/>
    <cellStyle name="Normal 56 3 4 2 5" xfId="19456" xr:uid="{00000000-0005-0000-0000-0000164C0000}"/>
    <cellStyle name="Normal 56 3 4 3" xfId="6009" xr:uid="{00000000-0005-0000-0000-00008D170000}"/>
    <cellStyle name="Normal 56 3 4 3 2" xfId="16061" xr:uid="{00000000-0005-0000-0000-0000D13E0000}"/>
    <cellStyle name="Normal 56 3 4 3 3" xfId="11041" xr:uid="{00000000-0005-0000-0000-0000352B0000}"/>
    <cellStyle name="Normal 56 3 4 3 3 3" xfId="26140" xr:uid="{00000000-0005-0000-0000-000032660000}"/>
    <cellStyle name="Normal 56 3 4 3 5" xfId="21127" xr:uid="{00000000-0005-0000-0000-00009D520000}"/>
    <cellStyle name="Normal 56 3 4 4" xfId="12719" xr:uid="{00000000-0005-0000-0000-0000C3310000}"/>
    <cellStyle name="Normal 56 3 4 4 3" xfId="27815" xr:uid="{00000000-0005-0000-0000-0000BD6C0000}"/>
    <cellStyle name="Normal 56 3 4 5" xfId="7698" xr:uid="{00000000-0005-0000-0000-0000261E0000}"/>
    <cellStyle name="Normal 56 3 4 5 3" xfId="22798" xr:uid="{00000000-0005-0000-0000-000024590000}"/>
    <cellStyle name="Normal 56 3 4 7" xfId="17785" xr:uid="{00000000-0005-0000-0000-00008F450000}"/>
    <cellStyle name="Normal 56 3 5" xfId="3481" xr:uid="{00000000-0005-0000-0000-0000AC0D0000}"/>
    <cellStyle name="Normal 56 3 5 2" xfId="13554" xr:uid="{00000000-0005-0000-0000-000006350000}"/>
    <cellStyle name="Normal 56 3 5 2 3" xfId="28650" xr:uid="{00000000-0005-0000-0000-000000700000}"/>
    <cellStyle name="Normal 56 3 5 3" xfId="8534" xr:uid="{00000000-0005-0000-0000-00006A210000}"/>
    <cellStyle name="Normal 56 3 5 3 3" xfId="23633" xr:uid="{00000000-0005-0000-0000-0000675C0000}"/>
    <cellStyle name="Normal 56 3 5 5" xfId="18620" xr:uid="{00000000-0005-0000-0000-0000D2480000}"/>
    <cellStyle name="Normal 56 3 6" xfId="5173" xr:uid="{00000000-0005-0000-0000-000049140000}"/>
    <cellStyle name="Normal 56 3 6 2" xfId="15225" xr:uid="{00000000-0005-0000-0000-00008D3B0000}"/>
    <cellStyle name="Normal 56 3 6 2 3" xfId="30321" xr:uid="{00000000-0005-0000-0000-000087760000}"/>
    <cellStyle name="Normal 56 3 6 3" xfId="10205" xr:uid="{00000000-0005-0000-0000-0000F1270000}"/>
    <cellStyle name="Normal 56 3 6 3 3" xfId="25304" xr:uid="{00000000-0005-0000-0000-0000EE620000}"/>
    <cellStyle name="Normal 56 3 6 5" xfId="20291" xr:uid="{00000000-0005-0000-0000-0000594F0000}"/>
    <cellStyle name="Normal 56 3 7" xfId="11883" xr:uid="{00000000-0005-0000-0000-00007F2E0000}"/>
    <cellStyle name="Normal 56 3 7 3" xfId="26979" xr:uid="{00000000-0005-0000-0000-000079690000}"/>
    <cellStyle name="Normal 56 3 8" xfId="6862" xr:uid="{00000000-0005-0000-0000-0000E21A0000}"/>
    <cellStyle name="Normal 56 3 8 3" xfId="21962" xr:uid="{00000000-0005-0000-0000-0000E0550000}"/>
    <cellStyle name="Normal 56 4" xfId="1889" xr:uid="{00000000-0005-0000-0000-000073070000}"/>
    <cellStyle name="Normal 56 4 2" xfId="2312" xr:uid="{00000000-0005-0000-0000-00001A090000}"/>
    <cellStyle name="Normal 56 4 2 2" xfId="3151" xr:uid="{00000000-0005-0000-0000-0000610C0000}"/>
    <cellStyle name="Normal 56 4 2 2 2" xfId="4840" xr:uid="{00000000-0005-0000-0000-0000FB120000}"/>
    <cellStyle name="Normal 56 4 2 2 2 2" xfId="14912" xr:uid="{00000000-0005-0000-0000-0000543A0000}"/>
    <cellStyle name="Normal 56 4 2 2 2 2 3" xfId="30008" xr:uid="{00000000-0005-0000-0000-00004E750000}"/>
    <cellStyle name="Normal 56 4 2 2 2 3" xfId="9892" xr:uid="{00000000-0005-0000-0000-0000B8260000}"/>
    <cellStyle name="Normal 56 4 2 2 2 3 3" xfId="24991" xr:uid="{00000000-0005-0000-0000-0000B5610000}"/>
    <cellStyle name="Normal 56 4 2 2 2 5" xfId="19978" xr:uid="{00000000-0005-0000-0000-0000204E0000}"/>
    <cellStyle name="Normal 56 4 2 2 3" xfId="6531" xr:uid="{00000000-0005-0000-0000-000097190000}"/>
    <cellStyle name="Normal 56 4 2 2 3 2" xfId="16583" xr:uid="{00000000-0005-0000-0000-0000DB400000}"/>
    <cellStyle name="Normal 56 4 2 2 3 3" xfId="11563" xr:uid="{00000000-0005-0000-0000-00003F2D0000}"/>
    <cellStyle name="Normal 56 4 2 2 3 3 3" xfId="26662" xr:uid="{00000000-0005-0000-0000-00003C680000}"/>
    <cellStyle name="Normal 56 4 2 2 3 5" xfId="21649" xr:uid="{00000000-0005-0000-0000-0000A7540000}"/>
    <cellStyle name="Normal 56 4 2 2 4" xfId="13241" xr:uid="{00000000-0005-0000-0000-0000CD330000}"/>
    <cellStyle name="Normal 56 4 2 2 4 3" xfId="28337" xr:uid="{00000000-0005-0000-0000-0000C76E0000}"/>
    <cellStyle name="Normal 56 4 2 2 5" xfId="8220" xr:uid="{00000000-0005-0000-0000-000030200000}"/>
    <cellStyle name="Normal 56 4 2 2 5 3" xfId="23320" xr:uid="{00000000-0005-0000-0000-00002E5B0000}"/>
    <cellStyle name="Normal 56 4 2 2 7" xfId="18307" xr:uid="{00000000-0005-0000-0000-000099470000}"/>
    <cellStyle name="Normal 56 4 2 3" xfId="4003" xr:uid="{00000000-0005-0000-0000-0000B60F0000}"/>
    <cellStyle name="Normal 56 4 2 3 2" xfId="14076" xr:uid="{00000000-0005-0000-0000-000010370000}"/>
    <cellStyle name="Normal 56 4 2 3 2 3" xfId="29172" xr:uid="{00000000-0005-0000-0000-00000A720000}"/>
    <cellStyle name="Normal 56 4 2 3 3" xfId="9056" xr:uid="{00000000-0005-0000-0000-000074230000}"/>
    <cellStyle name="Normal 56 4 2 3 3 3" xfId="24155" xr:uid="{00000000-0005-0000-0000-0000715E0000}"/>
    <cellStyle name="Normal 56 4 2 3 5" xfId="19142" xr:uid="{00000000-0005-0000-0000-0000DC4A0000}"/>
    <cellStyle name="Normal 56 4 2 4" xfId="5695" xr:uid="{00000000-0005-0000-0000-000053160000}"/>
    <cellStyle name="Normal 56 4 2 4 2" xfId="15747" xr:uid="{00000000-0005-0000-0000-0000973D0000}"/>
    <cellStyle name="Normal 56 4 2 4 2 3" xfId="30843" xr:uid="{00000000-0005-0000-0000-000091780000}"/>
    <cellStyle name="Normal 56 4 2 4 3" xfId="10727" xr:uid="{00000000-0005-0000-0000-0000FB290000}"/>
    <cellStyle name="Normal 56 4 2 4 3 3" xfId="25826" xr:uid="{00000000-0005-0000-0000-0000F8640000}"/>
    <cellStyle name="Normal 56 4 2 4 5" xfId="20813" xr:uid="{00000000-0005-0000-0000-000063510000}"/>
    <cellStyle name="Normal 56 4 2 5" xfId="12405" xr:uid="{00000000-0005-0000-0000-000089300000}"/>
    <cellStyle name="Normal 56 4 2 5 3" xfId="27501" xr:uid="{00000000-0005-0000-0000-0000836B0000}"/>
    <cellStyle name="Normal 56 4 2 6" xfId="7384" xr:uid="{00000000-0005-0000-0000-0000EC1C0000}"/>
    <cellStyle name="Normal 56 4 2 6 3" xfId="22484" xr:uid="{00000000-0005-0000-0000-0000EA570000}"/>
    <cellStyle name="Normal 56 4 2 8" xfId="17471" xr:uid="{00000000-0005-0000-0000-000055440000}"/>
    <cellStyle name="Normal 56 4 3" xfId="2733" xr:uid="{00000000-0005-0000-0000-0000BF0A0000}"/>
    <cellStyle name="Normal 56 4 3 2" xfId="4422" xr:uid="{00000000-0005-0000-0000-000059110000}"/>
    <cellStyle name="Normal 56 4 3 2 2" xfId="14494" xr:uid="{00000000-0005-0000-0000-0000B2380000}"/>
    <cellStyle name="Normal 56 4 3 2 2 3" xfId="29590" xr:uid="{00000000-0005-0000-0000-0000AC730000}"/>
    <cellStyle name="Normal 56 4 3 2 3" xfId="9474" xr:uid="{00000000-0005-0000-0000-000016250000}"/>
    <cellStyle name="Normal 56 4 3 2 3 3" xfId="24573" xr:uid="{00000000-0005-0000-0000-000013600000}"/>
    <cellStyle name="Normal 56 4 3 2 5" xfId="19560" xr:uid="{00000000-0005-0000-0000-00007E4C0000}"/>
    <cellStyle name="Normal 56 4 3 3" xfId="6113" xr:uid="{00000000-0005-0000-0000-0000F5170000}"/>
    <cellStyle name="Normal 56 4 3 3 2" xfId="16165" xr:uid="{00000000-0005-0000-0000-0000393F0000}"/>
    <cellStyle name="Normal 56 4 3 3 3" xfId="11145" xr:uid="{00000000-0005-0000-0000-00009D2B0000}"/>
    <cellStyle name="Normal 56 4 3 3 3 3" xfId="26244" xr:uid="{00000000-0005-0000-0000-00009A660000}"/>
    <cellStyle name="Normal 56 4 3 3 5" xfId="21231" xr:uid="{00000000-0005-0000-0000-000005530000}"/>
    <cellStyle name="Normal 56 4 3 4" xfId="12823" xr:uid="{00000000-0005-0000-0000-00002B320000}"/>
    <cellStyle name="Normal 56 4 3 4 3" xfId="27919" xr:uid="{00000000-0005-0000-0000-0000256D0000}"/>
    <cellStyle name="Normal 56 4 3 5" xfId="7802" xr:uid="{00000000-0005-0000-0000-00008E1E0000}"/>
    <cellStyle name="Normal 56 4 3 5 3" xfId="22902" xr:uid="{00000000-0005-0000-0000-00008C590000}"/>
    <cellStyle name="Normal 56 4 3 7" xfId="17889" xr:uid="{00000000-0005-0000-0000-0000F7450000}"/>
    <cellStyle name="Normal 56 4 4" xfId="3585" xr:uid="{00000000-0005-0000-0000-0000140E0000}"/>
    <cellStyle name="Normal 56 4 4 2" xfId="13658" xr:uid="{00000000-0005-0000-0000-00006E350000}"/>
    <cellStyle name="Normal 56 4 4 2 3" xfId="28754" xr:uid="{00000000-0005-0000-0000-000068700000}"/>
    <cellStyle name="Normal 56 4 4 3" xfId="8638" xr:uid="{00000000-0005-0000-0000-0000D2210000}"/>
    <cellStyle name="Normal 56 4 4 3 3" xfId="23737" xr:uid="{00000000-0005-0000-0000-0000CF5C0000}"/>
    <cellStyle name="Normal 56 4 4 5" xfId="18724" xr:uid="{00000000-0005-0000-0000-00003A490000}"/>
    <cellStyle name="Normal 56 4 5" xfId="5277" xr:uid="{00000000-0005-0000-0000-0000B1140000}"/>
    <cellStyle name="Normal 56 4 5 2" xfId="15329" xr:uid="{00000000-0005-0000-0000-0000F53B0000}"/>
    <cellStyle name="Normal 56 4 5 2 3" xfId="30425" xr:uid="{00000000-0005-0000-0000-0000EF760000}"/>
    <cellStyle name="Normal 56 4 5 3" xfId="10309" xr:uid="{00000000-0005-0000-0000-000059280000}"/>
    <cellStyle name="Normal 56 4 5 3 3" xfId="25408" xr:uid="{00000000-0005-0000-0000-000056630000}"/>
    <cellStyle name="Normal 56 4 5 5" xfId="20395" xr:uid="{00000000-0005-0000-0000-0000C14F0000}"/>
    <cellStyle name="Normal 56 4 6" xfId="11987" xr:uid="{00000000-0005-0000-0000-0000E72E0000}"/>
    <cellStyle name="Normal 56 4 6 3" xfId="27083" xr:uid="{00000000-0005-0000-0000-0000E1690000}"/>
    <cellStyle name="Normal 56 4 7" xfId="6966" xr:uid="{00000000-0005-0000-0000-00004A1B0000}"/>
    <cellStyle name="Normal 56 4 7 3" xfId="22066" xr:uid="{00000000-0005-0000-0000-000048560000}"/>
    <cellStyle name="Normal 56 4 9" xfId="17053" xr:uid="{00000000-0005-0000-0000-0000B3420000}"/>
    <cellStyle name="Normal 56 5" xfId="2102" xr:uid="{00000000-0005-0000-0000-000048080000}"/>
    <cellStyle name="Normal 56 5 2" xfId="2943" xr:uid="{00000000-0005-0000-0000-0000910B0000}"/>
    <cellStyle name="Normal 56 5 2 2" xfId="4632" xr:uid="{00000000-0005-0000-0000-00002B120000}"/>
    <cellStyle name="Normal 56 5 2 2 2" xfId="14704" xr:uid="{00000000-0005-0000-0000-000084390000}"/>
    <cellStyle name="Normal 56 5 2 2 2 3" xfId="29800" xr:uid="{00000000-0005-0000-0000-00007E740000}"/>
    <cellStyle name="Normal 56 5 2 2 3" xfId="9684" xr:uid="{00000000-0005-0000-0000-0000E8250000}"/>
    <cellStyle name="Normal 56 5 2 2 3 3" xfId="24783" xr:uid="{00000000-0005-0000-0000-0000E5600000}"/>
    <cellStyle name="Normal 56 5 2 2 5" xfId="19770" xr:uid="{00000000-0005-0000-0000-0000504D0000}"/>
    <cellStyle name="Normal 56 5 2 3" xfId="6323" xr:uid="{00000000-0005-0000-0000-0000C7180000}"/>
    <cellStyle name="Normal 56 5 2 3 2" xfId="16375" xr:uid="{00000000-0005-0000-0000-00000B400000}"/>
    <cellStyle name="Normal 56 5 2 3 3" xfId="11355" xr:uid="{00000000-0005-0000-0000-00006F2C0000}"/>
    <cellStyle name="Normal 56 5 2 3 3 3" xfId="26454" xr:uid="{00000000-0005-0000-0000-00006C670000}"/>
    <cellStyle name="Normal 56 5 2 3 5" xfId="21441" xr:uid="{00000000-0005-0000-0000-0000D7530000}"/>
    <cellStyle name="Normal 56 5 2 4" xfId="13033" xr:uid="{00000000-0005-0000-0000-0000FD320000}"/>
    <cellStyle name="Normal 56 5 2 4 3" xfId="28129" xr:uid="{00000000-0005-0000-0000-0000F76D0000}"/>
    <cellStyle name="Normal 56 5 2 5" xfId="8012" xr:uid="{00000000-0005-0000-0000-0000601F0000}"/>
    <cellStyle name="Normal 56 5 2 5 3" xfId="23112" xr:uid="{00000000-0005-0000-0000-00005E5A0000}"/>
    <cellStyle name="Normal 56 5 2 7" xfId="18099" xr:uid="{00000000-0005-0000-0000-0000C9460000}"/>
    <cellStyle name="Normal 56 5 3" xfId="3795" xr:uid="{00000000-0005-0000-0000-0000E60E0000}"/>
    <cellStyle name="Normal 56 5 3 2" xfId="13868" xr:uid="{00000000-0005-0000-0000-000040360000}"/>
    <cellStyle name="Normal 56 5 3 2 3" xfId="28964" xr:uid="{00000000-0005-0000-0000-00003A710000}"/>
    <cellStyle name="Normal 56 5 3 3" xfId="8848" xr:uid="{00000000-0005-0000-0000-0000A4220000}"/>
    <cellStyle name="Normal 56 5 3 3 3" xfId="23947" xr:uid="{00000000-0005-0000-0000-0000A15D0000}"/>
    <cellStyle name="Normal 56 5 3 5" xfId="18934" xr:uid="{00000000-0005-0000-0000-00000C4A0000}"/>
    <cellStyle name="Normal 56 5 4" xfId="5487" xr:uid="{00000000-0005-0000-0000-000083150000}"/>
    <cellStyle name="Normal 56 5 4 2" xfId="15539" xr:uid="{00000000-0005-0000-0000-0000C73C0000}"/>
    <cellStyle name="Normal 56 5 4 2 3" xfId="30635" xr:uid="{00000000-0005-0000-0000-0000C1770000}"/>
    <cellStyle name="Normal 56 5 4 3" xfId="10519" xr:uid="{00000000-0005-0000-0000-00002B290000}"/>
    <cellStyle name="Normal 56 5 4 3 3" xfId="25618" xr:uid="{00000000-0005-0000-0000-000028640000}"/>
    <cellStyle name="Normal 56 5 4 5" xfId="20605" xr:uid="{00000000-0005-0000-0000-000093500000}"/>
    <cellStyle name="Normal 56 5 5" xfId="12197" xr:uid="{00000000-0005-0000-0000-0000B92F0000}"/>
    <cellStyle name="Normal 56 5 5 3" xfId="27293" xr:uid="{00000000-0005-0000-0000-0000B36A0000}"/>
    <cellStyle name="Normal 56 5 6" xfId="7176" xr:uid="{00000000-0005-0000-0000-00001C1C0000}"/>
    <cellStyle name="Normal 56 5 6 3" xfId="22276" xr:uid="{00000000-0005-0000-0000-00001A570000}"/>
    <cellStyle name="Normal 56 5 8" xfId="17263" xr:uid="{00000000-0005-0000-0000-000085430000}"/>
    <cellStyle name="Normal 56 6" xfId="2523" xr:uid="{00000000-0005-0000-0000-0000ED090000}"/>
    <cellStyle name="Normal 56 6 2" xfId="4214" xr:uid="{00000000-0005-0000-0000-000089100000}"/>
    <cellStyle name="Normal 56 6 2 2" xfId="14286" xr:uid="{00000000-0005-0000-0000-0000E2370000}"/>
    <cellStyle name="Normal 56 6 2 2 3" xfId="29382" xr:uid="{00000000-0005-0000-0000-0000DC720000}"/>
    <cellStyle name="Normal 56 6 2 3" xfId="9266" xr:uid="{00000000-0005-0000-0000-000046240000}"/>
    <cellStyle name="Normal 56 6 2 3 3" xfId="24365" xr:uid="{00000000-0005-0000-0000-0000435F0000}"/>
    <cellStyle name="Normal 56 6 2 5" xfId="19352" xr:uid="{00000000-0005-0000-0000-0000AE4B0000}"/>
    <cellStyle name="Normal 56 6 3" xfId="5905" xr:uid="{00000000-0005-0000-0000-000025170000}"/>
    <cellStyle name="Normal 56 6 3 2" xfId="15957" xr:uid="{00000000-0005-0000-0000-0000693E0000}"/>
    <cellStyle name="Normal 56 6 3 3" xfId="10937" xr:uid="{00000000-0005-0000-0000-0000CD2A0000}"/>
    <cellStyle name="Normal 56 6 3 3 3" xfId="26036" xr:uid="{00000000-0005-0000-0000-0000CA650000}"/>
    <cellStyle name="Normal 56 6 3 5" xfId="21023" xr:uid="{00000000-0005-0000-0000-000035520000}"/>
    <cellStyle name="Normal 56 6 4" xfId="12615" xr:uid="{00000000-0005-0000-0000-00005B310000}"/>
    <cellStyle name="Normal 56 6 4 3" xfId="27711" xr:uid="{00000000-0005-0000-0000-0000556C0000}"/>
    <cellStyle name="Normal 56 6 5" xfId="7594" xr:uid="{00000000-0005-0000-0000-0000BE1D0000}"/>
    <cellStyle name="Normal 56 6 5 3" xfId="22694" xr:uid="{00000000-0005-0000-0000-0000BC580000}"/>
    <cellStyle name="Normal 56 6 7" xfId="17681" xr:uid="{00000000-0005-0000-0000-000027450000}"/>
    <cellStyle name="Normal 56 7" xfId="3373" xr:uid="{00000000-0005-0000-0000-0000400D0000}"/>
    <cellStyle name="Normal 56 7 2" xfId="13450" xr:uid="{00000000-0005-0000-0000-00009E340000}"/>
    <cellStyle name="Normal 56 7 2 3" xfId="28546" xr:uid="{00000000-0005-0000-0000-0000986F0000}"/>
    <cellStyle name="Normal 56 7 3" xfId="8430" xr:uid="{00000000-0005-0000-0000-000002210000}"/>
    <cellStyle name="Normal 56 7 3 3" xfId="23529" xr:uid="{00000000-0005-0000-0000-0000FF5B0000}"/>
    <cellStyle name="Normal 56 7 5" xfId="18516" xr:uid="{00000000-0005-0000-0000-00006A480000}"/>
    <cellStyle name="Normal 56 8" xfId="5066" xr:uid="{00000000-0005-0000-0000-0000DE130000}"/>
    <cellStyle name="Normal 56 8 2" xfId="15121" xr:uid="{00000000-0005-0000-0000-0000253B0000}"/>
    <cellStyle name="Normal 56 8 2 3" xfId="30217" xr:uid="{00000000-0005-0000-0000-00001F760000}"/>
    <cellStyle name="Normal 56 8 3" xfId="10101" xr:uid="{00000000-0005-0000-0000-000089270000}"/>
    <cellStyle name="Normal 56 8 3 3" xfId="25200" xr:uid="{00000000-0005-0000-0000-000086620000}"/>
    <cellStyle name="Normal 56 8 5" xfId="20187" xr:uid="{00000000-0005-0000-0000-0000F14E0000}"/>
    <cellStyle name="Normal 56 9" xfId="11777" xr:uid="{00000000-0005-0000-0000-0000152E0000}"/>
    <cellStyle name="Normal 56 9 3" xfId="26875" xr:uid="{00000000-0005-0000-0000-000011690000}"/>
    <cellStyle name="Normal 57" xfId="1441" xr:uid="{00000000-0005-0000-0000-0000B2050000}"/>
    <cellStyle name="Normal 57 10" xfId="6757" xr:uid="{00000000-0005-0000-0000-0000791A0000}"/>
    <cellStyle name="Normal 57 10 3" xfId="21859" xr:uid="{00000000-0005-0000-0000-000079550000}"/>
    <cellStyle name="Normal 57 12" xfId="16844" xr:uid="{00000000-0005-0000-0000-0000E2410000}"/>
    <cellStyle name="Normal 57 2" xfId="1723" xr:uid="{00000000-0005-0000-0000-0000CD060000}"/>
    <cellStyle name="Normal 57 2 11" xfId="16898" xr:uid="{00000000-0005-0000-0000-000018420000}"/>
    <cellStyle name="Normal 57 2 2" xfId="1831" xr:uid="{00000000-0005-0000-0000-000039070000}"/>
    <cellStyle name="Normal 57 2 2 10" xfId="17002" xr:uid="{00000000-0005-0000-0000-000080420000}"/>
    <cellStyle name="Normal 57 2 2 2" xfId="2048" xr:uid="{00000000-0005-0000-0000-000012080000}"/>
    <cellStyle name="Normal 57 2 2 2 2" xfId="2469" xr:uid="{00000000-0005-0000-0000-0000B7090000}"/>
    <cellStyle name="Normal 57 2 2 2 2 2" xfId="3308" xr:uid="{00000000-0005-0000-0000-0000FE0C0000}"/>
    <cellStyle name="Normal 57 2 2 2 2 2 2" xfId="4997" xr:uid="{00000000-0005-0000-0000-000098130000}"/>
    <cellStyle name="Normal 57 2 2 2 2 2 2 2" xfId="15069" xr:uid="{00000000-0005-0000-0000-0000F13A0000}"/>
    <cellStyle name="Normal 57 2 2 2 2 2 2 2 3" xfId="30165" xr:uid="{00000000-0005-0000-0000-0000EB750000}"/>
    <cellStyle name="Normal 57 2 2 2 2 2 2 3" xfId="10049" xr:uid="{00000000-0005-0000-0000-000055270000}"/>
    <cellStyle name="Normal 57 2 2 2 2 2 2 3 3" xfId="25148" xr:uid="{00000000-0005-0000-0000-000052620000}"/>
    <cellStyle name="Normal 57 2 2 2 2 2 2 5" xfId="20135" xr:uid="{00000000-0005-0000-0000-0000BD4E0000}"/>
    <cellStyle name="Normal 57 2 2 2 2 2 3" xfId="6688" xr:uid="{00000000-0005-0000-0000-0000341A0000}"/>
    <cellStyle name="Normal 57 2 2 2 2 2 3 2" xfId="16740" xr:uid="{00000000-0005-0000-0000-000078410000}"/>
    <cellStyle name="Normal 57 2 2 2 2 2 3 3" xfId="11720" xr:uid="{00000000-0005-0000-0000-0000DC2D0000}"/>
    <cellStyle name="Normal 57 2 2 2 2 2 3 3 3" xfId="26819" xr:uid="{00000000-0005-0000-0000-0000D9680000}"/>
    <cellStyle name="Normal 57 2 2 2 2 2 3 5" xfId="21806" xr:uid="{00000000-0005-0000-0000-000044550000}"/>
    <cellStyle name="Normal 57 2 2 2 2 2 4" xfId="13398" xr:uid="{00000000-0005-0000-0000-00006A340000}"/>
    <cellStyle name="Normal 57 2 2 2 2 2 4 3" xfId="28494" xr:uid="{00000000-0005-0000-0000-0000646F0000}"/>
    <cellStyle name="Normal 57 2 2 2 2 2 5" xfId="8377" xr:uid="{00000000-0005-0000-0000-0000CD200000}"/>
    <cellStyle name="Normal 57 2 2 2 2 2 5 3" xfId="23477" xr:uid="{00000000-0005-0000-0000-0000CB5B0000}"/>
    <cellStyle name="Normal 57 2 2 2 2 2 7" xfId="18464" xr:uid="{00000000-0005-0000-0000-000036480000}"/>
    <cellStyle name="Normal 57 2 2 2 2 3" xfId="4160" xr:uid="{00000000-0005-0000-0000-000053100000}"/>
    <cellStyle name="Normal 57 2 2 2 2 3 2" xfId="14233" xr:uid="{00000000-0005-0000-0000-0000AD370000}"/>
    <cellStyle name="Normal 57 2 2 2 2 3 2 3" xfId="29329" xr:uid="{00000000-0005-0000-0000-0000A7720000}"/>
    <cellStyle name="Normal 57 2 2 2 2 3 3" xfId="9213" xr:uid="{00000000-0005-0000-0000-000011240000}"/>
    <cellStyle name="Normal 57 2 2 2 2 3 3 3" xfId="24312" xr:uid="{00000000-0005-0000-0000-00000E5F0000}"/>
    <cellStyle name="Normal 57 2 2 2 2 3 5" xfId="19299" xr:uid="{00000000-0005-0000-0000-0000794B0000}"/>
    <cellStyle name="Normal 57 2 2 2 2 4" xfId="5852" xr:uid="{00000000-0005-0000-0000-0000F0160000}"/>
    <cellStyle name="Normal 57 2 2 2 2 4 2" xfId="15904" xr:uid="{00000000-0005-0000-0000-0000343E0000}"/>
    <cellStyle name="Normal 57 2 2 2 2 4 3" xfId="10884" xr:uid="{00000000-0005-0000-0000-0000982A0000}"/>
    <cellStyle name="Normal 57 2 2 2 2 4 3 3" xfId="25983" xr:uid="{00000000-0005-0000-0000-000095650000}"/>
    <cellStyle name="Normal 57 2 2 2 2 4 5" xfId="20970" xr:uid="{00000000-0005-0000-0000-000000520000}"/>
    <cellStyle name="Normal 57 2 2 2 2 5" xfId="12562" xr:uid="{00000000-0005-0000-0000-000026310000}"/>
    <cellStyle name="Normal 57 2 2 2 2 5 3" xfId="27658" xr:uid="{00000000-0005-0000-0000-0000206C0000}"/>
    <cellStyle name="Normal 57 2 2 2 2 6" xfId="7541" xr:uid="{00000000-0005-0000-0000-0000891D0000}"/>
    <cellStyle name="Normal 57 2 2 2 2 6 3" xfId="22641" xr:uid="{00000000-0005-0000-0000-000087580000}"/>
    <cellStyle name="Normal 57 2 2 2 2 8" xfId="17628" xr:uid="{00000000-0005-0000-0000-0000F2440000}"/>
    <cellStyle name="Normal 57 2 2 2 3" xfId="2890" xr:uid="{00000000-0005-0000-0000-00005C0B0000}"/>
    <cellStyle name="Normal 57 2 2 2 3 2" xfId="4579" xr:uid="{00000000-0005-0000-0000-0000F6110000}"/>
    <cellStyle name="Normal 57 2 2 2 3 2 2" xfId="14651" xr:uid="{00000000-0005-0000-0000-00004F390000}"/>
    <cellStyle name="Normal 57 2 2 2 3 2 2 3" xfId="29747" xr:uid="{00000000-0005-0000-0000-000049740000}"/>
    <cellStyle name="Normal 57 2 2 2 3 2 3" xfId="9631" xr:uid="{00000000-0005-0000-0000-0000B3250000}"/>
    <cellStyle name="Normal 57 2 2 2 3 2 3 3" xfId="24730" xr:uid="{00000000-0005-0000-0000-0000B0600000}"/>
    <cellStyle name="Normal 57 2 2 2 3 2 5" xfId="19717" xr:uid="{00000000-0005-0000-0000-00001B4D0000}"/>
    <cellStyle name="Normal 57 2 2 2 3 3" xfId="6270" xr:uid="{00000000-0005-0000-0000-000092180000}"/>
    <cellStyle name="Normal 57 2 2 2 3 3 2" xfId="16322" xr:uid="{00000000-0005-0000-0000-0000D63F0000}"/>
    <cellStyle name="Normal 57 2 2 2 3 3 3" xfId="11302" xr:uid="{00000000-0005-0000-0000-00003A2C0000}"/>
    <cellStyle name="Normal 57 2 2 2 3 3 3 3" xfId="26401" xr:uid="{00000000-0005-0000-0000-000037670000}"/>
    <cellStyle name="Normal 57 2 2 2 3 3 5" xfId="21388" xr:uid="{00000000-0005-0000-0000-0000A2530000}"/>
    <cellStyle name="Normal 57 2 2 2 3 4" xfId="12980" xr:uid="{00000000-0005-0000-0000-0000C8320000}"/>
    <cellStyle name="Normal 57 2 2 2 3 4 3" xfId="28076" xr:uid="{00000000-0005-0000-0000-0000C26D0000}"/>
    <cellStyle name="Normal 57 2 2 2 3 5" xfId="7959" xr:uid="{00000000-0005-0000-0000-00002B1F0000}"/>
    <cellStyle name="Normal 57 2 2 2 3 5 3" xfId="23059" xr:uid="{00000000-0005-0000-0000-0000295A0000}"/>
    <cellStyle name="Normal 57 2 2 2 3 7" xfId="18046" xr:uid="{00000000-0005-0000-0000-000094460000}"/>
    <cellStyle name="Normal 57 2 2 2 4" xfId="3742" xr:uid="{00000000-0005-0000-0000-0000B10E0000}"/>
    <cellStyle name="Normal 57 2 2 2 4 2" xfId="13815" xr:uid="{00000000-0005-0000-0000-00000B360000}"/>
    <cellStyle name="Normal 57 2 2 2 4 2 3" xfId="28911" xr:uid="{00000000-0005-0000-0000-000005710000}"/>
    <cellStyle name="Normal 57 2 2 2 4 3" xfId="8795" xr:uid="{00000000-0005-0000-0000-00006F220000}"/>
    <cellStyle name="Normal 57 2 2 2 4 3 3" xfId="23894" xr:uid="{00000000-0005-0000-0000-00006C5D0000}"/>
    <cellStyle name="Normal 57 2 2 2 4 5" xfId="18881" xr:uid="{00000000-0005-0000-0000-0000D7490000}"/>
    <cellStyle name="Normal 57 2 2 2 5" xfId="5434" xr:uid="{00000000-0005-0000-0000-00004E150000}"/>
    <cellStyle name="Normal 57 2 2 2 5 2" xfId="15486" xr:uid="{00000000-0005-0000-0000-0000923C0000}"/>
    <cellStyle name="Normal 57 2 2 2 5 2 3" xfId="30582" xr:uid="{00000000-0005-0000-0000-00008C770000}"/>
    <cellStyle name="Normal 57 2 2 2 5 3" xfId="10466" xr:uid="{00000000-0005-0000-0000-0000F6280000}"/>
    <cellStyle name="Normal 57 2 2 2 5 3 3" xfId="25565" xr:uid="{00000000-0005-0000-0000-0000F3630000}"/>
    <cellStyle name="Normal 57 2 2 2 5 5" xfId="20552" xr:uid="{00000000-0005-0000-0000-00005E500000}"/>
    <cellStyle name="Normal 57 2 2 2 6" xfId="12144" xr:uid="{00000000-0005-0000-0000-0000842F0000}"/>
    <cellStyle name="Normal 57 2 2 2 6 3" xfId="27240" xr:uid="{00000000-0005-0000-0000-00007E6A0000}"/>
    <cellStyle name="Normal 57 2 2 2 7" xfId="7123" xr:uid="{00000000-0005-0000-0000-0000E71B0000}"/>
    <cellStyle name="Normal 57 2 2 2 7 3" xfId="22223" xr:uid="{00000000-0005-0000-0000-0000E5560000}"/>
    <cellStyle name="Normal 57 2 2 2 9" xfId="17210" xr:uid="{00000000-0005-0000-0000-000050430000}"/>
    <cellStyle name="Normal 57 2 2 3" xfId="2261" xr:uid="{00000000-0005-0000-0000-0000E7080000}"/>
    <cellStyle name="Normal 57 2 2 3 2" xfId="3100" xr:uid="{00000000-0005-0000-0000-00002E0C0000}"/>
    <cellStyle name="Normal 57 2 2 3 2 2" xfId="4789" xr:uid="{00000000-0005-0000-0000-0000C8120000}"/>
    <cellStyle name="Normal 57 2 2 3 2 2 2" xfId="14861" xr:uid="{00000000-0005-0000-0000-0000213A0000}"/>
    <cellStyle name="Normal 57 2 2 3 2 2 2 3" xfId="29957" xr:uid="{00000000-0005-0000-0000-00001B750000}"/>
    <cellStyle name="Normal 57 2 2 3 2 2 3" xfId="9841" xr:uid="{00000000-0005-0000-0000-000085260000}"/>
    <cellStyle name="Normal 57 2 2 3 2 2 3 3" xfId="24940" xr:uid="{00000000-0005-0000-0000-000082610000}"/>
    <cellStyle name="Normal 57 2 2 3 2 2 5" xfId="19927" xr:uid="{00000000-0005-0000-0000-0000ED4D0000}"/>
    <cellStyle name="Normal 57 2 2 3 2 3" xfId="6480" xr:uid="{00000000-0005-0000-0000-000064190000}"/>
    <cellStyle name="Normal 57 2 2 3 2 3 2" xfId="16532" xr:uid="{00000000-0005-0000-0000-0000A8400000}"/>
    <cellStyle name="Normal 57 2 2 3 2 3 3" xfId="11512" xr:uid="{00000000-0005-0000-0000-00000C2D0000}"/>
    <cellStyle name="Normal 57 2 2 3 2 3 3 3" xfId="26611" xr:uid="{00000000-0005-0000-0000-000009680000}"/>
    <cellStyle name="Normal 57 2 2 3 2 3 5" xfId="21598" xr:uid="{00000000-0005-0000-0000-000074540000}"/>
    <cellStyle name="Normal 57 2 2 3 2 4" xfId="13190" xr:uid="{00000000-0005-0000-0000-00009A330000}"/>
    <cellStyle name="Normal 57 2 2 3 2 4 3" xfId="28286" xr:uid="{00000000-0005-0000-0000-0000946E0000}"/>
    <cellStyle name="Normal 57 2 2 3 2 5" xfId="8169" xr:uid="{00000000-0005-0000-0000-0000FD1F0000}"/>
    <cellStyle name="Normal 57 2 2 3 2 5 3" xfId="23269" xr:uid="{00000000-0005-0000-0000-0000FB5A0000}"/>
    <cellStyle name="Normal 57 2 2 3 2 7" xfId="18256" xr:uid="{00000000-0005-0000-0000-000066470000}"/>
    <cellStyle name="Normal 57 2 2 3 3" xfId="3952" xr:uid="{00000000-0005-0000-0000-0000830F0000}"/>
    <cellStyle name="Normal 57 2 2 3 3 2" xfId="14025" xr:uid="{00000000-0005-0000-0000-0000DD360000}"/>
    <cellStyle name="Normal 57 2 2 3 3 2 3" xfId="29121" xr:uid="{00000000-0005-0000-0000-0000D7710000}"/>
    <cellStyle name="Normal 57 2 2 3 3 3" xfId="9005" xr:uid="{00000000-0005-0000-0000-000041230000}"/>
    <cellStyle name="Normal 57 2 2 3 3 3 3" xfId="24104" xr:uid="{00000000-0005-0000-0000-00003E5E0000}"/>
    <cellStyle name="Normal 57 2 2 3 3 5" xfId="19091" xr:uid="{00000000-0005-0000-0000-0000A94A0000}"/>
    <cellStyle name="Normal 57 2 2 3 4" xfId="5644" xr:uid="{00000000-0005-0000-0000-000020160000}"/>
    <cellStyle name="Normal 57 2 2 3 4 2" xfId="15696" xr:uid="{00000000-0005-0000-0000-0000643D0000}"/>
    <cellStyle name="Normal 57 2 2 3 4 2 3" xfId="30792" xr:uid="{00000000-0005-0000-0000-00005E780000}"/>
    <cellStyle name="Normal 57 2 2 3 4 3" xfId="10676" xr:uid="{00000000-0005-0000-0000-0000C8290000}"/>
    <cellStyle name="Normal 57 2 2 3 4 3 3" xfId="25775" xr:uid="{00000000-0005-0000-0000-0000C5640000}"/>
    <cellStyle name="Normal 57 2 2 3 4 5" xfId="20762" xr:uid="{00000000-0005-0000-0000-000030510000}"/>
    <cellStyle name="Normal 57 2 2 3 5" xfId="12354" xr:uid="{00000000-0005-0000-0000-000056300000}"/>
    <cellStyle name="Normal 57 2 2 3 5 3" xfId="27450" xr:uid="{00000000-0005-0000-0000-0000506B0000}"/>
    <cellStyle name="Normal 57 2 2 3 6" xfId="7333" xr:uid="{00000000-0005-0000-0000-0000B91C0000}"/>
    <cellStyle name="Normal 57 2 2 3 6 3" xfId="22433" xr:uid="{00000000-0005-0000-0000-0000B7570000}"/>
    <cellStyle name="Normal 57 2 2 3 8" xfId="17420" xr:uid="{00000000-0005-0000-0000-000022440000}"/>
    <cellStyle name="Normal 57 2 2 4" xfId="2682" xr:uid="{00000000-0005-0000-0000-00008C0A0000}"/>
    <cellStyle name="Normal 57 2 2 4 2" xfId="4371" xr:uid="{00000000-0005-0000-0000-000026110000}"/>
    <cellStyle name="Normal 57 2 2 4 2 2" xfId="14443" xr:uid="{00000000-0005-0000-0000-00007F380000}"/>
    <cellStyle name="Normal 57 2 2 4 2 2 3" xfId="29539" xr:uid="{00000000-0005-0000-0000-000079730000}"/>
    <cellStyle name="Normal 57 2 2 4 2 3" xfId="9423" xr:uid="{00000000-0005-0000-0000-0000E3240000}"/>
    <cellStyle name="Normal 57 2 2 4 2 3 3" xfId="24522" xr:uid="{00000000-0005-0000-0000-0000E05F0000}"/>
    <cellStyle name="Normal 57 2 2 4 2 5" xfId="19509" xr:uid="{00000000-0005-0000-0000-00004B4C0000}"/>
    <cellStyle name="Normal 57 2 2 4 3" xfId="6062" xr:uid="{00000000-0005-0000-0000-0000C2170000}"/>
    <cellStyle name="Normal 57 2 2 4 3 2" xfId="16114" xr:uid="{00000000-0005-0000-0000-0000063F0000}"/>
    <cellStyle name="Normal 57 2 2 4 3 3" xfId="11094" xr:uid="{00000000-0005-0000-0000-00006A2B0000}"/>
    <cellStyle name="Normal 57 2 2 4 3 3 3" xfId="26193" xr:uid="{00000000-0005-0000-0000-000067660000}"/>
    <cellStyle name="Normal 57 2 2 4 3 5" xfId="21180" xr:uid="{00000000-0005-0000-0000-0000D2520000}"/>
    <cellStyle name="Normal 57 2 2 4 4" xfId="12772" xr:uid="{00000000-0005-0000-0000-0000F8310000}"/>
    <cellStyle name="Normal 57 2 2 4 4 3" xfId="27868" xr:uid="{00000000-0005-0000-0000-0000F26C0000}"/>
    <cellStyle name="Normal 57 2 2 4 5" xfId="7751" xr:uid="{00000000-0005-0000-0000-00005B1E0000}"/>
    <cellStyle name="Normal 57 2 2 4 5 3" xfId="22851" xr:uid="{00000000-0005-0000-0000-000059590000}"/>
    <cellStyle name="Normal 57 2 2 4 7" xfId="17838" xr:uid="{00000000-0005-0000-0000-0000C4450000}"/>
    <cellStyle name="Normal 57 2 2 5" xfId="3534" xr:uid="{00000000-0005-0000-0000-0000E10D0000}"/>
    <cellStyle name="Normal 57 2 2 5 2" xfId="13607" xr:uid="{00000000-0005-0000-0000-00003B350000}"/>
    <cellStyle name="Normal 57 2 2 5 2 3" xfId="28703" xr:uid="{00000000-0005-0000-0000-000035700000}"/>
    <cellStyle name="Normal 57 2 2 5 3" xfId="8587" xr:uid="{00000000-0005-0000-0000-00009F210000}"/>
    <cellStyle name="Normal 57 2 2 5 3 3" xfId="23686" xr:uid="{00000000-0005-0000-0000-00009C5C0000}"/>
    <cellStyle name="Normal 57 2 2 5 5" xfId="18673" xr:uid="{00000000-0005-0000-0000-000007490000}"/>
    <cellStyle name="Normal 57 2 2 6" xfId="5226" xr:uid="{00000000-0005-0000-0000-00007E140000}"/>
    <cellStyle name="Normal 57 2 2 6 2" xfId="15278" xr:uid="{00000000-0005-0000-0000-0000C23B0000}"/>
    <cellStyle name="Normal 57 2 2 6 2 3" xfId="30374" xr:uid="{00000000-0005-0000-0000-0000BC760000}"/>
    <cellStyle name="Normal 57 2 2 6 3" xfId="10258" xr:uid="{00000000-0005-0000-0000-000026280000}"/>
    <cellStyle name="Normal 57 2 2 6 3 3" xfId="25357" xr:uid="{00000000-0005-0000-0000-000023630000}"/>
    <cellStyle name="Normal 57 2 2 6 5" xfId="20344" xr:uid="{00000000-0005-0000-0000-00008E4F0000}"/>
    <cellStyle name="Normal 57 2 2 7" xfId="11936" xr:uid="{00000000-0005-0000-0000-0000B42E0000}"/>
    <cellStyle name="Normal 57 2 2 7 3" xfId="27032" xr:uid="{00000000-0005-0000-0000-0000AE690000}"/>
    <cellStyle name="Normal 57 2 2 8" xfId="6915" xr:uid="{00000000-0005-0000-0000-0000171B0000}"/>
    <cellStyle name="Normal 57 2 2 8 3" xfId="22015" xr:uid="{00000000-0005-0000-0000-000015560000}"/>
    <cellStyle name="Normal 57 2 3" xfId="1944" xr:uid="{00000000-0005-0000-0000-0000AA070000}"/>
    <cellStyle name="Normal 57 2 3 2" xfId="2365" xr:uid="{00000000-0005-0000-0000-00004F090000}"/>
    <cellStyle name="Normal 57 2 3 2 2" xfId="3204" xr:uid="{00000000-0005-0000-0000-0000960C0000}"/>
    <cellStyle name="Normal 57 2 3 2 2 2" xfId="4893" xr:uid="{00000000-0005-0000-0000-000030130000}"/>
    <cellStyle name="Normal 57 2 3 2 2 2 2" xfId="14965" xr:uid="{00000000-0005-0000-0000-0000893A0000}"/>
    <cellStyle name="Normal 57 2 3 2 2 2 2 3" xfId="30061" xr:uid="{00000000-0005-0000-0000-000083750000}"/>
    <cellStyle name="Normal 57 2 3 2 2 2 3" xfId="9945" xr:uid="{00000000-0005-0000-0000-0000ED260000}"/>
    <cellStyle name="Normal 57 2 3 2 2 2 3 3" xfId="25044" xr:uid="{00000000-0005-0000-0000-0000EA610000}"/>
    <cellStyle name="Normal 57 2 3 2 2 2 5" xfId="20031" xr:uid="{00000000-0005-0000-0000-0000554E0000}"/>
    <cellStyle name="Normal 57 2 3 2 2 3" xfId="6584" xr:uid="{00000000-0005-0000-0000-0000CC190000}"/>
    <cellStyle name="Normal 57 2 3 2 2 3 2" xfId="16636" xr:uid="{00000000-0005-0000-0000-000010410000}"/>
    <cellStyle name="Normal 57 2 3 2 2 3 3" xfId="11616" xr:uid="{00000000-0005-0000-0000-0000742D0000}"/>
    <cellStyle name="Normal 57 2 3 2 2 3 3 3" xfId="26715" xr:uid="{00000000-0005-0000-0000-000071680000}"/>
    <cellStyle name="Normal 57 2 3 2 2 3 5" xfId="21702" xr:uid="{00000000-0005-0000-0000-0000DC540000}"/>
    <cellStyle name="Normal 57 2 3 2 2 4" xfId="13294" xr:uid="{00000000-0005-0000-0000-000002340000}"/>
    <cellStyle name="Normal 57 2 3 2 2 4 3" xfId="28390" xr:uid="{00000000-0005-0000-0000-0000FC6E0000}"/>
    <cellStyle name="Normal 57 2 3 2 2 5" xfId="8273" xr:uid="{00000000-0005-0000-0000-000065200000}"/>
    <cellStyle name="Normal 57 2 3 2 2 5 3" xfId="23373" xr:uid="{00000000-0005-0000-0000-0000635B0000}"/>
    <cellStyle name="Normal 57 2 3 2 2 7" xfId="18360" xr:uid="{00000000-0005-0000-0000-0000CE470000}"/>
    <cellStyle name="Normal 57 2 3 2 3" xfId="4056" xr:uid="{00000000-0005-0000-0000-0000EB0F0000}"/>
    <cellStyle name="Normal 57 2 3 2 3 2" xfId="14129" xr:uid="{00000000-0005-0000-0000-000045370000}"/>
    <cellStyle name="Normal 57 2 3 2 3 2 3" xfId="29225" xr:uid="{00000000-0005-0000-0000-00003F720000}"/>
    <cellStyle name="Normal 57 2 3 2 3 3" xfId="9109" xr:uid="{00000000-0005-0000-0000-0000A9230000}"/>
    <cellStyle name="Normal 57 2 3 2 3 3 3" xfId="24208" xr:uid="{00000000-0005-0000-0000-0000A65E0000}"/>
    <cellStyle name="Normal 57 2 3 2 3 5" xfId="19195" xr:uid="{00000000-0005-0000-0000-0000114B0000}"/>
    <cellStyle name="Normal 57 2 3 2 4" xfId="5748" xr:uid="{00000000-0005-0000-0000-000088160000}"/>
    <cellStyle name="Normal 57 2 3 2 4 2" xfId="15800" xr:uid="{00000000-0005-0000-0000-0000CC3D0000}"/>
    <cellStyle name="Normal 57 2 3 2 4 2 3" xfId="30896" xr:uid="{00000000-0005-0000-0000-0000C6780000}"/>
    <cellStyle name="Normal 57 2 3 2 4 3" xfId="10780" xr:uid="{00000000-0005-0000-0000-0000302A0000}"/>
    <cellStyle name="Normal 57 2 3 2 4 3 3" xfId="25879" xr:uid="{00000000-0005-0000-0000-00002D650000}"/>
    <cellStyle name="Normal 57 2 3 2 4 5" xfId="20866" xr:uid="{00000000-0005-0000-0000-000098510000}"/>
    <cellStyle name="Normal 57 2 3 2 5" xfId="12458" xr:uid="{00000000-0005-0000-0000-0000BE300000}"/>
    <cellStyle name="Normal 57 2 3 2 5 3" xfId="27554" xr:uid="{00000000-0005-0000-0000-0000B86B0000}"/>
    <cellStyle name="Normal 57 2 3 2 6" xfId="7437" xr:uid="{00000000-0005-0000-0000-0000211D0000}"/>
    <cellStyle name="Normal 57 2 3 2 6 3" xfId="22537" xr:uid="{00000000-0005-0000-0000-00001F580000}"/>
    <cellStyle name="Normal 57 2 3 2 8" xfId="17524" xr:uid="{00000000-0005-0000-0000-00008A440000}"/>
    <cellStyle name="Normal 57 2 3 3" xfId="2786" xr:uid="{00000000-0005-0000-0000-0000F40A0000}"/>
    <cellStyle name="Normal 57 2 3 3 2" xfId="4475" xr:uid="{00000000-0005-0000-0000-00008E110000}"/>
    <cellStyle name="Normal 57 2 3 3 2 2" xfId="14547" xr:uid="{00000000-0005-0000-0000-0000E7380000}"/>
    <cellStyle name="Normal 57 2 3 3 2 2 3" xfId="29643" xr:uid="{00000000-0005-0000-0000-0000E1730000}"/>
    <cellStyle name="Normal 57 2 3 3 2 3" xfId="9527" xr:uid="{00000000-0005-0000-0000-00004B250000}"/>
    <cellStyle name="Normal 57 2 3 3 2 3 3" xfId="24626" xr:uid="{00000000-0005-0000-0000-000048600000}"/>
    <cellStyle name="Normal 57 2 3 3 2 5" xfId="19613" xr:uid="{00000000-0005-0000-0000-0000B34C0000}"/>
    <cellStyle name="Normal 57 2 3 3 3" xfId="6166" xr:uid="{00000000-0005-0000-0000-00002A180000}"/>
    <cellStyle name="Normal 57 2 3 3 3 2" xfId="16218" xr:uid="{00000000-0005-0000-0000-00006E3F0000}"/>
    <cellStyle name="Normal 57 2 3 3 3 3" xfId="11198" xr:uid="{00000000-0005-0000-0000-0000D22B0000}"/>
    <cellStyle name="Normal 57 2 3 3 3 3 3" xfId="26297" xr:uid="{00000000-0005-0000-0000-0000CF660000}"/>
    <cellStyle name="Normal 57 2 3 3 3 5" xfId="21284" xr:uid="{00000000-0005-0000-0000-00003A530000}"/>
    <cellStyle name="Normal 57 2 3 3 4" xfId="12876" xr:uid="{00000000-0005-0000-0000-000060320000}"/>
    <cellStyle name="Normal 57 2 3 3 4 3" xfId="27972" xr:uid="{00000000-0005-0000-0000-00005A6D0000}"/>
    <cellStyle name="Normal 57 2 3 3 5" xfId="7855" xr:uid="{00000000-0005-0000-0000-0000C31E0000}"/>
    <cellStyle name="Normal 57 2 3 3 5 3" xfId="22955" xr:uid="{00000000-0005-0000-0000-0000C1590000}"/>
    <cellStyle name="Normal 57 2 3 3 7" xfId="17942" xr:uid="{00000000-0005-0000-0000-00002C460000}"/>
    <cellStyle name="Normal 57 2 3 4" xfId="3638" xr:uid="{00000000-0005-0000-0000-0000490E0000}"/>
    <cellStyle name="Normal 57 2 3 4 2" xfId="13711" xr:uid="{00000000-0005-0000-0000-0000A3350000}"/>
    <cellStyle name="Normal 57 2 3 4 2 3" xfId="28807" xr:uid="{00000000-0005-0000-0000-00009D700000}"/>
    <cellStyle name="Normal 57 2 3 4 3" xfId="8691" xr:uid="{00000000-0005-0000-0000-000007220000}"/>
    <cellStyle name="Normal 57 2 3 4 3 3" xfId="23790" xr:uid="{00000000-0005-0000-0000-0000045D0000}"/>
    <cellStyle name="Normal 57 2 3 4 5" xfId="18777" xr:uid="{00000000-0005-0000-0000-00006F490000}"/>
    <cellStyle name="Normal 57 2 3 5" xfId="5330" xr:uid="{00000000-0005-0000-0000-0000E6140000}"/>
    <cellStyle name="Normal 57 2 3 5 2" xfId="15382" xr:uid="{00000000-0005-0000-0000-00002A3C0000}"/>
    <cellStyle name="Normal 57 2 3 5 2 3" xfId="30478" xr:uid="{00000000-0005-0000-0000-000024770000}"/>
    <cellStyle name="Normal 57 2 3 5 3" xfId="10362" xr:uid="{00000000-0005-0000-0000-00008E280000}"/>
    <cellStyle name="Normal 57 2 3 5 3 3" xfId="25461" xr:uid="{00000000-0005-0000-0000-00008B630000}"/>
    <cellStyle name="Normal 57 2 3 5 5" xfId="20448" xr:uid="{00000000-0005-0000-0000-0000F64F0000}"/>
    <cellStyle name="Normal 57 2 3 6" xfId="12040" xr:uid="{00000000-0005-0000-0000-00001C2F0000}"/>
    <cellStyle name="Normal 57 2 3 6 3" xfId="27136" xr:uid="{00000000-0005-0000-0000-0000166A0000}"/>
    <cellStyle name="Normal 57 2 3 7" xfId="7019" xr:uid="{00000000-0005-0000-0000-00007F1B0000}"/>
    <cellStyle name="Normal 57 2 3 7 3" xfId="22119" xr:uid="{00000000-0005-0000-0000-00007D560000}"/>
    <cellStyle name="Normal 57 2 3 9" xfId="17106" xr:uid="{00000000-0005-0000-0000-0000E8420000}"/>
    <cellStyle name="Normal 57 2 4" xfId="2157" xr:uid="{00000000-0005-0000-0000-00007F080000}"/>
    <cellStyle name="Normal 57 2 4 2" xfId="2996" xr:uid="{00000000-0005-0000-0000-0000C60B0000}"/>
    <cellStyle name="Normal 57 2 4 2 2" xfId="4685" xr:uid="{00000000-0005-0000-0000-000060120000}"/>
    <cellStyle name="Normal 57 2 4 2 2 2" xfId="14757" xr:uid="{00000000-0005-0000-0000-0000B9390000}"/>
    <cellStyle name="Normal 57 2 4 2 2 2 3" xfId="29853" xr:uid="{00000000-0005-0000-0000-0000B3740000}"/>
    <cellStyle name="Normal 57 2 4 2 2 3" xfId="9737" xr:uid="{00000000-0005-0000-0000-00001D260000}"/>
    <cellStyle name="Normal 57 2 4 2 2 3 3" xfId="24836" xr:uid="{00000000-0005-0000-0000-00001A610000}"/>
    <cellStyle name="Normal 57 2 4 2 2 5" xfId="19823" xr:uid="{00000000-0005-0000-0000-0000854D0000}"/>
    <cellStyle name="Normal 57 2 4 2 3" xfId="6376" xr:uid="{00000000-0005-0000-0000-0000FC180000}"/>
    <cellStyle name="Normal 57 2 4 2 3 2" xfId="16428" xr:uid="{00000000-0005-0000-0000-000040400000}"/>
    <cellStyle name="Normal 57 2 4 2 3 3" xfId="11408" xr:uid="{00000000-0005-0000-0000-0000A42C0000}"/>
    <cellStyle name="Normal 57 2 4 2 3 3 3" xfId="26507" xr:uid="{00000000-0005-0000-0000-0000A1670000}"/>
    <cellStyle name="Normal 57 2 4 2 3 5" xfId="21494" xr:uid="{00000000-0005-0000-0000-00000C540000}"/>
    <cellStyle name="Normal 57 2 4 2 4" xfId="13086" xr:uid="{00000000-0005-0000-0000-000032330000}"/>
    <cellStyle name="Normal 57 2 4 2 4 3" xfId="28182" xr:uid="{00000000-0005-0000-0000-00002C6E0000}"/>
    <cellStyle name="Normal 57 2 4 2 5" xfId="8065" xr:uid="{00000000-0005-0000-0000-0000951F0000}"/>
    <cellStyle name="Normal 57 2 4 2 5 3" xfId="23165" xr:uid="{00000000-0005-0000-0000-0000935A0000}"/>
    <cellStyle name="Normal 57 2 4 2 7" xfId="18152" xr:uid="{00000000-0005-0000-0000-0000FE460000}"/>
    <cellStyle name="Normal 57 2 4 3" xfId="3848" xr:uid="{00000000-0005-0000-0000-00001B0F0000}"/>
    <cellStyle name="Normal 57 2 4 3 2" xfId="13921" xr:uid="{00000000-0005-0000-0000-000075360000}"/>
    <cellStyle name="Normal 57 2 4 3 2 3" xfId="29017" xr:uid="{00000000-0005-0000-0000-00006F710000}"/>
    <cellStyle name="Normal 57 2 4 3 3" xfId="8901" xr:uid="{00000000-0005-0000-0000-0000D9220000}"/>
    <cellStyle name="Normal 57 2 4 3 3 3" xfId="24000" xr:uid="{00000000-0005-0000-0000-0000D65D0000}"/>
    <cellStyle name="Normal 57 2 4 3 5" xfId="18987" xr:uid="{00000000-0005-0000-0000-0000414A0000}"/>
    <cellStyle name="Normal 57 2 4 4" xfId="5540" xr:uid="{00000000-0005-0000-0000-0000B8150000}"/>
    <cellStyle name="Normal 57 2 4 4 2" xfId="15592" xr:uid="{00000000-0005-0000-0000-0000FC3C0000}"/>
    <cellStyle name="Normal 57 2 4 4 2 3" xfId="30688" xr:uid="{00000000-0005-0000-0000-0000F6770000}"/>
    <cellStyle name="Normal 57 2 4 4 3" xfId="10572" xr:uid="{00000000-0005-0000-0000-000060290000}"/>
    <cellStyle name="Normal 57 2 4 4 3 3" xfId="25671" xr:uid="{00000000-0005-0000-0000-00005D640000}"/>
    <cellStyle name="Normal 57 2 4 4 5" xfId="20658" xr:uid="{00000000-0005-0000-0000-0000C8500000}"/>
    <cellStyle name="Normal 57 2 4 5" xfId="12250" xr:uid="{00000000-0005-0000-0000-0000EE2F0000}"/>
    <cellStyle name="Normal 57 2 4 5 3" xfId="27346" xr:uid="{00000000-0005-0000-0000-0000E86A0000}"/>
    <cellStyle name="Normal 57 2 4 6" xfId="7229" xr:uid="{00000000-0005-0000-0000-0000511C0000}"/>
    <cellStyle name="Normal 57 2 4 6 3" xfId="22329" xr:uid="{00000000-0005-0000-0000-00004F570000}"/>
    <cellStyle name="Normal 57 2 4 8" xfId="17316" xr:uid="{00000000-0005-0000-0000-0000BA430000}"/>
    <cellStyle name="Normal 57 2 5" xfId="2578" xr:uid="{00000000-0005-0000-0000-0000240A0000}"/>
    <cellStyle name="Normal 57 2 5 2" xfId="4267" xr:uid="{00000000-0005-0000-0000-0000BE100000}"/>
    <cellStyle name="Normal 57 2 5 2 2" xfId="14339" xr:uid="{00000000-0005-0000-0000-000017380000}"/>
    <cellStyle name="Normal 57 2 5 2 2 3" xfId="29435" xr:uid="{00000000-0005-0000-0000-000011730000}"/>
    <cellStyle name="Normal 57 2 5 2 3" xfId="9319" xr:uid="{00000000-0005-0000-0000-00007B240000}"/>
    <cellStyle name="Normal 57 2 5 2 3 3" xfId="24418" xr:uid="{00000000-0005-0000-0000-0000785F0000}"/>
    <cellStyle name="Normal 57 2 5 2 5" xfId="19405" xr:uid="{00000000-0005-0000-0000-0000E34B0000}"/>
    <cellStyle name="Normal 57 2 5 3" xfId="5958" xr:uid="{00000000-0005-0000-0000-00005A170000}"/>
    <cellStyle name="Normal 57 2 5 3 2" xfId="16010" xr:uid="{00000000-0005-0000-0000-00009E3E0000}"/>
    <cellStyle name="Normal 57 2 5 3 3" xfId="10990" xr:uid="{00000000-0005-0000-0000-0000022B0000}"/>
    <cellStyle name="Normal 57 2 5 3 3 3" xfId="26089" xr:uid="{00000000-0005-0000-0000-0000FF650000}"/>
    <cellStyle name="Normal 57 2 5 3 5" xfId="21076" xr:uid="{00000000-0005-0000-0000-00006A520000}"/>
    <cellStyle name="Normal 57 2 5 4" xfId="12668" xr:uid="{00000000-0005-0000-0000-000090310000}"/>
    <cellStyle name="Normal 57 2 5 4 3" xfId="27764" xr:uid="{00000000-0005-0000-0000-00008A6C0000}"/>
    <cellStyle name="Normal 57 2 5 5" xfId="7647" xr:uid="{00000000-0005-0000-0000-0000F31D0000}"/>
    <cellStyle name="Normal 57 2 5 5 3" xfId="22747" xr:uid="{00000000-0005-0000-0000-0000F1580000}"/>
    <cellStyle name="Normal 57 2 5 7" xfId="17734" xr:uid="{00000000-0005-0000-0000-00005C450000}"/>
    <cellStyle name="Normal 57 2 6" xfId="3430" xr:uid="{00000000-0005-0000-0000-0000790D0000}"/>
    <cellStyle name="Normal 57 2 6 2" xfId="13503" xr:uid="{00000000-0005-0000-0000-0000D3340000}"/>
    <cellStyle name="Normal 57 2 6 2 3" xfId="28599" xr:uid="{00000000-0005-0000-0000-0000CD6F0000}"/>
    <cellStyle name="Normal 57 2 6 3" xfId="8483" xr:uid="{00000000-0005-0000-0000-000037210000}"/>
    <cellStyle name="Normal 57 2 6 3 3" xfId="23582" xr:uid="{00000000-0005-0000-0000-0000345C0000}"/>
    <cellStyle name="Normal 57 2 6 5" xfId="18569" xr:uid="{00000000-0005-0000-0000-00009F480000}"/>
    <cellStyle name="Normal 57 2 7" xfId="5122" xr:uid="{00000000-0005-0000-0000-000016140000}"/>
    <cellStyle name="Normal 57 2 7 2" xfId="15174" xr:uid="{00000000-0005-0000-0000-00005A3B0000}"/>
    <cellStyle name="Normal 57 2 7 2 3" xfId="30270" xr:uid="{00000000-0005-0000-0000-000054760000}"/>
    <cellStyle name="Normal 57 2 7 3" xfId="10154" xr:uid="{00000000-0005-0000-0000-0000BE270000}"/>
    <cellStyle name="Normal 57 2 7 3 3" xfId="25253" xr:uid="{00000000-0005-0000-0000-0000BB620000}"/>
    <cellStyle name="Normal 57 2 7 5" xfId="20240" xr:uid="{00000000-0005-0000-0000-0000264F0000}"/>
    <cellStyle name="Normal 57 2 8" xfId="11832" xr:uid="{00000000-0005-0000-0000-00004C2E0000}"/>
    <cellStyle name="Normal 57 2 8 3" xfId="26928" xr:uid="{00000000-0005-0000-0000-000046690000}"/>
    <cellStyle name="Normal 57 2 9" xfId="6811" xr:uid="{00000000-0005-0000-0000-0000AF1A0000}"/>
    <cellStyle name="Normal 57 2 9 3" xfId="21911" xr:uid="{00000000-0005-0000-0000-0000AD550000}"/>
    <cellStyle name="Normal 57 3" xfId="1777" xr:uid="{00000000-0005-0000-0000-000003070000}"/>
    <cellStyle name="Normal 57 3 10" xfId="16950" xr:uid="{00000000-0005-0000-0000-00004C420000}"/>
    <cellStyle name="Normal 57 3 2" xfId="1996" xr:uid="{00000000-0005-0000-0000-0000DE070000}"/>
    <cellStyle name="Normal 57 3 2 2" xfId="2417" xr:uid="{00000000-0005-0000-0000-000083090000}"/>
    <cellStyle name="Normal 57 3 2 2 2" xfId="3256" xr:uid="{00000000-0005-0000-0000-0000CA0C0000}"/>
    <cellStyle name="Normal 57 3 2 2 2 2" xfId="4945" xr:uid="{00000000-0005-0000-0000-000064130000}"/>
    <cellStyle name="Normal 57 3 2 2 2 2 2" xfId="15017" xr:uid="{00000000-0005-0000-0000-0000BD3A0000}"/>
    <cellStyle name="Normal 57 3 2 2 2 2 2 3" xfId="30113" xr:uid="{00000000-0005-0000-0000-0000B7750000}"/>
    <cellStyle name="Normal 57 3 2 2 2 2 3" xfId="9997" xr:uid="{00000000-0005-0000-0000-000021270000}"/>
    <cellStyle name="Normal 57 3 2 2 2 2 3 3" xfId="25096" xr:uid="{00000000-0005-0000-0000-00001E620000}"/>
    <cellStyle name="Normal 57 3 2 2 2 2 5" xfId="20083" xr:uid="{00000000-0005-0000-0000-0000894E0000}"/>
    <cellStyle name="Normal 57 3 2 2 2 3" xfId="6636" xr:uid="{00000000-0005-0000-0000-0000001A0000}"/>
    <cellStyle name="Normal 57 3 2 2 2 3 2" xfId="16688" xr:uid="{00000000-0005-0000-0000-000044410000}"/>
    <cellStyle name="Normal 57 3 2 2 2 3 3" xfId="11668" xr:uid="{00000000-0005-0000-0000-0000A82D0000}"/>
    <cellStyle name="Normal 57 3 2 2 2 3 3 3" xfId="26767" xr:uid="{00000000-0005-0000-0000-0000A5680000}"/>
    <cellStyle name="Normal 57 3 2 2 2 3 5" xfId="21754" xr:uid="{00000000-0005-0000-0000-000010550000}"/>
    <cellStyle name="Normal 57 3 2 2 2 4" xfId="13346" xr:uid="{00000000-0005-0000-0000-000036340000}"/>
    <cellStyle name="Normal 57 3 2 2 2 4 3" xfId="28442" xr:uid="{00000000-0005-0000-0000-0000306F0000}"/>
    <cellStyle name="Normal 57 3 2 2 2 5" xfId="8325" xr:uid="{00000000-0005-0000-0000-000099200000}"/>
    <cellStyle name="Normal 57 3 2 2 2 5 3" xfId="23425" xr:uid="{00000000-0005-0000-0000-0000975B0000}"/>
    <cellStyle name="Normal 57 3 2 2 2 7" xfId="18412" xr:uid="{00000000-0005-0000-0000-000002480000}"/>
    <cellStyle name="Normal 57 3 2 2 3" xfId="4108" xr:uid="{00000000-0005-0000-0000-00001F100000}"/>
    <cellStyle name="Normal 57 3 2 2 3 2" xfId="14181" xr:uid="{00000000-0005-0000-0000-000079370000}"/>
    <cellStyle name="Normal 57 3 2 2 3 2 3" xfId="29277" xr:uid="{00000000-0005-0000-0000-000073720000}"/>
    <cellStyle name="Normal 57 3 2 2 3 3" xfId="9161" xr:uid="{00000000-0005-0000-0000-0000DD230000}"/>
    <cellStyle name="Normal 57 3 2 2 3 3 3" xfId="24260" xr:uid="{00000000-0005-0000-0000-0000DA5E0000}"/>
    <cellStyle name="Normal 57 3 2 2 3 5" xfId="19247" xr:uid="{00000000-0005-0000-0000-0000454B0000}"/>
    <cellStyle name="Normal 57 3 2 2 4" xfId="5800" xr:uid="{00000000-0005-0000-0000-0000BC160000}"/>
    <cellStyle name="Normal 57 3 2 2 4 2" xfId="15852" xr:uid="{00000000-0005-0000-0000-0000003E0000}"/>
    <cellStyle name="Normal 57 3 2 2 4 3" xfId="10832" xr:uid="{00000000-0005-0000-0000-0000642A0000}"/>
    <cellStyle name="Normal 57 3 2 2 4 3 3" xfId="25931" xr:uid="{00000000-0005-0000-0000-000061650000}"/>
    <cellStyle name="Normal 57 3 2 2 4 5" xfId="20918" xr:uid="{00000000-0005-0000-0000-0000CC510000}"/>
    <cellStyle name="Normal 57 3 2 2 5" xfId="12510" xr:uid="{00000000-0005-0000-0000-0000F2300000}"/>
    <cellStyle name="Normal 57 3 2 2 5 3" xfId="27606" xr:uid="{00000000-0005-0000-0000-0000EC6B0000}"/>
    <cellStyle name="Normal 57 3 2 2 6" xfId="7489" xr:uid="{00000000-0005-0000-0000-0000551D0000}"/>
    <cellStyle name="Normal 57 3 2 2 6 3" xfId="22589" xr:uid="{00000000-0005-0000-0000-000053580000}"/>
    <cellStyle name="Normal 57 3 2 2 8" xfId="17576" xr:uid="{00000000-0005-0000-0000-0000BE440000}"/>
    <cellStyle name="Normal 57 3 2 3" xfId="2838" xr:uid="{00000000-0005-0000-0000-0000280B0000}"/>
    <cellStyle name="Normal 57 3 2 3 2" xfId="4527" xr:uid="{00000000-0005-0000-0000-0000C2110000}"/>
    <cellStyle name="Normal 57 3 2 3 2 2" xfId="14599" xr:uid="{00000000-0005-0000-0000-00001B390000}"/>
    <cellStyle name="Normal 57 3 2 3 2 2 3" xfId="29695" xr:uid="{00000000-0005-0000-0000-000015740000}"/>
    <cellStyle name="Normal 57 3 2 3 2 3" xfId="9579" xr:uid="{00000000-0005-0000-0000-00007F250000}"/>
    <cellStyle name="Normal 57 3 2 3 2 3 3" xfId="24678" xr:uid="{00000000-0005-0000-0000-00007C600000}"/>
    <cellStyle name="Normal 57 3 2 3 2 5" xfId="19665" xr:uid="{00000000-0005-0000-0000-0000E74C0000}"/>
    <cellStyle name="Normal 57 3 2 3 3" xfId="6218" xr:uid="{00000000-0005-0000-0000-00005E180000}"/>
    <cellStyle name="Normal 57 3 2 3 3 2" xfId="16270" xr:uid="{00000000-0005-0000-0000-0000A23F0000}"/>
    <cellStyle name="Normal 57 3 2 3 3 3" xfId="11250" xr:uid="{00000000-0005-0000-0000-0000062C0000}"/>
    <cellStyle name="Normal 57 3 2 3 3 3 3" xfId="26349" xr:uid="{00000000-0005-0000-0000-000003670000}"/>
    <cellStyle name="Normal 57 3 2 3 3 5" xfId="21336" xr:uid="{00000000-0005-0000-0000-00006E530000}"/>
    <cellStyle name="Normal 57 3 2 3 4" xfId="12928" xr:uid="{00000000-0005-0000-0000-000094320000}"/>
    <cellStyle name="Normal 57 3 2 3 4 3" xfId="28024" xr:uid="{00000000-0005-0000-0000-00008E6D0000}"/>
    <cellStyle name="Normal 57 3 2 3 5" xfId="7907" xr:uid="{00000000-0005-0000-0000-0000F71E0000}"/>
    <cellStyle name="Normal 57 3 2 3 5 3" xfId="23007" xr:uid="{00000000-0005-0000-0000-0000F5590000}"/>
    <cellStyle name="Normal 57 3 2 3 7" xfId="17994" xr:uid="{00000000-0005-0000-0000-000060460000}"/>
    <cellStyle name="Normal 57 3 2 4" xfId="3690" xr:uid="{00000000-0005-0000-0000-00007D0E0000}"/>
    <cellStyle name="Normal 57 3 2 4 2" xfId="13763" xr:uid="{00000000-0005-0000-0000-0000D7350000}"/>
    <cellStyle name="Normal 57 3 2 4 2 3" xfId="28859" xr:uid="{00000000-0005-0000-0000-0000D1700000}"/>
    <cellStyle name="Normal 57 3 2 4 3" xfId="8743" xr:uid="{00000000-0005-0000-0000-00003B220000}"/>
    <cellStyle name="Normal 57 3 2 4 3 3" xfId="23842" xr:uid="{00000000-0005-0000-0000-0000385D0000}"/>
    <cellStyle name="Normal 57 3 2 4 5" xfId="18829" xr:uid="{00000000-0005-0000-0000-0000A3490000}"/>
    <cellStyle name="Normal 57 3 2 5" xfId="5382" xr:uid="{00000000-0005-0000-0000-00001A150000}"/>
    <cellStyle name="Normal 57 3 2 5 2" xfId="15434" xr:uid="{00000000-0005-0000-0000-00005E3C0000}"/>
    <cellStyle name="Normal 57 3 2 5 2 3" xfId="30530" xr:uid="{00000000-0005-0000-0000-000058770000}"/>
    <cellStyle name="Normal 57 3 2 5 3" xfId="10414" xr:uid="{00000000-0005-0000-0000-0000C2280000}"/>
    <cellStyle name="Normal 57 3 2 5 3 3" xfId="25513" xr:uid="{00000000-0005-0000-0000-0000BF630000}"/>
    <cellStyle name="Normal 57 3 2 5 5" xfId="20500" xr:uid="{00000000-0005-0000-0000-00002A500000}"/>
    <cellStyle name="Normal 57 3 2 6" xfId="12092" xr:uid="{00000000-0005-0000-0000-0000502F0000}"/>
    <cellStyle name="Normal 57 3 2 6 3" xfId="27188" xr:uid="{00000000-0005-0000-0000-00004A6A0000}"/>
    <cellStyle name="Normal 57 3 2 7" xfId="7071" xr:uid="{00000000-0005-0000-0000-0000B31B0000}"/>
    <cellStyle name="Normal 57 3 2 7 3" xfId="22171" xr:uid="{00000000-0005-0000-0000-0000B1560000}"/>
    <cellStyle name="Normal 57 3 2 9" xfId="17158" xr:uid="{00000000-0005-0000-0000-00001C430000}"/>
    <cellStyle name="Normal 57 3 3" xfId="2209" xr:uid="{00000000-0005-0000-0000-0000B3080000}"/>
    <cellStyle name="Normal 57 3 3 2" xfId="3048" xr:uid="{00000000-0005-0000-0000-0000FA0B0000}"/>
    <cellStyle name="Normal 57 3 3 2 2" xfId="4737" xr:uid="{00000000-0005-0000-0000-000094120000}"/>
    <cellStyle name="Normal 57 3 3 2 2 2" xfId="14809" xr:uid="{00000000-0005-0000-0000-0000ED390000}"/>
    <cellStyle name="Normal 57 3 3 2 2 2 3" xfId="29905" xr:uid="{00000000-0005-0000-0000-0000E7740000}"/>
    <cellStyle name="Normal 57 3 3 2 2 3" xfId="9789" xr:uid="{00000000-0005-0000-0000-000051260000}"/>
    <cellStyle name="Normal 57 3 3 2 2 3 3" xfId="24888" xr:uid="{00000000-0005-0000-0000-00004E610000}"/>
    <cellStyle name="Normal 57 3 3 2 2 5" xfId="19875" xr:uid="{00000000-0005-0000-0000-0000B94D0000}"/>
    <cellStyle name="Normal 57 3 3 2 3" xfId="6428" xr:uid="{00000000-0005-0000-0000-000030190000}"/>
    <cellStyle name="Normal 57 3 3 2 3 2" xfId="16480" xr:uid="{00000000-0005-0000-0000-000074400000}"/>
    <cellStyle name="Normal 57 3 3 2 3 3" xfId="11460" xr:uid="{00000000-0005-0000-0000-0000D82C0000}"/>
    <cellStyle name="Normal 57 3 3 2 3 3 3" xfId="26559" xr:uid="{00000000-0005-0000-0000-0000D5670000}"/>
    <cellStyle name="Normal 57 3 3 2 3 5" xfId="21546" xr:uid="{00000000-0005-0000-0000-000040540000}"/>
    <cellStyle name="Normal 57 3 3 2 4" xfId="13138" xr:uid="{00000000-0005-0000-0000-000066330000}"/>
    <cellStyle name="Normal 57 3 3 2 4 3" xfId="28234" xr:uid="{00000000-0005-0000-0000-0000606E0000}"/>
    <cellStyle name="Normal 57 3 3 2 5" xfId="8117" xr:uid="{00000000-0005-0000-0000-0000C91F0000}"/>
    <cellStyle name="Normal 57 3 3 2 5 3" xfId="23217" xr:uid="{00000000-0005-0000-0000-0000C75A0000}"/>
    <cellStyle name="Normal 57 3 3 2 7" xfId="18204" xr:uid="{00000000-0005-0000-0000-000032470000}"/>
    <cellStyle name="Normal 57 3 3 3" xfId="3900" xr:uid="{00000000-0005-0000-0000-00004F0F0000}"/>
    <cellStyle name="Normal 57 3 3 3 2" xfId="13973" xr:uid="{00000000-0005-0000-0000-0000A9360000}"/>
    <cellStyle name="Normal 57 3 3 3 2 3" xfId="29069" xr:uid="{00000000-0005-0000-0000-0000A3710000}"/>
    <cellStyle name="Normal 57 3 3 3 3" xfId="8953" xr:uid="{00000000-0005-0000-0000-00000D230000}"/>
    <cellStyle name="Normal 57 3 3 3 3 3" xfId="24052" xr:uid="{00000000-0005-0000-0000-00000A5E0000}"/>
    <cellStyle name="Normal 57 3 3 3 5" xfId="19039" xr:uid="{00000000-0005-0000-0000-0000754A0000}"/>
    <cellStyle name="Normal 57 3 3 4" xfId="5592" xr:uid="{00000000-0005-0000-0000-0000EC150000}"/>
    <cellStyle name="Normal 57 3 3 4 2" xfId="15644" xr:uid="{00000000-0005-0000-0000-0000303D0000}"/>
    <cellStyle name="Normal 57 3 3 4 2 3" xfId="30740" xr:uid="{00000000-0005-0000-0000-00002A780000}"/>
    <cellStyle name="Normal 57 3 3 4 3" xfId="10624" xr:uid="{00000000-0005-0000-0000-000094290000}"/>
    <cellStyle name="Normal 57 3 3 4 3 3" xfId="25723" xr:uid="{00000000-0005-0000-0000-000091640000}"/>
    <cellStyle name="Normal 57 3 3 4 5" xfId="20710" xr:uid="{00000000-0005-0000-0000-0000FC500000}"/>
    <cellStyle name="Normal 57 3 3 5" xfId="12302" xr:uid="{00000000-0005-0000-0000-000022300000}"/>
    <cellStyle name="Normal 57 3 3 5 3" xfId="27398" xr:uid="{00000000-0005-0000-0000-00001C6B0000}"/>
    <cellStyle name="Normal 57 3 3 6" xfId="7281" xr:uid="{00000000-0005-0000-0000-0000851C0000}"/>
    <cellStyle name="Normal 57 3 3 6 3" xfId="22381" xr:uid="{00000000-0005-0000-0000-000083570000}"/>
    <cellStyle name="Normal 57 3 3 8" xfId="17368" xr:uid="{00000000-0005-0000-0000-0000EE430000}"/>
    <cellStyle name="Normal 57 3 4" xfId="2630" xr:uid="{00000000-0005-0000-0000-0000580A0000}"/>
    <cellStyle name="Normal 57 3 4 2" xfId="4319" xr:uid="{00000000-0005-0000-0000-0000F2100000}"/>
    <cellStyle name="Normal 57 3 4 2 2" xfId="14391" xr:uid="{00000000-0005-0000-0000-00004B380000}"/>
    <cellStyle name="Normal 57 3 4 2 2 3" xfId="29487" xr:uid="{00000000-0005-0000-0000-000045730000}"/>
    <cellStyle name="Normal 57 3 4 2 3" xfId="9371" xr:uid="{00000000-0005-0000-0000-0000AF240000}"/>
    <cellStyle name="Normal 57 3 4 2 3 3" xfId="24470" xr:uid="{00000000-0005-0000-0000-0000AC5F0000}"/>
    <cellStyle name="Normal 57 3 4 2 5" xfId="19457" xr:uid="{00000000-0005-0000-0000-0000174C0000}"/>
    <cellStyle name="Normal 57 3 4 3" xfId="6010" xr:uid="{00000000-0005-0000-0000-00008E170000}"/>
    <cellStyle name="Normal 57 3 4 3 2" xfId="16062" xr:uid="{00000000-0005-0000-0000-0000D23E0000}"/>
    <cellStyle name="Normal 57 3 4 3 3" xfId="11042" xr:uid="{00000000-0005-0000-0000-0000362B0000}"/>
    <cellStyle name="Normal 57 3 4 3 3 3" xfId="26141" xr:uid="{00000000-0005-0000-0000-000033660000}"/>
    <cellStyle name="Normal 57 3 4 3 5" xfId="21128" xr:uid="{00000000-0005-0000-0000-00009E520000}"/>
    <cellStyle name="Normal 57 3 4 4" xfId="12720" xr:uid="{00000000-0005-0000-0000-0000C4310000}"/>
    <cellStyle name="Normal 57 3 4 4 3" xfId="27816" xr:uid="{00000000-0005-0000-0000-0000BE6C0000}"/>
    <cellStyle name="Normal 57 3 4 5" xfId="7699" xr:uid="{00000000-0005-0000-0000-0000271E0000}"/>
    <cellStyle name="Normal 57 3 4 5 3" xfId="22799" xr:uid="{00000000-0005-0000-0000-000025590000}"/>
    <cellStyle name="Normal 57 3 4 7" xfId="17786" xr:uid="{00000000-0005-0000-0000-000090450000}"/>
    <cellStyle name="Normal 57 3 5" xfId="3482" xr:uid="{00000000-0005-0000-0000-0000AD0D0000}"/>
    <cellStyle name="Normal 57 3 5 2" xfId="13555" xr:uid="{00000000-0005-0000-0000-000007350000}"/>
    <cellStyle name="Normal 57 3 5 2 3" xfId="28651" xr:uid="{00000000-0005-0000-0000-000001700000}"/>
    <cellStyle name="Normal 57 3 5 3" xfId="8535" xr:uid="{00000000-0005-0000-0000-00006B210000}"/>
    <cellStyle name="Normal 57 3 5 3 3" xfId="23634" xr:uid="{00000000-0005-0000-0000-0000685C0000}"/>
    <cellStyle name="Normal 57 3 5 5" xfId="18621" xr:uid="{00000000-0005-0000-0000-0000D3480000}"/>
    <cellStyle name="Normal 57 3 6" xfId="5174" xr:uid="{00000000-0005-0000-0000-00004A140000}"/>
    <cellStyle name="Normal 57 3 6 2" xfId="15226" xr:uid="{00000000-0005-0000-0000-00008E3B0000}"/>
    <cellStyle name="Normal 57 3 6 2 3" xfId="30322" xr:uid="{00000000-0005-0000-0000-000088760000}"/>
    <cellStyle name="Normal 57 3 6 3" xfId="10206" xr:uid="{00000000-0005-0000-0000-0000F2270000}"/>
    <cellStyle name="Normal 57 3 6 3 3" xfId="25305" xr:uid="{00000000-0005-0000-0000-0000EF620000}"/>
    <cellStyle name="Normal 57 3 6 5" xfId="20292" xr:uid="{00000000-0005-0000-0000-00005A4F0000}"/>
    <cellStyle name="Normal 57 3 7" xfId="11884" xr:uid="{00000000-0005-0000-0000-0000802E0000}"/>
    <cellStyle name="Normal 57 3 7 3" xfId="26980" xr:uid="{00000000-0005-0000-0000-00007A690000}"/>
    <cellStyle name="Normal 57 3 8" xfId="6863" xr:uid="{00000000-0005-0000-0000-0000E31A0000}"/>
    <cellStyle name="Normal 57 3 8 3" xfId="21963" xr:uid="{00000000-0005-0000-0000-0000E1550000}"/>
    <cellStyle name="Normal 57 4" xfId="1890" xr:uid="{00000000-0005-0000-0000-000074070000}"/>
    <cellStyle name="Normal 57 4 2" xfId="2313" xr:uid="{00000000-0005-0000-0000-00001B090000}"/>
    <cellStyle name="Normal 57 4 2 2" xfId="3152" xr:uid="{00000000-0005-0000-0000-0000620C0000}"/>
    <cellStyle name="Normal 57 4 2 2 2" xfId="4841" xr:uid="{00000000-0005-0000-0000-0000FC120000}"/>
    <cellStyle name="Normal 57 4 2 2 2 2" xfId="14913" xr:uid="{00000000-0005-0000-0000-0000553A0000}"/>
    <cellStyle name="Normal 57 4 2 2 2 2 3" xfId="30009" xr:uid="{00000000-0005-0000-0000-00004F750000}"/>
    <cellStyle name="Normal 57 4 2 2 2 3" xfId="9893" xr:uid="{00000000-0005-0000-0000-0000B9260000}"/>
    <cellStyle name="Normal 57 4 2 2 2 3 3" xfId="24992" xr:uid="{00000000-0005-0000-0000-0000B6610000}"/>
    <cellStyle name="Normal 57 4 2 2 2 5" xfId="19979" xr:uid="{00000000-0005-0000-0000-0000214E0000}"/>
    <cellStyle name="Normal 57 4 2 2 3" xfId="6532" xr:uid="{00000000-0005-0000-0000-000098190000}"/>
    <cellStyle name="Normal 57 4 2 2 3 2" xfId="16584" xr:uid="{00000000-0005-0000-0000-0000DC400000}"/>
    <cellStyle name="Normal 57 4 2 2 3 3" xfId="11564" xr:uid="{00000000-0005-0000-0000-0000402D0000}"/>
    <cellStyle name="Normal 57 4 2 2 3 3 3" xfId="26663" xr:uid="{00000000-0005-0000-0000-00003D680000}"/>
    <cellStyle name="Normal 57 4 2 2 3 5" xfId="21650" xr:uid="{00000000-0005-0000-0000-0000A8540000}"/>
    <cellStyle name="Normal 57 4 2 2 4" xfId="13242" xr:uid="{00000000-0005-0000-0000-0000CE330000}"/>
    <cellStyle name="Normal 57 4 2 2 4 3" xfId="28338" xr:uid="{00000000-0005-0000-0000-0000C86E0000}"/>
    <cellStyle name="Normal 57 4 2 2 5" xfId="8221" xr:uid="{00000000-0005-0000-0000-000031200000}"/>
    <cellStyle name="Normal 57 4 2 2 5 3" xfId="23321" xr:uid="{00000000-0005-0000-0000-00002F5B0000}"/>
    <cellStyle name="Normal 57 4 2 2 7" xfId="18308" xr:uid="{00000000-0005-0000-0000-00009A470000}"/>
    <cellStyle name="Normal 57 4 2 3" xfId="4004" xr:uid="{00000000-0005-0000-0000-0000B70F0000}"/>
    <cellStyle name="Normal 57 4 2 3 2" xfId="14077" xr:uid="{00000000-0005-0000-0000-000011370000}"/>
    <cellStyle name="Normal 57 4 2 3 2 3" xfId="29173" xr:uid="{00000000-0005-0000-0000-00000B720000}"/>
    <cellStyle name="Normal 57 4 2 3 3" xfId="9057" xr:uid="{00000000-0005-0000-0000-000075230000}"/>
    <cellStyle name="Normal 57 4 2 3 3 3" xfId="24156" xr:uid="{00000000-0005-0000-0000-0000725E0000}"/>
    <cellStyle name="Normal 57 4 2 3 5" xfId="19143" xr:uid="{00000000-0005-0000-0000-0000DD4A0000}"/>
    <cellStyle name="Normal 57 4 2 4" xfId="5696" xr:uid="{00000000-0005-0000-0000-000054160000}"/>
    <cellStyle name="Normal 57 4 2 4 2" xfId="15748" xr:uid="{00000000-0005-0000-0000-0000983D0000}"/>
    <cellStyle name="Normal 57 4 2 4 2 3" xfId="30844" xr:uid="{00000000-0005-0000-0000-000092780000}"/>
    <cellStyle name="Normal 57 4 2 4 3" xfId="10728" xr:uid="{00000000-0005-0000-0000-0000FC290000}"/>
    <cellStyle name="Normal 57 4 2 4 3 3" xfId="25827" xr:uid="{00000000-0005-0000-0000-0000F9640000}"/>
    <cellStyle name="Normal 57 4 2 4 5" xfId="20814" xr:uid="{00000000-0005-0000-0000-000064510000}"/>
    <cellStyle name="Normal 57 4 2 5" xfId="12406" xr:uid="{00000000-0005-0000-0000-00008A300000}"/>
    <cellStyle name="Normal 57 4 2 5 3" xfId="27502" xr:uid="{00000000-0005-0000-0000-0000846B0000}"/>
    <cellStyle name="Normal 57 4 2 6" xfId="7385" xr:uid="{00000000-0005-0000-0000-0000ED1C0000}"/>
    <cellStyle name="Normal 57 4 2 6 3" xfId="22485" xr:uid="{00000000-0005-0000-0000-0000EB570000}"/>
    <cellStyle name="Normal 57 4 2 8" xfId="17472" xr:uid="{00000000-0005-0000-0000-000056440000}"/>
    <cellStyle name="Normal 57 4 3" xfId="2734" xr:uid="{00000000-0005-0000-0000-0000C00A0000}"/>
    <cellStyle name="Normal 57 4 3 2" xfId="4423" xr:uid="{00000000-0005-0000-0000-00005A110000}"/>
    <cellStyle name="Normal 57 4 3 2 2" xfId="14495" xr:uid="{00000000-0005-0000-0000-0000B3380000}"/>
    <cellStyle name="Normal 57 4 3 2 2 3" xfId="29591" xr:uid="{00000000-0005-0000-0000-0000AD730000}"/>
    <cellStyle name="Normal 57 4 3 2 3" xfId="9475" xr:uid="{00000000-0005-0000-0000-000017250000}"/>
    <cellStyle name="Normal 57 4 3 2 3 3" xfId="24574" xr:uid="{00000000-0005-0000-0000-000014600000}"/>
    <cellStyle name="Normal 57 4 3 2 5" xfId="19561" xr:uid="{00000000-0005-0000-0000-00007F4C0000}"/>
    <cellStyle name="Normal 57 4 3 3" xfId="6114" xr:uid="{00000000-0005-0000-0000-0000F6170000}"/>
    <cellStyle name="Normal 57 4 3 3 2" xfId="16166" xr:uid="{00000000-0005-0000-0000-00003A3F0000}"/>
    <cellStyle name="Normal 57 4 3 3 3" xfId="11146" xr:uid="{00000000-0005-0000-0000-00009E2B0000}"/>
    <cellStyle name="Normal 57 4 3 3 3 3" xfId="26245" xr:uid="{00000000-0005-0000-0000-00009B660000}"/>
    <cellStyle name="Normal 57 4 3 3 5" xfId="21232" xr:uid="{00000000-0005-0000-0000-000006530000}"/>
    <cellStyle name="Normal 57 4 3 4" xfId="12824" xr:uid="{00000000-0005-0000-0000-00002C320000}"/>
    <cellStyle name="Normal 57 4 3 4 3" xfId="27920" xr:uid="{00000000-0005-0000-0000-0000266D0000}"/>
    <cellStyle name="Normal 57 4 3 5" xfId="7803" xr:uid="{00000000-0005-0000-0000-00008F1E0000}"/>
    <cellStyle name="Normal 57 4 3 5 3" xfId="22903" xr:uid="{00000000-0005-0000-0000-00008D590000}"/>
    <cellStyle name="Normal 57 4 3 7" xfId="17890" xr:uid="{00000000-0005-0000-0000-0000F8450000}"/>
    <cellStyle name="Normal 57 4 4" xfId="3586" xr:uid="{00000000-0005-0000-0000-0000150E0000}"/>
    <cellStyle name="Normal 57 4 4 2" xfId="13659" xr:uid="{00000000-0005-0000-0000-00006F350000}"/>
    <cellStyle name="Normal 57 4 4 2 3" xfId="28755" xr:uid="{00000000-0005-0000-0000-000069700000}"/>
    <cellStyle name="Normal 57 4 4 3" xfId="8639" xr:uid="{00000000-0005-0000-0000-0000D3210000}"/>
    <cellStyle name="Normal 57 4 4 3 3" xfId="23738" xr:uid="{00000000-0005-0000-0000-0000D05C0000}"/>
    <cellStyle name="Normal 57 4 4 5" xfId="18725" xr:uid="{00000000-0005-0000-0000-00003B490000}"/>
    <cellStyle name="Normal 57 4 5" xfId="5278" xr:uid="{00000000-0005-0000-0000-0000B2140000}"/>
    <cellStyle name="Normal 57 4 5 2" xfId="15330" xr:uid="{00000000-0005-0000-0000-0000F63B0000}"/>
    <cellStyle name="Normal 57 4 5 2 3" xfId="30426" xr:uid="{00000000-0005-0000-0000-0000F0760000}"/>
    <cellStyle name="Normal 57 4 5 3" xfId="10310" xr:uid="{00000000-0005-0000-0000-00005A280000}"/>
    <cellStyle name="Normal 57 4 5 3 3" xfId="25409" xr:uid="{00000000-0005-0000-0000-000057630000}"/>
    <cellStyle name="Normal 57 4 5 5" xfId="20396" xr:uid="{00000000-0005-0000-0000-0000C24F0000}"/>
    <cellStyle name="Normal 57 4 6" xfId="11988" xr:uid="{00000000-0005-0000-0000-0000E82E0000}"/>
    <cellStyle name="Normal 57 4 6 3" xfId="27084" xr:uid="{00000000-0005-0000-0000-0000E2690000}"/>
    <cellStyle name="Normal 57 4 7" xfId="6967" xr:uid="{00000000-0005-0000-0000-00004B1B0000}"/>
    <cellStyle name="Normal 57 4 7 3" xfId="22067" xr:uid="{00000000-0005-0000-0000-000049560000}"/>
    <cellStyle name="Normal 57 4 9" xfId="17054" xr:uid="{00000000-0005-0000-0000-0000B4420000}"/>
    <cellStyle name="Normal 57 5" xfId="2103" xr:uid="{00000000-0005-0000-0000-000049080000}"/>
    <cellStyle name="Normal 57 5 2" xfId="2944" xr:uid="{00000000-0005-0000-0000-0000920B0000}"/>
    <cellStyle name="Normal 57 5 2 2" xfId="4633" xr:uid="{00000000-0005-0000-0000-00002C120000}"/>
    <cellStyle name="Normal 57 5 2 2 2" xfId="14705" xr:uid="{00000000-0005-0000-0000-000085390000}"/>
    <cellStyle name="Normal 57 5 2 2 2 3" xfId="29801" xr:uid="{00000000-0005-0000-0000-00007F740000}"/>
    <cellStyle name="Normal 57 5 2 2 3" xfId="9685" xr:uid="{00000000-0005-0000-0000-0000E9250000}"/>
    <cellStyle name="Normal 57 5 2 2 3 3" xfId="24784" xr:uid="{00000000-0005-0000-0000-0000E6600000}"/>
    <cellStyle name="Normal 57 5 2 2 5" xfId="19771" xr:uid="{00000000-0005-0000-0000-0000514D0000}"/>
    <cellStyle name="Normal 57 5 2 3" xfId="6324" xr:uid="{00000000-0005-0000-0000-0000C8180000}"/>
    <cellStyle name="Normal 57 5 2 3 2" xfId="16376" xr:uid="{00000000-0005-0000-0000-00000C400000}"/>
    <cellStyle name="Normal 57 5 2 3 3" xfId="11356" xr:uid="{00000000-0005-0000-0000-0000702C0000}"/>
    <cellStyle name="Normal 57 5 2 3 3 3" xfId="26455" xr:uid="{00000000-0005-0000-0000-00006D670000}"/>
    <cellStyle name="Normal 57 5 2 3 5" xfId="21442" xr:uid="{00000000-0005-0000-0000-0000D8530000}"/>
    <cellStyle name="Normal 57 5 2 4" xfId="13034" xr:uid="{00000000-0005-0000-0000-0000FE320000}"/>
    <cellStyle name="Normal 57 5 2 4 3" xfId="28130" xr:uid="{00000000-0005-0000-0000-0000F86D0000}"/>
    <cellStyle name="Normal 57 5 2 5" xfId="8013" xr:uid="{00000000-0005-0000-0000-0000611F0000}"/>
    <cellStyle name="Normal 57 5 2 5 3" xfId="23113" xr:uid="{00000000-0005-0000-0000-00005F5A0000}"/>
    <cellStyle name="Normal 57 5 2 7" xfId="18100" xr:uid="{00000000-0005-0000-0000-0000CA460000}"/>
    <cellStyle name="Normal 57 5 3" xfId="3796" xr:uid="{00000000-0005-0000-0000-0000E70E0000}"/>
    <cellStyle name="Normal 57 5 3 2" xfId="13869" xr:uid="{00000000-0005-0000-0000-000041360000}"/>
    <cellStyle name="Normal 57 5 3 2 3" xfId="28965" xr:uid="{00000000-0005-0000-0000-00003B710000}"/>
    <cellStyle name="Normal 57 5 3 3" xfId="8849" xr:uid="{00000000-0005-0000-0000-0000A5220000}"/>
    <cellStyle name="Normal 57 5 3 3 3" xfId="23948" xr:uid="{00000000-0005-0000-0000-0000A25D0000}"/>
    <cellStyle name="Normal 57 5 3 5" xfId="18935" xr:uid="{00000000-0005-0000-0000-00000D4A0000}"/>
    <cellStyle name="Normal 57 5 4" xfId="5488" xr:uid="{00000000-0005-0000-0000-000084150000}"/>
    <cellStyle name="Normal 57 5 4 2" xfId="15540" xr:uid="{00000000-0005-0000-0000-0000C83C0000}"/>
    <cellStyle name="Normal 57 5 4 2 3" xfId="30636" xr:uid="{00000000-0005-0000-0000-0000C2770000}"/>
    <cellStyle name="Normal 57 5 4 3" xfId="10520" xr:uid="{00000000-0005-0000-0000-00002C290000}"/>
    <cellStyle name="Normal 57 5 4 3 3" xfId="25619" xr:uid="{00000000-0005-0000-0000-000029640000}"/>
    <cellStyle name="Normal 57 5 4 5" xfId="20606" xr:uid="{00000000-0005-0000-0000-000094500000}"/>
    <cellStyle name="Normal 57 5 5" xfId="12198" xr:uid="{00000000-0005-0000-0000-0000BA2F0000}"/>
    <cellStyle name="Normal 57 5 5 3" xfId="27294" xr:uid="{00000000-0005-0000-0000-0000B46A0000}"/>
    <cellStyle name="Normal 57 5 6" xfId="7177" xr:uid="{00000000-0005-0000-0000-00001D1C0000}"/>
    <cellStyle name="Normal 57 5 6 3" xfId="22277" xr:uid="{00000000-0005-0000-0000-00001B570000}"/>
    <cellStyle name="Normal 57 5 8" xfId="17264" xr:uid="{00000000-0005-0000-0000-000086430000}"/>
    <cellStyle name="Normal 57 6" xfId="2524" xr:uid="{00000000-0005-0000-0000-0000EE090000}"/>
    <cellStyle name="Normal 57 6 2" xfId="4215" xr:uid="{00000000-0005-0000-0000-00008A100000}"/>
    <cellStyle name="Normal 57 6 2 2" xfId="14287" xr:uid="{00000000-0005-0000-0000-0000E3370000}"/>
    <cellStyle name="Normal 57 6 2 2 3" xfId="29383" xr:uid="{00000000-0005-0000-0000-0000DD720000}"/>
    <cellStyle name="Normal 57 6 2 3" xfId="9267" xr:uid="{00000000-0005-0000-0000-000047240000}"/>
    <cellStyle name="Normal 57 6 2 3 3" xfId="24366" xr:uid="{00000000-0005-0000-0000-0000445F0000}"/>
    <cellStyle name="Normal 57 6 2 5" xfId="19353" xr:uid="{00000000-0005-0000-0000-0000AF4B0000}"/>
    <cellStyle name="Normal 57 6 3" xfId="5906" xr:uid="{00000000-0005-0000-0000-000026170000}"/>
    <cellStyle name="Normal 57 6 3 2" xfId="15958" xr:uid="{00000000-0005-0000-0000-00006A3E0000}"/>
    <cellStyle name="Normal 57 6 3 3" xfId="10938" xr:uid="{00000000-0005-0000-0000-0000CE2A0000}"/>
    <cellStyle name="Normal 57 6 3 3 3" xfId="26037" xr:uid="{00000000-0005-0000-0000-0000CB650000}"/>
    <cellStyle name="Normal 57 6 3 5" xfId="21024" xr:uid="{00000000-0005-0000-0000-000036520000}"/>
    <cellStyle name="Normal 57 6 4" xfId="12616" xr:uid="{00000000-0005-0000-0000-00005C310000}"/>
    <cellStyle name="Normal 57 6 4 3" xfId="27712" xr:uid="{00000000-0005-0000-0000-0000566C0000}"/>
    <cellStyle name="Normal 57 6 5" xfId="7595" xr:uid="{00000000-0005-0000-0000-0000BF1D0000}"/>
    <cellStyle name="Normal 57 6 5 3" xfId="22695" xr:uid="{00000000-0005-0000-0000-0000BD580000}"/>
    <cellStyle name="Normal 57 6 7" xfId="17682" xr:uid="{00000000-0005-0000-0000-000028450000}"/>
    <cellStyle name="Normal 57 7" xfId="3374" xr:uid="{00000000-0005-0000-0000-0000410D0000}"/>
    <cellStyle name="Normal 57 7 2" xfId="13451" xr:uid="{00000000-0005-0000-0000-00009F340000}"/>
    <cellStyle name="Normal 57 7 2 3" xfId="28547" xr:uid="{00000000-0005-0000-0000-0000996F0000}"/>
    <cellStyle name="Normal 57 7 3" xfId="8431" xr:uid="{00000000-0005-0000-0000-000003210000}"/>
    <cellStyle name="Normal 57 7 3 3" xfId="23530" xr:uid="{00000000-0005-0000-0000-0000005C0000}"/>
    <cellStyle name="Normal 57 7 5" xfId="18517" xr:uid="{00000000-0005-0000-0000-00006B480000}"/>
    <cellStyle name="Normal 57 8" xfId="5067" xr:uid="{00000000-0005-0000-0000-0000DF130000}"/>
    <cellStyle name="Normal 57 8 2" xfId="15122" xr:uid="{00000000-0005-0000-0000-0000263B0000}"/>
    <cellStyle name="Normal 57 8 2 3" xfId="30218" xr:uid="{00000000-0005-0000-0000-000020760000}"/>
    <cellStyle name="Normal 57 8 3" xfId="10102" xr:uid="{00000000-0005-0000-0000-00008A270000}"/>
    <cellStyle name="Normal 57 8 3 3" xfId="25201" xr:uid="{00000000-0005-0000-0000-000087620000}"/>
    <cellStyle name="Normal 57 8 5" xfId="20188" xr:uid="{00000000-0005-0000-0000-0000F24E0000}"/>
    <cellStyle name="Normal 57 9" xfId="11778" xr:uid="{00000000-0005-0000-0000-0000162E0000}"/>
    <cellStyle name="Normal 57 9 3" xfId="26876" xr:uid="{00000000-0005-0000-0000-000012690000}"/>
    <cellStyle name="Normal 58" xfId="1442" xr:uid="{00000000-0005-0000-0000-0000B3050000}"/>
    <cellStyle name="Normal 59" xfId="1443" xr:uid="{00000000-0005-0000-0000-0000B4050000}"/>
    <cellStyle name="Normal 6" xfId="132" xr:uid="{00000000-0005-0000-0000-000084000000}"/>
    <cellStyle name="Normal 6 11" xfId="958" xr:uid="{00000000-0005-0000-0000-0000CD030000}"/>
    <cellStyle name="Normal 6 12" xfId="404" xr:uid="{00000000-0005-0000-0000-00009C010000}"/>
    <cellStyle name="Normal 6 2" xfId="646" xr:uid="{00000000-0005-0000-0000-000092020000}"/>
    <cellStyle name="Normal 6 2 10" xfId="2073" xr:uid="{00000000-0005-0000-0000-00002B080000}"/>
    <cellStyle name="Normal 6 2 10 2" xfId="2914" xr:uid="{00000000-0005-0000-0000-0000740B0000}"/>
    <cellStyle name="Normal 6 2 10 2 2" xfId="4603" xr:uid="{00000000-0005-0000-0000-00000E120000}"/>
    <cellStyle name="Normal 6 2 10 2 2 2" xfId="14675" xr:uid="{00000000-0005-0000-0000-000067390000}"/>
    <cellStyle name="Normal 6 2 10 2 2 2 3" xfId="29771" xr:uid="{00000000-0005-0000-0000-000061740000}"/>
    <cellStyle name="Normal 6 2 10 2 2 3" xfId="9655" xr:uid="{00000000-0005-0000-0000-0000CB250000}"/>
    <cellStyle name="Normal 6 2 10 2 2 3 3" xfId="24754" xr:uid="{00000000-0005-0000-0000-0000C8600000}"/>
    <cellStyle name="Normal 6 2 10 2 2 5" xfId="19741" xr:uid="{00000000-0005-0000-0000-0000334D0000}"/>
    <cellStyle name="Normal 6 2 10 2 3" xfId="6294" xr:uid="{00000000-0005-0000-0000-0000AA180000}"/>
    <cellStyle name="Normal 6 2 10 2 3 2" xfId="16346" xr:uid="{00000000-0005-0000-0000-0000EE3F0000}"/>
    <cellStyle name="Normal 6 2 10 2 3 3" xfId="11326" xr:uid="{00000000-0005-0000-0000-0000522C0000}"/>
    <cellStyle name="Normal 6 2 10 2 3 3 3" xfId="26425" xr:uid="{00000000-0005-0000-0000-00004F670000}"/>
    <cellStyle name="Normal 6 2 10 2 3 5" xfId="21412" xr:uid="{00000000-0005-0000-0000-0000BA530000}"/>
    <cellStyle name="Normal 6 2 10 2 4" xfId="13004" xr:uid="{00000000-0005-0000-0000-0000E0320000}"/>
    <cellStyle name="Normal 6 2 10 2 4 3" xfId="28100" xr:uid="{00000000-0005-0000-0000-0000DA6D0000}"/>
    <cellStyle name="Normal 6 2 10 2 5" xfId="7983" xr:uid="{00000000-0005-0000-0000-0000431F0000}"/>
    <cellStyle name="Normal 6 2 10 2 5 3" xfId="23083" xr:uid="{00000000-0005-0000-0000-0000415A0000}"/>
    <cellStyle name="Normal 6 2 10 2 7" xfId="18070" xr:uid="{00000000-0005-0000-0000-0000AC460000}"/>
    <cellStyle name="Normal 6 2 10 3" xfId="3766" xr:uid="{00000000-0005-0000-0000-0000C90E0000}"/>
    <cellStyle name="Normal 6 2 10 3 2" xfId="13839" xr:uid="{00000000-0005-0000-0000-000023360000}"/>
    <cellStyle name="Normal 6 2 10 3 2 3" xfId="28935" xr:uid="{00000000-0005-0000-0000-00001D710000}"/>
    <cellStyle name="Normal 6 2 10 3 3" xfId="8819" xr:uid="{00000000-0005-0000-0000-000087220000}"/>
    <cellStyle name="Normal 6 2 10 3 3 3" xfId="23918" xr:uid="{00000000-0005-0000-0000-0000845D0000}"/>
    <cellStyle name="Normal 6 2 10 3 5" xfId="18905" xr:uid="{00000000-0005-0000-0000-0000EF490000}"/>
    <cellStyle name="Normal 6 2 10 4" xfId="5458" xr:uid="{00000000-0005-0000-0000-000066150000}"/>
    <cellStyle name="Normal 6 2 10 4 2" xfId="15510" xr:uid="{00000000-0005-0000-0000-0000AA3C0000}"/>
    <cellStyle name="Normal 6 2 10 4 2 3" xfId="30606" xr:uid="{00000000-0005-0000-0000-0000A4770000}"/>
    <cellStyle name="Normal 6 2 10 4 3" xfId="10490" xr:uid="{00000000-0005-0000-0000-00000E290000}"/>
    <cellStyle name="Normal 6 2 10 4 3 3" xfId="25589" xr:uid="{00000000-0005-0000-0000-00000B640000}"/>
    <cellStyle name="Normal 6 2 10 4 5" xfId="20576" xr:uid="{00000000-0005-0000-0000-000076500000}"/>
    <cellStyle name="Normal 6 2 10 5" xfId="12168" xr:uid="{00000000-0005-0000-0000-00009C2F0000}"/>
    <cellStyle name="Normal 6 2 10 5 3" xfId="27264" xr:uid="{00000000-0005-0000-0000-0000966A0000}"/>
    <cellStyle name="Normal 6 2 10 6" xfId="7147" xr:uid="{00000000-0005-0000-0000-0000FF1B0000}"/>
    <cellStyle name="Normal 6 2 10 6 3" xfId="22247" xr:uid="{00000000-0005-0000-0000-0000FD560000}"/>
    <cellStyle name="Normal 6 2 10 8" xfId="17234" xr:uid="{00000000-0005-0000-0000-000068430000}"/>
    <cellStyle name="Normal 6 2 11" xfId="2494" xr:uid="{00000000-0005-0000-0000-0000D0090000}"/>
    <cellStyle name="Normal 6 2 11 2" xfId="4185" xr:uid="{00000000-0005-0000-0000-00006C100000}"/>
    <cellStyle name="Normal 6 2 11 2 2" xfId="14257" xr:uid="{00000000-0005-0000-0000-0000C5370000}"/>
    <cellStyle name="Normal 6 2 11 2 2 3" xfId="29353" xr:uid="{00000000-0005-0000-0000-0000BF720000}"/>
    <cellStyle name="Normal 6 2 11 2 3" xfId="9237" xr:uid="{00000000-0005-0000-0000-000029240000}"/>
    <cellStyle name="Normal 6 2 11 2 3 3" xfId="24336" xr:uid="{00000000-0005-0000-0000-0000265F0000}"/>
    <cellStyle name="Normal 6 2 11 2 5" xfId="19323" xr:uid="{00000000-0005-0000-0000-0000914B0000}"/>
    <cellStyle name="Normal 6 2 11 3" xfId="5876" xr:uid="{00000000-0005-0000-0000-000008170000}"/>
    <cellStyle name="Normal 6 2 11 3 2" xfId="15928" xr:uid="{00000000-0005-0000-0000-00004C3E0000}"/>
    <cellStyle name="Normal 6 2 11 3 3" xfId="10908" xr:uid="{00000000-0005-0000-0000-0000B02A0000}"/>
    <cellStyle name="Normal 6 2 11 3 3 3" xfId="26007" xr:uid="{00000000-0005-0000-0000-0000AD650000}"/>
    <cellStyle name="Normal 6 2 11 3 5" xfId="20994" xr:uid="{00000000-0005-0000-0000-000018520000}"/>
    <cellStyle name="Normal 6 2 11 4" xfId="12586" xr:uid="{00000000-0005-0000-0000-00003E310000}"/>
    <cellStyle name="Normal 6 2 11 4 3" xfId="27682" xr:uid="{00000000-0005-0000-0000-0000386C0000}"/>
    <cellStyle name="Normal 6 2 11 5" xfId="7565" xr:uid="{00000000-0005-0000-0000-0000A11D0000}"/>
    <cellStyle name="Normal 6 2 11 5 3" xfId="22665" xr:uid="{00000000-0005-0000-0000-00009F580000}"/>
    <cellStyle name="Normal 6 2 11 7" xfId="17652" xr:uid="{00000000-0005-0000-0000-00000A450000}"/>
    <cellStyle name="Normal 6 2 12" xfId="3342" xr:uid="{00000000-0005-0000-0000-0000210D0000}"/>
    <cellStyle name="Normal 6 2 12 2" xfId="13421" xr:uid="{00000000-0005-0000-0000-000081340000}"/>
    <cellStyle name="Normal 6 2 12 2 3" xfId="28517" xr:uid="{00000000-0005-0000-0000-00007B6F0000}"/>
    <cellStyle name="Normal 6 2 12 3" xfId="8401" xr:uid="{00000000-0005-0000-0000-0000E5200000}"/>
    <cellStyle name="Normal 6 2 12 3 3" xfId="23500" xr:uid="{00000000-0005-0000-0000-0000E25B0000}"/>
    <cellStyle name="Normal 6 2 12 5" xfId="18487" xr:uid="{00000000-0005-0000-0000-00004D480000}"/>
    <cellStyle name="Normal 6 2 13" xfId="5036" xr:uid="{00000000-0005-0000-0000-0000C0130000}"/>
    <cellStyle name="Normal 6 2 13 2" xfId="15092" xr:uid="{00000000-0005-0000-0000-0000083B0000}"/>
    <cellStyle name="Normal 6 2 13 2 3" xfId="30188" xr:uid="{00000000-0005-0000-0000-000002760000}"/>
    <cellStyle name="Normal 6 2 13 3" xfId="10072" xr:uid="{00000000-0005-0000-0000-00006C270000}"/>
    <cellStyle name="Normal 6 2 13 3 3" xfId="25171" xr:uid="{00000000-0005-0000-0000-000069620000}"/>
    <cellStyle name="Normal 6 2 13 5" xfId="20158" xr:uid="{00000000-0005-0000-0000-0000D44E0000}"/>
    <cellStyle name="Normal 6 2 14" xfId="11748" xr:uid="{00000000-0005-0000-0000-0000F82D0000}"/>
    <cellStyle name="Normal 6 2 14 3" xfId="26846" xr:uid="{00000000-0005-0000-0000-0000F4680000}"/>
    <cellStyle name="Normal 6 2 15" xfId="6726" xr:uid="{00000000-0005-0000-0000-00005A1A0000}"/>
    <cellStyle name="Normal 6 2 15 3" xfId="21829" xr:uid="{00000000-0005-0000-0000-00005B550000}"/>
    <cellStyle name="Normal 6 2 17" xfId="16814" xr:uid="{00000000-0005-0000-0000-0000C4410000}"/>
    <cellStyle name="Normal 6 2 18" xfId="1147" xr:uid="{00000000-0005-0000-0000-00008A040000}"/>
    <cellStyle name="Normal 6 2 2" xfId="650" xr:uid="{00000000-0005-0000-0000-000096020000}"/>
    <cellStyle name="Normal 6 2 2 2" xfId="703" xr:uid="{00000000-0005-0000-0000-0000CB020000}"/>
    <cellStyle name="Normal 6 2 2 2 2" xfId="724" xr:uid="{00000000-0005-0000-0000-0000E0020000}"/>
    <cellStyle name="Normal 6 2 2 2 2 2" xfId="15085" xr:uid="{00000000-0005-0000-0000-0000013B0000}"/>
    <cellStyle name="Normal 6 2 2 2 2 2 3" xfId="30181" xr:uid="{00000000-0005-0000-0000-0000FB750000}"/>
    <cellStyle name="Normal 6 2 2 2 2 3" xfId="10065" xr:uid="{00000000-0005-0000-0000-000065270000}"/>
    <cellStyle name="Normal 6 2 2 2 2 3 3" xfId="25164" xr:uid="{00000000-0005-0000-0000-000062620000}"/>
    <cellStyle name="Normal 6 2 2 2 2 5" xfId="20151" xr:uid="{00000000-0005-0000-0000-0000CD4E0000}"/>
    <cellStyle name="Normal 6 2 2 2 2 6" xfId="5014" xr:uid="{00000000-0005-0000-0000-0000A9130000}"/>
    <cellStyle name="Normal 6 2 2 2 3" xfId="745" xr:uid="{00000000-0005-0000-0000-0000F5020000}"/>
    <cellStyle name="Normal 6 2 2 2 3 2" xfId="16756" xr:uid="{00000000-0005-0000-0000-000088410000}"/>
    <cellStyle name="Normal 6 2 2 2 3 3" xfId="11736" xr:uid="{00000000-0005-0000-0000-0000EC2D0000}"/>
    <cellStyle name="Normal 6 2 2 2 3 3 3" xfId="26835" xr:uid="{00000000-0005-0000-0000-0000E9680000}"/>
    <cellStyle name="Normal 6 2 2 2 3 5" xfId="21822" xr:uid="{00000000-0005-0000-0000-000054550000}"/>
    <cellStyle name="Normal 6 2 2 2 3 6" xfId="6704" xr:uid="{00000000-0005-0000-0000-0000441A0000}"/>
    <cellStyle name="Normal 6 2 2 2 4" xfId="13414" xr:uid="{00000000-0005-0000-0000-00007A340000}"/>
    <cellStyle name="Normal 6 2 2 2 4 3" xfId="28510" xr:uid="{00000000-0005-0000-0000-0000746F0000}"/>
    <cellStyle name="Normal 6 2 2 2 5" xfId="8393" xr:uid="{00000000-0005-0000-0000-0000DD200000}"/>
    <cellStyle name="Normal 6 2 2 2 5 3" xfId="23493" xr:uid="{00000000-0005-0000-0000-0000DB5B0000}"/>
    <cellStyle name="Normal 6 2 2 2 7" xfId="18480" xr:uid="{00000000-0005-0000-0000-000046480000}"/>
    <cellStyle name="Normal 6 2 2 2 8" xfId="3325" xr:uid="{00000000-0005-0000-0000-00000F0D0000}"/>
    <cellStyle name="Normal 6 2 2 3" xfId="715" xr:uid="{00000000-0005-0000-0000-0000D7020000}"/>
    <cellStyle name="Normal 6 2 2 4" xfId="736" xr:uid="{00000000-0005-0000-0000-0000EC020000}"/>
    <cellStyle name="Normal 6 2 2 5" xfId="1445" xr:uid="{00000000-0005-0000-0000-0000B6050000}"/>
    <cellStyle name="Normal 6 2 3" xfId="699" xr:uid="{00000000-0005-0000-0000-0000C7020000}"/>
    <cellStyle name="Normal 6 2 3 10" xfId="6758" xr:uid="{00000000-0005-0000-0000-00007A1A0000}"/>
    <cellStyle name="Normal 6 2 3 10 3" xfId="21860" xr:uid="{00000000-0005-0000-0000-00007A550000}"/>
    <cellStyle name="Normal 6 2 3 12" xfId="16845" xr:uid="{00000000-0005-0000-0000-0000E3410000}"/>
    <cellStyle name="Normal 6 2 3 13" xfId="1446" xr:uid="{00000000-0005-0000-0000-0000B7050000}"/>
    <cellStyle name="Normal 6 2 3 2" xfId="720" xr:uid="{00000000-0005-0000-0000-0000DC020000}"/>
    <cellStyle name="Normal 6 2 3 2 11" xfId="16899" xr:uid="{00000000-0005-0000-0000-000019420000}"/>
    <cellStyle name="Normal 6 2 3 2 12" xfId="1724" xr:uid="{00000000-0005-0000-0000-0000CE060000}"/>
    <cellStyle name="Normal 6 2 3 2 2" xfId="1832" xr:uid="{00000000-0005-0000-0000-00003A070000}"/>
    <cellStyle name="Normal 6 2 3 2 2 10" xfId="17003" xr:uid="{00000000-0005-0000-0000-000081420000}"/>
    <cellStyle name="Normal 6 2 3 2 2 2" xfId="2049" xr:uid="{00000000-0005-0000-0000-000013080000}"/>
    <cellStyle name="Normal 6 2 3 2 2 2 2" xfId="2470" xr:uid="{00000000-0005-0000-0000-0000B8090000}"/>
    <cellStyle name="Normal 6 2 3 2 2 2 2 2" xfId="3309" xr:uid="{00000000-0005-0000-0000-0000FF0C0000}"/>
    <cellStyle name="Normal 6 2 3 2 2 2 2 2 2" xfId="4998" xr:uid="{00000000-0005-0000-0000-000099130000}"/>
    <cellStyle name="Normal 6 2 3 2 2 2 2 2 2 2" xfId="15070" xr:uid="{00000000-0005-0000-0000-0000F23A0000}"/>
    <cellStyle name="Normal 6 2 3 2 2 2 2 2 2 2 3" xfId="30166" xr:uid="{00000000-0005-0000-0000-0000EC750000}"/>
    <cellStyle name="Normal 6 2 3 2 2 2 2 2 2 3" xfId="10050" xr:uid="{00000000-0005-0000-0000-000056270000}"/>
    <cellStyle name="Normal 6 2 3 2 2 2 2 2 2 3 3" xfId="25149" xr:uid="{00000000-0005-0000-0000-000053620000}"/>
    <cellStyle name="Normal 6 2 3 2 2 2 2 2 2 5" xfId="20136" xr:uid="{00000000-0005-0000-0000-0000BE4E0000}"/>
    <cellStyle name="Normal 6 2 3 2 2 2 2 2 3" xfId="6689" xr:uid="{00000000-0005-0000-0000-0000351A0000}"/>
    <cellStyle name="Normal 6 2 3 2 2 2 2 2 3 2" xfId="16741" xr:uid="{00000000-0005-0000-0000-000079410000}"/>
    <cellStyle name="Normal 6 2 3 2 2 2 2 2 3 3" xfId="11721" xr:uid="{00000000-0005-0000-0000-0000DD2D0000}"/>
    <cellStyle name="Normal 6 2 3 2 2 2 2 2 3 3 3" xfId="26820" xr:uid="{00000000-0005-0000-0000-0000DA680000}"/>
    <cellStyle name="Normal 6 2 3 2 2 2 2 2 3 5" xfId="21807" xr:uid="{00000000-0005-0000-0000-000045550000}"/>
    <cellStyle name="Normal 6 2 3 2 2 2 2 2 4" xfId="13399" xr:uid="{00000000-0005-0000-0000-00006B340000}"/>
    <cellStyle name="Normal 6 2 3 2 2 2 2 2 4 3" xfId="28495" xr:uid="{00000000-0005-0000-0000-0000656F0000}"/>
    <cellStyle name="Normal 6 2 3 2 2 2 2 2 5" xfId="8378" xr:uid="{00000000-0005-0000-0000-0000CE200000}"/>
    <cellStyle name="Normal 6 2 3 2 2 2 2 2 5 3" xfId="23478" xr:uid="{00000000-0005-0000-0000-0000CC5B0000}"/>
    <cellStyle name="Normal 6 2 3 2 2 2 2 2 7" xfId="18465" xr:uid="{00000000-0005-0000-0000-000037480000}"/>
    <cellStyle name="Normal 6 2 3 2 2 2 2 3" xfId="4161" xr:uid="{00000000-0005-0000-0000-000054100000}"/>
    <cellStyle name="Normal 6 2 3 2 2 2 2 3 2" xfId="14234" xr:uid="{00000000-0005-0000-0000-0000AE370000}"/>
    <cellStyle name="Normal 6 2 3 2 2 2 2 3 2 3" xfId="29330" xr:uid="{00000000-0005-0000-0000-0000A8720000}"/>
    <cellStyle name="Normal 6 2 3 2 2 2 2 3 3" xfId="9214" xr:uid="{00000000-0005-0000-0000-000012240000}"/>
    <cellStyle name="Normal 6 2 3 2 2 2 2 3 3 3" xfId="24313" xr:uid="{00000000-0005-0000-0000-00000F5F0000}"/>
    <cellStyle name="Normal 6 2 3 2 2 2 2 3 5" xfId="19300" xr:uid="{00000000-0005-0000-0000-00007A4B0000}"/>
    <cellStyle name="Normal 6 2 3 2 2 2 2 4" xfId="5853" xr:uid="{00000000-0005-0000-0000-0000F1160000}"/>
    <cellStyle name="Normal 6 2 3 2 2 2 2 4 2" xfId="15905" xr:uid="{00000000-0005-0000-0000-0000353E0000}"/>
    <cellStyle name="Normal 6 2 3 2 2 2 2 4 3" xfId="10885" xr:uid="{00000000-0005-0000-0000-0000992A0000}"/>
    <cellStyle name="Normal 6 2 3 2 2 2 2 4 3 3" xfId="25984" xr:uid="{00000000-0005-0000-0000-000096650000}"/>
    <cellStyle name="Normal 6 2 3 2 2 2 2 4 5" xfId="20971" xr:uid="{00000000-0005-0000-0000-000001520000}"/>
    <cellStyle name="Normal 6 2 3 2 2 2 2 5" xfId="12563" xr:uid="{00000000-0005-0000-0000-000027310000}"/>
    <cellStyle name="Normal 6 2 3 2 2 2 2 5 3" xfId="27659" xr:uid="{00000000-0005-0000-0000-0000216C0000}"/>
    <cellStyle name="Normal 6 2 3 2 2 2 2 6" xfId="7542" xr:uid="{00000000-0005-0000-0000-00008A1D0000}"/>
    <cellStyle name="Normal 6 2 3 2 2 2 2 6 3" xfId="22642" xr:uid="{00000000-0005-0000-0000-000088580000}"/>
    <cellStyle name="Normal 6 2 3 2 2 2 2 8" xfId="17629" xr:uid="{00000000-0005-0000-0000-0000F3440000}"/>
    <cellStyle name="Normal 6 2 3 2 2 2 3" xfId="2891" xr:uid="{00000000-0005-0000-0000-00005D0B0000}"/>
    <cellStyle name="Normal 6 2 3 2 2 2 3 2" xfId="4580" xr:uid="{00000000-0005-0000-0000-0000F7110000}"/>
    <cellStyle name="Normal 6 2 3 2 2 2 3 2 2" xfId="14652" xr:uid="{00000000-0005-0000-0000-000050390000}"/>
    <cellStyle name="Normal 6 2 3 2 2 2 3 2 2 3" xfId="29748" xr:uid="{00000000-0005-0000-0000-00004A740000}"/>
    <cellStyle name="Normal 6 2 3 2 2 2 3 2 3" xfId="9632" xr:uid="{00000000-0005-0000-0000-0000B4250000}"/>
    <cellStyle name="Normal 6 2 3 2 2 2 3 2 3 3" xfId="24731" xr:uid="{00000000-0005-0000-0000-0000B1600000}"/>
    <cellStyle name="Normal 6 2 3 2 2 2 3 2 5" xfId="19718" xr:uid="{00000000-0005-0000-0000-00001C4D0000}"/>
    <cellStyle name="Normal 6 2 3 2 2 2 3 3" xfId="6271" xr:uid="{00000000-0005-0000-0000-000093180000}"/>
    <cellStyle name="Normal 6 2 3 2 2 2 3 3 2" xfId="16323" xr:uid="{00000000-0005-0000-0000-0000D73F0000}"/>
    <cellStyle name="Normal 6 2 3 2 2 2 3 3 3" xfId="11303" xr:uid="{00000000-0005-0000-0000-00003B2C0000}"/>
    <cellStyle name="Normal 6 2 3 2 2 2 3 3 3 3" xfId="26402" xr:uid="{00000000-0005-0000-0000-000038670000}"/>
    <cellStyle name="Normal 6 2 3 2 2 2 3 3 5" xfId="21389" xr:uid="{00000000-0005-0000-0000-0000A3530000}"/>
    <cellStyle name="Normal 6 2 3 2 2 2 3 4" xfId="12981" xr:uid="{00000000-0005-0000-0000-0000C9320000}"/>
    <cellStyle name="Normal 6 2 3 2 2 2 3 4 3" xfId="28077" xr:uid="{00000000-0005-0000-0000-0000C36D0000}"/>
    <cellStyle name="Normal 6 2 3 2 2 2 3 5" xfId="7960" xr:uid="{00000000-0005-0000-0000-00002C1F0000}"/>
    <cellStyle name="Normal 6 2 3 2 2 2 3 5 3" xfId="23060" xr:uid="{00000000-0005-0000-0000-00002A5A0000}"/>
    <cellStyle name="Normal 6 2 3 2 2 2 3 7" xfId="18047" xr:uid="{00000000-0005-0000-0000-000095460000}"/>
    <cellStyle name="Normal 6 2 3 2 2 2 4" xfId="3743" xr:uid="{00000000-0005-0000-0000-0000B20E0000}"/>
    <cellStyle name="Normal 6 2 3 2 2 2 4 2" xfId="13816" xr:uid="{00000000-0005-0000-0000-00000C360000}"/>
    <cellStyle name="Normal 6 2 3 2 2 2 4 2 3" xfId="28912" xr:uid="{00000000-0005-0000-0000-000006710000}"/>
    <cellStyle name="Normal 6 2 3 2 2 2 4 3" xfId="8796" xr:uid="{00000000-0005-0000-0000-000070220000}"/>
    <cellStyle name="Normal 6 2 3 2 2 2 4 3 3" xfId="23895" xr:uid="{00000000-0005-0000-0000-00006D5D0000}"/>
    <cellStyle name="Normal 6 2 3 2 2 2 4 5" xfId="18882" xr:uid="{00000000-0005-0000-0000-0000D8490000}"/>
    <cellStyle name="Normal 6 2 3 2 2 2 5" xfId="5435" xr:uid="{00000000-0005-0000-0000-00004F150000}"/>
    <cellStyle name="Normal 6 2 3 2 2 2 5 2" xfId="15487" xr:uid="{00000000-0005-0000-0000-0000933C0000}"/>
    <cellStyle name="Normal 6 2 3 2 2 2 5 2 3" xfId="30583" xr:uid="{00000000-0005-0000-0000-00008D770000}"/>
    <cellStyle name="Normal 6 2 3 2 2 2 5 3" xfId="10467" xr:uid="{00000000-0005-0000-0000-0000F7280000}"/>
    <cellStyle name="Normal 6 2 3 2 2 2 5 3 3" xfId="25566" xr:uid="{00000000-0005-0000-0000-0000F4630000}"/>
    <cellStyle name="Normal 6 2 3 2 2 2 5 5" xfId="20553" xr:uid="{00000000-0005-0000-0000-00005F500000}"/>
    <cellStyle name="Normal 6 2 3 2 2 2 6" xfId="12145" xr:uid="{00000000-0005-0000-0000-0000852F0000}"/>
    <cellStyle name="Normal 6 2 3 2 2 2 6 3" xfId="27241" xr:uid="{00000000-0005-0000-0000-00007F6A0000}"/>
    <cellStyle name="Normal 6 2 3 2 2 2 7" xfId="7124" xr:uid="{00000000-0005-0000-0000-0000E81B0000}"/>
    <cellStyle name="Normal 6 2 3 2 2 2 7 3" xfId="22224" xr:uid="{00000000-0005-0000-0000-0000E6560000}"/>
    <cellStyle name="Normal 6 2 3 2 2 2 9" xfId="17211" xr:uid="{00000000-0005-0000-0000-000051430000}"/>
    <cellStyle name="Normal 6 2 3 2 2 3" xfId="2262" xr:uid="{00000000-0005-0000-0000-0000E8080000}"/>
    <cellStyle name="Normal 6 2 3 2 2 3 2" xfId="3101" xr:uid="{00000000-0005-0000-0000-00002F0C0000}"/>
    <cellStyle name="Normal 6 2 3 2 2 3 2 2" xfId="4790" xr:uid="{00000000-0005-0000-0000-0000C9120000}"/>
    <cellStyle name="Normal 6 2 3 2 2 3 2 2 2" xfId="14862" xr:uid="{00000000-0005-0000-0000-0000223A0000}"/>
    <cellStyle name="Normal 6 2 3 2 2 3 2 2 2 3" xfId="29958" xr:uid="{00000000-0005-0000-0000-00001C750000}"/>
    <cellStyle name="Normal 6 2 3 2 2 3 2 2 3" xfId="9842" xr:uid="{00000000-0005-0000-0000-000086260000}"/>
    <cellStyle name="Normal 6 2 3 2 2 3 2 2 3 3" xfId="24941" xr:uid="{00000000-0005-0000-0000-000083610000}"/>
    <cellStyle name="Normal 6 2 3 2 2 3 2 2 5" xfId="19928" xr:uid="{00000000-0005-0000-0000-0000EE4D0000}"/>
    <cellStyle name="Normal 6 2 3 2 2 3 2 3" xfId="6481" xr:uid="{00000000-0005-0000-0000-000065190000}"/>
    <cellStyle name="Normal 6 2 3 2 2 3 2 3 2" xfId="16533" xr:uid="{00000000-0005-0000-0000-0000A9400000}"/>
    <cellStyle name="Normal 6 2 3 2 2 3 2 3 3" xfId="11513" xr:uid="{00000000-0005-0000-0000-00000D2D0000}"/>
    <cellStyle name="Normal 6 2 3 2 2 3 2 3 3 3" xfId="26612" xr:uid="{00000000-0005-0000-0000-00000A680000}"/>
    <cellStyle name="Normal 6 2 3 2 2 3 2 3 5" xfId="21599" xr:uid="{00000000-0005-0000-0000-000075540000}"/>
    <cellStyle name="Normal 6 2 3 2 2 3 2 4" xfId="13191" xr:uid="{00000000-0005-0000-0000-00009B330000}"/>
    <cellStyle name="Normal 6 2 3 2 2 3 2 4 3" xfId="28287" xr:uid="{00000000-0005-0000-0000-0000956E0000}"/>
    <cellStyle name="Normal 6 2 3 2 2 3 2 5" xfId="8170" xr:uid="{00000000-0005-0000-0000-0000FE1F0000}"/>
    <cellStyle name="Normal 6 2 3 2 2 3 2 5 3" xfId="23270" xr:uid="{00000000-0005-0000-0000-0000FC5A0000}"/>
    <cellStyle name="Normal 6 2 3 2 2 3 2 7" xfId="18257" xr:uid="{00000000-0005-0000-0000-000067470000}"/>
    <cellStyle name="Normal 6 2 3 2 2 3 3" xfId="3953" xr:uid="{00000000-0005-0000-0000-0000840F0000}"/>
    <cellStyle name="Normal 6 2 3 2 2 3 3 2" xfId="14026" xr:uid="{00000000-0005-0000-0000-0000DE360000}"/>
    <cellStyle name="Normal 6 2 3 2 2 3 3 2 3" xfId="29122" xr:uid="{00000000-0005-0000-0000-0000D8710000}"/>
    <cellStyle name="Normal 6 2 3 2 2 3 3 3" xfId="9006" xr:uid="{00000000-0005-0000-0000-000042230000}"/>
    <cellStyle name="Normal 6 2 3 2 2 3 3 3 3" xfId="24105" xr:uid="{00000000-0005-0000-0000-00003F5E0000}"/>
    <cellStyle name="Normal 6 2 3 2 2 3 3 5" xfId="19092" xr:uid="{00000000-0005-0000-0000-0000AA4A0000}"/>
    <cellStyle name="Normal 6 2 3 2 2 3 4" xfId="5645" xr:uid="{00000000-0005-0000-0000-000021160000}"/>
    <cellStyle name="Normal 6 2 3 2 2 3 4 2" xfId="15697" xr:uid="{00000000-0005-0000-0000-0000653D0000}"/>
    <cellStyle name="Normal 6 2 3 2 2 3 4 2 3" xfId="30793" xr:uid="{00000000-0005-0000-0000-00005F780000}"/>
    <cellStyle name="Normal 6 2 3 2 2 3 4 3" xfId="10677" xr:uid="{00000000-0005-0000-0000-0000C9290000}"/>
    <cellStyle name="Normal 6 2 3 2 2 3 4 3 3" xfId="25776" xr:uid="{00000000-0005-0000-0000-0000C6640000}"/>
    <cellStyle name="Normal 6 2 3 2 2 3 4 5" xfId="20763" xr:uid="{00000000-0005-0000-0000-000031510000}"/>
    <cellStyle name="Normal 6 2 3 2 2 3 5" xfId="12355" xr:uid="{00000000-0005-0000-0000-000057300000}"/>
    <cellStyle name="Normal 6 2 3 2 2 3 5 3" xfId="27451" xr:uid="{00000000-0005-0000-0000-0000516B0000}"/>
    <cellStyle name="Normal 6 2 3 2 2 3 6" xfId="7334" xr:uid="{00000000-0005-0000-0000-0000BA1C0000}"/>
    <cellStyle name="Normal 6 2 3 2 2 3 6 3" xfId="22434" xr:uid="{00000000-0005-0000-0000-0000B8570000}"/>
    <cellStyle name="Normal 6 2 3 2 2 3 8" xfId="17421" xr:uid="{00000000-0005-0000-0000-000023440000}"/>
    <cellStyle name="Normal 6 2 3 2 2 4" xfId="2683" xr:uid="{00000000-0005-0000-0000-00008D0A0000}"/>
    <cellStyle name="Normal 6 2 3 2 2 4 2" xfId="4372" xr:uid="{00000000-0005-0000-0000-000027110000}"/>
    <cellStyle name="Normal 6 2 3 2 2 4 2 2" xfId="14444" xr:uid="{00000000-0005-0000-0000-000080380000}"/>
    <cellStyle name="Normal 6 2 3 2 2 4 2 2 3" xfId="29540" xr:uid="{00000000-0005-0000-0000-00007A730000}"/>
    <cellStyle name="Normal 6 2 3 2 2 4 2 3" xfId="9424" xr:uid="{00000000-0005-0000-0000-0000E4240000}"/>
    <cellStyle name="Normal 6 2 3 2 2 4 2 3 3" xfId="24523" xr:uid="{00000000-0005-0000-0000-0000E15F0000}"/>
    <cellStyle name="Normal 6 2 3 2 2 4 2 5" xfId="19510" xr:uid="{00000000-0005-0000-0000-00004C4C0000}"/>
    <cellStyle name="Normal 6 2 3 2 2 4 3" xfId="6063" xr:uid="{00000000-0005-0000-0000-0000C3170000}"/>
    <cellStyle name="Normal 6 2 3 2 2 4 3 2" xfId="16115" xr:uid="{00000000-0005-0000-0000-0000073F0000}"/>
    <cellStyle name="Normal 6 2 3 2 2 4 3 3" xfId="11095" xr:uid="{00000000-0005-0000-0000-00006B2B0000}"/>
    <cellStyle name="Normal 6 2 3 2 2 4 3 3 3" xfId="26194" xr:uid="{00000000-0005-0000-0000-000068660000}"/>
    <cellStyle name="Normal 6 2 3 2 2 4 3 5" xfId="21181" xr:uid="{00000000-0005-0000-0000-0000D3520000}"/>
    <cellStyle name="Normal 6 2 3 2 2 4 4" xfId="12773" xr:uid="{00000000-0005-0000-0000-0000F9310000}"/>
    <cellStyle name="Normal 6 2 3 2 2 4 4 3" xfId="27869" xr:uid="{00000000-0005-0000-0000-0000F36C0000}"/>
    <cellStyle name="Normal 6 2 3 2 2 4 5" xfId="7752" xr:uid="{00000000-0005-0000-0000-00005C1E0000}"/>
    <cellStyle name="Normal 6 2 3 2 2 4 5 3" xfId="22852" xr:uid="{00000000-0005-0000-0000-00005A590000}"/>
    <cellStyle name="Normal 6 2 3 2 2 4 7" xfId="17839" xr:uid="{00000000-0005-0000-0000-0000C5450000}"/>
    <cellStyle name="Normal 6 2 3 2 2 5" xfId="3535" xr:uid="{00000000-0005-0000-0000-0000E20D0000}"/>
    <cellStyle name="Normal 6 2 3 2 2 5 2" xfId="13608" xr:uid="{00000000-0005-0000-0000-00003C350000}"/>
    <cellStyle name="Normal 6 2 3 2 2 5 2 3" xfId="28704" xr:uid="{00000000-0005-0000-0000-000036700000}"/>
    <cellStyle name="Normal 6 2 3 2 2 5 3" xfId="8588" xr:uid="{00000000-0005-0000-0000-0000A0210000}"/>
    <cellStyle name="Normal 6 2 3 2 2 5 3 3" xfId="23687" xr:uid="{00000000-0005-0000-0000-00009D5C0000}"/>
    <cellStyle name="Normal 6 2 3 2 2 5 5" xfId="18674" xr:uid="{00000000-0005-0000-0000-000008490000}"/>
    <cellStyle name="Normal 6 2 3 2 2 6" xfId="5227" xr:uid="{00000000-0005-0000-0000-00007F140000}"/>
    <cellStyle name="Normal 6 2 3 2 2 6 2" xfId="15279" xr:uid="{00000000-0005-0000-0000-0000C33B0000}"/>
    <cellStyle name="Normal 6 2 3 2 2 6 2 3" xfId="30375" xr:uid="{00000000-0005-0000-0000-0000BD760000}"/>
    <cellStyle name="Normal 6 2 3 2 2 6 3" xfId="10259" xr:uid="{00000000-0005-0000-0000-000027280000}"/>
    <cellStyle name="Normal 6 2 3 2 2 6 3 3" xfId="25358" xr:uid="{00000000-0005-0000-0000-000024630000}"/>
    <cellStyle name="Normal 6 2 3 2 2 6 5" xfId="20345" xr:uid="{00000000-0005-0000-0000-00008F4F0000}"/>
    <cellStyle name="Normal 6 2 3 2 2 7" xfId="11937" xr:uid="{00000000-0005-0000-0000-0000B52E0000}"/>
    <cellStyle name="Normal 6 2 3 2 2 7 3" xfId="27033" xr:uid="{00000000-0005-0000-0000-0000AF690000}"/>
    <cellStyle name="Normal 6 2 3 2 2 8" xfId="6916" xr:uid="{00000000-0005-0000-0000-0000181B0000}"/>
    <cellStyle name="Normal 6 2 3 2 2 8 3" xfId="22016" xr:uid="{00000000-0005-0000-0000-000016560000}"/>
    <cellStyle name="Normal 6 2 3 2 3" xfId="1945" xr:uid="{00000000-0005-0000-0000-0000AB070000}"/>
    <cellStyle name="Normal 6 2 3 2 3 2" xfId="2366" xr:uid="{00000000-0005-0000-0000-000050090000}"/>
    <cellStyle name="Normal 6 2 3 2 3 2 2" xfId="3205" xr:uid="{00000000-0005-0000-0000-0000970C0000}"/>
    <cellStyle name="Normal 6 2 3 2 3 2 2 2" xfId="4894" xr:uid="{00000000-0005-0000-0000-000031130000}"/>
    <cellStyle name="Normal 6 2 3 2 3 2 2 2 2" xfId="14966" xr:uid="{00000000-0005-0000-0000-00008A3A0000}"/>
    <cellStyle name="Normal 6 2 3 2 3 2 2 2 2 3" xfId="30062" xr:uid="{00000000-0005-0000-0000-000084750000}"/>
    <cellStyle name="Normal 6 2 3 2 3 2 2 2 3" xfId="9946" xr:uid="{00000000-0005-0000-0000-0000EE260000}"/>
    <cellStyle name="Normal 6 2 3 2 3 2 2 2 3 3" xfId="25045" xr:uid="{00000000-0005-0000-0000-0000EB610000}"/>
    <cellStyle name="Normal 6 2 3 2 3 2 2 2 5" xfId="20032" xr:uid="{00000000-0005-0000-0000-0000564E0000}"/>
    <cellStyle name="Normal 6 2 3 2 3 2 2 3" xfId="6585" xr:uid="{00000000-0005-0000-0000-0000CD190000}"/>
    <cellStyle name="Normal 6 2 3 2 3 2 2 3 2" xfId="16637" xr:uid="{00000000-0005-0000-0000-000011410000}"/>
    <cellStyle name="Normal 6 2 3 2 3 2 2 3 3" xfId="11617" xr:uid="{00000000-0005-0000-0000-0000752D0000}"/>
    <cellStyle name="Normal 6 2 3 2 3 2 2 3 3 3" xfId="26716" xr:uid="{00000000-0005-0000-0000-000072680000}"/>
    <cellStyle name="Normal 6 2 3 2 3 2 2 3 5" xfId="21703" xr:uid="{00000000-0005-0000-0000-0000DD540000}"/>
    <cellStyle name="Normal 6 2 3 2 3 2 2 4" xfId="13295" xr:uid="{00000000-0005-0000-0000-000003340000}"/>
    <cellStyle name="Normal 6 2 3 2 3 2 2 4 3" xfId="28391" xr:uid="{00000000-0005-0000-0000-0000FD6E0000}"/>
    <cellStyle name="Normal 6 2 3 2 3 2 2 5" xfId="8274" xr:uid="{00000000-0005-0000-0000-000066200000}"/>
    <cellStyle name="Normal 6 2 3 2 3 2 2 5 3" xfId="23374" xr:uid="{00000000-0005-0000-0000-0000645B0000}"/>
    <cellStyle name="Normal 6 2 3 2 3 2 2 7" xfId="18361" xr:uid="{00000000-0005-0000-0000-0000CF470000}"/>
    <cellStyle name="Normal 6 2 3 2 3 2 3" xfId="4057" xr:uid="{00000000-0005-0000-0000-0000EC0F0000}"/>
    <cellStyle name="Normal 6 2 3 2 3 2 3 2" xfId="14130" xr:uid="{00000000-0005-0000-0000-000046370000}"/>
    <cellStyle name="Normal 6 2 3 2 3 2 3 2 3" xfId="29226" xr:uid="{00000000-0005-0000-0000-000040720000}"/>
    <cellStyle name="Normal 6 2 3 2 3 2 3 3" xfId="9110" xr:uid="{00000000-0005-0000-0000-0000AA230000}"/>
    <cellStyle name="Normal 6 2 3 2 3 2 3 3 3" xfId="24209" xr:uid="{00000000-0005-0000-0000-0000A75E0000}"/>
    <cellStyle name="Normal 6 2 3 2 3 2 3 5" xfId="19196" xr:uid="{00000000-0005-0000-0000-0000124B0000}"/>
    <cellStyle name="Normal 6 2 3 2 3 2 4" xfId="5749" xr:uid="{00000000-0005-0000-0000-000089160000}"/>
    <cellStyle name="Normal 6 2 3 2 3 2 4 2" xfId="15801" xr:uid="{00000000-0005-0000-0000-0000CD3D0000}"/>
    <cellStyle name="Normal 6 2 3 2 3 2 4 2 3" xfId="30897" xr:uid="{00000000-0005-0000-0000-0000C7780000}"/>
    <cellStyle name="Normal 6 2 3 2 3 2 4 3" xfId="10781" xr:uid="{00000000-0005-0000-0000-0000312A0000}"/>
    <cellStyle name="Normal 6 2 3 2 3 2 4 3 3" xfId="25880" xr:uid="{00000000-0005-0000-0000-00002E650000}"/>
    <cellStyle name="Normal 6 2 3 2 3 2 4 5" xfId="20867" xr:uid="{00000000-0005-0000-0000-000099510000}"/>
    <cellStyle name="Normal 6 2 3 2 3 2 5" xfId="12459" xr:uid="{00000000-0005-0000-0000-0000BF300000}"/>
    <cellStyle name="Normal 6 2 3 2 3 2 5 3" xfId="27555" xr:uid="{00000000-0005-0000-0000-0000B96B0000}"/>
    <cellStyle name="Normal 6 2 3 2 3 2 6" xfId="7438" xr:uid="{00000000-0005-0000-0000-0000221D0000}"/>
    <cellStyle name="Normal 6 2 3 2 3 2 6 3" xfId="22538" xr:uid="{00000000-0005-0000-0000-000020580000}"/>
    <cellStyle name="Normal 6 2 3 2 3 2 8" xfId="17525" xr:uid="{00000000-0005-0000-0000-00008B440000}"/>
    <cellStyle name="Normal 6 2 3 2 3 3" xfId="2787" xr:uid="{00000000-0005-0000-0000-0000F50A0000}"/>
    <cellStyle name="Normal 6 2 3 2 3 3 2" xfId="4476" xr:uid="{00000000-0005-0000-0000-00008F110000}"/>
    <cellStyle name="Normal 6 2 3 2 3 3 2 2" xfId="14548" xr:uid="{00000000-0005-0000-0000-0000E8380000}"/>
    <cellStyle name="Normal 6 2 3 2 3 3 2 2 3" xfId="29644" xr:uid="{00000000-0005-0000-0000-0000E2730000}"/>
    <cellStyle name="Normal 6 2 3 2 3 3 2 3" xfId="9528" xr:uid="{00000000-0005-0000-0000-00004C250000}"/>
    <cellStyle name="Normal 6 2 3 2 3 3 2 3 3" xfId="24627" xr:uid="{00000000-0005-0000-0000-000049600000}"/>
    <cellStyle name="Normal 6 2 3 2 3 3 2 5" xfId="19614" xr:uid="{00000000-0005-0000-0000-0000B44C0000}"/>
    <cellStyle name="Normal 6 2 3 2 3 3 3" xfId="6167" xr:uid="{00000000-0005-0000-0000-00002B180000}"/>
    <cellStyle name="Normal 6 2 3 2 3 3 3 2" xfId="16219" xr:uid="{00000000-0005-0000-0000-00006F3F0000}"/>
    <cellStyle name="Normal 6 2 3 2 3 3 3 3" xfId="11199" xr:uid="{00000000-0005-0000-0000-0000D32B0000}"/>
    <cellStyle name="Normal 6 2 3 2 3 3 3 3 3" xfId="26298" xr:uid="{00000000-0005-0000-0000-0000D0660000}"/>
    <cellStyle name="Normal 6 2 3 2 3 3 3 5" xfId="21285" xr:uid="{00000000-0005-0000-0000-00003B530000}"/>
    <cellStyle name="Normal 6 2 3 2 3 3 4" xfId="12877" xr:uid="{00000000-0005-0000-0000-000061320000}"/>
    <cellStyle name="Normal 6 2 3 2 3 3 4 3" xfId="27973" xr:uid="{00000000-0005-0000-0000-00005B6D0000}"/>
    <cellStyle name="Normal 6 2 3 2 3 3 5" xfId="7856" xr:uid="{00000000-0005-0000-0000-0000C41E0000}"/>
    <cellStyle name="Normal 6 2 3 2 3 3 5 3" xfId="22956" xr:uid="{00000000-0005-0000-0000-0000C2590000}"/>
    <cellStyle name="Normal 6 2 3 2 3 3 7" xfId="17943" xr:uid="{00000000-0005-0000-0000-00002D460000}"/>
    <cellStyle name="Normal 6 2 3 2 3 4" xfId="3639" xr:uid="{00000000-0005-0000-0000-00004A0E0000}"/>
    <cellStyle name="Normal 6 2 3 2 3 4 2" xfId="13712" xr:uid="{00000000-0005-0000-0000-0000A4350000}"/>
    <cellStyle name="Normal 6 2 3 2 3 4 2 3" xfId="28808" xr:uid="{00000000-0005-0000-0000-00009E700000}"/>
    <cellStyle name="Normal 6 2 3 2 3 4 3" xfId="8692" xr:uid="{00000000-0005-0000-0000-000008220000}"/>
    <cellStyle name="Normal 6 2 3 2 3 4 3 3" xfId="23791" xr:uid="{00000000-0005-0000-0000-0000055D0000}"/>
    <cellStyle name="Normal 6 2 3 2 3 4 5" xfId="18778" xr:uid="{00000000-0005-0000-0000-000070490000}"/>
    <cellStyle name="Normal 6 2 3 2 3 5" xfId="5331" xr:uid="{00000000-0005-0000-0000-0000E7140000}"/>
    <cellStyle name="Normal 6 2 3 2 3 5 2" xfId="15383" xr:uid="{00000000-0005-0000-0000-00002B3C0000}"/>
    <cellStyle name="Normal 6 2 3 2 3 5 2 3" xfId="30479" xr:uid="{00000000-0005-0000-0000-000025770000}"/>
    <cellStyle name="Normal 6 2 3 2 3 5 3" xfId="10363" xr:uid="{00000000-0005-0000-0000-00008F280000}"/>
    <cellStyle name="Normal 6 2 3 2 3 5 3 3" xfId="25462" xr:uid="{00000000-0005-0000-0000-00008C630000}"/>
    <cellStyle name="Normal 6 2 3 2 3 5 5" xfId="20449" xr:uid="{00000000-0005-0000-0000-0000F74F0000}"/>
    <cellStyle name="Normal 6 2 3 2 3 6" xfId="12041" xr:uid="{00000000-0005-0000-0000-00001D2F0000}"/>
    <cellStyle name="Normal 6 2 3 2 3 6 3" xfId="27137" xr:uid="{00000000-0005-0000-0000-0000176A0000}"/>
    <cellStyle name="Normal 6 2 3 2 3 7" xfId="7020" xr:uid="{00000000-0005-0000-0000-0000801B0000}"/>
    <cellStyle name="Normal 6 2 3 2 3 7 3" xfId="22120" xr:uid="{00000000-0005-0000-0000-00007E560000}"/>
    <cellStyle name="Normal 6 2 3 2 3 9" xfId="17107" xr:uid="{00000000-0005-0000-0000-0000E9420000}"/>
    <cellStyle name="Normal 6 2 3 2 4" xfId="2158" xr:uid="{00000000-0005-0000-0000-000080080000}"/>
    <cellStyle name="Normal 6 2 3 2 4 2" xfId="2997" xr:uid="{00000000-0005-0000-0000-0000C70B0000}"/>
    <cellStyle name="Normal 6 2 3 2 4 2 2" xfId="4686" xr:uid="{00000000-0005-0000-0000-000061120000}"/>
    <cellStyle name="Normal 6 2 3 2 4 2 2 2" xfId="14758" xr:uid="{00000000-0005-0000-0000-0000BA390000}"/>
    <cellStyle name="Normal 6 2 3 2 4 2 2 2 3" xfId="29854" xr:uid="{00000000-0005-0000-0000-0000B4740000}"/>
    <cellStyle name="Normal 6 2 3 2 4 2 2 3" xfId="9738" xr:uid="{00000000-0005-0000-0000-00001E260000}"/>
    <cellStyle name="Normal 6 2 3 2 4 2 2 3 3" xfId="24837" xr:uid="{00000000-0005-0000-0000-00001B610000}"/>
    <cellStyle name="Normal 6 2 3 2 4 2 2 5" xfId="19824" xr:uid="{00000000-0005-0000-0000-0000864D0000}"/>
    <cellStyle name="Normal 6 2 3 2 4 2 3" xfId="6377" xr:uid="{00000000-0005-0000-0000-0000FD180000}"/>
    <cellStyle name="Normal 6 2 3 2 4 2 3 2" xfId="16429" xr:uid="{00000000-0005-0000-0000-000041400000}"/>
    <cellStyle name="Normal 6 2 3 2 4 2 3 3" xfId="11409" xr:uid="{00000000-0005-0000-0000-0000A52C0000}"/>
    <cellStyle name="Normal 6 2 3 2 4 2 3 3 3" xfId="26508" xr:uid="{00000000-0005-0000-0000-0000A2670000}"/>
    <cellStyle name="Normal 6 2 3 2 4 2 3 5" xfId="21495" xr:uid="{00000000-0005-0000-0000-00000D540000}"/>
    <cellStyle name="Normal 6 2 3 2 4 2 4" xfId="13087" xr:uid="{00000000-0005-0000-0000-000033330000}"/>
    <cellStyle name="Normal 6 2 3 2 4 2 4 3" xfId="28183" xr:uid="{00000000-0005-0000-0000-00002D6E0000}"/>
    <cellStyle name="Normal 6 2 3 2 4 2 5" xfId="8066" xr:uid="{00000000-0005-0000-0000-0000961F0000}"/>
    <cellStyle name="Normal 6 2 3 2 4 2 5 3" xfId="23166" xr:uid="{00000000-0005-0000-0000-0000945A0000}"/>
    <cellStyle name="Normal 6 2 3 2 4 2 7" xfId="18153" xr:uid="{00000000-0005-0000-0000-0000FF460000}"/>
    <cellStyle name="Normal 6 2 3 2 4 3" xfId="3849" xr:uid="{00000000-0005-0000-0000-00001C0F0000}"/>
    <cellStyle name="Normal 6 2 3 2 4 3 2" xfId="13922" xr:uid="{00000000-0005-0000-0000-000076360000}"/>
    <cellStyle name="Normal 6 2 3 2 4 3 2 3" xfId="29018" xr:uid="{00000000-0005-0000-0000-000070710000}"/>
    <cellStyle name="Normal 6 2 3 2 4 3 3" xfId="8902" xr:uid="{00000000-0005-0000-0000-0000DA220000}"/>
    <cellStyle name="Normal 6 2 3 2 4 3 3 3" xfId="24001" xr:uid="{00000000-0005-0000-0000-0000D75D0000}"/>
    <cellStyle name="Normal 6 2 3 2 4 3 5" xfId="18988" xr:uid="{00000000-0005-0000-0000-0000424A0000}"/>
    <cellStyle name="Normal 6 2 3 2 4 4" xfId="5541" xr:uid="{00000000-0005-0000-0000-0000B9150000}"/>
    <cellStyle name="Normal 6 2 3 2 4 4 2" xfId="15593" xr:uid="{00000000-0005-0000-0000-0000FD3C0000}"/>
    <cellStyle name="Normal 6 2 3 2 4 4 2 3" xfId="30689" xr:uid="{00000000-0005-0000-0000-0000F7770000}"/>
    <cellStyle name="Normal 6 2 3 2 4 4 3" xfId="10573" xr:uid="{00000000-0005-0000-0000-000061290000}"/>
    <cellStyle name="Normal 6 2 3 2 4 4 3 3" xfId="25672" xr:uid="{00000000-0005-0000-0000-00005E640000}"/>
    <cellStyle name="Normal 6 2 3 2 4 4 5" xfId="20659" xr:uid="{00000000-0005-0000-0000-0000C9500000}"/>
    <cellStyle name="Normal 6 2 3 2 4 5" xfId="12251" xr:uid="{00000000-0005-0000-0000-0000EF2F0000}"/>
    <cellStyle name="Normal 6 2 3 2 4 5 3" xfId="27347" xr:uid="{00000000-0005-0000-0000-0000E96A0000}"/>
    <cellStyle name="Normal 6 2 3 2 4 6" xfId="7230" xr:uid="{00000000-0005-0000-0000-0000521C0000}"/>
    <cellStyle name="Normal 6 2 3 2 4 6 3" xfId="22330" xr:uid="{00000000-0005-0000-0000-000050570000}"/>
    <cellStyle name="Normal 6 2 3 2 4 8" xfId="17317" xr:uid="{00000000-0005-0000-0000-0000BB430000}"/>
    <cellStyle name="Normal 6 2 3 2 5" xfId="2579" xr:uid="{00000000-0005-0000-0000-0000250A0000}"/>
    <cellStyle name="Normal 6 2 3 2 5 2" xfId="4268" xr:uid="{00000000-0005-0000-0000-0000BF100000}"/>
    <cellStyle name="Normal 6 2 3 2 5 2 2" xfId="14340" xr:uid="{00000000-0005-0000-0000-000018380000}"/>
    <cellStyle name="Normal 6 2 3 2 5 2 2 3" xfId="29436" xr:uid="{00000000-0005-0000-0000-000012730000}"/>
    <cellStyle name="Normal 6 2 3 2 5 2 3" xfId="9320" xr:uid="{00000000-0005-0000-0000-00007C240000}"/>
    <cellStyle name="Normal 6 2 3 2 5 2 3 3" xfId="24419" xr:uid="{00000000-0005-0000-0000-0000795F0000}"/>
    <cellStyle name="Normal 6 2 3 2 5 2 5" xfId="19406" xr:uid="{00000000-0005-0000-0000-0000E44B0000}"/>
    <cellStyle name="Normal 6 2 3 2 5 3" xfId="5959" xr:uid="{00000000-0005-0000-0000-00005B170000}"/>
    <cellStyle name="Normal 6 2 3 2 5 3 2" xfId="16011" xr:uid="{00000000-0005-0000-0000-00009F3E0000}"/>
    <cellStyle name="Normal 6 2 3 2 5 3 3" xfId="10991" xr:uid="{00000000-0005-0000-0000-0000032B0000}"/>
    <cellStyle name="Normal 6 2 3 2 5 3 3 3" xfId="26090" xr:uid="{00000000-0005-0000-0000-000000660000}"/>
    <cellStyle name="Normal 6 2 3 2 5 3 5" xfId="21077" xr:uid="{00000000-0005-0000-0000-00006B520000}"/>
    <cellStyle name="Normal 6 2 3 2 5 4" xfId="12669" xr:uid="{00000000-0005-0000-0000-000091310000}"/>
    <cellStyle name="Normal 6 2 3 2 5 4 3" xfId="27765" xr:uid="{00000000-0005-0000-0000-00008B6C0000}"/>
    <cellStyle name="Normal 6 2 3 2 5 5" xfId="7648" xr:uid="{00000000-0005-0000-0000-0000F41D0000}"/>
    <cellStyle name="Normal 6 2 3 2 5 5 3" xfId="22748" xr:uid="{00000000-0005-0000-0000-0000F2580000}"/>
    <cellStyle name="Normal 6 2 3 2 5 7" xfId="17735" xr:uid="{00000000-0005-0000-0000-00005D450000}"/>
    <cellStyle name="Normal 6 2 3 2 6" xfId="3431" xr:uid="{00000000-0005-0000-0000-00007A0D0000}"/>
    <cellStyle name="Normal 6 2 3 2 6 2" xfId="13504" xr:uid="{00000000-0005-0000-0000-0000D4340000}"/>
    <cellStyle name="Normal 6 2 3 2 6 2 3" xfId="28600" xr:uid="{00000000-0005-0000-0000-0000CE6F0000}"/>
    <cellStyle name="Normal 6 2 3 2 6 3" xfId="8484" xr:uid="{00000000-0005-0000-0000-000038210000}"/>
    <cellStyle name="Normal 6 2 3 2 6 3 3" xfId="23583" xr:uid="{00000000-0005-0000-0000-0000355C0000}"/>
    <cellStyle name="Normal 6 2 3 2 6 5" xfId="18570" xr:uid="{00000000-0005-0000-0000-0000A0480000}"/>
    <cellStyle name="Normal 6 2 3 2 7" xfId="5123" xr:uid="{00000000-0005-0000-0000-000017140000}"/>
    <cellStyle name="Normal 6 2 3 2 7 2" xfId="15175" xr:uid="{00000000-0005-0000-0000-00005B3B0000}"/>
    <cellStyle name="Normal 6 2 3 2 7 2 3" xfId="30271" xr:uid="{00000000-0005-0000-0000-000055760000}"/>
    <cellStyle name="Normal 6 2 3 2 7 3" xfId="10155" xr:uid="{00000000-0005-0000-0000-0000BF270000}"/>
    <cellStyle name="Normal 6 2 3 2 7 3 3" xfId="25254" xr:uid="{00000000-0005-0000-0000-0000BC620000}"/>
    <cellStyle name="Normal 6 2 3 2 7 5" xfId="20241" xr:uid="{00000000-0005-0000-0000-0000274F0000}"/>
    <cellStyle name="Normal 6 2 3 2 8" xfId="11833" xr:uid="{00000000-0005-0000-0000-00004D2E0000}"/>
    <cellStyle name="Normal 6 2 3 2 8 3" xfId="26929" xr:uid="{00000000-0005-0000-0000-000047690000}"/>
    <cellStyle name="Normal 6 2 3 2 9" xfId="6812" xr:uid="{00000000-0005-0000-0000-0000B01A0000}"/>
    <cellStyle name="Normal 6 2 3 2 9 3" xfId="21912" xr:uid="{00000000-0005-0000-0000-0000AE550000}"/>
    <cellStyle name="Normal 6 2 3 3" xfId="741" xr:uid="{00000000-0005-0000-0000-0000F1020000}"/>
    <cellStyle name="Normal 6 2 3 3 10" xfId="16951" xr:uid="{00000000-0005-0000-0000-00004D420000}"/>
    <cellStyle name="Normal 6 2 3 3 11" xfId="1778" xr:uid="{00000000-0005-0000-0000-000004070000}"/>
    <cellStyle name="Normal 6 2 3 3 2" xfId="1997" xr:uid="{00000000-0005-0000-0000-0000DF070000}"/>
    <cellStyle name="Normal 6 2 3 3 2 2" xfId="2418" xr:uid="{00000000-0005-0000-0000-000084090000}"/>
    <cellStyle name="Normal 6 2 3 3 2 2 2" xfId="3257" xr:uid="{00000000-0005-0000-0000-0000CB0C0000}"/>
    <cellStyle name="Normal 6 2 3 3 2 2 2 2" xfId="4946" xr:uid="{00000000-0005-0000-0000-000065130000}"/>
    <cellStyle name="Normal 6 2 3 3 2 2 2 2 2" xfId="15018" xr:uid="{00000000-0005-0000-0000-0000BE3A0000}"/>
    <cellStyle name="Normal 6 2 3 3 2 2 2 2 2 3" xfId="30114" xr:uid="{00000000-0005-0000-0000-0000B8750000}"/>
    <cellStyle name="Normal 6 2 3 3 2 2 2 2 3" xfId="9998" xr:uid="{00000000-0005-0000-0000-000022270000}"/>
    <cellStyle name="Normal 6 2 3 3 2 2 2 2 3 3" xfId="25097" xr:uid="{00000000-0005-0000-0000-00001F620000}"/>
    <cellStyle name="Normal 6 2 3 3 2 2 2 2 5" xfId="20084" xr:uid="{00000000-0005-0000-0000-00008A4E0000}"/>
    <cellStyle name="Normal 6 2 3 3 2 2 2 3" xfId="6637" xr:uid="{00000000-0005-0000-0000-0000011A0000}"/>
    <cellStyle name="Normal 6 2 3 3 2 2 2 3 2" xfId="16689" xr:uid="{00000000-0005-0000-0000-000045410000}"/>
    <cellStyle name="Normal 6 2 3 3 2 2 2 3 3" xfId="11669" xr:uid="{00000000-0005-0000-0000-0000A92D0000}"/>
    <cellStyle name="Normal 6 2 3 3 2 2 2 3 3 3" xfId="26768" xr:uid="{00000000-0005-0000-0000-0000A6680000}"/>
    <cellStyle name="Normal 6 2 3 3 2 2 2 3 5" xfId="21755" xr:uid="{00000000-0005-0000-0000-000011550000}"/>
    <cellStyle name="Normal 6 2 3 3 2 2 2 4" xfId="13347" xr:uid="{00000000-0005-0000-0000-000037340000}"/>
    <cellStyle name="Normal 6 2 3 3 2 2 2 4 3" xfId="28443" xr:uid="{00000000-0005-0000-0000-0000316F0000}"/>
    <cellStyle name="Normal 6 2 3 3 2 2 2 5" xfId="8326" xr:uid="{00000000-0005-0000-0000-00009A200000}"/>
    <cellStyle name="Normal 6 2 3 3 2 2 2 5 3" xfId="23426" xr:uid="{00000000-0005-0000-0000-0000985B0000}"/>
    <cellStyle name="Normal 6 2 3 3 2 2 2 7" xfId="18413" xr:uid="{00000000-0005-0000-0000-000003480000}"/>
    <cellStyle name="Normal 6 2 3 3 2 2 3" xfId="4109" xr:uid="{00000000-0005-0000-0000-000020100000}"/>
    <cellStyle name="Normal 6 2 3 3 2 2 3 2" xfId="14182" xr:uid="{00000000-0005-0000-0000-00007A370000}"/>
    <cellStyle name="Normal 6 2 3 3 2 2 3 2 3" xfId="29278" xr:uid="{00000000-0005-0000-0000-000074720000}"/>
    <cellStyle name="Normal 6 2 3 3 2 2 3 3" xfId="9162" xr:uid="{00000000-0005-0000-0000-0000DE230000}"/>
    <cellStyle name="Normal 6 2 3 3 2 2 3 3 3" xfId="24261" xr:uid="{00000000-0005-0000-0000-0000DB5E0000}"/>
    <cellStyle name="Normal 6 2 3 3 2 2 3 5" xfId="19248" xr:uid="{00000000-0005-0000-0000-0000464B0000}"/>
    <cellStyle name="Normal 6 2 3 3 2 2 4" xfId="5801" xr:uid="{00000000-0005-0000-0000-0000BD160000}"/>
    <cellStyle name="Normal 6 2 3 3 2 2 4 2" xfId="15853" xr:uid="{00000000-0005-0000-0000-0000013E0000}"/>
    <cellStyle name="Normal 6 2 3 3 2 2 4 3" xfId="10833" xr:uid="{00000000-0005-0000-0000-0000652A0000}"/>
    <cellStyle name="Normal 6 2 3 3 2 2 4 3 3" xfId="25932" xr:uid="{00000000-0005-0000-0000-000062650000}"/>
    <cellStyle name="Normal 6 2 3 3 2 2 4 5" xfId="20919" xr:uid="{00000000-0005-0000-0000-0000CD510000}"/>
    <cellStyle name="Normal 6 2 3 3 2 2 5" xfId="12511" xr:uid="{00000000-0005-0000-0000-0000F3300000}"/>
    <cellStyle name="Normal 6 2 3 3 2 2 5 3" xfId="27607" xr:uid="{00000000-0005-0000-0000-0000ED6B0000}"/>
    <cellStyle name="Normal 6 2 3 3 2 2 6" xfId="7490" xr:uid="{00000000-0005-0000-0000-0000561D0000}"/>
    <cellStyle name="Normal 6 2 3 3 2 2 6 3" xfId="22590" xr:uid="{00000000-0005-0000-0000-000054580000}"/>
    <cellStyle name="Normal 6 2 3 3 2 2 8" xfId="17577" xr:uid="{00000000-0005-0000-0000-0000BF440000}"/>
    <cellStyle name="Normal 6 2 3 3 2 3" xfId="2839" xr:uid="{00000000-0005-0000-0000-0000290B0000}"/>
    <cellStyle name="Normal 6 2 3 3 2 3 2" xfId="4528" xr:uid="{00000000-0005-0000-0000-0000C3110000}"/>
    <cellStyle name="Normal 6 2 3 3 2 3 2 2" xfId="14600" xr:uid="{00000000-0005-0000-0000-00001C390000}"/>
    <cellStyle name="Normal 6 2 3 3 2 3 2 2 3" xfId="29696" xr:uid="{00000000-0005-0000-0000-000016740000}"/>
    <cellStyle name="Normal 6 2 3 3 2 3 2 3" xfId="9580" xr:uid="{00000000-0005-0000-0000-000080250000}"/>
    <cellStyle name="Normal 6 2 3 3 2 3 2 3 3" xfId="24679" xr:uid="{00000000-0005-0000-0000-00007D600000}"/>
    <cellStyle name="Normal 6 2 3 3 2 3 2 5" xfId="19666" xr:uid="{00000000-0005-0000-0000-0000E84C0000}"/>
    <cellStyle name="Normal 6 2 3 3 2 3 3" xfId="6219" xr:uid="{00000000-0005-0000-0000-00005F180000}"/>
    <cellStyle name="Normal 6 2 3 3 2 3 3 2" xfId="16271" xr:uid="{00000000-0005-0000-0000-0000A33F0000}"/>
    <cellStyle name="Normal 6 2 3 3 2 3 3 3" xfId="11251" xr:uid="{00000000-0005-0000-0000-0000072C0000}"/>
    <cellStyle name="Normal 6 2 3 3 2 3 3 3 3" xfId="26350" xr:uid="{00000000-0005-0000-0000-000004670000}"/>
    <cellStyle name="Normal 6 2 3 3 2 3 3 5" xfId="21337" xr:uid="{00000000-0005-0000-0000-00006F530000}"/>
    <cellStyle name="Normal 6 2 3 3 2 3 4" xfId="12929" xr:uid="{00000000-0005-0000-0000-000095320000}"/>
    <cellStyle name="Normal 6 2 3 3 2 3 4 3" xfId="28025" xr:uid="{00000000-0005-0000-0000-00008F6D0000}"/>
    <cellStyle name="Normal 6 2 3 3 2 3 5" xfId="7908" xr:uid="{00000000-0005-0000-0000-0000F81E0000}"/>
    <cellStyle name="Normal 6 2 3 3 2 3 5 3" xfId="23008" xr:uid="{00000000-0005-0000-0000-0000F6590000}"/>
    <cellStyle name="Normal 6 2 3 3 2 3 7" xfId="17995" xr:uid="{00000000-0005-0000-0000-000061460000}"/>
    <cellStyle name="Normal 6 2 3 3 2 4" xfId="3691" xr:uid="{00000000-0005-0000-0000-00007E0E0000}"/>
    <cellStyle name="Normal 6 2 3 3 2 4 2" xfId="13764" xr:uid="{00000000-0005-0000-0000-0000D8350000}"/>
    <cellStyle name="Normal 6 2 3 3 2 4 2 3" xfId="28860" xr:uid="{00000000-0005-0000-0000-0000D2700000}"/>
    <cellStyle name="Normal 6 2 3 3 2 4 3" xfId="8744" xr:uid="{00000000-0005-0000-0000-00003C220000}"/>
    <cellStyle name="Normal 6 2 3 3 2 4 3 3" xfId="23843" xr:uid="{00000000-0005-0000-0000-0000395D0000}"/>
    <cellStyle name="Normal 6 2 3 3 2 4 5" xfId="18830" xr:uid="{00000000-0005-0000-0000-0000A4490000}"/>
    <cellStyle name="Normal 6 2 3 3 2 5" xfId="5383" xr:uid="{00000000-0005-0000-0000-00001B150000}"/>
    <cellStyle name="Normal 6 2 3 3 2 5 2" xfId="15435" xr:uid="{00000000-0005-0000-0000-00005F3C0000}"/>
    <cellStyle name="Normal 6 2 3 3 2 5 2 3" xfId="30531" xr:uid="{00000000-0005-0000-0000-000059770000}"/>
    <cellStyle name="Normal 6 2 3 3 2 5 3" xfId="10415" xr:uid="{00000000-0005-0000-0000-0000C3280000}"/>
    <cellStyle name="Normal 6 2 3 3 2 5 3 3" xfId="25514" xr:uid="{00000000-0005-0000-0000-0000C0630000}"/>
    <cellStyle name="Normal 6 2 3 3 2 5 5" xfId="20501" xr:uid="{00000000-0005-0000-0000-00002B500000}"/>
    <cellStyle name="Normal 6 2 3 3 2 6" xfId="12093" xr:uid="{00000000-0005-0000-0000-0000512F0000}"/>
    <cellStyle name="Normal 6 2 3 3 2 6 3" xfId="27189" xr:uid="{00000000-0005-0000-0000-00004B6A0000}"/>
    <cellStyle name="Normal 6 2 3 3 2 7" xfId="7072" xr:uid="{00000000-0005-0000-0000-0000B41B0000}"/>
    <cellStyle name="Normal 6 2 3 3 2 7 3" xfId="22172" xr:uid="{00000000-0005-0000-0000-0000B2560000}"/>
    <cellStyle name="Normal 6 2 3 3 2 9" xfId="17159" xr:uid="{00000000-0005-0000-0000-00001D430000}"/>
    <cellStyle name="Normal 6 2 3 3 3" xfId="2210" xr:uid="{00000000-0005-0000-0000-0000B4080000}"/>
    <cellStyle name="Normal 6 2 3 3 3 2" xfId="3049" xr:uid="{00000000-0005-0000-0000-0000FB0B0000}"/>
    <cellStyle name="Normal 6 2 3 3 3 2 2" xfId="4738" xr:uid="{00000000-0005-0000-0000-000095120000}"/>
    <cellStyle name="Normal 6 2 3 3 3 2 2 2" xfId="14810" xr:uid="{00000000-0005-0000-0000-0000EE390000}"/>
    <cellStyle name="Normal 6 2 3 3 3 2 2 2 3" xfId="29906" xr:uid="{00000000-0005-0000-0000-0000E8740000}"/>
    <cellStyle name="Normal 6 2 3 3 3 2 2 3" xfId="9790" xr:uid="{00000000-0005-0000-0000-000052260000}"/>
    <cellStyle name="Normal 6 2 3 3 3 2 2 3 3" xfId="24889" xr:uid="{00000000-0005-0000-0000-00004F610000}"/>
    <cellStyle name="Normal 6 2 3 3 3 2 2 5" xfId="19876" xr:uid="{00000000-0005-0000-0000-0000BA4D0000}"/>
    <cellStyle name="Normal 6 2 3 3 3 2 3" xfId="6429" xr:uid="{00000000-0005-0000-0000-000031190000}"/>
    <cellStyle name="Normal 6 2 3 3 3 2 3 2" xfId="16481" xr:uid="{00000000-0005-0000-0000-000075400000}"/>
    <cellStyle name="Normal 6 2 3 3 3 2 3 3" xfId="11461" xr:uid="{00000000-0005-0000-0000-0000D92C0000}"/>
    <cellStyle name="Normal 6 2 3 3 3 2 3 3 3" xfId="26560" xr:uid="{00000000-0005-0000-0000-0000D6670000}"/>
    <cellStyle name="Normal 6 2 3 3 3 2 3 5" xfId="21547" xr:uid="{00000000-0005-0000-0000-000041540000}"/>
    <cellStyle name="Normal 6 2 3 3 3 2 4" xfId="13139" xr:uid="{00000000-0005-0000-0000-000067330000}"/>
    <cellStyle name="Normal 6 2 3 3 3 2 4 3" xfId="28235" xr:uid="{00000000-0005-0000-0000-0000616E0000}"/>
    <cellStyle name="Normal 6 2 3 3 3 2 5" xfId="8118" xr:uid="{00000000-0005-0000-0000-0000CA1F0000}"/>
    <cellStyle name="Normal 6 2 3 3 3 2 5 3" xfId="23218" xr:uid="{00000000-0005-0000-0000-0000C85A0000}"/>
    <cellStyle name="Normal 6 2 3 3 3 2 7" xfId="18205" xr:uid="{00000000-0005-0000-0000-000033470000}"/>
    <cellStyle name="Normal 6 2 3 3 3 3" xfId="3901" xr:uid="{00000000-0005-0000-0000-0000500F0000}"/>
    <cellStyle name="Normal 6 2 3 3 3 3 2" xfId="13974" xr:uid="{00000000-0005-0000-0000-0000AA360000}"/>
    <cellStyle name="Normal 6 2 3 3 3 3 2 3" xfId="29070" xr:uid="{00000000-0005-0000-0000-0000A4710000}"/>
    <cellStyle name="Normal 6 2 3 3 3 3 3" xfId="8954" xr:uid="{00000000-0005-0000-0000-00000E230000}"/>
    <cellStyle name="Normal 6 2 3 3 3 3 3 3" xfId="24053" xr:uid="{00000000-0005-0000-0000-00000B5E0000}"/>
    <cellStyle name="Normal 6 2 3 3 3 3 5" xfId="19040" xr:uid="{00000000-0005-0000-0000-0000764A0000}"/>
    <cellStyle name="Normal 6 2 3 3 3 4" xfId="5593" xr:uid="{00000000-0005-0000-0000-0000ED150000}"/>
    <cellStyle name="Normal 6 2 3 3 3 4 2" xfId="15645" xr:uid="{00000000-0005-0000-0000-0000313D0000}"/>
    <cellStyle name="Normal 6 2 3 3 3 4 2 3" xfId="30741" xr:uid="{00000000-0005-0000-0000-00002B780000}"/>
    <cellStyle name="Normal 6 2 3 3 3 4 3" xfId="10625" xr:uid="{00000000-0005-0000-0000-000095290000}"/>
    <cellStyle name="Normal 6 2 3 3 3 4 3 3" xfId="25724" xr:uid="{00000000-0005-0000-0000-000092640000}"/>
    <cellStyle name="Normal 6 2 3 3 3 4 5" xfId="20711" xr:uid="{00000000-0005-0000-0000-0000FD500000}"/>
    <cellStyle name="Normal 6 2 3 3 3 5" xfId="12303" xr:uid="{00000000-0005-0000-0000-000023300000}"/>
    <cellStyle name="Normal 6 2 3 3 3 5 3" xfId="27399" xr:uid="{00000000-0005-0000-0000-00001D6B0000}"/>
    <cellStyle name="Normal 6 2 3 3 3 6" xfId="7282" xr:uid="{00000000-0005-0000-0000-0000861C0000}"/>
    <cellStyle name="Normal 6 2 3 3 3 6 3" xfId="22382" xr:uid="{00000000-0005-0000-0000-000084570000}"/>
    <cellStyle name="Normal 6 2 3 3 3 8" xfId="17369" xr:uid="{00000000-0005-0000-0000-0000EF430000}"/>
    <cellStyle name="Normal 6 2 3 3 4" xfId="2631" xr:uid="{00000000-0005-0000-0000-0000590A0000}"/>
    <cellStyle name="Normal 6 2 3 3 4 2" xfId="4320" xr:uid="{00000000-0005-0000-0000-0000F3100000}"/>
    <cellStyle name="Normal 6 2 3 3 4 2 2" xfId="14392" xr:uid="{00000000-0005-0000-0000-00004C380000}"/>
    <cellStyle name="Normal 6 2 3 3 4 2 2 3" xfId="29488" xr:uid="{00000000-0005-0000-0000-000046730000}"/>
    <cellStyle name="Normal 6 2 3 3 4 2 3" xfId="9372" xr:uid="{00000000-0005-0000-0000-0000B0240000}"/>
    <cellStyle name="Normal 6 2 3 3 4 2 3 3" xfId="24471" xr:uid="{00000000-0005-0000-0000-0000AD5F0000}"/>
    <cellStyle name="Normal 6 2 3 3 4 2 5" xfId="19458" xr:uid="{00000000-0005-0000-0000-0000184C0000}"/>
    <cellStyle name="Normal 6 2 3 3 4 3" xfId="6011" xr:uid="{00000000-0005-0000-0000-00008F170000}"/>
    <cellStyle name="Normal 6 2 3 3 4 3 2" xfId="16063" xr:uid="{00000000-0005-0000-0000-0000D33E0000}"/>
    <cellStyle name="Normal 6 2 3 3 4 3 3" xfId="11043" xr:uid="{00000000-0005-0000-0000-0000372B0000}"/>
    <cellStyle name="Normal 6 2 3 3 4 3 3 3" xfId="26142" xr:uid="{00000000-0005-0000-0000-000034660000}"/>
    <cellStyle name="Normal 6 2 3 3 4 3 5" xfId="21129" xr:uid="{00000000-0005-0000-0000-00009F520000}"/>
    <cellStyle name="Normal 6 2 3 3 4 4" xfId="12721" xr:uid="{00000000-0005-0000-0000-0000C5310000}"/>
    <cellStyle name="Normal 6 2 3 3 4 4 3" xfId="27817" xr:uid="{00000000-0005-0000-0000-0000BF6C0000}"/>
    <cellStyle name="Normal 6 2 3 3 4 5" xfId="7700" xr:uid="{00000000-0005-0000-0000-0000281E0000}"/>
    <cellStyle name="Normal 6 2 3 3 4 5 3" xfId="22800" xr:uid="{00000000-0005-0000-0000-000026590000}"/>
    <cellStyle name="Normal 6 2 3 3 4 7" xfId="17787" xr:uid="{00000000-0005-0000-0000-000091450000}"/>
    <cellStyle name="Normal 6 2 3 3 5" xfId="3483" xr:uid="{00000000-0005-0000-0000-0000AE0D0000}"/>
    <cellStyle name="Normal 6 2 3 3 5 2" xfId="13556" xr:uid="{00000000-0005-0000-0000-000008350000}"/>
    <cellStyle name="Normal 6 2 3 3 5 2 3" xfId="28652" xr:uid="{00000000-0005-0000-0000-000002700000}"/>
    <cellStyle name="Normal 6 2 3 3 5 3" xfId="8536" xr:uid="{00000000-0005-0000-0000-00006C210000}"/>
    <cellStyle name="Normal 6 2 3 3 5 3 3" xfId="23635" xr:uid="{00000000-0005-0000-0000-0000695C0000}"/>
    <cellStyle name="Normal 6 2 3 3 5 5" xfId="18622" xr:uid="{00000000-0005-0000-0000-0000D4480000}"/>
    <cellStyle name="Normal 6 2 3 3 6" xfId="5175" xr:uid="{00000000-0005-0000-0000-00004B140000}"/>
    <cellStyle name="Normal 6 2 3 3 6 2" xfId="15227" xr:uid="{00000000-0005-0000-0000-00008F3B0000}"/>
    <cellStyle name="Normal 6 2 3 3 6 2 3" xfId="30323" xr:uid="{00000000-0005-0000-0000-000089760000}"/>
    <cellStyle name="Normal 6 2 3 3 6 3" xfId="10207" xr:uid="{00000000-0005-0000-0000-0000F3270000}"/>
    <cellStyle name="Normal 6 2 3 3 6 3 3" xfId="25306" xr:uid="{00000000-0005-0000-0000-0000F0620000}"/>
    <cellStyle name="Normal 6 2 3 3 6 5" xfId="20293" xr:uid="{00000000-0005-0000-0000-00005B4F0000}"/>
    <cellStyle name="Normal 6 2 3 3 7" xfId="11885" xr:uid="{00000000-0005-0000-0000-0000812E0000}"/>
    <cellStyle name="Normal 6 2 3 3 7 3" xfId="26981" xr:uid="{00000000-0005-0000-0000-00007B690000}"/>
    <cellStyle name="Normal 6 2 3 3 8" xfId="6864" xr:uid="{00000000-0005-0000-0000-0000E41A0000}"/>
    <cellStyle name="Normal 6 2 3 3 8 3" xfId="21964" xr:uid="{00000000-0005-0000-0000-0000E2550000}"/>
    <cellStyle name="Normal 6 2 3 4" xfId="1891" xr:uid="{00000000-0005-0000-0000-000075070000}"/>
    <cellStyle name="Normal 6 2 3 4 2" xfId="2314" xr:uid="{00000000-0005-0000-0000-00001C090000}"/>
    <cellStyle name="Normal 6 2 3 4 2 2" xfId="3153" xr:uid="{00000000-0005-0000-0000-0000630C0000}"/>
    <cellStyle name="Normal 6 2 3 4 2 2 2" xfId="4842" xr:uid="{00000000-0005-0000-0000-0000FD120000}"/>
    <cellStyle name="Normal 6 2 3 4 2 2 2 2" xfId="14914" xr:uid="{00000000-0005-0000-0000-0000563A0000}"/>
    <cellStyle name="Normal 6 2 3 4 2 2 2 2 3" xfId="30010" xr:uid="{00000000-0005-0000-0000-000050750000}"/>
    <cellStyle name="Normal 6 2 3 4 2 2 2 3" xfId="9894" xr:uid="{00000000-0005-0000-0000-0000BA260000}"/>
    <cellStyle name="Normal 6 2 3 4 2 2 2 3 3" xfId="24993" xr:uid="{00000000-0005-0000-0000-0000B7610000}"/>
    <cellStyle name="Normal 6 2 3 4 2 2 2 5" xfId="19980" xr:uid="{00000000-0005-0000-0000-0000224E0000}"/>
    <cellStyle name="Normal 6 2 3 4 2 2 3" xfId="6533" xr:uid="{00000000-0005-0000-0000-000099190000}"/>
    <cellStyle name="Normal 6 2 3 4 2 2 3 2" xfId="16585" xr:uid="{00000000-0005-0000-0000-0000DD400000}"/>
    <cellStyle name="Normal 6 2 3 4 2 2 3 3" xfId="11565" xr:uid="{00000000-0005-0000-0000-0000412D0000}"/>
    <cellStyle name="Normal 6 2 3 4 2 2 3 3 3" xfId="26664" xr:uid="{00000000-0005-0000-0000-00003E680000}"/>
    <cellStyle name="Normal 6 2 3 4 2 2 3 5" xfId="21651" xr:uid="{00000000-0005-0000-0000-0000A9540000}"/>
    <cellStyle name="Normal 6 2 3 4 2 2 4" xfId="13243" xr:uid="{00000000-0005-0000-0000-0000CF330000}"/>
    <cellStyle name="Normal 6 2 3 4 2 2 4 3" xfId="28339" xr:uid="{00000000-0005-0000-0000-0000C96E0000}"/>
    <cellStyle name="Normal 6 2 3 4 2 2 5" xfId="8222" xr:uid="{00000000-0005-0000-0000-000032200000}"/>
    <cellStyle name="Normal 6 2 3 4 2 2 5 3" xfId="23322" xr:uid="{00000000-0005-0000-0000-0000305B0000}"/>
    <cellStyle name="Normal 6 2 3 4 2 2 7" xfId="18309" xr:uid="{00000000-0005-0000-0000-00009B470000}"/>
    <cellStyle name="Normal 6 2 3 4 2 3" xfId="4005" xr:uid="{00000000-0005-0000-0000-0000B80F0000}"/>
    <cellStyle name="Normal 6 2 3 4 2 3 2" xfId="14078" xr:uid="{00000000-0005-0000-0000-000012370000}"/>
    <cellStyle name="Normal 6 2 3 4 2 3 2 3" xfId="29174" xr:uid="{00000000-0005-0000-0000-00000C720000}"/>
    <cellStyle name="Normal 6 2 3 4 2 3 3" xfId="9058" xr:uid="{00000000-0005-0000-0000-000076230000}"/>
    <cellStyle name="Normal 6 2 3 4 2 3 3 3" xfId="24157" xr:uid="{00000000-0005-0000-0000-0000735E0000}"/>
    <cellStyle name="Normal 6 2 3 4 2 3 5" xfId="19144" xr:uid="{00000000-0005-0000-0000-0000DE4A0000}"/>
    <cellStyle name="Normal 6 2 3 4 2 4" xfId="5697" xr:uid="{00000000-0005-0000-0000-000055160000}"/>
    <cellStyle name="Normal 6 2 3 4 2 4 2" xfId="15749" xr:uid="{00000000-0005-0000-0000-0000993D0000}"/>
    <cellStyle name="Normal 6 2 3 4 2 4 2 3" xfId="30845" xr:uid="{00000000-0005-0000-0000-000093780000}"/>
    <cellStyle name="Normal 6 2 3 4 2 4 3" xfId="10729" xr:uid="{00000000-0005-0000-0000-0000FD290000}"/>
    <cellStyle name="Normal 6 2 3 4 2 4 3 3" xfId="25828" xr:uid="{00000000-0005-0000-0000-0000FA640000}"/>
    <cellStyle name="Normal 6 2 3 4 2 4 5" xfId="20815" xr:uid="{00000000-0005-0000-0000-000065510000}"/>
    <cellStyle name="Normal 6 2 3 4 2 5" xfId="12407" xr:uid="{00000000-0005-0000-0000-00008B300000}"/>
    <cellStyle name="Normal 6 2 3 4 2 5 3" xfId="27503" xr:uid="{00000000-0005-0000-0000-0000856B0000}"/>
    <cellStyle name="Normal 6 2 3 4 2 6" xfId="7386" xr:uid="{00000000-0005-0000-0000-0000EE1C0000}"/>
    <cellStyle name="Normal 6 2 3 4 2 6 3" xfId="22486" xr:uid="{00000000-0005-0000-0000-0000EC570000}"/>
    <cellStyle name="Normal 6 2 3 4 2 8" xfId="17473" xr:uid="{00000000-0005-0000-0000-000057440000}"/>
    <cellStyle name="Normal 6 2 3 4 3" xfId="2735" xr:uid="{00000000-0005-0000-0000-0000C10A0000}"/>
    <cellStyle name="Normal 6 2 3 4 3 2" xfId="4424" xr:uid="{00000000-0005-0000-0000-00005B110000}"/>
    <cellStyle name="Normal 6 2 3 4 3 2 2" xfId="14496" xr:uid="{00000000-0005-0000-0000-0000B4380000}"/>
    <cellStyle name="Normal 6 2 3 4 3 2 2 3" xfId="29592" xr:uid="{00000000-0005-0000-0000-0000AE730000}"/>
    <cellStyle name="Normal 6 2 3 4 3 2 3" xfId="9476" xr:uid="{00000000-0005-0000-0000-000018250000}"/>
    <cellStyle name="Normal 6 2 3 4 3 2 3 3" xfId="24575" xr:uid="{00000000-0005-0000-0000-000015600000}"/>
    <cellStyle name="Normal 6 2 3 4 3 2 5" xfId="19562" xr:uid="{00000000-0005-0000-0000-0000804C0000}"/>
    <cellStyle name="Normal 6 2 3 4 3 3" xfId="6115" xr:uid="{00000000-0005-0000-0000-0000F7170000}"/>
    <cellStyle name="Normal 6 2 3 4 3 3 2" xfId="16167" xr:uid="{00000000-0005-0000-0000-00003B3F0000}"/>
    <cellStyle name="Normal 6 2 3 4 3 3 3" xfId="11147" xr:uid="{00000000-0005-0000-0000-00009F2B0000}"/>
    <cellStyle name="Normal 6 2 3 4 3 3 3 3" xfId="26246" xr:uid="{00000000-0005-0000-0000-00009C660000}"/>
    <cellStyle name="Normal 6 2 3 4 3 3 5" xfId="21233" xr:uid="{00000000-0005-0000-0000-000007530000}"/>
    <cellStyle name="Normal 6 2 3 4 3 4" xfId="12825" xr:uid="{00000000-0005-0000-0000-00002D320000}"/>
    <cellStyle name="Normal 6 2 3 4 3 4 3" xfId="27921" xr:uid="{00000000-0005-0000-0000-0000276D0000}"/>
    <cellStyle name="Normal 6 2 3 4 3 5" xfId="7804" xr:uid="{00000000-0005-0000-0000-0000901E0000}"/>
    <cellStyle name="Normal 6 2 3 4 3 5 3" xfId="22904" xr:uid="{00000000-0005-0000-0000-00008E590000}"/>
    <cellStyle name="Normal 6 2 3 4 3 7" xfId="17891" xr:uid="{00000000-0005-0000-0000-0000F9450000}"/>
    <cellStyle name="Normal 6 2 3 4 4" xfId="3587" xr:uid="{00000000-0005-0000-0000-0000160E0000}"/>
    <cellStyle name="Normal 6 2 3 4 4 2" xfId="13660" xr:uid="{00000000-0005-0000-0000-000070350000}"/>
    <cellStyle name="Normal 6 2 3 4 4 2 3" xfId="28756" xr:uid="{00000000-0005-0000-0000-00006A700000}"/>
    <cellStyle name="Normal 6 2 3 4 4 3" xfId="8640" xr:uid="{00000000-0005-0000-0000-0000D4210000}"/>
    <cellStyle name="Normal 6 2 3 4 4 3 3" xfId="23739" xr:uid="{00000000-0005-0000-0000-0000D15C0000}"/>
    <cellStyle name="Normal 6 2 3 4 4 5" xfId="18726" xr:uid="{00000000-0005-0000-0000-00003C490000}"/>
    <cellStyle name="Normal 6 2 3 4 5" xfId="5279" xr:uid="{00000000-0005-0000-0000-0000B3140000}"/>
    <cellStyle name="Normal 6 2 3 4 5 2" xfId="15331" xr:uid="{00000000-0005-0000-0000-0000F73B0000}"/>
    <cellStyle name="Normal 6 2 3 4 5 2 3" xfId="30427" xr:uid="{00000000-0005-0000-0000-0000F1760000}"/>
    <cellStyle name="Normal 6 2 3 4 5 3" xfId="10311" xr:uid="{00000000-0005-0000-0000-00005B280000}"/>
    <cellStyle name="Normal 6 2 3 4 5 3 3" xfId="25410" xr:uid="{00000000-0005-0000-0000-000058630000}"/>
    <cellStyle name="Normal 6 2 3 4 5 5" xfId="20397" xr:uid="{00000000-0005-0000-0000-0000C34F0000}"/>
    <cellStyle name="Normal 6 2 3 4 6" xfId="11989" xr:uid="{00000000-0005-0000-0000-0000E92E0000}"/>
    <cellStyle name="Normal 6 2 3 4 6 3" xfId="27085" xr:uid="{00000000-0005-0000-0000-0000E3690000}"/>
    <cellStyle name="Normal 6 2 3 4 7" xfId="6968" xr:uid="{00000000-0005-0000-0000-00004C1B0000}"/>
    <cellStyle name="Normal 6 2 3 4 7 3" xfId="22068" xr:uid="{00000000-0005-0000-0000-00004A560000}"/>
    <cellStyle name="Normal 6 2 3 4 9" xfId="17055" xr:uid="{00000000-0005-0000-0000-0000B5420000}"/>
    <cellStyle name="Normal 6 2 3 5" xfId="2104" xr:uid="{00000000-0005-0000-0000-00004A080000}"/>
    <cellStyle name="Normal 6 2 3 5 2" xfId="2945" xr:uid="{00000000-0005-0000-0000-0000930B0000}"/>
    <cellStyle name="Normal 6 2 3 5 2 2" xfId="4634" xr:uid="{00000000-0005-0000-0000-00002D120000}"/>
    <cellStyle name="Normal 6 2 3 5 2 2 2" xfId="14706" xr:uid="{00000000-0005-0000-0000-000086390000}"/>
    <cellStyle name="Normal 6 2 3 5 2 2 2 3" xfId="29802" xr:uid="{00000000-0005-0000-0000-000080740000}"/>
    <cellStyle name="Normal 6 2 3 5 2 2 3" xfId="9686" xr:uid="{00000000-0005-0000-0000-0000EA250000}"/>
    <cellStyle name="Normal 6 2 3 5 2 2 3 3" xfId="24785" xr:uid="{00000000-0005-0000-0000-0000E7600000}"/>
    <cellStyle name="Normal 6 2 3 5 2 2 5" xfId="19772" xr:uid="{00000000-0005-0000-0000-0000524D0000}"/>
    <cellStyle name="Normal 6 2 3 5 2 3" xfId="6325" xr:uid="{00000000-0005-0000-0000-0000C9180000}"/>
    <cellStyle name="Normal 6 2 3 5 2 3 2" xfId="16377" xr:uid="{00000000-0005-0000-0000-00000D400000}"/>
    <cellStyle name="Normal 6 2 3 5 2 3 3" xfId="11357" xr:uid="{00000000-0005-0000-0000-0000712C0000}"/>
    <cellStyle name="Normal 6 2 3 5 2 3 3 3" xfId="26456" xr:uid="{00000000-0005-0000-0000-00006E670000}"/>
    <cellStyle name="Normal 6 2 3 5 2 3 5" xfId="21443" xr:uid="{00000000-0005-0000-0000-0000D9530000}"/>
    <cellStyle name="Normal 6 2 3 5 2 4" xfId="13035" xr:uid="{00000000-0005-0000-0000-0000FF320000}"/>
    <cellStyle name="Normal 6 2 3 5 2 4 3" xfId="28131" xr:uid="{00000000-0005-0000-0000-0000F96D0000}"/>
    <cellStyle name="Normal 6 2 3 5 2 5" xfId="8014" xr:uid="{00000000-0005-0000-0000-0000621F0000}"/>
    <cellStyle name="Normal 6 2 3 5 2 5 3" xfId="23114" xr:uid="{00000000-0005-0000-0000-0000605A0000}"/>
    <cellStyle name="Normal 6 2 3 5 2 7" xfId="18101" xr:uid="{00000000-0005-0000-0000-0000CB460000}"/>
    <cellStyle name="Normal 6 2 3 5 3" xfId="3797" xr:uid="{00000000-0005-0000-0000-0000E80E0000}"/>
    <cellStyle name="Normal 6 2 3 5 3 2" xfId="13870" xr:uid="{00000000-0005-0000-0000-000042360000}"/>
    <cellStyle name="Normal 6 2 3 5 3 2 3" xfId="28966" xr:uid="{00000000-0005-0000-0000-00003C710000}"/>
    <cellStyle name="Normal 6 2 3 5 3 3" xfId="8850" xr:uid="{00000000-0005-0000-0000-0000A6220000}"/>
    <cellStyle name="Normal 6 2 3 5 3 3 3" xfId="23949" xr:uid="{00000000-0005-0000-0000-0000A35D0000}"/>
    <cellStyle name="Normal 6 2 3 5 3 5" xfId="18936" xr:uid="{00000000-0005-0000-0000-00000E4A0000}"/>
    <cellStyle name="Normal 6 2 3 5 4" xfId="5489" xr:uid="{00000000-0005-0000-0000-000085150000}"/>
    <cellStyle name="Normal 6 2 3 5 4 2" xfId="15541" xr:uid="{00000000-0005-0000-0000-0000C93C0000}"/>
    <cellStyle name="Normal 6 2 3 5 4 2 3" xfId="30637" xr:uid="{00000000-0005-0000-0000-0000C3770000}"/>
    <cellStyle name="Normal 6 2 3 5 4 3" xfId="10521" xr:uid="{00000000-0005-0000-0000-00002D290000}"/>
    <cellStyle name="Normal 6 2 3 5 4 3 3" xfId="25620" xr:uid="{00000000-0005-0000-0000-00002A640000}"/>
    <cellStyle name="Normal 6 2 3 5 4 5" xfId="20607" xr:uid="{00000000-0005-0000-0000-000095500000}"/>
    <cellStyle name="Normal 6 2 3 5 5" xfId="12199" xr:uid="{00000000-0005-0000-0000-0000BB2F0000}"/>
    <cellStyle name="Normal 6 2 3 5 5 3" xfId="27295" xr:uid="{00000000-0005-0000-0000-0000B56A0000}"/>
    <cellStyle name="Normal 6 2 3 5 6" xfId="7178" xr:uid="{00000000-0005-0000-0000-00001E1C0000}"/>
    <cellStyle name="Normal 6 2 3 5 6 3" xfId="22278" xr:uid="{00000000-0005-0000-0000-00001C570000}"/>
    <cellStyle name="Normal 6 2 3 5 8" xfId="17265" xr:uid="{00000000-0005-0000-0000-000087430000}"/>
    <cellStyle name="Normal 6 2 3 6" xfId="2525" xr:uid="{00000000-0005-0000-0000-0000EF090000}"/>
    <cellStyle name="Normal 6 2 3 6 2" xfId="4216" xr:uid="{00000000-0005-0000-0000-00008B100000}"/>
    <cellStyle name="Normal 6 2 3 6 2 2" xfId="14288" xr:uid="{00000000-0005-0000-0000-0000E4370000}"/>
    <cellStyle name="Normal 6 2 3 6 2 2 3" xfId="29384" xr:uid="{00000000-0005-0000-0000-0000DE720000}"/>
    <cellStyle name="Normal 6 2 3 6 2 3" xfId="9268" xr:uid="{00000000-0005-0000-0000-000048240000}"/>
    <cellStyle name="Normal 6 2 3 6 2 3 3" xfId="24367" xr:uid="{00000000-0005-0000-0000-0000455F0000}"/>
    <cellStyle name="Normal 6 2 3 6 2 5" xfId="19354" xr:uid="{00000000-0005-0000-0000-0000B04B0000}"/>
    <cellStyle name="Normal 6 2 3 6 3" xfId="5907" xr:uid="{00000000-0005-0000-0000-000027170000}"/>
    <cellStyle name="Normal 6 2 3 6 3 2" xfId="15959" xr:uid="{00000000-0005-0000-0000-00006B3E0000}"/>
    <cellStyle name="Normal 6 2 3 6 3 3" xfId="10939" xr:uid="{00000000-0005-0000-0000-0000CF2A0000}"/>
    <cellStyle name="Normal 6 2 3 6 3 3 3" xfId="26038" xr:uid="{00000000-0005-0000-0000-0000CC650000}"/>
    <cellStyle name="Normal 6 2 3 6 3 5" xfId="21025" xr:uid="{00000000-0005-0000-0000-000037520000}"/>
    <cellStyle name="Normal 6 2 3 6 4" xfId="12617" xr:uid="{00000000-0005-0000-0000-00005D310000}"/>
    <cellStyle name="Normal 6 2 3 6 4 3" xfId="27713" xr:uid="{00000000-0005-0000-0000-0000576C0000}"/>
    <cellStyle name="Normal 6 2 3 6 5" xfId="7596" xr:uid="{00000000-0005-0000-0000-0000C01D0000}"/>
    <cellStyle name="Normal 6 2 3 6 5 3" xfId="22696" xr:uid="{00000000-0005-0000-0000-0000BE580000}"/>
    <cellStyle name="Normal 6 2 3 6 7" xfId="17683" xr:uid="{00000000-0005-0000-0000-000029450000}"/>
    <cellStyle name="Normal 6 2 3 7" xfId="3375" xr:uid="{00000000-0005-0000-0000-0000420D0000}"/>
    <cellStyle name="Normal 6 2 3 7 2" xfId="13452" xr:uid="{00000000-0005-0000-0000-0000A0340000}"/>
    <cellStyle name="Normal 6 2 3 7 2 3" xfId="28548" xr:uid="{00000000-0005-0000-0000-00009A6F0000}"/>
    <cellStyle name="Normal 6 2 3 7 3" xfId="8432" xr:uid="{00000000-0005-0000-0000-000004210000}"/>
    <cellStyle name="Normal 6 2 3 7 3 3" xfId="23531" xr:uid="{00000000-0005-0000-0000-0000015C0000}"/>
    <cellStyle name="Normal 6 2 3 7 5" xfId="18518" xr:uid="{00000000-0005-0000-0000-00006C480000}"/>
    <cellStyle name="Normal 6 2 3 8" xfId="5068" xr:uid="{00000000-0005-0000-0000-0000E0130000}"/>
    <cellStyle name="Normal 6 2 3 8 2" xfId="15123" xr:uid="{00000000-0005-0000-0000-0000273B0000}"/>
    <cellStyle name="Normal 6 2 3 8 2 3" xfId="30219" xr:uid="{00000000-0005-0000-0000-000021760000}"/>
    <cellStyle name="Normal 6 2 3 8 3" xfId="10103" xr:uid="{00000000-0005-0000-0000-00008B270000}"/>
    <cellStyle name="Normal 6 2 3 8 3 3" xfId="25202" xr:uid="{00000000-0005-0000-0000-000088620000}"/>
    <cellStyle name="Normal 6 2 3 8 5" xfId="20189" xr:uid="{00000000-0005-0000-0000-0000F34E0000}"/>
    <cellStyle name="Normal 6 2 3 9" xfId="11779" xr:uid="{00000000-0005-0000-0000-0000172E0000}"/>
    <cellStyle name="Normal 6 2 3 9 3" xfId="26877" xr:uid="{00000000-0005-0000-0000-000013690000}"/>
    <cellStyle name="Normal 6 2 4" xfId="711" xr:uid="{00000000-0005-0000-0000-0000D3020000}"/>
    <cellStyle name="Normal 6 2 4 2" xfId="1447" xr:uid="{00000000-0005-0000-0000-0000B8050000}"/>
    <cellStyle name="Normal 6 2 5" xfId="732" xr:uid="{00000000-0005-0000-0000-0000E8020000}"/>
    <cellStyle name="Normal 6 2 5 2" xfId="1448" xr:uid="{00000000-0005-0000-0000-0000B9050000}"/>
    <cellStyle name="Normal 6 2 6" xfId="1444" xr:uid="{00000000-0005-0000-0000-0000B5050000}"/>
    <cellStyle name="Normal 6 2 7" xfId="1693" xr:uid="{00000000-0005-0000-0000-0000AF060000}"/>
    <cellStyle name="Normal 6 2 7 11" xfId="16868" xr:uid="{00000000-0005-0000-0000-0000FA410000}"/>
    <cellStyle name="Normal 6 2 7 2" xfId="1801" xr:uid="{00000000-0005-0000-0000-00001B070000}"/>
    <cellStyle name="Normal 6 2 7 2 10" xfId="16972" xr:uid="{00000000-0005-0000-0000-000062420000}"/>
    <cellStyle name="Normal 6 2 7 2 2" xfId="2018" xr:uid="{00000000-0005-0000-0000-0000F4070000}"/>
    <cellStyle name="Normal 6 2 7 2 2 2" xfId="2439" xr:uid="{00000000-0005-0000-0000-000099090000}"/>
    <cellStyle name="Normal 6 2 7 2 2 2 2" xfId="3278" xr:uid="{00000000-0005-0000-0000-0000E00C0000}"/>
    <cellStyle name="Normal 6 2 7 2 2 2 2 2" xfId="4967" xr:uid="{00000000-0005-0000-0000-00007A130000}"/>
    <cellStyle name="Normal 6 2 7 2 2 2 2 2 2" xfId="15039" xr:uid="{00000000-0005-0000-0000-0000D33A0000}"/>
    <cellStyle name="Normal 6 2 7 2 2 2 2 2 2 3" xfId="30135" xr:uid="{00000000-0005-0000-0000-0000CD750000}"/>
    <cellStyle name="Normal 6 2 7 2 2 2 2 2 3" xfId="10019" xr:uid="{00000000-0005-0000-0000-000037270000}"/>
    <cellStyle name="Normal 6 2 7 2 2 2 2 2 3 3" xfId="25118" xr:uid="{00000000-0005-0000-0000-000034620000}"/>
    <cellStyle name="Normal 6 2 7 2 2 2 2 2 5" xfId="20105" xr:uid="{00000000-0005-0000-0000-00009F4E0000}"/>
    <cellStyle name="Normal 6 2 7 2 2 2 2 3" xfId="6658" xr:uid="{00000000-0005-0000-0000-0000161A0000}"/>
    <cellStyle name="Normal 6 2 7 2 2 2 2 3 2" xfId="16710" xr:uid="{00000000-0005-0000-0000-00005A410000}"/>
    <cellStyle name="Normal 6 2 7 2 2 2 2 3 3" xfId="11690" xr:uid="{00000000-0005-0000-0000-0000BE2D0000}"/>
    <cellStyle name="Normal 6 2 7 2 2 2 2 3 3 3" xfId="26789" xr:uid="{00000000-0005-0000-0000-0000BB680000}"/>
    <cellStyle name="Normal 6 2 7 2 2 2 2 3 5" xfId="21776" xr:uid="{00000000-0005-0000-0000-000026550000}"/>
    <cellStyle name="Normal 6 2 7 2 2 2 2 4" xfId="13368" xr:uid="{00000000-0005-0000-0000-00004C340000}"/>
    <cellStyle name="Normal 6 2 7 2 2 2 2 4 3" xfId="28464" xr:uid="{00000000-0005-0000-0000-0000466F0000}"/>
    <cellStyle name="Normal 6 2 7 2 2 2 2 5" xfId="8347" xr:uid="{00000000-0005-0000-0000-0000AF200000}"/>
    <cellStyle name="Normal 6 2 7 2 2 2 2 5 3" xfId="23447" xr:uid="{00000000-0005-0000-0000-0000AD5B0000}"/>
    <cellStyle name="Normal 6 2 7 2 2 2 2 7" xfId="18434" xr:uid="{00000000-0005-0000-0000-000018480000}"/>
    <cellStyle name="Normal 6 2 7 2 2 2 3" xfId="4130" xr:uid="{00000000-0005-0000-0000-000035100000}"/>
    <cellStyle name="Normal 6 2 7 2 2 2 3 2" xfId="14203" xr:uid="{00000000-0005-0000-0000-00008F370000}"/>
    <cellStyle name="Normal 6 2 7 2 2 2 3 2 3" xfId="29299" xr:uid="{00000000-0005-0000-0000-000089720000}"/>
    <cellStyle name="Normal 6 2 7 2 2 2 3 3" xfId="9183" xr:uid="{00000000-0005-0000-0000-0000F3230000}"/>
    <cellStyle name="Normal 6 2 7 2 2 2 3 3 3" xfId="24282" xr:uid="{00000000-0005-0000-0000-0000F05E0000}"/>
    <cellStyle name="Normal 6 2 7 2 2 2 3 5" xfId="19269" xr:uid="{00000000-0005-0000-0000-00005B4B0000}"/>
    <cellStyle name="Normal 6 2 7 2 2 2 4" xfId="5822" xr:uid="{00000000-0005-0000-0000-0000D2160000}"/>
    <cellStyle name="Normal 6 2 7 2 2 2 4 2" xfId="15874" xr:uid="{00000000-0005-0000-0000-0000163E0000}"/>
    <cellStyle name="Normal 6 2 7 2 2 2 4 3" xfId="10854" xr:uid="{00000000-0005-0000-0000-00007A2A0000}"/>
    <cellStyle name="Normal 6 2 7 2 2 2 4 3 3" xfId="25953" xr:uid="{00000000-0005-0000-0000-000077650000}"/>
    <cellStyle name="Normal 6 2 7 2 2 2 4 5" xfId="20940" xr:uid="{00000000-0005-0000-0000-0000E2510000}"/>
    <cellStyle name="Normal 6 2 7 2 2 2 5" xfId="12532" xr:uid="{00000000-0005-0000-0000-000008310000}"/>
    <cellStyle name="Normal 6 2 7 2 2 2 5 3" xfId="27628" xr:uid="{00000000-0005-0000-0000-0000026C0000}"/>
    <cellStyle name="Normal 6 2 7 2 2 2 6" xfId="7511" xr:uid="{00000000-0005-0000-0000-00006B1D0000}"/>
    <cellStyle name="Normal 6 2 7 2 2 2 6 3" xfId="22611" xr:uid="{00000000-0005-0000-0000-000069580000}"/>
    <cellStyle name="Normal 6 2 7 2 2 2 8" xfId="17598" xr:uid="{00000000-0005-0000-0000-0000D4440000}"/>
    <cellStyle name="Normal 6 2 7 2 2 3" xfId="2860" xr:uid="{00000000-0005-0000-0000-00003E0B0000}"/>
    <cellStyle name="Normal 6 2 7 2 2 3 2" xfId="4549" xr:uid="{00000000-0005-0000-0000-0000D8110000}"/>
    <cellStyle name="Normal 6 2 7 2 2 3 2 2" xfId="14621" xr:uid="{00000000-0005-0000-0000-000031390000}"/>
    <cellStyle name="Normal 6 2 7 2 2 3 2 2 3" xfId="29717" xr:uid="{00000000-0005-0000-0000-00002B740000}"/>
    <cellStyle name="Normal 6 2 7 2 2 3 2 3" xfId="9601" xr:uid="{00000000-0005-0000-0000-000095250000}"/>
    <cellStyle name="Normal 6 2 7 2 2 3 2 3 3" xfId="24700" xr:uid="{00000000-0005-0000-0000-000092600000}"/>
    <cellStyle name="Normal 6 2 7 2 2 3 2 5" xfId="19687" xr:uid="{00000000-0005-0000-0000-0000FD4C0000}"/>
    <cellStyle name="Normal 6 2 7 2 2 3 3" xfId="6240" xr:uid="{00000000-0005-0000-0000-000074180000}"/>
    <cellStyle name="Normal 6 2 7 2 2 3 3 2" xfId="16292" xr:uid="{00000000-0005-0000-0000-0000B83F0000}"/>
    <cellStyle name="Normal 6 2 7 2 2 3 3 3" xfId="11272" xr:uid="{00000000-0005-0000-0000-00001C2C0000}"/>
    <cellStyle name="Normal 6 2 7 2 2 3 3 3 3" xfId="26371" xr:uid="{00000000-0005-0000-0000-000019670000}"/>
    <cellStyle name="Normal 6 2 7 2 2 3 3 5" xfId="21358" xr:uid="{00000000-0005-0000-0000-000084530000}"/>
    <cellStyle name="Normal 6 2 7 2 2 3 4" xfId="12950" xr:uid="{00000000-0005-0000-0000-0000AA320000}"/>
    <cellStyle name="Normal 6 2 7 2 2 3 4 3" xfId="28046" xr:uid="{00000000-0005-0000-0000-0000A46D0000}"/>
    <cellStyle name="Normal 6 2 7 2 2 3 5" xfId="7929" xr:uid="{00000000-0005-0000-0000-00000D1F0000}"/>
    <cellStyle name="Normal 6 2 7 2 2 3 5 3" xfId="23029" xr:uid="{00000000-0005-0000-0000-00000B5A0000}"/>
    <cellStyle name="Normal 6 2 7 2 2 3 7" xfId="18016" xr:uid="{00000000-0005-0000-0000-000076460000}"/>
    <cellStyle name="Normal 6 2 7 2 2 4" xfId="3712" xr:uid="{00000000-0005-0000-0000-0000930E0000}"/>
    <cellStyle name="Normal 6 2 7 2 2 4 2" xfId="13785" xr:uid="{00000000-0005-0000-0000-0000ED350000}"/>
    <cellStyle name="Normal 6 2 7 2 2 4 2 3" xfId="28881" xr:uid="{00000000-0005-0000-0000-0000E7700000}"/>
    <cellStyle name="Normal 6 2 7 2 2 4 3" xfId="8765" xr:uid="{00000000-0005-0000-0000-000051220000}"/>
    <cellStyle name="Normal 6 2 7 2 2 4 3 3" xfId="23864" xr:uid="{00000000-0005-0000-0000-00004E5D0000}"/>
    <cellStyle name="Normal 6 2 7 2 2 4 5" xfId="18851" xr:uid="{00000000-0005-0000-0000-0000B9490000}"/>
    <cellStyle name="Normal 6 2 7 2 2 5" xfId="5404" xr:uid="{00000000-0005-0000-0000-000030150000}"/>
    <cellStyle name="Normal 6 2 7 2 2 5 2" xfId="15456" xr:uid="{00000000-0005-0000-0000-0000743C0000}"/>
    <cellStyle name="Normal 6 2 7 2 2 5 2 3" xfId="30552" xr:uid="{00000000-0005-0000-0000-00006E770000}"/>
    <cellStyle name="Normal 6 2 7 2 2 5 3" xfId="10436" xr:uid="{00000000-0005-0000-0000-0000D8280000}"/>
    <cellStyle name="Normal 6 2 7 2 2 5 3 3" xfId="25535" xr:uid="{00000000-0005-0000-0000-0000D5630000}"/>
    <cellStyle name="Normal 6 2 7 2 2 5 5" xfId="20522" xr:uid="{00000000-0005-0000-0000-000040500000}"/>
    <cellStyle name="Normal 6 2 7 2 2 6" xfId="12114" xr:uid="{00000000-0005-0000-0000-0000662F0000}"/>
    <cellStyle name="Normal 6 2 7 2 2 6 3" xfId="27210" xr:uid="{00000000-0005-0000-0000-0000606A0000}"/>
    <cellStyle name="Normal 6 2 7 2 2 7" xfId="7093" xr:uid="{00000000-0005-0000-0000-0000C91B0000}"/>
    <cellStyle name="Normal 6 2 7 2 2 7 3" xfId="22193" xr:uid="{00000000-0005-0000-0000-0000C7560000}"/>
    <cellStyle name="Normal 6 2 7 2 2 9" xfId="17180" xr:uid="{00000000-0005-0000-0000-000032430000}"/>
    <cellStyle name="Normal 6 2 7 2 3" xfId="2231" xr:uid="{00000000-0005-0000-0000-0000C9080000}"/>
    <cellStyle name="Normal 6 2 7 2 3 2" xfId="3070" xr:uid="{00000000-0005-0000-0000-0000100C0000}"/>
    <cellStyle name="Normal 6 2 7 2 3 2 2" xfId="4759" xr:uid="{00000000-0005-0000-0000-0000AA120000}"/>
    <cellStyle name="Normal 6 2 7 2 3 2 2 2" xfId="14831" xr:uid="{00000000-0005-0000-0000-0000033A0000}"/>
    <cellStyle name="Normal 6 2 7 2 3 2 2 2 3" xfId="29927" xr:uid="{00000000-0005-0000-0000-0000FD740000}"/>
    <cellStyle name="Normal 6 2 7 2 3 2 2 3" xfId="9811" xr:uid="{00000000-0005-0000-0000-000067260000}"/>
    <cellStyle name="Normal 6 2 7 2 3 2 2 3 3" xfId="24910" xr:uid="{00000000-0005-0000-0000-000064610000}"/>
    <cellStyle name="Normal 6 2 7 2 3 2 2 5" xfId="19897" xr:uid="{00000000-0005-0000-0000-0000CF4D0000}"/>
    <cellStyle name="Normal 6 2 7 2 3 2 3" xfId="6450" xr:uid="{00000000-0005-0000-0000-000046190000}"/>
    <cellStyle name="Normal 6 2 7 2 3 2 3 2" xfId="16502" xr:uid="{00000000-0005-0000-0000-00008A400000}"/>
    <cellStyle name="Normal 6 2 7 2 3 2 3 3" xfId="11482" xr:uid="{00000000-0005-0000-0000-0000EE2C0000}"/>
    <cellStyle name="Normal 6 2 7 2 3 2 3 3 3" xfId="26581" xr:uid="{00000000-0005-0000-0000-0000EB670000}"/>
    <cellStyle name="Normal 6 2 7 2 3 2 3 5" xfId="21568" xr:uid="{00000000-0005-0000-0000-000056540000}"/>
    <cellStyle name="Normal 6 2 7 2 3 2 4" xfId="13160" xr:uid="{00000000-0005-0000-0000-00007C330000}"/>
    <cellStyle name="Normal 6 2 7 2 3 2 4 3" xfId="28256" xr:uid="{00000000-0005-0000-0000-0000766E0000}"/>
    <cellStyle name="Normal 6 2 7 2 3 2 5" xfId="8139" xr:uid="{00000000-0005-0000-0000-0000DF1F0000}"/>
    <cellStyle name="Normal 6 2 7 2 3 2 5 3" xfId="23239" xr:uid="{00000000-0005-0000-0000-0000DD5A0000}"/>
    <cellStyle name="Normal 6 2 7 2 3 2 7" xfId="18226" xr:uid="{00000000-0005-0000-0000-000048470000}"/>
    <cellStyle name="Normal 6 2 7 2 3 3" xfId="3922" xr:uid="{00000000-0005-0000-0000-0000650F0000}"/>
    <cellStyle name="Normal 6 2 7 2 3 3 2" xfId="13995" xr:uid="{00000000-0005-0000-0000-0000BF360000}"/>
    <cellStyle name="Normal 6 2 7 2 3 3 2 3" xfId="29091" xr:uid="{00000000-0005-0000-0000-0000B9710000}"/>
    <cellStyle name="Normal 6 2 7 2 3 3 3" xfId="8975" xr:uid="{00000000-0005-0000-0000-000023230000}"/>
    <cellStyle name="Normal 6 2 7 2 3 3 3 3" xfId="24074" xr:uid="{00000000-0005-0000-0000-0000205E0000}"/>
    <cellStyle name="Normal 6 2 7 2 3 3 5" xfId="19061" xr:uid="{00000000-0005-0000-0000-00008B4A0000}"/>
    <cellStyle name="Normal 6 2 7 2 3 4" xfId="5614" xr:uid="{00000000-0005-0000-0000-000002160000}"/>
    <cellStyle name="Normal 6 2 7 2 3 4 2" xfId="15666" xr:uid="{00000000-0005-0000-0000-0000463D0000}"/>
    <cellStyle name="Normal 6 2 7 2 3 4 2 3" xfId="30762" xr:uid="{00000000-0005-0000-0000-000040780000}"/>
    <cellStyle name="Normal 6 2 7 2 3 4 3" xfId="10646" xr:uid="{00000000-0005-0000-0000-0000AA290000}"/>
    <cellStyle name="Normal 6 2 7 2 3 4 3 3" xfId="25745" xr:uid="{00000000-0005-0000-0000-0000A7640000}"/>
    <cellStyle name="Normal 6 2 7 2 3 4 5" xfId="20732" xr:uid="{00000000-0005-0000-0000-000012510000}"/>
    <cellStyle name="Normal 6 2 7 2 3 5" xfId="12324" xr:uid="{00000000-0005-0000-0000-000038300000}"/>
    <cellStyle name="Normal 6 2 7 2 3 5 3" xfId="27420" xr:uid="{00000000-0005-0000-0000-0000326B0000}"/>
    <cellStyle name="Normal 6 2 7 2 3 6" xfId="7303" xr:uid="{00000000-0005-0000-0000-00009B1C0000}"/>
    <cellStyle name="Normal 6 2 7 2 3 6 3" xfId="22403" xr:uid="{00000000-0005-0000-0000-000099570000}"/>
    <cellStyle name="Normal 6 2 7 2 3 8" xfId="17390" xr:uid="{00000000-0005-0000-0000-000004440000}"/>
    <cellStyle name="Normal 6 2 7 2 4" xfId="2652" xr:uid="{00000000-0005-0000-0000-00006E0A0000}"/>
    <cellStyle name="Normal 6 2 7 2 4 2" xfId="4341" xr:uid="{00000000-0005-0000-0000-000008110000}"/>
    <cellStyle name="Normal 6 2 7 2 4 2 2" xfId="14413" xr:uid="{00000000-0005-0000-0000-000061380000}"/>
    <cellStyle name="Normal 6 2 7 2 4 2 2 3" xfId="29509" xr:uid="{00000000-0005-0000-0000-00005B730000}"/>
    <cellStyle name="Normal 6 2 7 2 4 2 3" xfId="9393" xr:uid="{00000000-0005-0000-0000-0000C5240000}"/>
    <cellStyle name="Normal 6 2 7 2 4 2 3 3" xfId="24492" xr:uid="{00000000-0005-0000-0000-0000C25F0000}"/>
    <cellStyle name="Normal 6 2 7 2 4 2 5" xfId="19479" xr:uid="{00000000-0005-0000-0000-00002D4C0000}"/>
    <cellStyle name="Normal 6 2 7 2 4 3" xfId="6032" xr:uid="{00000000-0005-0000-0000-0000A4170000}"/>
    <cellStyle name="Normal 6 2 7 2 4 3 2" xfId="16084" xr:uid="{00000000-0005-0000-0000-0000E83E0000}"/>
    <cellStyle name="Normal 6 2 7 2 4 3 3" xfId="11064" xr:uid="{00000000-0005-0000-0000-00004C2B0000}"/>
    <cellStyle name="Normal 6 2 7 2 4 3 3 3" xfId="26163" xr:uid="{00000000-0005-0000-0000-000049660000}"/>
    <cellStyle name="Normal 6 2 7 2 4 3 5" xfId="21150" xr:uid="{00000000-0005-0000-0000-0000B4520000}"/>
    <cellStyle name="Normal 6 2 7 2 4 4" xfId="12742" xr:uid="{00000000-0005-0000-0000-0000DA310000}"/>
    <cellStyle name="Normal 6 2 7 2 4 4 3" xfId="27838" xr:uid="{00000000-0005-0000-0000-0000D46C0000}"/>
    <cellStyle name="Normal 6 2 7 2 4 5" xfId="7721" xr:uid="{00000000-0005-0000-0000-00003D1E0000}"/>
    <cellStyle name="Normal 6 2 7 2 4 5 3" xfId="22821" xr:uid="{00000000-0005-0000-0000-00003B590000}"/>
    <cellStyle name="Normal 6 2 7 2 4 7" xfId="17808" xr:uid="{00000000-0005-0000-0000-0000A6450000}"/>
    <cellStyle name="Normal 6 2 7 2 5" xfId="3504" xr:uid="{00000000-0005-0000-0000-0000C30D0000}"/>
    <cellStyle name="Normal 6 2 7 2 5 2" xfId="13577" xr:uid="{00000000-0005-0000-0000-00001D350000}"/>
    <cellStyle name="Normal 6 2 7 2 5 2 3" xfId="28673" xr:uid="{00000000-0005-0000-0000-000017700000}"/>
    <cellStyle name="Normal 6 2 7 2 5 3" xfId="8557" xr:uid="{00000000-0005-0000-0000-000081210000}"/>
    <cellStyle name="Normal 6 2 7 2 5 3 3" xfId="23656" xr:uid="{00000000-0005-0000-0000-00007E5C0000}"/>
    <cellStyle name="Normal 6 2 7 2 5 5" xfId="18643" xr:uid="{00000000-0005-0000-0000-0000E9480000}"/>
    <cellStyle name="Normal 6 2 7 2 6" xfId="5196" xr:uid="{00000000-0005-0000-0000-000060140000}"/>
    <cellStyle name="Normal 6 2 7 2 6 2" xfId="15248" xr:uid="{00000000-0005-0000-0000-0000A43B0000}"/>
    <cellStyle name="Normal 6 2 7 2 6 2 3" xfId="30344" xr:uid="{00000000-0005-0000-0000-00009E760000}"/>
    <cellStyle name="Normal 6 2 7 2 6 3" xfId="10228" xr:uid="{00000000-0005-0000-0000-000008280000}"/>
    <cellStyle name="Normal 6 2 7 2 6 3 3" xfId="25327" xr:uid="{00000000-0005-0000-0000-000005630000}"/>
    <cellStyle name="Normal 6 2 7 2 6 5" xfId="20314" xr:uid="{00000000-0005-0000-0000-0000704F0000}"/>
    <cellStyle name="Normal 6 2 7 2 7" xfId="11906" xr:uid="{00000000-0005-0000-0000-0000962E0000}"/>
    <cellStyle name="Normal 6 2 7 2 7 3" xfId="27002" xr:uid="{00000000-0005-0000-0000-000090690000}"/>
    <cellStyle name="Normal 6 2 7 2 8" xfId="6885" xr:uid="{00000000-0005-0000-0000-0000F91A0000}"/>
    <cellStyle name="Normal 6 2 7 2 8 3" xfId="21985" xr:uid="{00000000-0005-0000-0000-0000F7550000}"/>
    <cellStyle name="Normal 6 2 7 3" xfId="1914" xr:uid="{00000000-0005-0000-0000-00008C070000}"/>
    <cellStyle name="Normal 6 2 7 3 2" xfId="2335" xr:uid="{00000000-0005-0000-0000-000031090000}"/>
    <cellStyle name="Normal 6 2 7 3 2 2" xfId="3174" xr:uid="{00000000-0005-0000-0000-0000780C0000}"/>
    <cellStyle name="Normal 6 2 7 3 2 2 2" xfId="4863" xr:uid="{00000000-0005-0000-0000-000012130000}"/>
    <cellStyle name="Normal 6 2 7 3 2 2 2 2" xfId="14935" xr:uid="{00000000-0005-0000-0000-00006B3A0000}"/>
    <cellStyle name="Normal 6 2 7 3 2 2 2 2 3" xfId="30031" xr:uid="{00000000-0005-0000-0000-000065750000}"/>
    <cellStyle name="Normal 6 2 7 3 2 2 2 3" xfId="9915" xr:uid="{00000000-0005-0000-0000-0000CF260000}"/>
    <cellStyle name="Normal 6 2 7 3 2 2 2 3 3" xfId="25014" xr:uid="{00000000-0005-0000-0000-0000CC610000}"/>
    <cellStyle name="Normal 6 2 7 3 2 2 2 5" xfId="20001" xr:uid="{00000000-0005-0000-0000-0000374E0000}"/>
    <cellStyle name="Normal 6 2 7 3 2 2 3" xfId="6554" xr:uid="{00000000-0005-0000-0000-0000AE190000}"/>
    <cellStyle name="Normal 6 2 7 3 2 2 3 2" xfId="16606" xr:uid="{00000000-0005-0000-0000-0000F2400000}"/>
    <cellStyle name="Normal 6 2 7 3 2 2 3 3" xfId="11586" xr:uid="{00000000-0005-0000-0000-0000562D0000}"/>
    <cellStyle name="Normal 6 2 7 3 2 2 3 3 3" xfId="26685" xr:uid="{00000000-0005-0000-0000-000053680000}"/>
    <cellStyle name="Normal 6 2 7 3 2 2 3 5" xfId="21672" xr:uid="{00000000-0005-0000-0000-0000BE540000}"/>
    <cellStyle name="Normal 6 2 7 3 2 2 4" xfId="13264" xr:uid="{00000000-0005-0000-0000-0000E4330000}"/>
    <cellStyle name="Normal 6 2 7 3 2 2 4 3" xfId="28360" xr:uid="{00000000-0005-0000-0000-0000DE6E0000}"/>
    <cellStyle name="Normal 6 2 7 3 2 2 5" xfId="8243" xr:uid="{00000000-0005-0000-0000-000047200000}"/>
    <cellStyle name="Normal 6 2 7 3 2 2 5 3" xfId="23343" xr:uid="{00000000-0005-0000-0000-0000455B0000}"/>
    <cellStyle name="Normal 6 2 7 3 2 2 7" xfId="18330" xr:uid="{00000000-0005-0000-0000-0000B0470000}"/>
    <cellStyle name="Normal 6 2 7 3 2 3" xfId="4026" xr:uid="{00000000-0005-0000-0000-0000CD0F0000}"/>
    <cellStyle name="Normal 6 2 7 3 2 3 2" xfId="14099" xr:uid="{00000000-0005-0000-0000-000027370000}"/>
    <cellStyle name="Normal 6 2 7 3 2 3 2 3" xfId="29195" xr:uid="{00000000-0005-0000-0000-000021720000}"/>
    <cellStyle name="Normal 6 2 7 3 2 3 3" xfId="9079" xr:uid="{00000000-0005-0000-0000-00008B230000}"/>
    <cellStyle name="Normal 6 2 7 3 2 3 3 3" xfId="24178" xr:uid="{00000000-0005-0000-0000-0000885E0000}"/>
    <cellStyle name="Normal 6 2 7 3 2 3 5" xfId="19165" xr:uid="{00000000-0005-0000-0000-0000F34A0000}"/>
    <cellStyle name="Normal 6 2 7 3 2 4" xfId="5718" xr:uid="{00000000-0005-0000-0000-00006A160000}"/>
    <cellStyle name="Normal 6 2 7 3 2 4 2" xfId="15770" xr:uid="{00000000-0005-0000-0000-0000AE3D0000}"/>
    <cellStyle name="Normal 6 2 7 3 2 4 2 3" xfId="30866" xr:uid="{00000000-0005-0000-0000-0000A8780000}"/>
    <cellStyle name="Normal 6 2 7 3 2 4 3" xfId="10750" xr:uid="{00000000-0005-0000-0000-0000122A0000}"/>
    <cellStyle name="Normal 6 2 7 3 2 4 3 3" xfId="25849" xr:uid="{00000000-0005-0000-0000-00000F650000}"/>
    <cellStyle name="Normal 6 2 7 3 2 4 5" xfId="20836" xr:uid="{00000000-0005-0000-0000-00007A510000}"/>
    <cellStyle name="Normal 6 2 7 3 2 5" xfId="12428" xr:uid="{00000000-0005-0000-0000-0000A0300000}"/>
    <cellStyle name="Normal 6 2 7 3 2 5 3" xfId="27524" xr:uid="{00000000-0005-0000-0000-00009A6B0000}"/>
    <cellStyle name="Normal 6 2 7 3 2 6" xfId="7407" xr:uid="{00000000-0005-0000-0000-0000031D0000}"/>
    <cellStyle name="Normal 6 2 7 3 2 6 3" xfId="22507" xr:uid="{00000000-0005-0000-0000-000001580000}"/>
    <cellStyle name="Normal 6 2 7 3 2 8" xfId="17494" xr:uid="{00000000-0005-0000-0000-00006C440000}"/>
    <cellStyle name="Normal 6 2 7 3 3" xfId="2756" xr:uid="{00000000-0005-0000-0000-0000D60A0000}"/>
    <cellStyle name="Normal 6 2 7 3 3 2" xfId="4445" xr:uid="{00000000-0005-0000-0000-000070110000}"/>
    <cellStyle name="Normal 6 2 7 3 3 2 2" xfId="14517" xr:uid="{00000000-0005-0000-0000-0000C9380000}"/>
    <cellStyle name="Normal 6 2 7 3 3 2 2 3" xfId="29613" xr:uid="{00000000-0005-0000-0000-0000C3730000}"/>
    <cellStyle name="Normal 6 2 7 3 3 2 3" xfId="9497" xr:uid="{00000000-0005-0000-0000-00002D250000}"/>
    <cellStyle name="Normal 6 2 7 3 3 2 3 3" xfId="24596" xr:uid="{00000000-0005-0000-0000-00002A600000}"/>
    <cellStyle name="Normal 6 2 7 3 3 2 5" xfId="19583" xr:uid="{00000000-0005-0000-0000-0000954C0000}"/>
    <cellStyle name="Normal 6 2 7 3 3 3" xfId="6136" xr:uid="{00000000-0005-0000-0000-00000C180000}"/>
    <cellStyle name="Normal 6 2 7 3 3 3 2" xfId="16188" xr:uid="{00000000-0005-0000-0000-0000503F0000}"/>
    <cellStyle name="Normal 6 2 7 3 3 3 3" xfId="11168" xr:uid="{00000000-0005-0000-0000-0000B42B0000}"/>
    <cellStyle name="Normal 6 2 7 3 3 3 3 3" xfId="26267" xr:uid="{00000000-0005-0000-0000-0000B1660000}"/>
    <cellStyle name="Normal 6 2 7 3 3 3 5" xfId="21254" xr:uid="{00000000-0005-0000-0000-00001C530000}"/>
    <cellStyle name="Normal 6 2 7 3 3 4" xfId="12846" xr:uid="{00000000-0005-0000-0000-000042320000}"/>
    <cellStyle name="Normal 6 2 7 3 3 4 3" xfId="27942" xr:uid="{00000000-0005-0000-0000-00003C6D0000}"/>
    <cellStyle name="Normal 6 2 7 3 3 5" xfId="7825" xr:uid="{00000000-0005-0000-0000-0000A51E0000}"/>
    <cellStyle name="Normal 6 2 7 3 3 5 3" xfId="22925" xr:uid="{00000000-0005-0000-0000-0000A3590000}"/>
    <cellStyle name="Normal 6 2 7 3 3 7" xfId="17912" xr:uid="{00000000-0005-0000-0000-00000E460000}"/>
    <cellStyle name="Normal 6 2 7 3 4" xfId="3608" xr:uid="{00000000-0005-0000-0000-00002B0E0000}"/>
    <cellStyle name="Normal 6 2 7 3 4 2" xfId="13681" xr:uid="{00000000-0005-0000-0000-000085350000}"/>
    <cellStyle name="Normal 6 2 7 3 4 2 3" xfId="28777" xr:uid="{00000000-0005-0000-0000-00007F700000}"/>
    <cellStyle name="Normal 6 2 7 3 4 3" xfId="8661" xr:uid="{00000000-0005-0000-0000-0000E9210000}"/>
    <cellStyle name="Normal 6 2 7 3 4 3 3" xfId="23760" xr:uid="{00000000-0005-0000-0000-0000E65C0000}"/>
    <cellStyle name="Normal 6 2 7 3 4 5" xfId="18747" xr:uid="{00000000-0005-0000-0000-000051490000}"/>
    <cellStyle name="Normal 6 2 7 3 5" xfId="5300" xr:uid="{00000000-0005-0000-0000-0000C8140000}"/>
    <cellStyle name="Normal 6 2 7 3 5 2" xfId="15352" xr:uid="{00000000-0005-0000-0000-00000C3C0000}"/>
    <cellStyle name="Normal 6 2 7 3 5 2 3" xfId="30448" xr:uid="{00000000-0005-0000-0000-000006770000}"/>
    <cellStyle name="Normal 6 2 7 3 5 3" xfId="10332" xr:uid="{00000000-0005-0000-0000-000070280000}"/>
    <cellStyle name="Normal 6 2 7 3 5 3 3" xfId="25431" xr:uid="{00000000-0005-0000-0000-00006D630000}"/>
    <cellStyle name="Normal 6 2 7 3 5 5" xfId="20418" xr:uid="{00000000-0005-0000-0000-0000D84F0000}"/>
    <cellStyle name="Normal 6 2 7 3 6" xfId="12010" xr:uid="{00000000-0005-0000-0000-0000FE2E0000}"/>
    <cellStyle name="Normal 6 2 7 3 6 3" xfId="27106" xr:uid="{00000000-0005-0000-0000-0000F8690000}"/>
    <cellStyle name="Normal 6 2 7 3 7" xfId="6989" xr:uid="{00000000-0005-0000-0000-0000611B0000}"/>
    <cellStyle name="Normal 6 2 7 3 7 3" xfId="22089" xr:uid="{00000000-0005-0000-0000-00005F560000}"/>
    <cellStyle name="Normal 6 2 7 3 9" xfId="17076" xr:uid="{00000000-0005-0000-0000-0000CA420000}"/>
    <cellStyle name="Normal 6 2 7 4" xfId="2127" xr:uid="{00000000-0005-0000-0000-000061080000}"/>
    <cellStyle name="Normal 6 2 7 4 2" xfId="2966" xr:uid="{00000000-0005-0000-0000-0000A80B0000}"/>
    <cellStyle name="Normal 6 2 7 4 2 2" xfId="4655" xr:uid="{00000000-0005-0000-0000-000042120000}"/>
    <cellStyle name="Normal 6 2 7 4 2 2 2" xfId="14727" xr:uid="{00000000-0005-0000-0000-00009B390000}"/>
    <cellStyle name="Normal 6 2 7 4 2 2 2 3" xfId="29823" xr:uid="{00000000-0005-0000-0000-000095740000}"/>
    <cellStyle name="Normal 6 2 7 4 2 2 3" xfId="9707" xr:uid="{00000000-0005-0000-0000-0000FF250000}"/>
    <cellStyle name="Normal 6 2 7 4 2 2 3 3" xfId="24806" xr:uid="{00000000-0005-0000-0000-0000FC600000}"/>
    <cellStyle name="Normal 6 2 7 4 2 2 5" xfId="19793" xr:uid="{00000000-0005-0000-0000-0000674D0000}"/>
    <cellStyle name="Normal 6 2 7 4 2 3" xfId="6346" xr:uid="{00000000-0005-0000-0000-0000DE180000}"/>
    <cellStyle name="Normal 6 2 7 4 2 3 2" xfId="16398" xr:uid="{00000000-0005-0000-0000-000022400000}"/>
    <cellStyle name="Normal 6 2 7 4 2 3 3" xfId="11378" xr:uid="{00000000-0005-0000-0000-0000862C0000}"/>
    <cellStyle name="Normal 6 2 7 4 2 3 3 3" xfId="26477" xr:uid="{00000000-0005-0000-0000-000083670000}"/>
    <cellStyle name="Normal 6 2 7 4 2 3 5" xfId="21464" xr:uid="{00000000-0005-0000-0000-0000EE530000}"/>
    <cellStyle name="Normal 6 2 7 4 2 4" xfId="13056" xr:uid="{00000000-0005-0000-0000-000014330000}"/>
    <cellStyle name="Normal 6 2 7 4 2 4 3" xfId="28152" xr:uid="{00000000-0005-0000-0000-00000E6E0000}"/>
    <cellStyle name="Normal 6 2 7 4 2 5" xfId="8035" xr:uid="{00000000-0005-0000-0000-0000771F0000}"/>
    <cellStyle name="Normal 6 2 7 4 2 5 3" xfId="23135" xr:uid="{00000000-0005-0000-0000-0000755A0000}"/>
    <cellStyle name="Normal 6 2 7 4 2 7" xfId="18122" xr:uid="{00000000-0005-0000-0000-0000E0460000}"/>
    <cellStyle name="Normal 6 2 7 4 3" xfId="3818" xr:uid="{00000000-0005-0000-0000-0000FD0E0000}"/>
    <cellStyle name="Normal 6 2 7 4 3 2" xfId="13891" xr:uid="{00000000-0005-0000-0000-000057360000}"/>
    <cellStyle name="Normal 6 2 7 4 3 2 3" xfId="28987" xr:uid="{00000000-0005-0000-0000-000051710000}"/>
    <cellStyle name="Normal 6 2 7 4 3 3" xfId="8871" xr:uid="{00000000-0005-0000-0000-0000BB220000}"/>
    <cellStyle name="Normal 6 2 7 4 3 3 3" xfId="23970" xr:uid="{00000000-0005-0000-0000-0000B85D0000}"/>
    <cellStyle name="Normal 6 2 7 4 3 5" xfId="18957" xr:uid="{00000000-0005-0000-0000-0000234A0000}"/>
    <cellStyle name="Normal 6 2 7 4 4" xfId="5510" xr:uid="{00000000-0005-0000-0000-00009A150000}"/>
    <cellStyle name="Normal 6 2 7 4 4 2" xfId="15562" xr:uid="{00000000-0005-0000-0000-0000DE3C0000}"/>
    <cellStyle name="Normal 6 2 7 4 4 2 3" xfId="30658" xr:uid="{00000000-0005-0000-0000-0000D8770000}"/>
    <cellStyle name="Normal 6 2 7 4 4 3" xfId="10542" xr:uid="{00000000-0005-0000-0000-000042290000}"/>
    <cellStyle name="Normal 6 2 7 4 4 3 3" xfId="25641" xr:uid="{00000000-0005-0000-0000-00003F640000}"/>
    <cellStyle name="Normal 6 2 7 4 4 5" xfId="20628" xr:uid="{00000000-0005-0000-0000-0000AA500000}"/>
    <cellStyle name="Normal 6 2 7 4 5" xfId="12220" xr:uid="{00000000-0005-0000-0000-0000D02F0000}"/>
    <cellStyle name="Normal 6 2 7 4 5 3" xfId="27316" xr:uid="{00000000-0005-0000-0000-0000CA6A0000}"/>
    <cellStyle name="Normal 6 2 7 4 6" xfId="7199" xr:uid="{00000000-0005-0000-0000-0000331C0000}"/>
    <cellStyle name="Normal 6 2 7 4 6 3" xfId="22299" xr:uid="{00000000-0005-0000-0000-000031570000}"/>
    <cellStyle name="Normal 6 2 7 4 8" xfId="17286" xr:uid="{00000000-0005-0000-0000-00009C430000}"/>
    <cellStyle name="Normal 6 2 7 5" xfId="2548" xr:uid="{00000000-0005-0000-0000-0000060A0000}"/>
    <cellStyle name="Normal 6 2 7 5 2" xfId="4237" xr:uid="{00000000-0005-0000-0000-0000A0100000}"/>
    <cellStyle name="Normal 6 2 7 5 2 2" xfId="14309" xr:uid="{00000000-0005-0000-0000-0000F9370000}"/>
    <cellStyle name="Normal 6 2 7 5 2 2 3" xfId="29405" xr:uid="{00000000-0005-0000-0000-0000F3720000}"/>
    <cellStyle name="Normal 6 2 7 5 2 3" xfId="9289" xr:uid="{00000000-0005-0000-0000-00005D240000}"/>
    <cellStyle name="Normal 6 2 7 5 2 3 3" xfId="24388" xr:uid="{00000000-0005-0000-0000-00005A5F0000}"/>
    <cellStyle name="Normal 6 2 7 5 2 5" xfId="19375" xr:uid="{00000000-0005-0000-0000-0000C54B0000}"/>
    <cellStyle name="Normal 6 2 7 5 3" xfId="5928" xr:uid="{00000000-0005-0000-0000-00003C170000}"/>
    <cellStyle name="Normal 6 2 7 5 3 2" xfId="15980" xr:uid="{00000000-0005-0000-0000-0000803E0000}"/>
    <cellStyle name="Normal 6 2 7 5 3 3" xfId="10960" xr:uid="{00000000-0005-0000-0000-0000E42A0000}"/>
    <cellStyle name="Normal 6 2 7 5 3 3 3" xfId="26059" xr:uid="{00000000-0005-0000-0000-0000E1650000}"/>
    <cellStyle name="Normal 6 2 7 5 3 5" xfId="21046" xr:uid="{00000000-0005-0000-0000-00004C520000}"/>
    <cellStyle name="Normal 6 2 7 5 4" xfId="12638" xr:uid="{00000000-0005-0000-0000-000072310000}"/>
    <cellStyle name="Normal 6 2 7 5 4 3" xfId="27734" xr:uid="{00000000-0005-0000-0000-00006C6C0000}"/>
    <cellStyle name="Normal 6 2 7 5 5" xfId="7617" xr:uid="{00000000-0005-0000-0000-0000D51D0000}"/>
    <cellStyle name="Normal 6 2 7 5 5 3" xfId="22717" xr:uid="{00000000-0005-0000-0000-0000D3580000}"/>
    <cellStyle name="Normal 6 2 7 5 7" xfId="17704" xr:uid="{00000000-0005-0000-0000-00003E450000}"/>
    <cellStyle name="Normal 6 2 7 6" xfId="3400" xr:uid="{00000000-0005-0000-0000-00005B0D0000}"/>
    <cellStyle name="Normal 6 2 7 6 2" xfId="13473" xr:uid="{00000000-0005-0000-0000-0000B5340000}"/>
    <cellStyle name="Normal 6 2 7 6 2 3" xfId="28569" xr:uid="{00000000-0005-0000-0000-0000AF6F0000}"/>
    <cellStyle name="Normal 6 2 7 6 3" xfId="8453" xr:uid="{00000000-0005-0000-0000-000019210000}"/>
    <cellStyle name="Normal 6 2 7 6 3 3" xfId="23552" xr:uid="{00000000-0005-0000-0000-0000165C0000}"/>
    <cellStyle name="Normal 6 2 7 6 5" xfId="18539" xr:uid="{00000000-0005-0000-0000-000081480000}"/>
    <cellStyle name="Normal 6 2 7 7" xfId="5092" xr:uid="{00000000-0005-0000-0000-0000F8130000}"/>
    <cellStyle name="Normal 6 2 7 7 2" xfId="15144" xr:uid="{00000000-0005-0000-0000-00003C3B0000}"/>
    <cellStyle name="Normal 6 2 7 7 2 3" xfId="30240" xr:uid="{00000000-0005-0000-0000-000036760000}"/>
    <cellStyle name="Normal 6 2 7 7 3" xfId="10124" xr:uid="{00000000-0005-0000-0000-0000A0270000}"/>
    <cellStyle name="Normal 6 2 7 7 3 3" xfId="25223" xr:uid="{00000000-0005-0000-0000-00009D620000}"/>
    <cellStyle name="Normal 6 2 7 7 5" xfId="20210" xr:uid="{00000000-0005-0000-0000-0000084F0000}"/>
    <cellStyle name="Normal 6 2 7 8" xfId="11802" xr:uid="{00000000-0005-0000-0000-00002E2E0000}"/>
    <cellStyle name="Normal 6 2 7 8 3" xfId="26898" xr:uid="{00000000-0005-0000-0000-000028690000}"/>
    <cellStyle name="Normal 6 2 7 9" xfId="6781" xr:uid="{00000000-0005-0000-0000-0000911A0000}"/>
    <cellStyle name="Normal 6 2 7 9 3" xfId="21881" xr:uid="{00000000-0005-0000-0000-00008F550000}"/>
    <cellStyle name="Normal 6 2 8" xfId="1747" xr:uid="{00000000-0005-0000-0000-0000E5060000}"/>
    <cellStyle name="Normal 6 2 8 10" xfId="16920" xr:uid="{00000000-0005-0000-0000-00002E420000}"/>
    <cellStyle name="Normal 6 2 8 2" xfId="1966" xr:uid="{00000000-0005-0000-0000-0000C0070000}"/>
    <cellStyle name="Normal 6 2 8 2 2" xfId="2387" xr:uid="{00000000-0005-0000-0000-000065090000}"/>
    <cellStyle name="Normal 6 2 8 2 2 2" xfId="3226" xr:uid="{00000000-0005-0000-0000-0000AC0C0000}"/>
    <cellStyle name="Normal 6 2 8 2 2 2 2" xfId="4915" xr:uid="{00000000-0005-0000-0000-000046130000}"/>
    <cellStyle name="Normal 6 2 8 2 2 2 2 2" xfId="14987" xr:uid="{00000000-0005-0000-0000-00009F3A0000}"/>
    <cellStyle name="Normal 6 2 8 2 2 2 2 2 3" xfId="30083" xr:uid="{00000000-0005-0000-0000-000099750000}"/>
    <cellStyle name="Normal 6 2 8 2 2 2 2 3" xfId="9967" xr:uid="{00000000-0005-0000-0000-000003270000}"/>
    <cellStyle name="Normal 6 2 8 2 2 2 2 3 3" xfId="25066" xr:uid="{00000000-0005-0000-0000-000000620000}"/>
    <cellStyle name="Normal 6 2 8 2 2 2 2 5" xfId="20053" xr:uid="{00000000-0005-0000-0000-00006B4E0000}"/>
    <cellStyle name="Normal 6 2 8 2 2 2 3" xfId="6606" xr:uid="{00000000-0005-0000-0000-0000E2190000}"/>
    <cellStyle name="Normal 6 2 8 2 2 2 3 2" xfId="16658" xr:uid="{00000000-0005-0000-0000-000026410000}"/>
    <cellStyle name="Normal 6 2 8 2 2 2 3 3" xfId="11638" xr:uid="{00000000-0005-0000-0000-00008A2D0000}"/>
    <cellStyle name="Normal 6 2 8 2 2 2 3 3 3" xfId="26737" xr:uid="{00000000-0005-0000-0000-000087680000}"/>
    <cellStyle name="Normal 6 2 8 2 2 2 3 5" xfId="21724" xr:uid="{00000000-0005-0000-0000-0000F2540000}"/>
    <cellStyle name="Normal 6 2 8 2 2 2 4" xfId="13316" xr:uid="{00000000-0005-0000-0000-000018340000}"/>
    <cellStyle name="Normal 6 2 8 2 2 2 4 3" xfId="28412" xr:uid="{00000000-0005-0000-0000-0000126F0000}"/>
    <cellStyle name="Normal 6 2 8 2 2 2 5" xfId="8295" xr:uid="{00000000-0005-0000-0000-00007B200000}"/>
    <cellStyle name="Normal 6 2 8 2 2 2 5 3" xfId="23395" xr:uid="{00000000-0005-0000-0000-0000795B0000}"/>
    <cellStyle name="Normal 6 2 8 2 2 2 7" xfId="18382" xr:uid="{00000000-0005-0000-0000-0000E4470000}"/>
    <cellStyle name="Normal 6 2 8 2 2 3" xfId="4078" xr:uid="{00000000-0005-0000-0000-000001100000}"/>
    <cellStyle name="Normal 6 2 8 2 2 3 2" xfId="14151" xr:uid="{00000000-0005-0000-0000-00005B370000}"/>
    <cellStyle name="Normal 6 2 8 2 2 3 2 3" xfId="29247" xr:uid="{00000000-0005-0000-0000-000055720000}"/>
    <cellStyle name="Normal 6 2 8 2 2 3 3" xfId="9131" xr:uid="{00000000-0005-0000-0000-0000BF230000}"/>
    <cellStyle name="Normal 6 2 8 2 2 3 3 3" xfId="24230" xr:uid="{00000000-0005-0000-0000-0000BC5E0000}"/>
    <cellStyle name="Normal 6 2 8 2 2 3 5" xfId="19217" xr:uid="{00000000-0005-0000-0000-0000274B0000}"/>
    <cellStyle name="Normal 6 2 8 2 2 4" xfId="5770" xr:uid="{00000000-0005-0000-0000-00009E160000}"/>
    <cellStyle name="Normal 6 2 8 2 2 4 2" xfId="15822" xr:uid="{00000000-0005-0000-0000-0000E23D0000}"/>
    <cellStyle name="Normal 6 2 8 2 2 4 2 3" xfId="30918" xr:uid="{00000000-0005-0000-0000-0000DC780000}"/>
    <cellStyle name="Normal 6 2 8 2 2 4 3" xfId="10802" xr:uid="{00000000-0005-0000-0000-0000462A0000}"/>
    <cellStyle name="Normal 6 2 8 2 2 4 3 3" xfId="25901" xr:uid="{00000000-0005-0000-0000-000043650000}"/>
    <cellStyle name="Normal 6 2 8 2 2 4 5" xfId="20888" xr:uid="{00000000-0005-0000-0000-0000AE510000}"/>
    <cellStyle name="Normal 6 2 8 2 2 5" xfId="12480" xr:uid="{00000000-0005-0000-0000-0000D4300000}"/>
    <cellStyle name="Normal 6 2 8 2 2 5 3" xfId="27576" xr:uid="{00000000-0005-0000-0000-0000CE6B0000}"/>
    <cellStyle name="Normal 6 2 8 2 2 6" xfId="7459" xr:uid="{00000000-0005-0000-0000-0000371D0000}"/>
    <cellStyle name="Normal 6 2 8 2 2 6 3" xfId="22559" xr:uid="{00000000-0005-0000-0000-000035580000}"/>
    <cellStyle name="Normal 6 2 8 2 2 8" xfId="17546" xr:uid="{00000000-0005-0000-0000-0000A0440000}"/>
    <cellStyle name="Normal 6 2 8 2 3" xfId="2808" xr:uid="{00000000-0005-0000-0000-00000A0B0000}"/>
    <cellStyle name="Normal 6 2 8 2 3 2" xfId="4497" xr:uid="{00000000-0005-0000-0000-0000A4110000}"/>
    <cellStyle name="Normal 6 2 8 2 3 2 2" xfId="14569" xr:uid="{00000000-0005-0000-0000-0000FD380000}"/>
    <cellStyle name="Normal 6 2 8 2 3 2 2 3" xfId="29665" xr:uid="{00000000-0005-0000-0000-0000F7730000}"/>
    <cellStyle name="Normal 6 2 8 2 3 2 3" xfId="9549" xr:uid="{00000000-0005-0000-0000-000061250000}"/>
    <cellStyle name="Normal 6 2 8 2 3 2 3 3" xfId="24648" xr:uid="{00000000-0005-0000-0000-00005E600000}"/>
    <cellStyle name="Normal 6 2 8 2 3 2 5" xfId="19635" xr:uid="{00000000-0005-0000-0000-0000C94C0000}"/>
    <cellStyle name="Normal 6 2 8 2 3 3" xfId="6188" xr:uid="{00000000-0005-0000-0000-000040180000}"/>
    <cellStyle name="Normal 6 2 8 2 3 3 2" xfId="16240" xr:uid="{00000000-0005-0000-0000-0000843F0000}"/>
    <cellStyle name="Normal 6 2 8 2 3 3 3" xfId="11220" xr:uid="{00000000-0005-0000-0000-0000E82B0000}"/>
    <cellStyle name="Normal 6 2 8 2 3 3 3 3" xfId="26319" xr:uid="{00000000-0005-0000-0000-0000E5660000}"/>
    <cellStyle name="Normal 6 2 8 2 3 3 5" xfId="21306" xr:uid="{00000000-0005-0000-0000-000050530000}"/>
    <cellStyle name="Normal 6 2 8 2 3 4" xfId="12898" xr:uid="{00000000-0005-0000-0000-000076320000}"/>
    <cellStyle name="Normal 6 2 8 2 3 4 3" xfId="27994" xr:uid="{00000000-0005-0000-0000-0000706D0000}"/>
    <cellStyle name="Normal 6 2 8 2 3 5" xfId="7877" xr:uid="{00000000-0005-0000-0000-0000D91E0000}"/>
    <cellStyle name="Normal 6 2 8 2 3 5 3" xfId="22977" xr:uid="{00000000-0005-0000-0000-0000D7590000}"/>
    <cellStyle name="Normal 6 2 8 2 3 7" xfId="17964" xr:uid="{00000000-0005-0000-0000-000042460000}"/>
    <cellStyle name="Normal 6 2 8 2 4" xfId="3660" xr:uid="{00000000-0005-0000-0000-00005F0E0000}"/>
    <cellStyle name="Normal 6 2 8 2 4 2" xfId="13733" xr:uid="{00000000-0005-0000-0000-0000B9350000}"/>
    <cellStyle name="Normal 6 2 8 2 4 2 3" xfId="28829" xr:uid="{00000000-0005-0000-0000-0000B3700000}"/>
    <cellStyle name="Normal 6 2 8 2 4 3" xfId="8713" xr:uid="{00000000-0005-0000-0000-00001D220000}"/>
    <cellStyle name="Normal 6 2 8 2 4 3 3" xfId="23812" xr:uid="{00000000-0005-0000-0000-00001A5D0000}"/>
    <cellStyle name="Normal 6 2 8 2 4 5" xfId="18799" xr:uid="{00000000-0005-0000-0000-000085490000}"/>
    <cellStyle name="Normal 6 2 8 2 5" xfId="5352" xr:uid="{00000000-0005-0000-0000-0000FC140000}"/>
    <cellStyle name="Normal 6 2 8 2 5 2" xfId="15404" xr:uid="{00000000-0005-0000-0000-0000403C0000}"/>
    <cellStyle name="Normal 6 2 8 2 5 2 3" xfId="30500" xr:uid="{00000000-0005-0000-0000-00003A770000}"/>
    <cellStyle name="Normal 6 2 8 2 5 3" xfId="10384" xr:uid="{00000000-0005-0000-0000-0000A4280000}"/>
    <cellStyle name="Normal 6 2 8 2 5 3 3" xfId="25483" xr:uid="{00000000-0005-0000-0000-0000A1630000}"/>
    <cellStyle name="Normal 6 2 8 2 5 5" xfId="20470" xr:uid="{00000000-0005-0000-0000-00000C500000}"/>
    <cellStyle name="Normal 6 2 8 2 6" xfId="12062" xr:uid="{00000000-0005-0000-0000-0000322F0000}"/>
    <cellStyle name="Normal 6 2 8 2 6 3" xfId="27158" xr:uid="{00000000-0005-0000-0000-00002C6A0000}"/>
    <cellStyle name="Normal 6 2 8 2 7" xfId="7041" xr:uid="{00000000-0005-0000-0000-0000951B0000}"/>
    <cellStyle name="Normal 6 2 8 2 7 3" xfId="22141" xr:uid="{00000000-0005-0000-0000-000093560000}"/>
    <cellStyle name="Normal 6 2 8 2 9" xfId="17128" xr:uid="{00000000-0005-0000-0000-0000FE420000}"/>
    <cellStyle name="Normal 6 2 8 3" xfId="2179" xr:uid="{00000000-0005-0000-0000-000095080000}"/>
    <cellStyle name="Normal 6 2 8 3 2" xfId="3018" xr:uid="{00000000-0005-0000-0000-0000DC0B0000}"/>
    <cellStyle name="Normal 6 2 8 3 2 2" xfId="4707" xr:uid="{00000000-0005-0000-0000-000076120000}"/>
    <cellStyle name="Normal 6 2 8 3 2 2 2" xfId="14779" xr:uid="{00000000-0005-0000-0000-0000CF390000}"/>
    <cellStyle name="Normal 6 2 8 3 2 2 2 3" xfId="29875" xr:uid="{00000000-0005-0000-0000-0000C9740000}"/>
    <cellStyle name="Normal 6 2 8 3 2 2 3" xfId="9759" xr:uid="{00000000-0005-0000-0000-000033260000}"/>
    <cellStyle name="Normal 6 2 8 3 2 2 3 3" xfId="24858" xr:uid="{00000000-0005-0000-0000-000030610000}"/>
    <cellStyle name="Normal 6 2 8 3 2 2 5" xfId="19845" xr:uid="{00000000-0005-0000-0000-00009B4D0000}"/>
    <cellStyle name="Normal 6 2 8 3 2 3" xfId="6398" xr:uid="{00000000-0005-0000-0000-000012190000}"/>
    <cellStyle name="Normal 6 2 8 3 2 3 2" xfId="16450" xr:uid="{00000000-0005-0000-0000-000056400000}"/>
    <cellStyle name="Normal 6 2 8 3 2 3 3" xfId="11430" xr:uid="{00000000-0005-0000-0000-0000BA2C0000}"/>
    <cellStyle name="Normal 6 2 8 3 2 3 3 3" xfId="26529" xr:uid="{00000000-0005-0000-0000-0000B7670000}"/>
    <cellStyle name="Normal 6 2 8 3 2 3 5" xfId="21516" xr:uid="{00000000-0005-0000-0000-000022540000}"/>
    <cellStyle name="Normal 6 2 8 3 2 4" xfId="13108" xr:uid="{00000000-0005-0000-0000-000048330000}"/>
    <cellStyle name="Normal 6 2 8 3 2 4 3" xfId="28204" xr:uid="{00000000-0005-0000-0000-0000426E0000}"/>
    <cellStyle name="Normal 6 2 8 3 2 5" xfId="8087" xr:uid="{00000000-0005-0000-0000-0000AB1F0000}"/>
    <cellStyle name="Normal 6 2 8 3 2 5 3" xfId="23187" xr:uid="{00000000-0005-0000-0000-0000A95A0000}"/>
    <cellStyle name="Normal 6 2 8 3 2 7" xfId="18174" xr:uid="{00000000-0005-0000-0000-000014470000}"/>
    <cellStyle name="Normal 6 2 8 3 3" xfId="3870" xr:uid="{00000000-0005-0000-0000-0000310F0000}"/>
    <cellStyle name="Normal 6 2 8 3 3 2" xfId="13943" xr:uid="{00000000-0005-0000-0000-00008B360000}"/>
    <cellStyle name="Normal 6 2 8 3 3 2 3" xfId="29039" xr:uid="{00000000-0005-0000-0000-000085710000}"/>
    <cellStyle name="Normal 6 2 8 3 3 3" xfId="8923" xr:uid="{00000000-0005-0000-0000-0000EF220000}"/>
    <cellStyle name="Normal 6 2 8 3 3 3 3" xfId="24022" xr:uid="{00000000-0005-0000-0000-0000EC5D0000}"/>
    <cellStyle name="Normal 6 2 8 3 3 5" xfId="19009" xr:uid="{00000000-0005-0000-0000-0000574A0000}"/>
    <cellStyle name="Normal 6 2 8 3 4" xfId="5562" xr:uid="{00000000-0005-0000-0000-0000CE150000}"/>
    <cellStyle name="Normal 6 2 8 3 4 2" xfId="15614" xr:uid="{00000000-0005-0000-0000-0000123D0000}"/>
    <cellStyle name="Normal 6 2 8 3 4 2 3" xfId="30710" xr:uid="{00000000-0005-0000-0000-00000C780000}"/>
    <cellStyle name="Normal 6 2 8 3 4 3" xfId="10594" xr:uid="{00000000-0005-0000-0000-000076290000}"/>
    <cellStyle name="Normal 6 2 8 3 4 3 3" xfId="25693" xr:uid="{00000000-0005-0000-0000-000073640000}"/>
    <cellStyle name="Normal 6 2 8 3 4 5" xfId="20680" xr:uid="{00000000-0005-0000-0000-0000DE500000}"/>
    <cellStyle name="Normal 6 2 8 3 5" xfId="12272" xr:uid="{00000000-0005-0000-0000-000004300000}"/>
    <cellStyle name="Normal 6 2 8 3 5 3" xfId="27368" xr:uid="{00000000-0005-0000-0000-0000FE6A0000}"/>
    <cellStyle name="Normal 6 2 8 3 6" xfId="7251" xr:uid="{00000000-0005-0000-0000-0000671C0000}"/>
    <cellStyle name="Normal 6 2 8 3 6 3" xfId="22351" xr:uid="{00000000-0005-0000-0000-000065570000}"/>
    <cellStyle name="Normal 6 2 8 3 8" xfId="17338" xr:uid="{00000000-0005-0000-0000-0000D0430000}"/>
    <cellStyle name="Normal 6 2 8 4" xfId="2600" xr:uid="{00000000-0005-0000-0000-00003A0A0000}"/>
    <cellStyle name="Normal 6 2 8 4 2" xfId="4289" xr:uid="{00000000-0005-0000-0000-0000D4100000}"/>
    <cellStyle name="Normal 6 2 8 4 2 2" xfId="14361" xr:uid="{00000000-0005-0000-0000-00002D380000}"/>
    <cellStyle name="Normal 6 2 8 4 2 2 3" xfId="29457" xr:uid="{00000000-0005-0000-0000-000027730000}"/>
    <cellStyle name="Normal 6 2 8 4 2 3" xfId="9341" xr:uid="{00000000-0005-0000-0000-000091240000}"/>
    <cellStyle name="Normal 6 2 8 4 2 3 3" xfId="24440" xr:uid="{00000000-0005-0000-0000-00008E5F0000}"/>
    <cellStyle name="Normal 6 2 8 4 2 5" xfId="19427" xr:uid="{00000000-0005-0000-0000-0000F94B0000}"/>
    <cellStyle name="Normal 6 2 8 4 3" xfId="5980" xr:uid="{00000000-0005-0000-0000-000070170000}"/>
    <cellStyle name="Normal 6 2 8 4 3 2" xfId="16032" xr:uid="{00000000-0005-0000-0000-0000B43E0000}"/>
    <cellStyle name="Normal 6 2 8 4 3 3" xfId="11012" xr:uid="{00000000-0005-0000-0000-0000182B0000}"/>
    <cellStyle name="Normal 6 2 8 4 3 3 3" xfId="26111" xr:uid="{00000000-0005-0000-0000-000015660000}"/>
    <cellStyle name="Normal 6 2 8 4 3 5" xfId="21098" xr:uid="{00000000-0005-0000-0000-000080520000}"/>
    <cellStyle name="Normal 6 2 8 4 4" xfId="12690" xr:uid="{00000000-0005-0000-0000-0000A6310000}"/>
    <cellStyle name="Normal 6 2 8 4 4 3" xfId="27786" xr:uid="{00000000-0005-0000-0000-0000A06C0000}"/>
    <cellStyle name="Normal 6 2 8 4 5" xfId="7669" xr:uid="{00000000-0005-0000-0000-0000091E0000}"/>
    <cellStyle name="Normal 6 2 8 4 5 3" xfId="22769" xr:uid="{00000000-0005-0000-0000-000007590000}"/>
    <cellStyle name="Normal 6 2 8 4 7" xfId="17756" xr:uid="{00000000-0005-0000-0000-000072450000}"/>
    <cellStyle name="Normal 6 2 8 5" xfId="3452" xr:uid="{00000000-0005-0000-0000-00008F0D0000}"/>
    <cellStyle name="Normal 6 2 8 5 2" xfId="13525" xr:uid="{00000000-0005-0000-0000-0000E9340000}"/>
    <cellStyle name="Normal 6 2 8 5 2 3" xfId="28621" xr:uid="{00000000-0005-0000-0000-0000E36F0000}"/>
    <cellStyle name="Normal 6 2 8 5 3" xfId="8505" xr:uid="{00000000-0005-0000-0000-00004D210000}"/>
    <cellStyle name="Normal 6 2 8 5 3 3" xfId="23604" xr:uid="{00000000-0005-0000-0000-00004A5C0000}"/>
    <cellStyle name="Normal 6 2 8 5 5" xfId="18591" xr:uid="{00000000-0005-0000-0000-0000B5480000}"/>
    <cellStyle name="Normal 6 2 8 6" xfId="5144" xr:uid="{00000000-0005-0000-0000-00002C140000}"/>
    <cellStyle name="Normal 6 2 8 6 2" xfId="15196" xr:uid="{00000000-0005-0000-0000-0000703B0000}"/>
    <cellStyle name="Normal 6 2 8 6 2 3" xfId="30292" xr:uid="{00000000-0005-0000-0000-00006A760000}"/>
    <cellStyle name="Normal 6 2 8 6 3" xfId="10176" xr:uid="{00000000-0005-0000-0000-0000D4270000}"/>
    <cellStyle name="Normal 6 2 8 6 3 3" xfId="25275" xr:uid="{00000000-0005-0000-0000-0000D1620000}"/>
    <cellStyle name="Normal 6 2 8 6 5" xfId="20262" xr:uid="{00000000-0005-0000-0000-00003C4F0000}"/>
    <cellStyle name="Normal 6 2 8 7" xfId="11854" xr:uid="{00000000-0005-0000-0000-0000622E0000}"/>
    <cellStyle name="Normal 6 2 8 7 3" xfId="26950" xr:uid="{00000000-0005-0000-0000-00005C690000}"/>
    <cellStyle name="Normal 6 2 8 8" xfId="6833" xr:uid="{00000000-0005-0000-0000-0000C51A0000}"/>
    <cellStyle name="Normal 6 2 8 8 3" xfId="21933" xr:uid="{00000000-0005-0000-0000-0000C3550000}"/>
    <cellStyle name="Normal 6 2 9" xfId="1860" xr:uid="{00000000-0005-0000-0000-000056070000}"/>
    <cellStyle name="Normal 6 2 9 2" xfId="2283" xr:uid="{00000000-0005-0000-0000-0000FD080000}"/>
    <cellStyle name="Normal 6 2 9 2 2" xfId="3122" xr:uid="{00000000-0005-0000-0000-0000440C0000}"/>
    <cellStyle name="Normal 6 2 9 2 2 2" xfId="4811" xr:uid="{00000000-0005-0000-0000-0000DE120000}"/>
    <cellStyle name="Normal 6 2 9 2 2 2 2" xfId="14883" xr:uid="{00000000-0005-0000-0000-0000373A0000}"/>
    <cellStyle name="Normal 6 2 9 2 2 2 2 3" xfId="29979" xr:uid="{00000000-0005-0000-0000-000031750000}"/>
    <cellStyle name="Normal 6 2 9 2 2 2 3" xfId="9863" xr:uid="{00000000-0005-0000-0000-00009B260000}"/>
    <cellStyle name="Normal 6 2 9 2 2 2 3 3" xfId="24962" xr:uid="{00000000-0005-0000-0000-000098610000}"/>
    <cellStyle name="Normal 6 2 9 2 2 2 5" xfId="19949" xr:uid="{00000000-0005-0000-0000-0000034E0000}"/>
    <cellStyle name="Normal 6 2 9 2 2 3" xfId="6502" xr:uid="{00000000-0005-0000-0000-00007A190000}"/>
    <cellStyle name="Normal 6 2 9 2 2 3 2" xfId="16554" xr:uid="{00000000-0005-0000-0000-0000BE400000}"/>
    <cellStyle name="Normal 6 2 9 2 2 3 3" xfId="11534" xr:uid="{00000000-0005-0000-0000-0000222D0000}"/>
    <cellStyle name="Normal 6 2 9 2 2 3 3 3" xfId="26633" xr:uid="{00000000-0005-0000-0000-00001F680000}"/>
    <cellStyle name="Normal 6 2 9 2 2 3 5" xfId="21620" xr:uid="{00000000-0005-0000-0000-00008A540000}"/>
    <cellStyle name="Normal 6 2 9 2 2 4" xfId="13212" xr:uid="{00000000-0005-0000-0000-0000B0330000}"/>
    <cellStyle name="Normal 6 2 9 2 2 4 3" xfId="28308" xr:uid="{00000000-0005-0000-0000-0000AA6E0000}"/>
    <cellStyle name="Normal 6 2 9 2 2 5" xfId="8191" xr:uid="{00000000-0005-0000-0000-000013200000}"/>
    <cellStyle name="Normal 6 2 9 2 2 5 3" xfId="23291" xr:uid="{00000000-0005-0000-0000-0000115B0000}"/>
    <cellStyle name="Normal 6 2 9 2 2 7" xfId="18278" xr:uid="{00000000-0005-0000-0000-00007C470000}"/>
    <cellStyle name="Normal 6 2 9 2 3" xfId="3974" xr:uid="{00000000-0005-0000-0000-0000990F0000}"/>
    <cellStyle name="Normal 6 2 9 2 3 2" xfId="14047" xr:uid="{00000000-0005-0000-0000-0000F3360000}"/>
    <cellStyle name="Normal 6 2 9 2 3 2 3" xfId="29143" xr:uid="{00000000-0005-0000-0000-0000ED710000}"/>
    <cellStyle name="Normal 6 2 9 2 3 3" xfId="9027" xr:uid="{00000000-0005-0000-0000-000057230000}"/>
    <cellStyle name="Normal 6 2 9 2 3 3 3" xfId="24126" xr:uid="{00000000-0005-0000-0000-0000545E0000}"/>
    <cellStyle name="Normal 6 2 9 2 3 5" xfId="19113" xr:uid="{00000000-0005-0000-0000-0000BF4A0000}"/>
    <cellStyle name="Normal 6 2 9 2 4" xfId="5666" xr:uid="{00000000-0005-0000-0000-000036160000}"/>
    <cellStyle name="Normal 6 2 9 2 4 2" xfId="15718" xr:uid="{00000000-0005-0000-0000-00007A3D0000}"/>
    <cellStyle name="Normal 6 2 9 2 4 2 3" xfId="30814" xr:uid="{00000000-0005-0000-0000-000074780000}"/>
    <cellStyle name="Normal 6 2 9 2 4 3" xfId="10698" xr:uid="{00000000-0005-0000-0000-0000DE290000}"/>
    <cellStyle name="Normal 6 2 9 2 4 3 3" xfId="25797" xr:uid="{00000000-0005-0000-0000-0000DB640000}"/>
    <cellStyle name="Normal 6 2 9 2 4 5" xfId="20784" xr:uid="{00000000-0005-0000-0000-000046510000}"/>
    <cellStyle name="Normal 6 2 9 2 5" xfId="12376" xr:uid="{00000000-0005-0000-0000-00006C300000}"/>
    <cellStyle name="Normal 6 2 9 2 5 3" xfId="27472" xr:uid="{00000000-0005-0000-0000-0000666B0000}"/>
    <cellStyle name="Normal 6 2 9 2 6" xfId="7355" xr:uid="{00000000-0005-0000-0000-0000CF1C0000}"/>
    <cellStyle name="Normal 6 2 9 2 6 3" xfId="22455" xr:uid="{00000000-0005-0000-0000-0000CD570000}"/>
    <cellStyle name="Normal 6 2 9 2 8" xfId="17442" xr:uid="{00000000-0005-0000-0000-000038440000}"/>
    <cellStyle name="Normal 6 2 9 3" xfId="2704" xr:uid="{00000000-0005-0000-0000-0000A20A0000}"/>
    <cellStyle name="Normal 6 2 9 3 2" xfId="4393" xr:uid="{00000000-0005-0000-0000-00003C110000}"/>
    <cellStyle name="Normal 6 2 9 3 2 2" xfId="14465" xr:uid="{00000000-0005-0000-0000-000095380000}"/>
    <cellStyle name="Normal 6 2 9 3 2 2 3" xfId="29561" xr:uid="{00000000-0005-0000-0000-00008F730000}"/>
    <cellStyle name="Normal 6 2 9 3 2 3" xfId="9445" xr:uid="{00000000-0005-0000-0000-0000F9240000}"/>
    <cellStyle name="Normal 6 2 9 3 2 3 3" xfId="24544" xr:uid="{00000000-0005-0000-0000-0000F65F0000}"/>
    <cellStyle name="Normal 6 2 9 3 2 5" xfId="19531" xr:uid="{00000000-0005-0000-0000-0000614C0000}"/>
    <cellStyle name="Normal 6 2 9 3 3" xfId="6084" xr:uid="{00000000-0005-0000-0000-0000D8170000}"/>
    <cellStyle name="Normal 6 2 9 3 3 2" xfId="16136" xr:uid="{00000000-0005-0000-0000-00001C3F0000}"/>
    <cellStyle name="Normal 6 2 9 3 3 3" xfId="11116" xr:uid="{00000000-0005-0000-0000-0000802B0000}"/>
    <cellStyle name="Normal 6 2 9 3 3 3 3" xfId="26215" xr:uid="{00000000-0005-0000-0000-00007D660000}"/>
    <cellStyle name="Normal 6 2 9 3 3 5" xfId="21202" xr:uid="{00000000-0005-0000-0000-0000E8520000}"/>
    <cellStyle name="Normal 6 2 9 3 4" xfId="12794" xr:uid="{00000000-0005-0000-0000-00000E320000}"/>
    <cellStyle name="Normal 6 2 9 3 4 3" xfId="27890" xr:uid="{00000000-0005-0000-0000-0000086D0000}"/>
    <cellStyle name="Normal 6 2 9 3 5" xfId="7773" xr:uid="{00000000-0005-0000-0000-0000711E0000}"/>
    <cellStyle name="Normal 6 2 9 3 5 3" xfId="22873" xr:uid="{00000000-0005-0000-0000-00006F590000}"/>
    <cellStyle name="Normal 6 2 9 3 7" xfId="17860" xr:uid="{00000000-0005-0000-0000-0000DA450000}"/>
    <cellStyle name="Normal 6 2 9 4" xfId="3556" xr:uid="{00000000-0005-0000-0000-0000F70D0000}"/>
    <cellStyle name="Normal 6 2 9 4 2" xfId="13629" xr:uid="{00000000-0005-0000-0000-000051350000}"/>
    <cellStyle name="Normal 6 2 9 4 2 3" xfId="28725" xr:uid="{00000000-0005-0000-0000-00004B700000}"/>
    <cellStyle name="Normal 6 2 9 4 3" xfId="8609" xr:uid="{00000000-0005-0000-0000-0000B5210000}"/>
    <cellStyle name="Normal 6 2 9 4 3 3" xfId="23708" xr:uid="{00000000-0005-0000-0000-0000B25C0000}"/>
    <cellStyle name="Normal 6 2 9 4 5" xfId="18695" xr:uid="{00000000-0005-0000-0000-00001D490000}"/>
    <cellStyle name="Normal 6 2 9 5" xfId="5248" xr:uid="{00000000-0005-0000-0000-000094140000}"/>
    <cellStyle name="Normal 6 2 9 5 2" xfId="15300" xr:uid="{00000000-0005-0000-0000-0000D83B0000}"/>
    <cellStyle name="Normal 6 2 9 5 2 3" xfId="30396" xr:uid="{00000000-0005-0000-0000-0000D2760000}"/>
    <cellStyle name="Normal 6 2 9 5 3" xfId="10280" xr:uid="{00000000-0005-0000-0000-00003C280000}"/>
    <cellStyle name="Normal 6 2 9 5 3 3" xfId="25379" xr:uid="{00000000-0005-0000-0000-000039630000}"/>
    <cellStyle name="Normal 6 2 9 5 5" xfId="20366" xr:uid="{00000000-0005-0000-0000-0000A44F0000}"/>
    <cellStyle name="Normal 6 2 9 6" xfId="11958" xr:uid="{00000000-0005-0000-0000-0000CA2E0000}"/>
    <cellStyle name="Normal 6 2 9 6 3" xfId="27054" xr:uid="{00000000-0005-0000-0000-0000C4690000}"/>
    <cellStyle name="Normal 6 2 9 7" xfId="6937" xr:uid="{00000000-0005-0000-0000-00002D1B0000}"/>
    <cellStyle name="Normal 6 2 9 7 3" xfId="22037" xr:uid="{00000000-0005-0000-0000-00002B560000}"/>
    <cellStyle name="Normal 6 2 9 9" xfId="17024" xr:uid="{00000000-0005-0000-0000-000096420000}"/>
    <cellStyle name="Normal 6 3" xfId="648" xr:uid="{00000000-0005-0000-0000-000094020000}"/>
    <cellStyle name="Normal 6 3 10" xfId="6759" xr:uid="{00000000-0005-0000-0000-00007B1A0000}"/>
    <cellStyle name="Normal 6 3 10 3" xfId="21861" xr:uid="{00000000-0005-0000-0000-00007B550000}"/>
    <cellStyle name="Normal 6 3 12" xfId="16846" xr:uid="{00000000-0005-0000-0000-0000E4410000}"/>
    <cellStyle name="Normal 6 3 13" xfId="1449" xr:uid="{00000000-0005-0000-0000-0000BA050000}"/>
    <cellStyle name="Normal 6 3 2" xfId="701" xr:uid="{00000000-0005-0000-0000-0000C9020000}"/>
    <cellStyle name="Normal 6 3 2 11" xfId="16900" xr:uid="{00000000-0005-0000-0000-00001A420000}"/>
    <cellStyle name="Normal 6 3 2 12" xfId="1725" xr:uid="{00000000-0005-0000-0000-0000CF060000}"/>
    <cellStyle name="Normal 6 3 2 2" xfId="722" xr:uid="{00000000-0005-0000-0000-0000DE020000}"/>
    <cellStyle name="Normal 6 3 2 2 10" xfId="17004" xr:uid="{00000000-0005-0000-0000-000082420000}"/>
    <cellStyle name="Normal 6 3 2 2 11" xfId="1833" xr:uid="{00000000-0005-0000-0000-00003B070000}"/>
    <cellStyle name="Normal 6 3 2 2 2" xfId="2050" xr:uid="{00000000-0005-0000-0000-000014080000}"/>
    <cellStyle name="Normal 6 3 2 2 2 2" xfId="2471" xr:uid="{00000000-0005-0000-0000-0000B9090000}"/>
    <cellStyle name="Normal 6 3 2 2 2 2 2" xfId="3310" xr:uid="{00000000-0005-0000-0000-0000000D0000}"/>
    <cellStyle name="Normal 6 3 2 2 2 2 2 2" xfId="4999" xr:uid="{00000000-0005-0000-0000-00009A130000}"/>
    <cellStyle name="Normal 6 3 2 2 2 2 2 2 2" xfId="15071" xr:uid="{00000000-0005-0000-0000-0000F33A0000}"/>
    <cellStyle name="Normal 6 3 2 2 2 2 2 2 2 3" xfId="30167" xr:uid="{00000000-0005-0000-0000-0000ED750000}"/>
    <cellStyle name="Normal 6 3 2 2 2 2 2 2 3" xfId="10051" xr:uid="{00000000-0005-0000-0000-000057270000}"/>
    <cellStyle name="Normal 6 3 2 2 2 2 2 2 3 3" xfId="25150" xr:uid="{00000000-0005-0000-0000-000054620000}"/>
    <cellStyle name="Normal 6 3 2 2 2 2 2 2 5" xfId="20137" xr:uid="{00000000-0005-0000-0000-0000BF4E0000}"/>
    <cellStyle name="Normal 6 3 2 2 2 2 2 3" xfId="6690" xr:uid="{00000000-0005-0000-0000-0000361A0000}"/>
    <cellStyle name="Normal 6 3 2 2 2 2 2 3 2" xfId="16742" xr:uid="{00000000-0005-0000-0000-00007A410000}"/>
    <cellStyle name="Normal 6 3 2 2 2 2 2 3 3" xfId="11722" xr:uid="{00000000-0005-0000-0000-0000DE2D0000}"/>
    <cellStyle name="Normal 6 3 2 2 2 2 2 3 3 3" xfId="26821" xr:uid="{00000000-0005-0000-0000-0000DB680000}"/>
    <cellStyle name="Normal 6 3 2 2 2 2 2 3 5" xfId="21808" xr:uid="{00000000-0005-0000-0000-000046550000}"/>
    <cellStyle name="Normal 6 3 2 2 2 2 2 4" xfId="13400" xr:uid="{00000000-0005-0000-0000-00006C340000}"/>
    <cellStyle name="Normal 6 3 2 2 2 2 2 4 3" xfId="28496" xr:uid="{00000000-0005-0000-0000-0000666F0000}"/>
    <cellStyle name="Normal 6 3 2 2 2 2 2 5" xfId="8379" xr:uid="{00000000-0005-0000-0000-0000CF200000}"/>
    <cellStyle name="Normal 6 3 2 2 2 2 2 5 3" xfId="23479" xr:uid="{00000000-0005-0000-0000-0000CD5B0000}"/>
    <cellStyle name="Normal 6 3 2 2 2 2 2 7" xfId="18466" xr:uid="{00000000-0005-0000-0000-000038480000}"/>
    <cellStyle name="Normal 6 3 2 2 2 2 3" xfId="4162" xr:uid="{00000000-0005-0000-0000-000055100000}"/>
    <cellStyle name="Normal 6 3 2 2 2 2 3 2" xfId="14235" xr:uid="{00000000-0005-0000-0000-0000AF370000}"/>
    <cellStyle name="Normal 6 3 2 2 2 2 3 2 3" xfId="29331" xr:uid="{00000000-0005-0000-0000-0000A9720000}"/>
    <cellStyle name="Normal 6 3 2 2 2 2 3 3" xfId="9215" xr:uid="{00000000-0005-0000-0000-000013240000}"/>
    <cellStyle name="Normal 6 3 2 2 2 2 3 3 3" xfId="24314" xr:uid="{00000000-0005-0000-0000-0000105F0000}"/>
    <cellStyle name="Normal 6 3 2 2 2 2 3 5" xfId="19301" xr:uid="{00000000-0005-0000-0000-00007B4B0000}"/>
    <cellStyle name="Normal 6 3 2 2 2 2 4" xfId="5854" xr:uid="{00000000-0005-0000-0000-0000F2160000}"/>
    <cellStyle name="Normal 6 3 2 2 2 2 4 2" xfId="15906" xr:uid="{00000000-0005-0000-0000-0000363E0000}"/>
    <cellStyle name="Normal 6 3 2 2 2 2 4 3" xfId="10886" xr:uid="{00000000-0005-0000-0000-00009A2A0000}"/>
    <cellStyle name="Normal 6 3 2 2 2 2 4 3 3" xfId="25985" xr:uid="{00000000-0005-0000-0000-000097650000}"/>
    <cellStyle name="Normal 6 3 2 2 2 2 4 5" xfId="20972" xr:uid="{00000000-0005-0000-0000-000002520000}"/>
    <cellStyle name="Normal 6 3 2 2 2 2 5" xfId="12564" xr:uid="{00000000-0005-0000-0000-000028310000}"/>
    <cellStyle name="Normal 6 3 2 2 2 2 5 3" xfId="27660" xr:uid="{00000000-0005-0000-0000-0000226C0000}"/>
    <cellStyle name="Normal 6 3 2 2 2 2 6" xfId="7543" xr:uid="{00000000-0005-0000-0000-00008B1D0000}"/>
    <cellStyle name="Normal 6 3 2 2 2 2 6 3" xfId="22643" xr:uid="{00000000-0005-0000-0000-000089580000}"/>
    <cellStyle name="Normal 6 3 2 2 2 2 8" xfId="17630" xr:uid="{00000000-0005-0000-0000-0000F4440000}"/>
    <cellStyle name="Normal 6 3 2 2 2 3" xfId="2892" xr:uid="{00000000-0005-0000-0000-00005E0B0000}"/>
    <cellStyle name="Normal 6 3 2 2 2 3 2" xfId="4581" xr:uid="{00000000-0005-0000-0000-0000F8110000}"/>
    <cellStyle name="Normal 6 3 2 2 2 3 2 2" xfId="14653" xr:uid="{00000000-0005-0000-0000-000051390000}"/>
    <cellStyle name="Normal 6 3 2 2 2 3 2 2 3" xfId="29749" xr:uid="{00000000-0005-0000-0000-00004B740000}"/>
    <cellStyle name="Normal 6 3 2 2 2 3 2 3" xfId="9633" xr:uid="{00000000-0005-0000-0000-0000B5250000}"/>
    <cellStyle name="Normal 6 3 2 2 2 3 2 3 3" xfId="24732" xr:uid="{00000000-0005-0000-0000-0000B2600000}"/>
    <cellStyle name="Normal 6 3 2 2 2 3 2 5" xfId="19719" xr:uid="{00000000-0005-0000-0000-00001D4D0000}"/>
    <cellStyle name="Normal 6 3 2 2 2 3 3" xfId="6272" xr:uid="{00000000-0005-0000-0000-000094180000}"/>
    <cellStyle name="Normal 6 3 2 2 2 3 3 2" xfId="16324" xr:uid="{00000000-0005-0000-0000-0000D83F0000}"/>
    <cellStyle name="Normal 6 3 2 2 2 3 3 3" xfId="11304" xr:uid="{00000000-0005-0000-0000-00003C2C0000}"/>
    <cellStyle name="Normal 6 3 2 2 2 3 3 3 3" xfId="26403" xr:uid="{00000000-0005-0000-0000-000039670000}"/>
    <cellStyle name="Normal 6 3 2 2 2 3 3 5" xfId="21390" xr:uid="{00000000-0005-0000-0000-0000A4530000}"/>
    <cellStyle name="Normal 6 3 2 2 2 3 4" xfId="12982" xr:uid="{00000000-0005-0000-0000-0000CA320000}"/>
    <cellStyle name="Normal 6 3 2 2 2 3 4 3" xfId="28078" xr:uid="{00000000-0005-0000-0000-0000C46D0000}"/>
    <cellStyle name="Normal 6 3 2 2 2 3 5" xfId="7961" xr:uid="{00000000-0005-0000-0000-00002D1F0000}"/>
    <cellStyle name="Normal 6 3 2 2 2 3 5 3" xfId="23061" xr:uid="{00000000-0005-0000-0000-00002B5A0000}"/>
    <cellStyle name="Normal 6 3 2 2 2 3 7" xfId="18048" xr:uid="{00000000-0005-0000-0000-000096460000}"/>
    <cellStyle name="Normal 6 3 2 2 2 4" xfId="3744" xr:uid="{00000000-0005-0000-0000-0000B30E0000}"/>
    <cellStyle name="Normal 6 3 2 2 2 4 2" xfId="13817" xr:uid="{00000000-0005-0000-0000-00000D360000}"/>
    <cellStyle name="Normal 6 3 2 2 2 4 2 3" xfId="28913" xr:uid="{00000000-0005-0000-0000-000007710000}"/>
    <cellStyle name="Normal 6 3 2 2 2 4 3" xfId="8797" xr:uid="{00000000-0005-0000-0000-000071220000}"/>
    <cellStyle name="Normal 6 3 2 2 2 4 3 3" xfId="23896" xr:uid="{00000000-0005-0000-0000-00006E5D0000}"/>
    <cellStyle name="Normal 6 3 2 2 2 4 5" xfId="18883" xr:uid="{00000000-0005-0000-0000-0000D9490000}"/>
    <cellStyle name="Normal 6 3 2 2 2 5" xfId="5436" xr:uid="{00000000-0005-0000-0000-000050150000}"/>
    <cellStyle name="Normal 6 3 2 2 2 5 2" xfId="15488" xr:uid="{00000000-0005-0000-0000-0000943C0000}"/>
    <cellStyle name="Normal 6 3 2 2 2 5 2 3" xfId="30584" xr:uid="{00000000-0005-0000-0000-00008E770000}"/>
    <cellStyle name="Normal 6 3 2 2 2 5 3" xfId="10468" xr:uid="{00000000-0005-0000-0000-0000F8280000}"/>
    <cellStyle name="Normal 6 3 2 2 2 5 3 3" xfId="25567" xr:uid="{00000000-0005-0000-0000-0000F5630000}"/>
    <cellStyle name="Normal 6 3 2 2 2 5 5" xfId="20554" xr:uid="{00000000-0005-0000-0000-000060500000}"/>
    <cellStyle name="Normal 6 3 2 2 2 6" xfId="12146" xr:uid="{00000000-0005-0000-0000-0000862F0000}"/>
    <cellStyle name="Normal 6 3 2 2 2 6 3" xfId="27242" xr:uid="{00000000-0005-0000-0000-0000806A0000}"/>
    <cellStyle name="Normal 6 3 2 2 2 7" xfId="7125" xr:uid="{00000000-0005-0000-0000-0000E91B0000}"/>
    <cellStyle name="Normal 6 3 2 2 2 7 3" xfId="22225" xr:uid="{00000000-0005-0000-0000-0000E7560000}"/>
    <cellStyle name="Normal 6 3 2 2 2 9" xfId="17212" xr:uid="{00000000-0005-0000-0000-000052430000}"/>
    <cellStyle name="Normal 6 3 2 2 3" xfId="2263" xr:uid="{00000000-0005-0000-0000-0000E9080000}"/>
    <cellStyle name="Normal 6 3 2 2 3 2" xfId="3102" xr:uid="{00000000-0005-0000-0000-0000300C0000}"/>
    <cellStyle name="Normal 6 3 2 2 3 2 2" xfId="4791" xr:uid="{00000000-0005-0000-0000-0000CA120000}"/>
    <cellStyle name="Normal 6 3 2 2 3 2 2 2" xfId="14863" xr:uid="{00000000-0005-0000-0000-0000233A0000}"/>
    <cellStyle name="Normal 6 3 2 2 3 2 2 2 3" xfId="29959" xr:uid="{00000000-0005-0000-0000-00001D750000}"/>
    <cellStyle name="Normal 6 3 2 2 3 2 2 3" xfId="9843" xr:uid="{00000000-0005-0000-0000-000087260000}"/>
    <cellStyle name="Normal 6 3 2 2 3 2 2 3 3" xfId="24942" xr:uid="{00000000-0005-0000-0000-000084610000}"/>
    <cellStyle name="Normal 6 3 2 2 3 2 2 5" xfId="19929" xr:uid="{00000000-0005-0000-0000-0000EF4D0000}"/>
    <cellStyle name="Normal 6 3 2 2 3 2 3" xfId="6482" xr:uid="{00000000-0005-0000-0000-000066190000}"/>
    <cellStyle name="Normal 6 3 2 2 3 2 3 2" xfId="16534" xr:uid="{00000000-0005-0000-0000-0000AA400000}"/>
    <cellStyle name="Normal 6 3 2 2 3 2 3 3" xfId="11514" xr:uid="{00000000-0005-0000-0000-00000E2D0000}"/>
    <cellStyle name="Normal 6 3 2 2 3 2 3 3 3" xfId="26613" xr:uid="{00000000-0005-0000-0000-00000B680000}"/>
    <cellStyle name="Normal 6 3 2 2 3 2 3 5" xfId="21600" xr:uid="{00000000-0005-0000-0000-000076540000}"/>
    <cellStyle name="Normal 6 3 2 2 3 2 4" xfId="13192" xr:uid="{00000000-0005-0000-0000-00009C330000}"/>
    <cellStyle name="Normal 6 3 2 2 3 2 4 3" xfId="28288" xr:uid="{00000000-0005-0000-0000-0000966E0000}"/>
    <cellStyle name="Normal 6 3 2 2 3 2 5" xfId="8171" xr:uid="{00000000-0005-0000-0000-0000FF1F0000}"/>
    <cellStyle name="Normal 6 3 2 2 3 2 5 3" xfId="23271" xr:uid="{00000000-0005-0000-0000-0000FD5A0000}"/>
    <cellStyle name="Normal 6 3 2 2 3 2 7" xfId="18258" xr:uid="{00000000-0005-0000-0000-000068470000}"/>
    <cellStyle name="Normal 6 3 2 2 3 3" xfId="3954" xr:uid="{00000000-0005-0000-0000-0000850F0000}"/>
    <cellStyle name="Normal 6 3 2 2 3 3 2" xfId="14027" xr:uid="{00000000-0005-0000-0000-0000DF360000}"/>
    <cellStyle name="Normal 6 3 2 2 3 3 2 3" xfId="29123" xr:uid="{00000000-0005-0000-0000-0000D9710000}"/>
    <cellStyle name="Normal 6 3 2 2 3 3 3" xfId="9007" xr:uid="{00000000-0005-0000-0000-000043230000}"/>
    <cellStyle name="Normal 6 3 2 2 3 3 3 3" xfId="24106" xr:uid="{00000000-0005-0000-0000-0000405E0000}"/>
    <cellStyle name="Normal 6 3 2 2 3 3 5" xfId="19093" xr:uid="{00000000-0005-0000-0000-0000AB4A0000}"/>
    <cellStyle name="Normal 6 3 2 2 3 4" xfId="5646" xr:uid="{00000000-0005-0000-0000-000022160000}"/>
    <cellStyle name="Normal 6 3 2 2 3 4 2" xfId="15698" xr:uid="{00000000-0005-0000-0000-0000663D0000}"/>
    <cellStyle name="Normal 6 3 2 2 3 4 2 3" xfId="30794" xr:uid="{00000000-0005-0000-0000-000060780000}"/>
    <cellStyle name="Normal 6 3 2 2 3 4 3" xfId="10678" xr:uid="{00000000-0005-0000-0000-0000CA290000}"/>
    <cellStyle name="Normal 6 3 2 2 3 4 3 3" xfId="25777" xr:uid="{00000000-0005-0000-0000-0000C7640000}"/>
    <cellStyle name="Normal 6 3 2 2 3 4 5" xfId="20764" xr:uid="{00000000-0005-0000-0000-000032510000}"/>
    <cellStyle name="Normal 6 3 2 2 3 5" xfId="12356" xr:uid="{00000000-0005-0000-0000-000058300000}"/>
    <cellStyle name="Normal 6 3 2 2 3 5 3" xfId="27452" xr:uid="{00000000-0005-0000-0000-0000526B0000}"/>
    <cellStyle name="Normal 6 3 2 2 3 6" xfId="7335" xr:uid="{00000000-0005-0000-0000-0000BB1C0000}"/>
    <cellStyle name="Normal 6 3 2 2 3 6 3" xfId="22435" xr:uid="{00000000-0005-0000-0000-0000B9570000}"/>
    <cellStyle name="Normal 6 3 2 2 3 8" xfId="17422" xr:uid="{00000000-0005-0000-0000-000024440000}"/>
    <cellStyle name="Normal 6 3 2 2 4" xfId="2684" xr:uid="{00000000-0005-0000-0000-00008E0A0000}"/>
    <cellStyle name="Normal 6 3 2 2 4 2" xfId="4373" xr:uid="{00000000-0005-0000-0000-000028110000}"/>
    <cellStyle name="Normal 6 3 2 2 4 2 2" xfId="14445" xr:uid="{00000000-0005-0000-0000-000081380000}"/>
    <cellStyle name="Normal 6 3 2 2 4 2 2 3" xfId="29541" xr:uid="{00000000-0005-0000-0000-00007B730000}"/>
    <cellStyle name="Normal 6 3 2 2 4 2 3" xfId="9425" xr:uid="{00000000-0005-0000-0000-0000E5240000}"/>
    <cellStyle name="Normal 6 3 2 2 4 2 3 3" xfId="24524" xr:uid="{00000000-0005-0000-0000-0000E25F0000}"/>
    <cellStyle name="Normal 6 3 2 2 4 2 5" xfId="19511" xr:uid="{00000000-0005-0000-0000-00004D4C0000}"/>
    <cellStyle name="Normal 6 3 2 2 4 3" xfId="6064" xr:uid="{00000000-0005-0000-0000-0000C4170000}"/>
    <cellStyle name="Normal 6 3 2 2 4 3 2" xfId="16116" xr:uid="{00000000-0005-0000-0000-0000083F0000}"/>
    <cellStyle name="Normal 6 3 2 2 4 3 3" xfId="11096" xr:uid="{00000000-0005-0000-0000-00006C2B0000}"/>
    <cellStyle name="Normal 6 3 2 2 4 3 3 3" xfId="26195" xr:uid="{00000000-0005-0000-0000-000069660000}"/>
    <cellStyle name="Normal 6 3 2 2 4 3 5" xfId="21182" xr:uid="{00000000-0005-0000-0000-0000D4520000}"/>
    <cellStyle name="Normal 6 3 2 2 4 4" xfId="12774" xr:uid="{00000000-0005-0000-0000-0000FA310000}"/>
    <cellStyle name="Normal 6 3 2 2 4 4 3" xfId="27870" xr:uid="{00000000-0005-0000-0000-0000F46C0000}"/>
    <cellStyle name="Normal 6 3 2 2 4 5" xfId="7753" xr:uid="{00000000-0005-0000-0000-00005D1E0000}"/>
    <cellStyle name="Normal 6 3 2 2 4 5 3" xfId="22853" xr:uid="{00000000-0005-0000-0000-00005B590000}"/>
    <cellStyle name="Normal 6 3 2 2 4 7" xfId="17840" xr:uid="{00000000-0005-0000-0000-0000C6450000}"/>
    <cellStyle name="Normal 6 3 2 2 5" xfId="3536" xr:uid="{00000000-0005-0000-0000-0000E30D0000}"/>
    <cellStyle name="Normal 6 3 2 2 5 2" xfId="13609" xr:uid="{00000000-0005-0000-0000-00003D350000}"/>
    <cellStyle name="Normal 6 3 2 2 5 2 3" xfId="28705" xr:uid="{00000000-0005-0000-0000-000037700000}"/>
    <cellStyle name="Normal 6 3 2 2 5 3" xfId="8589" xr:uid="{00000000-0005-0000-0000-0000A1210000}"/>
    <cellStyle name="Normal 6 3 2 2 5 3 3" xfId="23688" xr:uid="{00000000-0005-0000-0000-00009E5C0000}"/>
    <cellStyle name="Normal 6 3 2 2 5 5" xfId="18675" xr:uid="{00000000-0005-0000-0000-000009490000}"/>
    <cellStyle name="Normal 6 3 2 2 6" xfId="5228" xr:uid="{00000000-0005-0000-0000-000080140000}"/>
    <cellStyle name="Normal 6 3 2 2 6 2" xfId="15280" xr:uid="{00000000-0005-0000-0000-0000C43B0000}"/>
    <cellStyle name="Normal 6 3 2 2 6 2 3" xfId="30376" xr:uid="{00000000-0005-0000-0000-0000BE760000}"/>
    <cellStyle name="Normal 6 3 2 2 6 3" xfId="10260" xr:uid="{00000000-0005-0000-0000-000028280000}"/>
    <cellStyle name="Normal 6 3 2 2 6 3 3" xfId="25359" xr:uid="{00000000-0005-0000-0000-000025630000}"/>
    <cellStyle name="Normal 6 3 2 2 6 5" xfId="20346" xr:uid="{00000000-0005-0000-0000-0000904F0000}"/>
    <cellStyle name="Normal 6 3 2 2 7" xfId="11938" xr:uid="{00000000-0005-0000-0000-0000B62E0000}"/>
    <cellStyle name="Normal 6 3 2 2 7 3" xfId="27034" xr:uid="{00000000-0005-0000-0000-0000B0690000}"/>
    <cellStyle name="Normal 6 3 2 2 8" xfId="6917" xr:uid="{00000000-0005-0000-0000-0000191B0000}"/>
    <cellStyle name="Normal 6 3 2 2 8 3" xfId="22017" xr:uid="{00000000-0005-0000-0000-000017560000}"/>
    <cellStyle name="Normal 6 3 2 3" xfId="743" xr:uid="{00000000-0005-0000-0000-0000F3020000}"/>
    <cellStyle name="Normal 6 3 2 3 10" xfId="1946" xr:uid="{00000000-0005-0000-0000-0000AC070000}"/>
    <cellStyle name="Normal 6 3 2 3 2" xfId="2367" xr:uid="{00000000-0005-0000-0000-000051090000}"/>
    <cellStyle name="Normal 6 3 2 3 2 2" xfId="3206" xr:uid="{00000000-0005-0000-0000-0000980C0000}"/>
    <cellStyle name="Normal 6 3 2 3 2 2 2" xfId="4895" xr:uid="{00000000-0005-0000-0000-000032130000}"/>
    <cellStyle name="Normal 6 3 2 3 2 2 2 2" xfId="14967" xr:uid="{00000000-0005-0000-0000-00008B3A0000}"/>
    <cellStyle name="Normal 6 3 2 3 2 2 2 2 3" xfId="30063" xr:uid="{00000000-0005-0000-0000-000085750000}"/>
    <cellStyle name="Normal 6 3 2 3 2 2 2 3" xfId="9947" xr:uid="{00000000-0005-0000-0000-0000EF260000}"/>
    <cellStyle name="Normal 6 3 2 3 2 2 2 3 3" xfId="25046" xr:uid="{00000000-0005-0000-0000-0000EC610000}"/>
    <cellStyle name="Normal 6 3 2 3 2 2 2 5" xfId="20033" xr:uid="{00000000-0005-0000-0000-0000574E0000}"/>
    <cellStyle name="Normal 6 3 2 3 2 2 3" xfId="6586" xr:uid="{00000000-0005-0000-0000-0000CE190000}"/>
    <cellStyle name="Normal 6 3 2 3 2 2 3 2" xfId="16638" xr:uid="{00000000-0005-0000-0000-000012410000}"/>
    <cellStyle name="Normal 6 3 2 3 2 2 3 3" xfId="11618" xr:uid="{00000000-0005-0000-0000-0000762D0000}"/>
    <cellStyle name="Normal 6 3 2 3 2 2 3 3 3" xfId="26717" xr:uid="{00000000-0005-0000-0000-000073680000}"/>
    <cellStyle name="Normal 6 3 2 3 2 2 3 5" xfId="21704" xr:uid="{00000000-0005-0000-0000-0000DE540000}"/>
    <cellStyle name="Normal 6 3 2 3 2 2 4" xfId="13296" xr:uid="{00000000-0005-0000-0000-000004340000}"/>
    <cellStyle name="Normal 6 3 2 3 2 2 4 3" xfId="28392" xr:uid="{00000000-0005-0000-0000-0000FE6E0000}"/>
    <cellStyle name="Normal 6 3 2 3 2 2 5" xfId="8275" xr:uid="{00000000-0005-0000-0000-000067200000}"/>
    <cellStyle name="Normal 6 3 2 3 2 2 5 3" xfId="23375" xr:uid="{00000000-0005-0000-0000-0000655B0000}"/>
    <cellStyle name="Normal 6 3 2 3 2 2 7" xfId="18362" xr:uid="{00000000-0005-0000-0000-0000D0470000}"/>
    <cellStyle name="Normal 6 3 2 3 2 3" xfId="4058" xr:uid="{00000000-0005-0000-0000-0000ED0F0000}"/>
    <cellStyle name="Normal 6 3 2 3 2 3 2" xfId="14131" xr:uid="{00000000-0005-0000-0000-000047370000}"/>
    <cellStyle name="Normal 6 3 2 3 2 3 2 3" xfId="29227" xr:uid="{00000000-0005-0000-0000-000041720000}"/>
    <cellStyle name="Normal 6 3 2 3 2 3 3" xfId="9111" xr:uid="{00000000-0005-0000-0000-0000AB230000}"/>
    <cellStyle name="Normal 6 3 2 3 2 3 3 3" xfId="24210" xr:uid="{00000000-0005-0000-0000-0000A85E0000}"/>
    <cellStyle name="Normal 6 3 2 3 2 3 5" xfId="19197" xr:uid="{00000000-0005-0000-0000-0000134B0000}"/>
    <cellStyle name="Normal 6 3 2 3 2 4" xfId="5750" xr:uid="{00000000-0005-0000-0000-00008A160000}"/>
    <cellStyle name="Normal 6 3 2 3 2 4 2" xfId="15802" xr:uid="{00000000-0005-0000-0000-0000CE3D0000}"/>
    <cellStyle name="Normal 6 3 2 3 2 4 2 3" xfId="30898" xr:uid="{00000000-0005-0000-0000-0000C8780000}"/>
    <cellStyle name="Normal 6 3 2 3 2 4 3" xfId="10782" xr:uid="{00000000-0005-0000-0000-0000322A0000}"/>
    <cellStyle name="Normal 6 3 2 3 2 4 3 3" xfId="25881" xr:uid="{00000000-0005-0000-0000-00002F650000}"/>
    <cellStyle name="Normal 6 3 2 3 2 4 5" xfId="20868" xr:uid="{00000000-0005-0000-0000-00009A510000}"/>
    <cellStyle name="Normal 6 3 2 3 2 5" xfId="12460" xr:uid="{00000000-0005-0000-0000-0000C0300000}"/>
    <cellStyle name="Normal 6 3 2 3 2 5 3" xfId="27556" xr:uid="{00000000-0005-0000-0000-0000BA6B0000}"/>
    <cellStyle name="Normal 6 3 2 3 2 6" xfId="7439" xr:uid="{00000000-0005-0000-0000-0000231D0000}"/>
    <cellStyle name="Normal 6 3 2 3 2 6 3" xfId="22539" xr:uid="{00000000-0005-0000-0000-000021580000}"/>
    <cellStyle name="Normal 6 3 2 3 2 8" xfId="17526" xr:uid="{00000000-0005-0000-0000-00008C440000}"/>
    <cellStyle name="Normal 6 3 2 3 3" xfId="2788" xr:uid="{00000000-0005-0000-0000-0000F60A0000}"/>
    <cellStyle name="Normal 6 3 2 3 3 2" xfId="4477" xr:uid="{00000000-0005-0000-0000-000090110000}"/>
    <cellStyle name="Normal 6 3 2 3 3 2 2" xfId="14549" xr:uid="{00000000-0005-0000-0000-0000E9380000}"/>
    <cellStyle name="Normal 6 3 2 3 3 2 2 3" xfId="29645" xr:uid="{00000000-0005-0000-0000-0000E3730000}"/>
    <cellStyle name="Normal 6 3 2 3 3 2 3" xfId="9529" xr:uid="{00000000-0005-0000-0000-00004D250000}"/>
    <cellStyle name="Normal 6 3 2 3 3 2 3 3" xfId="24628" xr:uid="{00000000-0005-0000-0000-00004A600000}"/>
    <cellStyle name="Normal 6 3 2 3 3 2 5" xfId="19615" xr:uid="{00000000-0005-0000-0000-0000B54C0000}"/>
    <cellStyle name="Normal 6 3 2 3 3 3" xfId="6168" xr:uid="{00000000-0005-0000-0000-00002C180000}"/>
    <cellStyle name="Normal 6 3 2 3 3 3 2" xfId="16220" xr:uid="{00000000-0005-0000-0000-0000703F0000}"/>
    <cellStyle name="Normal 6 3 2 3 3 3 3" xfId="11200" xr:uid="{00000000-0005-0000-0000-0000D42B0000}"/>
    <cellStyle name="Normal 6 3 2 3 3 3 3 3" xfId="26299" xr:uid="{00000000-0005-0000-0000-0000D1660000}"/>
    <cellStyle name="Normal 6 3 2 3 3 3 5" xfId="21286" xr:uid="{00000000-0005-0000-0000-00003C530000}"/>
    <cellStyle name="Normal 6 3 2 3 3 4" xfId="12878" xr:uid="{00000000-0005-0000-0000-000062320000}"/>
    <cellStyle name="Normal 6 3 2 3 3 4 3" xfId="27974" xr:uid="{00000000-0005-0000-0000-00005C6D0000}"/>
    <cellStyle name="Normal 6 3 2 3 3 5" xfId="7857" xr:uid="{00000000-0005-0000-0000-0000C51E0000}"/>
    <cellStyle name="Normal 6 3 2 3 3 5 3" xfId="22957" xr:uid="{00000000-0005-0000-0000-0000C3590000}"/>
    <cellStyle name="Normal 6 3 2 3 3 7" xfId="17944" xr:uid="{00000000-0005-0000-0000-00002E460000}"/>
    <cellStyle name="Normal 6 3 2 3 4" xfId="3640" xr:uid="{00000000-0005-0000-0000-00004B0E0000}"/>
    <cellStyle name="Normal 6 3 2 3 4 2" xfId="13713" xr:uid="{00000000-0005-0000-0000-0000A5350000}"/>
    <cellStyle name="Normal 6 3 2 3 4 2 3" xfId="28809" xr:uid="{00000000-0005-0000-0000-00009F700000}"/>
    <cellStyle name="Normal 6 3 2 3 4 3" xfId="8693" xr:uid="{00000000-0005-0000-0000-000009220000}"/>
    <cellStyle name="Normal 6 3 2 3 4 3 3" xfId="23792" xr:uid="{00000000-0005-0000-0000-0000065D0000}"/>
    <cellStyle name="Normal 6 3 2 3 4 5" xfId="18779" xr:uid="{00000000-0005-0000-0000-000071490000}"/>
    <cellStyle name="Normal 6 3 2 3 5" xfId="5332" xr:uid="{00000000-0005-0000-0000-0000E8140000}"/>
    <cellStyle name="Normal 6 3 2 3 5 2" xfId="15384" xr:uid="{00000000-0005-0000-0000-00002C3C0000}"/>
    <cellStyle name="Normal 6 3 2 3 5 2 3" xfId="30480" xr:uid="{00000000-0005-0000-0000-000026770000}"/>
    <cellStyle name="Normal 6 3 2 3 5 3" xfId="10364" xr:uid="{00000000-0005-0000-0000-000090280000}"/>
    <cellStyle name="Normal 6 3 2 3 5 3 3" xfId="25463" xr:uid="{00000000-0005-0000-0000-00008D630000}"/>
    <cellStyle name="Normal 6 3 2 3 5 5" xfId="20450" xr:uid="{00000000-0005-0000-0000-0000F84F0000}"/>
    <cellStyle name="Normal 6 3 2 3 6" xfId="12042" xr:uid="{00000000-0005-0000-0000-00001E2F0000}"/>
    <cellStyle name="Normal 6 3 2 3 6 3" xfId="27138" xr:uid="{00000000-0005-0000-0000-0000186A0000}"/>
    <cellStyle name="Normal 6 3 2 3 7" xfId="7021" xr:uid="{00000000-0005-0000-0000-0000811B0000}"/>
    <cellStyle name="Normal 6 3 2 3 7 3" xfId="22121" xr:uid="{00000000-0005-0000-0000-00007F560000}"/>
    <cellStyle name="Normal 6 3 2 3 9" xfId="17108" xr:uid="{00000000-0005-0000-0000-0000EA420000}"/>
    <cellStyle name="Normal 6 3 2 4" xfId="2159" xr:uid="{00000000-0005-0000-0000-000081080000}"/>
    <cellStyle name="Normal 6 3 2 4 2" xfId="2998" xr:uid="{00000000-0005-0000-0000-0000C80B0000}"/>
    <cellStyle name="Normal 6 3 2 4 2 2" xfId="4687" xr:uid="{00000000-0005-0000-0000-000062120000}"/>
    <cellStyle name="Normal 6 3 2 4 2 2 2" xfId="14759" xr:uid="{00000000-0005-0000-0000-0000BB390000}"/>
    <cellStyle name="Normal 6 3 2 4 2 2 2 3" xfId="29855" xr:uid="{00000000-0005-0000-0000-0000B5740000}"/>
    <cellStyle name="Normal 6 3 2 4 2 2 3" xfId="9739" xr:uid="{00000000-0005-0000-0000-00001F260000}"/>
    <cellStyle name="Normal 6 3 2 4 2 2 3 3" xfId="24838" xr:uid="{00000000-0005-0000-0000-00001C610000}"/>
    <cellStyle name="Normal 6 3 2 4 2 2 5" xfId="19825" xr:uid="{00000000-0005-0000-0000-0000874D0000}"/>
    <cellStyle name="Normal 6 3 2 4 2 3" xfId="6378" xr:uid="{00000000-0005-0000-0000-0000FE180000}"/>
    <cellStyle name="Normal 6 3 2 4 2 3 2" xfId="16430" xr:uid="{00000000-0005-0000-0000-000042400000}"/>
    <cellStyle name="Normal 6 3 2 4 2 3 3" xfId="11410" xr:uid="{00000000-0005-0000-0000-0000A62C0000}"/>
    <cellStyle name="Normal 6 3 2 4 2 3 3 3" xfId="26509" xr:uid="{00000000-0005-0000-0000-0000A3670000}"/>
    <cellStyle name="Normal 6 3 2 4 2 3 5" xfId="21496" xr:uid="{00000000-0005-0000-0000-00000E540000}"/>
    <cellStyle name="Normal 6 3 2 4 2 4" xfId="13088" xr:uid="{00000000-0005-0000-0000-000034330000}"/>
    <cellStyle name="Normal 6 3 2 4 2 4 3" xfId="28184" xr:uid="{00000000-0005-0000-0000-00002E6E0000}"/>
    <cellStyle name="Normal 6 3 2 4 2 5" xfId="8067" xr:uid="{00000000-0005-0000-0000-0000971F0000}"/>
    <cellStyle name="Normal 6 3 2 4 2 5 3" xfId="23167" xr:uid="{00000000-0005-0000-0000-0000955A0000}"/>
    <cellStyle name="Normal 6 3 2 4 2 7" xfId="18154" xr:uid="{00000000-0005-0000-0000-000000470000}"/>
    <cellStyle name="Normal 6 3 2 4 3" xfId="3850" xr:uid="{00000000-0005-0000-0000-00001D0F0000}"/>
    <cellStyle name="Normal 6 3 2 4 3 2" xfId="13923" xr:uid="{00000000-0005-0000-0000-000077360000}"/>
    <cellStyle name="Normal 6 3 2 4 3 2 3" xfId="29019" xr:uid="{00000000-0005-0000-0000-000071710000}"/>
    <cellStyle name="Normal 6 3 2 4 3 3" xfId="8903" xr:uid="{00000000-0005-0000-0000-0000DB220000}"/>
    <cellStyle name="Normal 6 3 2 4 3 3 3" xfId="24002" xr:uid="{00000000-0005-0000-0000-0000D85D0000}"/>
    <cellStyle name="Normal 6 3 2 4 3 5" xfId="18989" xr:uid="{00000000-0005-0000-0000-0000434A0000}"/>
    <cellStyle name="Normal 6 3 2 4 4" xfId="5542" xr:uid="{00000000-0005-0000-0000-0000BA150000}"/>
    <cellStyle name="Normal 6 3 2 4 4 2" xfId="15594" xr:uid="{00000000-0005-0000-0000-0000FE3C0000}"/>
    <cellStyle name="Normal 6 3 2 4 4 2 3" xfId="30690" xr:uid="{00000000-0005-0000-0000-0000F8770000}"/>
    <cellStyle name="Normal 6 3 2 4 4 3" xfId="10574" xr:uid="{00000000-0005-0000-0000-000062290000}"/>
    <cellStyle name="Normal 6 3 2 4 4 3 3" xfId="25673" xr:uid="{00000000-0005-0000-0000-00005F640000}"/>
    <cellStyle name="Normal 6 3 2 4 4 5" xfId="20660" xr:uid="{00000000-0005-0000-0000-0000CA500000}"/>
    <cellStyle name="Normal 6 3 2 4 5" xfId="12252" xr:uid="{00000000-0005-0000-0000-0000F02F0000}"/>
    <cellStyle name="Normal 6 3 2 4 5 3" xfId="27348" xr:uid="{00000000-0005-0000-0000-0000EA6A0000}"/>
    <cellStyle name="Normal 6 3 2 4 6" xfId="7231" xr:uid="{00000000-0005-0000-0000-0000531C0000}"/>
    <cellStyle name="Normal 6 3 2 4 6 3" xfId="22331" xr:uid="{00000000-0005-0000-0000-000051570000}"/>
    <cellStyle name="Normal 6 3 2 4 8" xfId="17318" xr:uid="{00000000-0005-0000-0000-0000BC430000}"/>
    <cellStyle name="Normal 6 3 2 5" xfId="2580" xr:uid="{00000000-0005-0000-0000-0000260A0000}"/>
    <cellStyle name="Normal 6 3 2 5 2" xfId="4269" xr:uid="{00000000-0005-0000-0000-0000C0100000}"/>
    <cellStyle name="Normal 6 3 2 5 2 2" xfId="14341" xr:uid="{00000000-0005-0000-0000-000019380000}"/>
    <cellStyle name="Normal 6 3 2 5 2 2 3" xfId="29437" xr:uid="{00000000-0005-0000-0000-000013730000}"/>
    <cellStyle name="Normal 6 3 2 5 2 3" xfId="9321" xr:uid="{00000000-0005-0000-0000-00007D240000}"/>
    <cellStyle name="Normal 6 3 2 5 2 3 3" xfId="24420" xr:uid="{00000000-0005-0000-0000-00007A5F0000}"/>
    <cellStyle name="Normal 6 3 2 5 2 5" xfId="19407" xr:uid="{00000000-0005-0000-0000-0000E54B0000}"/>
    <cellStyle name="Normal 6 3 2 5 3" xfId="5960" xr:uid="{00000000-0005-0000-0000-00005C170000}"/>
    <cellStyle name="Normal 6 3 2 5 3 2" xfId="16012" xr:uid="{00000000-0005-0000-0000-0000A03E0000}"/>
    <cellStyle name="Normal 6 3 2 5 3 3" xfId="10992" xr:uid="{00000000-0005-0000-0000-0000042B0000}"/>
    <cellStyle name="Normal 6 3 2 5 3 3 3" xfId="26091" xr:uid="{00000000-0005-0000-0000-000001660000}"/>
    <cellStyle name="Normal 6 3 2 5 3 5" xfId="21078" xr:uid="{00000000-0005-0000-0000-00006C520000}"/>
    <cellStyle name="Normal 6 3 2 5 4" xfId="12670" xr:uid="{00000000-0005-0000-0000-000092310000}"/>
    <cellStyle name="Normal 6 3 2 5 4 3" xfId="27766" xr:uid="{00000000-0005-0000-0000-00008C6C0000}"/>
    <cellStyle name="Normal 6 3 2 5 5" xfId="7649" xr:uid="{00000000-0005-0000-0000-0000F51D0000}"/>
    <cellStyle name="Normal 6 3 2 5 5 3" xfId="22749" xr:uid="{00000000-0005-0000-0000-0000F3580000}"/>
    <cellStyle name="Normal 6 3 2 5 7" xfId="17736" xr:uid="{00000000-0005-0000-0000-00005E450000}"/>
    <cellStyle name="Normal 6 3 2 6" xfId="3432" xr:uid="{00000000-0005-0000-0000-00007B0D0000}"/>
    <cellStyle name="Normal 6 3 2 6 2" xfId="13505" xr:uid="{00000000-0005-0000-0000-0000D5340000}"/>
    <cellStyle name="Normal 6 3 2 6 2 3" xfId="28601" xr:uid="{00000000-0005-0000-0000-0000CF6F0000}"/>
    <cellStyle name="Normal 6 3 2 6 3" xfId="8485" xr:uid="{00000000-0005-0000-0000-000039210000}"/>
    <cellStyle name="Normal 6 3 2 6 3 3" xfId="23584" xr:uid="{00000000-0005-0000-0000-0000365C0000}"/>
    <cellStyle name="Normal 6 3 2 6 5" xfId="18571" xr:uid="{00000000-0005-0000-0000-0000A1480000}"/>
    <cellStyle name="Normal 6 3 2 7" xfId="5124" xr:uid="{00000000-0005-0000-0000-000018140000}"/>
    <cellStyle name="Normal 6 3 2 7 2" xfId="15176" xr:uid="{00000000-0005-0000-0000-00005C3B0000}"/>
    <cellStyle name="Normal 6 3 2 7 2 3" xfId="30272" xr:uid="{00000000-0005-0000-0000-000056760000}"/>
    <cellStyle name="Normal 6 3 2 7 3" xfId="10156" xr:uid="{00000000-0005-0000-0000-0000C0270000}"/>
    <cellStyle name="Normal 6 3 2 7 3 3" xfId="25255" xr:uid="{00000000-0005-0000-0000-0000BD620000}"/>
    <cellStyle name="Normal 6 3 2 7 5" xfId="20242" xr:uid="{00000000-0005-0000-0000-0000284F0000}"/>
    <cellStyle name="Normal 6 3 2 8" xfId="11834" xr:uid="{00000000-0005-0000-0000-00004E2E0000}"/>
    <cellStyle name="Normal 6 3 2 8 3" xfId="26930" xr:uid="{00000000-0005-0000-0000-000048690000}"/>
    <cellStyle name="Normal 6 3 2 9" xfId="6813" xr:uid="{00000000-0005-0000-0000-0000B11A0000}"/>
    <cellStyle name="Normal 6 3 2 9 3" xfId="21913" xr:uid="{00000000-0005-0000-0000-0000AF550000}"/>
    <cellStyle name="Normal 6 3 3" xfId="713" xr:uid="{00000000-0005-0000-0000-0000D5020000}"/>
    <cellStyle name="Normal 6 3 3 10" xfId="16952" xr:uid="{00000000-0005-0000-0000-00004E420000}"/>
    <cellStyle name="Normal 6 3 3 11" xfId="1779" xr:uid="{00000000-0005-0000-0000-000005070000}"/>
    <cellStyle name="Normal 6 3 3 2" xfId="1998" xr:uid="{00000000-0005-0000-0000-0000E0070000}"/>
    <cellStyle name="Normal 6 3 3 2 2" xfId="2419" xr:uid="{00000000-0005-0000-0000-000085090000}"/>
    <cellStyle name="Normal 6 3 3 2 2 2" xfId="3258" xr:uid="{00000000-0005-0000-0000-0000CC0C0000}"/>
    <cellStyle name="Normal 6 3 3 2 2 2 2" xfId="4947" xr:uid="{00000000-0005-0000-0000-000066130000}"/>
    <cellStyle name="Normal 6 3 3 2 2 2 2 2" xfId="15019" xr:uid="{00000000-0005-0000-0000-0000BF3A0000}"/>
    <cellStyle name="Normal 6 3 3 2 2 2 2 2 3" xfId="30115" xr:uid="{00000000-0005-0000-0000-0000B9750000}"/>
    <cellStyle name="Normal 6 3 3 2 2 2 2 3" xfId="9999" xr:uid="{00000000-0005-0000-0000-000023270000}"/>
    <cellStyle name="Normal 6 3 3 2 2 2 2 3 3" xfId="25098" xr:uid="{00000000-0005-0000-0000-000020620000}"/>
    <cellStyle name="Normal 6 3 3 2 2 2 2 5" xfId="20085" xr:uid="{00000000-0005-0000-0000-00008B4E0000}"/>
    <cellStyle name="Normal 6 3 3 2 2 2 3" xfId="6638" xr:uid="{00000000-0005-0000-0000-0000021A0000}"/>
    <cellStyle name="Normal 6 3 3 2 2 2 3 2" xfId="16690" xr:uid="{00000000-0005-0000-0000-000046410000}"/>
    <cellStyle name="Normal 6 3 3 2 2 2 3 3" xfId="11670" xr:uid="{00000000-0005-0000-0000-0000AA2D0000}"/>
    <cellStyle name="Normal 6 3 3 2 2 2 3 3 3" xfId="26769" xr:uid="{00000000-0005-0000-0000-0000A7680000}"/>
    <cellStyle name="Normal 6 3 3 2 2 2 3 5" xfId="21756" xr:uid="{00000000-0005-0000-0000-000012550000}"/>
    <cellStyle name="Normal 6 3 3 2 2 2 4" xfId="13348" xr:uid="{00000000-0005-0000-0000-000038340000}"/>
    <cellStyle name="Normal 6 3 3 2 2 2 4 3" xfId="28444" xr:uid="{00000000-0005-0000-0000-0000326F0000}"/>
    <cellStyle name="Normal 6 3 3 2 2 2 5" xfId="8327" xr:uid="{00000000-0005-0000-0000-00009B200000}"/>
    <cellStyle name="Normal 6 3 3 2 2 2 5 3" xfId="23427" xr:uid="{00000000-0005-0000-0000-0000995B0000}"/>
    <cellStyle name="Normal 6 3 3 2 2 2 7" xfId="18414" xr:uid="{00000000-0005-0000-0000-000004480000}"/>
    <cellStyle name="Normal 6 3 3 2 2 3" xfId="4110" xr:uid="{00000000-0005-0000-0000-000021100000}"/>
    <cellStyle name="Normal 6 3 3 2 2 3 2" xfId="14183" xr:uid="{00000000-0005-0000-0000-00007B370000}"/>
    <cellStyle name="Normal 6 3 3 2 2 3 2 3" xfId="29279" xr:uid="{00000000-0005-0000-0000-000075720000}"/>
    <cellStyle name="Normal 6 3 3 2 2 3 3" xfId="9163" xr:uid="{00000000-0005-0000-0000-0000DF230000}"/>
    <cellStyle name="Normal 6 3 3 2 2 3 3 3" xfId="24262" xr:uid="{00000000-0005-0000-0000-0000DC5E0000}"/>
    <cellStyle name="Normal 6 3 3 2 2 3 5" xfId="19249" xr:uid="{00000000-0005-0000-0000-0000474B0000}"/>
    <cellStyle name="Normal 6 3 3 2 2 4" xfId="5802" xr:uid="{00000000-0005-0000-0000-0000BE160000}"/>
    <cellStyle name="Normal 6 3 3 2 2 4 2" xfId="15854" xr:uid="{00000000-0005-0000-0000-0000023E0000}"/>
    <cellStyle name="Normal 6 3 3 2 2 4 3" xfId="10834" xr:uid="{00000000-0005-0000-0000-0000662A0000}"/>
    <cellStyle name="Normal 6 3 3 2 2 4 3 3" xfId="25933" xr:uid="{00000000-0005-0000-0000-000063650000}"/>
    <cellStyle name="Normal 6 3 3 2 2 4 5" xfId="20920" xr:uid="{00000000-0005-0000-0000-0000CE510000}"/>
    <cellStyle name="Normal 6 3 3 2 2 5" xfId="12512" xr:uid="{00000000-0005-0000-0000-0000F4300000}"/>
    <cellStyle name="Normal 6 3 3 2 2 5 3" xfId="27608" xr:uid="{00000000-0005-0000-0000-0000EE6B0000}"/>
    <cellStyle name="Normal 6 3 3 2 2 6" xfId="7491" xr:uid="{00000000-0005-0000-0000-0000571D0000}"/>
    <cellStyle name="Normal 6 3 3 2 2 6 3" xfId="22591" xr:uid="{00000000-0005-0000-0000-000055580000}"/>
    <cellStyle name="Normal 6 3 3 2 2 8" xfId="17578" xr:uid="{00000000-0005-0000-0000-0000C0440000}"/>
    <cellStyle name="Normal 6 3 3 2 3" xfId="2840" xr:uid="{00000000-0005-0000-0000-00002A0B0000}"/>
    <cellStyle name="Normal 6 3 3 2 3 2" xfId="4529" xr:uid="{00000000-0005-0000-0000-0000C4110000}"/>
    <cellStyle name="Normal 6 3 3 2 3 2 2" xfId="14601" xr:uid="{00000000-0005-0000-0000-00001D390000}"/>
    <cellStyle name="Normal 6 3 3 2 3 2 2 3" xfId="29697" xr:uid="{00000000-0005-0000-0000-000017740000}"/>
    <cellStyle name="Normal 6 3 3 2 3 2 3" xfId="9581" xr:uid="{00000000-0005-0000-0000-000081250000}"/>
    <cellStyle name="Normal 6 3 3 2 3 2 3 3" xfId="24680" xr:uid="{00000000-0005-0000-0000-00007E600000}"/>
    <cellStyle name="Normal 6 3 3 2 3 2 5" xfId="19667" xr:uid="{00000000-0005-0000-0000-0000E94C0000}"/>
    <cellStyle name="Normal 6 3 3 2 3 3" xfId="6220" xr:uid="{00000000-0005-0000-0000-000060180000}"/>
    <cellStyle name="Normal 6 3 3 2 3 3 2" xfId="16272" xr:uid="{00000000-0005-0000-0000-0000A43F0000}"/>
    <cellStyle name="Normal 6 3 3 2 3 3 3" xfId="11252" xr:uid="{00000000-0005-0000-0000-0000082C0000}"/>
    <cellStyle name="Normal 6 3 3 2 3 3 3 3" xfId="26351" xr:uid="{00000000-0005-0000-0000-000005670000}"/>
    <cellStyle name="Normal 6 3 3 2 3 3 5" xfId="21338" xr:uid="{00000000-0005-0000-0000-000070530000}"/>
    <cellStyle name="Normal 6 3 3 2 3 4" xfId="12930" xr:uid="{00000000-0005-0000-0000-000096320000}"/>
    <cellStyle name="Normal 6 3 3 2 3 4 3" xfId="28026" xr:uid="{00000000-0005-0000-0000-0000906D0000}"/>
    <cellStyle name="Normal 6 3 3 2 3 5" xfId="7909" xr:uid="{00000000-0005-0000-0000-0000F91E0000}"/>
    <cellStyle name="Normal 6 3 3 2 3 5 3" xfId="23009" xr:uid="{00000000-0005-0000-0000-0000F7590000}"/>
    <cellStyle name="Normal 6 3 3 2 3 7" xfId="17996" xr:uid="{00000000-0005-0000-0000-000062460000}"/>
    <cellStyle name="Normal 6 3 3 2 4" xfId="3692" xr:uid="{00000000-0005-0000-0000-00007F0E0000}"/>
    <cellStyle name="Normal 6 3 3 2 4 2" xfId="13765" xr:uid="{00000000-0005-0000-0000-0000D9350000}"/>
    <cellStyle name="Normal 6 3 3 2 4 2 3" xfId="28861" xr:uid="{00000000-0005-0000-0000-0000D3700000}"/>
    <cellStyle name="Normal 6 3 3 2 4 3" xfId="8745" xr:uid="{00000000-0005-0000-0000-00003D220000}"/>
    <cellStyle name="Normal 6 3 3 2 4 3 3" xfId="23844" xr:uid="{00000000-0005-0000-0000-00003A5D0000}"/>
    <cellStyle name="Normal 6 3 3 2 4 5" xfId="18831" xr:uid="{00000000-0005-0000-0000-0000A5490000}"/>
    <cellStyle name="Normal 6 3 3 2 5" xfId="5384" xr:uid="{00000000-0005-0000-0000-00001C150000}"/>
    <cellStyle name="Normal 6 3 3 2 5 2" xfId="15436" xr:uid="{00000000-0005-0000-0000-0000603C0000}"/>
    <cellStyle name="Normal 6 3 3 2 5 2 3" xfId="30532" xr:uid="{00000000-0005-0000-0000-00005A770000}"/>
    <cellStyle name="Normal 6 3 3 2 5 3" xfId="10416" xr:uid="{00000000-0005-0000-0000-0000C4280000}"/>
    <cellStyle name="Normal 6 3 3 2 5 3 3" xfId="25515" xr:uid="{00000000-0005-0000-0000-0000C1630000}"/>
    <cellStyle name="Normal 6 3 3 2 5 5" xfId="20502" xr:uid="{00000000-0005-0000-0000-00002C500000}"/>
    <cellStyle name="Normal 6 3 3 2 6" xfId="12094" xr:uid="{00000000-0005-0000-0000-0000522F0000}"/>
    <cellStyle name="Normal 6 3 3 2 6 3" xfId="27190" xr:uid="{00000000-0005-0000-0000-00004C6A0000}"/>
    <cellStyle name="Normal 6 3 3 2 7" xfId="7073" xr:uid="{00000000-0005-0000-0000-0000B51B0000}"/>
    <cellStyle name="Normal 6 3 3 2 7 3" xfId="22173" xr:uid="{00000000-0005-0000-0000-0000B3560000}"/>
    <cellStyle name="Normal 6 3 3 2 9" xfId="17160" xr:uid="{00000000-0005-0000-0000-00001E430000}"/>
    <cellStyle name="Normal 6 3 3 3" xfId="2211" xr:uid="{00000000-0005-0000-0000-0000B5080000}"/>
    <cellStyle name="Normal 6 3 3 3 2" xfId="3050" xr:uid="{00000000-0005-0000-0000-0000FC0B0000}"/>
    <cellStyle name="Normal 6 3 3 3 2 2" xfId="4739" xr:uid="{00000000-0005-0000-0000-000096120000}"/>
    <cellStyle name="Normal 6 3 3 3 2 2 2" xfId="14811" xr:uid="{00000000-0005-0000-0000-0000EF390000}"/>
    <cellStyle name="Normal 6 3 3 3 2 2 2 3" xfId="29907" xr:uid="{00000000-0005-0000-0000-0000E9740000}"/>
    <cellStyle name="Normal 6 3 3 3 2 2 3" xfId="9791" xr:uid="{00000000-0005-0000-0000-000053260000}"/>
    <cellStyle name="Normal 6 3 3 3 2 2 3 3" xfId="24890" xr:uid="{00000000-0005-0000-0000-000050610000}"/>
    <cellStyle name="Normal 6 3 3 3 2 2 5" xfId="19877" xr:uid="{00000000-0005-0000-0000-0000BB4D0000}"/>
    <cellStyle name="Normal 6 3 3 3 2 3" xfId="6430" xr:uid="{00000000-0005-0000-0000-000032190000}"/>
    <cellStyle name="Normal 6 3 3 3 2 3 2" xfId="16482" xr:uid="{00000000-0005-0000-0000-000076400000}"/>
    <cellStyle name="Normal 6 3 3 3 2 3 3" xfId="11462" xr:uid="{00000000-0005-0000-0000-0000DA2C0000}"/>
    <cellStyle name="Normal 6 3 3 3 2 3 3 3" xfId="26561" xr:uid="{00000000-0005-0000-0000-0000D7670000}"/>
    <cellStyle name="Normal 6 3 3 3 2 3 5" xfId="21548" xr:uid="{00000000-0005-0000-0000-000042540000}"/>
    <cellStyle name="Normal 6 3 3 3 2 4" xfId="13140" xr:uid="{00000000-0005-0000-0000-000068330000}"/>
    <cellStyle name="Normal 6 3 3 3 2 4 3" xfId="28236" xr:uid="{00000000-0005-0000-0000-0000626E0000}"/>
    <cellStyle name="Normal 6 3 3 3 2 5" xfId="8119" xr:uid="{00000000-0005-0000-0000-0000CB1F0000}"/>
    <cellStyle name="Normal 6 3 3 3 2 5 3" xfId="23219" xr:uid="{00000000-0005-0000-0000-0000C95A0000}"/>
    <cellStyle name="Normal 6 3 3 3 2 7" xfId="18206" xr:uid="{00000000-0005-0000-0000-000034470000}"/>
    <cellStyle name="Normal 6 3 3 3 3" xfId="3902" xr:uid="{00000000-0005-0000-0000-0000510F0000}"/>
    <cellStyle name="Normal 6 3 3 3 3 2" xfId="13975" xr:uid="{00000000-0005-0000-0000-0000AB360000}"/>
    <cellStyle name="Normal 6 3 3 3 3 2 3" xfId="29071" xr:uid="{00000000-0005-0000-0000-0000A5710000}"/>
    <cellStyle name="Normal 6 3 3 3 3 3" xfId="8955" xr:uid="{00000000-0005-0000-0000-00000F230000}"/>
    <cellStyle name="Normal 6 3 3 3 3 3 3" xfId="24054" xr:uid="{00000000-0005-0000-0000-00000C5E0000}"/>
    <cellStyle name="Normal 6 3 3 3 3 5" xfId="19041" xr:uid="{00000000-0005-0000-0000-0000774A0000}"/>
    <cellStyle name="Normal 6 3 3 3 4" xfId="5594" xr:uid="{00000000-0005-0000-0000-0000EE150000}"/>
    <cellStyle name="Normal 6 3 3 3 4 2" xfId="15646" xr:uid="{00000000-0005-0000-0000-0000323D0000}"/>
    <cellStyle name="Normal 6 3 3 3 4 2 3" xfId="30742" xr:uid="{00000000-0005-0000-0000-00002C780000}"/>
    <cellStyle name="Normal 6 3 3 3 4 3" xfId="10626" xr:uid="{00000000-0005-0000-0000-000096290000}"/>
    <cellStyle name="Normal 6 3 3 3 4 3 3" xfId="25725" xr:uid="{00000000-0005-0000-0000-000093640000}"/>
    <cellStyle name="Normal 6 3 3 3 4 5" xfId="20712" xr:uid="{00000000-0005-0000-0000-0000FE500000}"/>
    <cellStyle name="Normal 6 3 3 3 5" xfId="12304" xr:uid="{00000000-0005-0000-0000-000024300000}"/>
    <cellStyle name="Normal 6 3 3 3 5 3" xfId="27400" xr:uid="{00000000-0005-0000-0000-00001E6B0000}"/>
    <cellStyle name="Normal 6 3 3 3 6" xfId="7283" xr:uid="{00000000-0005-0000-0000-0000871C0000}"/>
    <cellStyle name="Normal 6 3 3 3 6 3" xfId="22383" xr:uid="{00000000-0005-0000-0000-000085570000}"/>
    <cellStyle name="Normal 6 3 3 3 8" xfId="17370" xr:uid="{00000000-0005-0000-0000-0000F0430000}"/>
    <cellStyle name="Normal 6 3 3 4" xfId="2632" xr:uid="{00000000-0005-0000-0000-00005A0A0000}"/>
    <cellStyle name="Normal 6 3 3 4 2" xfId="4321" xr:uid="{00000000-0005-0000-0000-0000F4100000}"/>
    <cellStyle name="Normal 6 3 3 4 2 2" xfId="14393" xr:uid="{00000000-0005-0000-0000-00004D380000}"/>
    <cellStyle name="Normal 6 3 3 4 2 2 3" xfId="29489" xr:uid="{00000000-0005-0000-0000-000047730000}"/>
    <cellStyle name="Normal 6 3 3 4 2 3" xfId="9373" xr:uid="{00000000-0005-0000-0000-0000B1240000}"/>
    <cellStyle name="Normal 6 3 3 4 2 3 3" xfId="24472" xr:uid="{00000000-0005-0000-0000-0000AE5F0000}"/>
    <cellStyle name="Normal 6 3 3 4 2 5" xfId="19459" xr:uid="{00000000-0005-0000-0000-0000194C0000}"/>
    <cellStyle name="Normal 6 3 3 4 3" xfId="6012" xr:uid="{00000000-0005-0000-0000-000090170000}"/>
    <cellStyle name="Normal 6 3 3 4 3 2" xfId="16064" xr:uid="{00000000-0005-0000-0000-0000D43E0000}"/>
    <cellStyle name="Normal 6 3 3 4 3 3" xfId="11044" xr:uid="{00000000-0005-0000-0000-0000382B0000}"/>
    <cellStyle name="Normal 6 3 3 4 3 3 3" xfId="26143" xr:uid="{00000000-0005-0000-0000-000035660000}"/>
    <cellStyle name="Normal 6 3 3 4 3 5" xfId="21130" xr:uid="{00000000-0005-0000-0000-0000A0520000}"/>
    <cellStyle name="Normal 6 3 3 4 4" xfId="12722" xr:uid="{00000000-0005-0000-0000-0000C6310000}"/>
    <cellStyle name="Normal 6 3 3 4 4 3" xfId="27818" xr:uid="{00000000-0005-0000-0000-0000C06C0000}"/>
    <cellStyle name="Normal 6 3 3 4 5" xfId="7701" xr:uid="{00000000-0005-0000-0000-0000291E0000}"/>
    <cellStyle name="Normal 6 3 3 4 5 3" xfId="22801" xr:uid="{00000000-0005-0000-0000-000027590000}"/>
    <cellStyle name="Normal 6 3 3 4 7" xfId="17788" xr:uid="{00000000-0005-0000-0000-000092450000}"/>
    <cellStyle name="Normal 6 3 3 5" xfId="3484" xr:uid="{00000000-0005-0000-0000-0000AF0D0000}"/>
    <cellStyle name="Normal 6 3 3 5 2" xfId="13557" xr:uid="{00000000-0005-0000-0000-000009350000}"/>
    <cellStyle name="Normal 6 3 3 5 2 3" xfId="28653" xr:uid="{00000000-0005-0000-0000-000003700000}"/>
    <cellStyle name="Normal 6 3 3 5 3" xfId="8537" xr:uid="{00000000-0005-0000-0000-00006D210000}"/>
    <cellStyle name="Normal 6 3 3 5 3 3" xfId="23636" xr:uid="{00000000-0005-0000-0000-00006A5C0000}"/>
    <cellStyle name="Normal 6 3 3 5 5" xfId="18623" xr:uid="{00000000-0005-0000-0000-0000D5480000}"/>
    <cellStyle name="Normal 6 3 3 6" xfId="5176" xr:uid="{00000000-0005-0000-0000-00004C140000}"/>
    <cellStyle name="Normal 6 3 3 6 2" xfId="15228" xr:uid="{00000000-0005-0000-0000-0000903B0000}"/>
    <cellStyle name="Normal 6 3 3 6 2 3" xfId="30324" xr:uid="{00000000-0005-0000-0000-00008A760000}"/>
    <cellStyle name="Normal 6 3 3 6 3" xfId="10208" xr:uid="{00000000-0005-0000-0000-0000F4270000}"/>
    <cellStyle name="Normal 6 3 3 6 3 3" xfId="25307" xr:uid="{00000000-0005-0000-0000-0000F1620000}"/>
    <cellStyle name="Normal 6 3 3 6 5" xfId="20294" xr:uid="{00000000-0005-0000-0000-00005C4F0000}"/>
    <cellStyle name="Normal 6 3 3 7" xfId="11886" xr:uid="{00000000-0005-0000-0000-0000822E0000}"/>
    <cellStyle name="Normal 6 3 3 7 3" xfId="26982" xr:uid="{00000000-0005-0000-0000-00007C690000}"/>
    <cellStyle name="Normal 6 3 3 8" xfId="6865" xr:uid="{00000000-0005-0000-0000-0000E51A0000}"/>
    <cellStyle name="Normal 6 3 3 8 3" xfId="21965" xr:uid="{00000000-0005-0000-0000-0000E3550000}"/>
    <cellStyle name="Normal 6 3 4" xfId="734" xr:uid="{00000000-0005-0000-0000-0000EA020000}"/>
    <cellStyle name="Normal 6 3 4 10" xfId="1892" xr:uid="{00000000-0005-0000-0000-000076070000}"/>
    <cellStyle name="Normal 6 3 4 2" xfId="2315" xr:uid="{00000000-0005-0000-0000-00001D090000}"/>
    <cellStyle name="Normal 6 3 4 2 2" xfId="3154" xr:uid="{00000000-0005-0000-0000-0000640C0000}"/>
    <cellStyle name="Normal 6 3 4 2 2 2" xfId="4843" xr:uid="{00000000-0005-0000-0000-0000FE120000}"/>
    <cellStyle name="Normal 6 3 4 2 2 2 2" xfId="14915" xr:uid="{00000000-0005-0000-0000-0000573A0000}"/>
    <cellStyle name="Normal 6 3 4 2 2 2 2 3" xfId="30011" xr:uid="{00000000-0005-0000-0000-000051750000}"/>
    <cellStyle name="Normal 6 3 4 2 2 2 3" xfId="9895" xr:uid="{00000000-0005-0000-0000-0000BB260000}"/>
    <cellStyle name="Normal 6 3 4 2 2 2 3 3" xfId="24994" xr:uid="{00000000-0005-0000-0000-0000B8610000}"/>
    <cellStyle name="Normal 6 3 4 2 2 2 5" xfId="19981" xr:uid="{00000000-0005-0000-0000-0000234E0000}"/>
    <cellStyle name="Normal 6 3 4 2 2 3" xfId="6534" xr:uid="{00000000-0005-0000-0000-00009A190000}"/>
    <cellStyle name="Normal 6 3 4 2 2 3 2" xfId="16586" xr:uid="{00000000-0005-0000-0000-0000DE400000}"/>
    <cellStyle name="Normal 6 3 4 2 2 3 3" xfId="11566" xr:uid="{00000000-0005-0000-0000-0000422D0000}"/>
    <cellStyle name="Normal 6 3 4 2 2 3 3 3" xfId="26665" xr:uid="{00000000-0005-0000-0000-00003F680000}"/>
    <cellStyle name="Normal 6 3 4 2 2 3 5" xfId="21652" xr:uid="{00000000-0005-0000-0000-0000AA540000}"/>
    <cellStyle name="Normal 6 3 4 2 2 4" xfId="13244" xr:uid="{00000000-0005-0000-0000-0000D0330000}"/>
    <cellStyle name="Normal 6 3 4 2 2 4 3" xfId="28340" xr:uid="{00000000-0005-0000-0000-0000CA6E0000}"/>
    <cellStyle name="Normal 6 3 4 2 2 5" xfId="8223" xr:uid="{00000000-0005-0000-0000-000033200000}"/>
    <cellStyle name="Normal 6 3 4 2 2 5 3" xfId="23323" xr:uid="{00000000-0005-0000-0000-0000315B0000}"/>
    <cellStyle name="Normal 6 3 4 2 2 7" xfId="18310" xr:uid="{00000000-0005-0000-0000-00009C470000}"/>
    <cellStyle name="Normal 6 3 4 2 3" xfId="4006" xr:uid="{00000000-0005-0000-0000-0000B90F0000}"/>
    <cellStyle name="Normal 6 3 4 2 3 2" xfId="14079" xr:uid="{00000000-0005-0000-0000-000013370000}"/>
    <cellStyle name="Normal 6 3 4 2 3 2 3" xfId="29175" xr:uid="{00000000-0005-0000-0000-00000D720000}"/>
    <cellStyle name="Normal 6 3 4 2 3 3" xfId="9059" xr:uid="{00000000-0005-0000-0000-000077230000}"/>
    <cellStyle name="Normal 6 3 4 2 3 3 3" xfId="24158" xr:uid="{00000000-0005-0000-0000-0000745E0000}"/>
    <cellStyle name="Normal 6 3 4 2 3 5" xfId="19145" xr:uid="{00000000-0005-0000-0000-0000DF4A0000}"/>
    <cellStyle name="Normal 6 3 4 2 4" xfId="5698" xr:uid="{00000000-0005-0000-0000-000056160000}"/>
    <cellStyle name="Normal 6 3 4 2 4 2" xfId="15750" xr:uid="{00000000-0005-0000-0000-00009A3D0000}"/>
    <cellStyle name="Normal 6 3 4 2 4 2 3" xfId="30846" xr:uid="{00000000-0005-0000-0000-000094780000}"/>
    <cellStyle name="Normal 6 3 4 2 4 3" xfId="10730" xr:uid="{00000000-0005-0000-0000-0000FE290000}"/>
    <cellStyle name="Normal 6 3 4 2 4 3 3" xfId="25829" xr:uid="{00000000-0005-0000-0000-0000FB640000}"/>
    <cellStyle name="Normal 6 3 4 2 4 5" xfId="20816" xr:uid="{00000000-0005-0000-0000-000066510000}"/>
    <cellStyle name="Normal 6 3 4 2 5" xfId="12408" xr:uid="{00000000-0005-0000-0000-00008C300000}"/>
    <cellStyle name="Normal 6 3 4 2 5 3" xfId="27504" xr:uid="{00000000-0005-0000-0000-0000866B0000}"/>
    <cellStyle name="Normal 6 3 4 2 6" xfId="7387" xr:uid="{00000000-0005-0000-0000-0000EF1C0000}"/>
    <cellStyle name="Normal 6 3 4 2 6 3" xfId="22487" xr:uid="{00000000-0005-0000-0000-0000ED570000}"/>
    <cellStyle name="Normal 6 3 4 2 8" xfId="17474" xr:uid="{00000000-0005-0000-0000-000058440000}"/>
    <cellStyle name="Normal 6 3 4 3" xfId="2736" xr:uid="{00000000-0005-0000-0000-0000C20A0000}"/>
    <cellStyle name="Normal 6 3 4 3 2" xfId="4425" xr:uid="{00000000-0005-0000-0000-00005C110000}"/>
    <cellStyle name="Normal 6 3 4 3 2 2" xfId="14497" xr:uid="{00000000-0005-0000-0000-0000B5380000}"/>
    <cellStyle name="Normal 6 3 4 3 2 2 3" xfId="29593" xr:uid="{00000000-0005-0000-0000-0000AF730000}"/>
    <cellStyle name="Normal 6 3 4 3 2 3" xfId="9477" xr:uid="{00000000-0005-0000-0000-000019250000}"/>
    <cellStyle name="Normal 6 3 4 3 2 3 3" xfId="24576" xr:uid="{00000000-0005-0000-0000-000016600000}"/>
    <cellStyle name="Normal 6 3 4 3 2 5" xfId="19563" xr:uid="{00000000-0005-0000-0000-0000814C0000}"/>
    <cellStyle name="Normal 6 3 4 3 3" xfId="6116" xr:uid="{00000000-0005-0000-0000-0000F8170000}"/>
    <cellStyle name="Normal 6 3 4 3 3 2" xfId="16168" xr:uid="{00000000-0005-0000-0000-00003C3F0000}"/>
    <cellStyle name="Normal 6 3 4 3 3 3" xfId="11148" xr:uid="{00000000-0005-0000-0000-0000A02B0000}"/>
    <cellStyle name="Normal 6 3 4 3 3 3 3" xfId="26247" xr:uid="{00000000-0005-0000-0000-00009D660000}"/>
    <cellStyle name="Normal 6 3 4 3 3 5" xfId="21234" xr:uid="{00000000-0005-0000-0000-000008530000}"/>
    <cellStyle name="Normal 6 3 4 3 4" xfId="12826" xr:uid="{00000000-0005-0000-0000-00002E320000}"/>
    <cellStyle name="Normal 6 3 4 3 4 3" xfId="27922" xr:uid="{00000000-0005-0000-0000-0000286D0000}"/>
    <cellStyle name="Normal 6 3 4 3 5" xfId="7805" xr:uid="{00000000-0005-0000-0000-0000911E0000}"/>
    <cellStyle name="Normal 6 3 4 3 5 3" xfId="22905" xr:uid="{00000000-0005-0000-0000-00008F590000}"/>
    <cellStyle name="Normal 6 3 4 3 7" xfId="17892" xr:uid="{00000000-0005-0000-0000-0000FA450000}"/>
    <cellStyle name="Normal 6 3 4 4" xfId="3588" xr:uid="{00000000-0005-0000-0000-0000170E0000}"/>
    <cellStyle name="Normal 6 3 4 4 2" xfId="13661" xr:uid="{00000000-0005-0000-0000-000071350000}"/>
    <cellStyle name="Normal 6 3 4 4 2 3" xfId="28757" xr:uid="{00000000-0005-0000-0000-00006B700000}"/>
    <cellStyle name="Normal 6 3 4 4 3" xfId="8641" xr:uid="{00000000-0005-0000-0000-0000D5210000}"/>
    <cellStyle name="Normal 6 3 4 4 3 3" xfId="23740" xr:uid="{00000000-0005-0000-0000-0000D25C0000}"/>
    <cellStyle name="Normal 6 3 4 4 5" xfId="18727" xr:uid="{00000000-0005-0000-0000-00003D490000}"/>
    <cellStyle name="Normal 6 3 4 5" xfId="5280" xr:uid="{00000000-0005-0000-0000-0000B4140000}"/>
    <cellStyle name="Normal 6 3 4 5 2" xfId="15332" xr:uid="{00000000-0005-0000-0000-0000F83B0000}"/>
    <cellStyle name="Normal 6 3 4 5 2 3" xfId="30428" xr:uid="{00000000-0005-0000-0000-0000F2760000}"/>
    <cellStyle name="Normal 6 3 4 5 3" xfId="10312" xr:uid="{00000000-0005-0000-0000-00005C280000}"/>
    <cellStyle name="Normal 6 3 4 5 3 3" xfId="25411" xr:uid="{00000000-0005-0000-0000-000059630000}"/>
    <cellStyle name="Normal 6 3 4 5 5" xfId="20398" xr:uid="{00000000-0005-0000-0000-0000C44F0000}"/>
    <cellStyle name="Normal 6 3 4 6" xfId="11990" xr:uid="{00000000-0005-0000-0000-0000EA2E0000}"/>
    <cellStyle name="Normal 6 3 4 6 3" xfId="27086" xr:uid="{00000000-0005-0000-0000-0000E4690000}"/>
    <cellStyle name="Normal 6 3 4 7" xfId="6969" xr:uid="{00000000-0005-0000-0000-00004D1B0000}"/>
    <cellStyle name="Normal 6 3 4 7 3" xfId="22069" xr:uid="{00000000-0005-0000-0000-00004B560000}"/>
    <cellStyle name="Normal 6 3 4 9" xfId="17056" xr:uid="{00000000-0005-0000-0000-0000B6420000}"/>
    <cellStyle name="Normal 6 3 5" xfId="2105" xr:uid="{00000000-0005-0000-0000-00004B080000}"/>
    <cellStyle name="Normal 6 3 5 2" xfId="2946" xr:uid="{00000000-0005-0000-0000-0000940B0000}"/>
    <cellStyle name="Normal 6 3 5 2 2" xfId="4635" xr:uid="{00000000-0005-0000-0000-00002E120000}"/>
    <cellStyle name="Normal 6 3 5 2 2 2" xfId="14707" xr:uid="{00000000-0005-0000-0000-000087390000}"/>
    <cellStyle name="Normal 6 3 5 2 2 2 3" xfId="29803" xr:uid="{00000000-0005-0000-0000-000081740000}"/>
    <cellStyle name="Normal 6 3 5 2 2 3" xfId="9687" xr:uid="{00000000-0005-0000-0000-0000EB250000}"/>
    <cellStyle name="Normal 6 3 5 2 2 3 3" xfId="24786" xr:uid="{00000000-0005-0000-0000-0000E8600000}"/>
    <cellStyle name="Normal 6 3 5 2 2 5" xfId="19773" xr:uid="{00000000-0005-0000-0000-0000534D0000}"/>
    <cellStyle name="Normal 6 3 5 2 3" xfId="6326" xr:uid="{00000000-0005-0000-0000-0000CA180000}"/>
    <cellStyle name="Normal 6 3 5 2 3 2" xfId="16378" xr:uid="{00000000-0005-0000-0000-00000E400000}"/>
    <cellStyle name="Normal 6 3 5 2 3 3" xfId="11358" xr:uid="{00000000-0005-0000-0000-0000722C0000}"/>
    <cellStyle name="Normal 6 3 5 2 3 3 3" xfId="26457" xr:uid="{00000000-0005-0000-0000-00006F670000}"/>
    <cellStyle name="Normal 6 3 5 2 3 5" xfId="21444" xr:uid="{00000000-0005-0000-0000-0000DA530000}"/>
    <cellStyle name="Normal 6 3 5 2 4" xfId="13036" xr:uid="{00000000-0005-0000-0000-000000330000}"/>
    <cellStyle name="Normal 6 3 5 2 4 3" xfId="28132" xr:uid="{00000000-0005-0000-0000-0000FA6D0000}"/>
    <cellStyle name="Normal 6 3 5 2 5" xfId="8015" xr:uid="{00000000-0005-0000-0000-0000631F0000}"/>
    <cellStyle name="Normal 6 3 5 2 5 3" xfId="23115" xr:uid="{00000000-0005-0000-0000-0000615A0000}"/>
    <cellStyle name="Normal 6 3 5 2 7" xfId="18102" xr:uid="{00000000-0005-0000-0000-0000CC460000}"/>
    <cellStyle name="Normal 6 3 5 3" xfId="3798" xr:uid="{00000000-0005-0000-0000-0000E90E0000}"/>
    <cellStyle name="Normal 6 3 5 3 2" xfId="13871" xr:uid="{00000000-0005-0000-0000-000043360000}"/>
    <cellStyle name="Normal 6 3 5 3 2 3" xfId="28967" xr:uid="{00000000-0005-0000-0000-00003D710000}"/>
    <cellStyle name="Normal 6 3 5 3 3" xfId="8851" xr:uid="{00000000-0005-0000-0000-0000A7220000}"/>
    <cellStyle name="Normal 6 3 5 3 3 3" xfId="23950" xr:uid="{00000000-0005-0000-0000-0000A45D0000}"/>
    <cellStyle name="Normal 6 3 5 3 5" xfId="18937" xr:uid="{00000000-0005-0000-0000-00000F4A0000}"/>
    <cellStyle name="Normal 6 3 5 4" xfId="5490" xr:uid="{00000000-0005-0000-0000-000086150000}"/>
    <cellStyle name="Normal 6 3 5 4 2" xfId="15542" xr:uid="{00000000-0005-0000-0000-0000CA3C0000}"/>
    <cellStyle name="Normal 6 3 5 4 2 3" xfId="30638" xr:uid="{00000000-0005-0000-0000-0000C4770000}"/>
    <cellStyle name="Normal 6 3 5 4 3" xfId="10522" xr:uid="{00000000-0005-0000-0000-00002E290000}"/>
    <cellStyle name="Normal 6 3 5 4 3 3" xfId="25621" xr:uid="{00000000-0005-0000-0000-00002B640000}"/>
    <cellStyle name="Normal 6 3 5 4 5" xfId="20608" xr:uid="{00000000-0005-0000-0000-000096500000}"/>
    <cellStyle name="Normal 6 3 5 5" xfId="12200" xr:uid="{00000000-0005-0000-0000-0000BC2F0000}"/>
    <cellStyle name="Normal 6 3 5 5 3" xfId="27296" xr:uid="{00000000-0005-0000-0000-0000B66A0000}"/>
    <cellStyle name="Normal 6 3 5 6" xfId="7179" xr:uid="{00000000-0005-0000-0000-00001F1C0000}"/>
    <cellStyle name="Normal 6 3 5 6 3" xfId="22279" xr:uid="{00000000-0005-0000-0000-00001D570000}"/>
    <cellStyle name="Normal 6 3 5 8" xfId="17266" xr:uid="{00000000-0005-0000-0000-000088430000}"/>
    <cellStyle name="Normal 6 3 6" xfId="2526" xr:uid="{00000000-0005-0000-0000-0000F0090000}"/>
    <cellStyle name="Normal 6 3 6 2" xfId="4217" xr:uid="{00000000-0005-0000-0000-00008C100000}"/>
    <cellStyle name="Normal 6 3 6 2 2" xfId="14289" xr:uid="{00000000-0005-0000-0000-0000E5370000}"/>
    <cellStyle name="Normal 6 3 6 2 2 3" xfId="29385" xr:uid="{00000000-0005-0000-0000-0000DF720000}"/>
    <cellStyle name="Normal 6 3 6 2 3" xfId="9269" xr:uid="{00000000-0005-0000-0000-000049240000}"/>
    <cellStyle name="Normal 6 3 6 2 3 3" xfId="24368" xr:uid="{00000000-0005-0000-0000-0000465F0000}"/>
    <cellStyle name="Normal 6 3 6 2 5" xfId="19355" xr:uid="{00000000-0005-0000-0000-0000B14B0000}"/>
    <cellStyle name="Normal 6 3 6 3" xfId="5908" xr:uid="{00000000-0005-0000-0000-000028170000}"/>
    <cellStyle name="Normal 6 3 6 3 2" xfId="15960" xr:uid="{00000000-0005-0000-0000-00006C3E0000}"/>
    <cellStyle name="Normal 6 3 6 3 3" xfId="10940" xr:uid="{00000000-0005-0000-0000-0000D02A0000}"/>
    <cellStyle name="Normal 6 3 6 3 3 3" xfId="26039" xr:uid="{00000000-0005-0000-0000-0000CD650000}"/>
    <cellStyle name="Normal 6 3 6 3 5" xfId="21026" xr:uid="{00000000-0005-0000-0000-000038520000}"/>
    <cellStyle name="Normal 6 3 6 4" xfId="12618" xr:uid="{00000000-0005-0000-0000-00005E310000}"/>
    <cellStyle name="Normal 6 3 6 4 3" xfId="27714" xr:uid="{00000000-0005-0000-0000-0000586C0000}"/>
    <cellStyle name="Normal 6 3 6 5" xfId="7597" xr:uid="{00000000-0005-0000-0000-0000C11D0000}"/>
    <cellStyle name="Normal 6 3 6 5 3" xfId="22697" xr:uid="{00000000-0005-0000-0000-0000BF580000}"/>
    <cellStyle name="Normal 6 3 6 7" xfId="17684" xr:uid="{00000000-0005-0000-0000-00002A450000}"/>
    <cellStyle name="Normal 6 3 7" xfId="3376" xr:uid="{00000000-0005-0000-0000-0000430D0000}"/>
    <cellStyle name="Normal 6 3 7 2" xfId="13453" xr:uid="{00000000-0005-0000-0000-0000A1340000}"/>
    <cellStyle name="Normal 6 3 7 2 3" xfId="28549" xr:uid="{00000000-0005-0000-0000-00009B6F0000}"/>
    <cellStyle name="Normal 6 3 7 3" xfId="8433" xr:uid="{00000000-0005-0000-0000-000005210000}"/>
    <cellStyle name="Normal 6 3 7 3 3" xfId="23532" xr:uid="{00000000-0005-0000-0000-0000025C0000}"/>
    <cellStyle name="Normal 6 3 7 5" xfId="18519" xr:uid="{00000000-0005-0000-0000-00006D480000}"/>
    <cellStyle name="Normal 6 3 8" xfId="5069" xr:uid="{00000000-0005-0000-0000-0000E1130000}"/>
    <cellStyle name="Normal 6 3 8 2" xfId="15124" xr:uid="{00000000-0005-0000-0000-0000283B0000}"/>
    <cellStyle name="Normal 6 3 8 2 3" xfId="30220" xr:uid="{00000000-0005-0000-0000-000022760000}"/>
    <cellStyle name="Normal 6 3 8 3" xfId="10104" xr:uid="{00000000-0005-0000-0000-00008C270000}"/>
    <cellStyle name="Normal 6 3 8 3 3" xfId="25203" xr:uid="{00000000-0005-0000-0000-000089620000}"/>
    <cellStyle name="Normal 6 3 8 5" xfId="20190" xr:uid="{00000000-0005-0000-0000-0000F44E0000}"/>
    <cellStyle name="Normal 6 3 9" xfId="11780" xr:uid="{00000000-0005-0000-0000-0000182E0000}"/>
    <cellStyle name="Normal 6 3 9 3" xfId="26878" xr:uid="{00000000-0005-0000-0000-000014690000}"/>
    <cellStyle name="Normal 6 4" xfId="697" xr:uid="{00000000-0005-0000-0000-0000C5020000}"/>
    <cellStyle name="Normal 6 4 2" xfId="718" xr:uid="{00000000-0005-0000-0000-0000DA020000}"/>
    <cellStyle name="Normal 6 4 3" xfId="739" xr:uid="{00000000-0005-0000-0000-0000EF020000}"/>
    <cellStyle name="Normal 6 4 4" xfId="1450" xr:uid="{00000000-0005-0000-0000-0000BB050000}"/>
    <cellStyle name="Normal 6 5" xfId="709" xr:uid="{00000000-0005-0000-0000-0000D1020000}"/>
    <cellStyle name="Normal 6 5 2" xfId="1451" xr:uid="{00000000-0005-0000-0000-0000BC050000}"/>
    <cellStyle name="Normal 6 6" xfId="730" xr:uid="{00000000-0005-0000-0000-0000E6020000}"/>
    <cellStyle name="Normal 6 6 2" xfId="1452" xr:uid="{00000000-0005-0000-0000-0000BD050000}"/>
    <cellStyle name="Normal 6 7" xfId="769" xr:uid="{00000000-0005-0000-0000-00000E030000}"/>
    <cellStyle name="Normal 6 8" xfId="583" xr:uid="{00000000-0005-0000-0000-000050020000}"/>
    <cellStyle name="Normal 6 8 10" xfId="6724" xr:uid="{00000000-0005-0000-0000-0000581A0000}"/>
    <cellStyle name="Normal 6 8 10 3" xfId="21827" xr:uid="{00000000-0005-0000-0000-000059550000}"/>
    <cellStyle name="Normal 6 8 12" xfId="16812" xr:uid="{00000000-0005-0000-0000-0000C2410000}"/>
    <cellStyle name="Normal 6 8 13" xfId="1140" xr:uid="{00000000-0005-0000-0000-000083040000}"/>
    <cellStyle name="Normal 6 8 2" xfId="1690" xr:uid="{00000000-0005-0000-0000-0000AC060000}"/>
    <cellStyle name="Normal 6 8 2 11" xfId="16866" xr:uid="{00000000-0005-0000-0000-0000F8410000}"/>
    <cellStyle name="Normal 6 8 2 2" xfId="1799" xr:uid="{00000000-0005-0000-0000-000019070000}"/>
    <cellStyle name="Normal 6 8 2 2 10" xfId="16970" xr:uid="{00000000-0005-0000-0000-000060420000}"/>
    <cellStyle name="Normal 6 8 2 2 2" xfId="2016" xr:uid="{00000000-0005-0000-0000-0000F2070000}"/>
    <cellStyle name="Normal 6 8 2 2 2 2" xfId="2437" xr:uid="{00000000-0005-0000-0000-000097090000}"/>
    <cellStyle name="Normal 6 8 2 2 2 2 2" xfId="3276" xr:uid="{00000000-0005-0000-0000-0000DE0C0000}"/>
    <cellStyle name="Normal 6 8 2 2 2 2 2 2" xfId="4965" xr:uid="{00000000-0005-0000-0000-000078130000}"/>
    <cellStyle name="Normal 6 8 2 2 2 2 2 2 2" xfId="15037" xr:uid="{00000000-0005-0000-0000-0000D13A0000}"/>
    <cellStyle name="Normal 6 8 2 2 2 2 2 2 2 3" xfId="30133" xr:uid="{00000000-0005-0000-0000-0000CB750000}"/>
    <cellStyle name="Normal 6 8 2 2 2 2 2 2 3" xfId="10017" xr:uid="{00000000-0005-0000-0000-000035270000}"/>
    <cellStyle name="Normal 6 8 2 2 2 2 2 2 3 3" xfId="25116" xr:uid="{00000000-0005-0000-0000-000032620000}"/>
    <cellStyle name="Normal 6 8 2 2 2 2 2 2 5" xfId="20103" xr:uid="{00000000-0005-0000-0000-00009D4E0000}"/>
    <cellStyle name="Normal 6 8 2 2 2 2 2 3" xfId="6656" xr:uid="{00000000-0005-0000-0000-0000141A0000}"/>
    <cellStyle name="Normal 6 8 2 2 2 2 2 3 2" xfId="16708" xr:uid="{00000000-0005-0000-0000-000058410000}"/>
    <cellStyle name="Normal 6 8 2 2 2 2 2 3 3" xfId="11688" xr:uid="{00000000-0005-0000-0000-0000BC2D0000}"/>
    <cellStyle name="Normal 6 8 2 2 2 2 2 3 3 3" xfId="26787" xr:uid="{00000000-0005-0000-0000-0000B9680000}"/>
    <cellStyle name="Normal 6 8 2 2 2 2 2 3 5" xfId="21774" xr:uid="{00000000-0005-0000-0000-000024550000}"/>
    <cellStyle name="Normal 6 8 2 2 2 2 2 4" xfId="13366" xr:uid="{00000000-0005-0000-0000-00004A340000}"/>
    <cellStyle name="Normal 6 8 2 2 2 2 2 4 3" xfId="28462" xr:uid="{00000000-0005-0000-0000-0000446F0000}"/>
    <cellStyle name="Normal 6 8 2 2 2 2 2 5" xfId="8345" xr:uid="{00000000-0005-0000-0000-0000AD200000}"/>
    <cellStyle name="Normal 6 8 2 2 2 2 2 5 3" xfId="23445" xr:uid="{00000000-0005-0000-0000-0000AB5B0000}"/>
    <cellStyle name="Normal 6 8 2 2 2 2 2 7" xfId="18432" xr:uid="{00000000-0005-0000-0000-000016480000}"/>
    <cellStyle name="Normal 6 8 2 2 2 2 3" xfId="4128" xr:uid="{00000000-0005-0000-0000-000033100000}"/>
    <cellStyle name="Normal 6 8 2 2 2 2 3 2" xfId="14201" xr:uid="{00000000-0005-0000-0000-00008D370000}"/>
    <cellStyle name="Normal 6 8 2 2 2 2 3 2 3" xfId="29297" xr:uid="{00000000-0005-0000-0000-000087720000}"/>
    <cellStyle name="Normal 6 8 2 2 2 2 3 3" xfId="9181" xr:uid="{00000000-0005-0000-0000-0000F1230000}"/>
    <cellStyle name="Normal 6 8 2 2 2 2 3 3 3" xfId="24280" xr:uid="{00000000-0005-0000-0000-0000EE5E0000}"/>
    <cellStyle name="Normal 6 8 2 2 2 2 3 5" xfId="19267" xr:uid="{00000000-0005-0000-0000-0000594B0000}"/>
    <cellStyle name="Normal 6 8 2 2 2 2 4" xfId="5820" xr:uid="{00000000-0005-0000-0000-0000D0160000}"/>
    <cellStyle name="Normal 6 8 2 2 2 2 4 2" xfId="15872" xr:uid="{00000000-0005-0000-0000-0000143E0000}"/>
    <cellStyle name="Normal 6 8 2 2 2 2 4 3" xfId="10852" xr:uid="{00000000-0005-0000-0000-0000782A0000}"/>
    <cellStyle name="Normal 6 8 2 2 2 2 4 3 3" xfId="25951" xr:uid="{00000000-0005-0000-0000-000075650000}"/>
    <cellStyle name="Normal 6 8 2 2 2 2 4 5" xfId="20938" xr:uid="{00000000-0005-0000-0000-0000E0510000}"/>
    <cellStyle name="Normal 6 8 2 2 2 2 5" xfId="12530" xr:uid="{00000000-0005-0000-0000-000006310000}"/>
    <cellStyle name="Normal 6 8 2 2 2 2 5 3" xfId="27626" xr:uid="{00000000-0005-0000-0000-0000006C0000}"/>
    <cellStyle name="Normal 6 8 2 2 2 2 6" xfId="7509" xr:uid="{00000000-0005-0000-0000-0000691D0000}"/>
    <cellStyle name="Normal 6 8 2 2 2 2 6 3" xfId="22609" xr:uid="{00000000-0005-0000-0000-000067580000}"/>
    <cellStyle name="Normal 6 8 2 2 2 2 8" xfId="17596" xr:uid="{00000000-0005-0000-0000-0000D2440000}"/>
    <cellStyle name="Normal 6 8 2 2 2 3" xfId="2858" xr:uid="{00000000-0005-0000-0000-00003C0B0000}"/>
    <cellStyle name="Normal 6 8 2 2 2 3 2" xfId="4547" xr:uid="{00000000-0005-0000-0000-0000D6110000}"/>
    <cellStyle name="Normal 6 8 2 2 2 3 2 2" xfId="14619" xr:uid="{00000000-0005-0000-0000-00002F390000}"/>
    <cellStyle name="Normal 6 8 2 2 2 3 2 2 3" xfId="29715" xr:uid="{00000000-0005-0000-0000-000029740000}"/>
    <cellStyle name="Normal 6 8 2 2 2 3 2 3" xfId="9599" xr:uid="{00000000-0005-0000-0000-000093250000}"/>
    <cellStyle name="Normal 6 8 2 2 2 3 2 3 3" xfId="24698" xr:uid="{00000000-0005-0000-0000-000090600000}"/>
    <cellStyle name="Normal 6 8 2 2 2 3 2 5" xfId="19685" xr:uid="{00000000-0005-0000-0000-0000FB4C0000}"/>
    <cellStyle name="Normal 6 8 2 2 2 3 3" xfId="6238" xr:uid="{00000000-0005-0000-0000-000072180000}"/>
    <cellStyle name="Normal 6 8 2 2 2 3 3 2" xfId="16290" xr:uid="{00000000-0005-0000-0000-0000B63F0000}"/>
    <cellStyle name="Normal 6 8 2 2 2 3 3 3" xfId="11270" xr:uid="{00000000-0005-0000-0000-00001A2C0000}"/>
    <cellStyle name="Normal 6 8 2 2 2 3 3 3 3" xfId="26369" xr:uid="{00000000-0005-0000-0000-000017670000}"/>
    <cellStyle name="Normal 6 8 2 2 2 3 3 5" xfId="21356" xr:uid="{00000000-0005-0000-0000-000082530000}"/>
    <cellStyle name="Normal 6 8 2 2 2 3 4" xfId="12948" xr:uid="{00000000-0005-0000-0000-0000A8320000}"/>
    <cellStyle name="Normal 6 8 2 2 2 3 4 3" xfId="28044" xr:uid="{00000000-0005-0000-0000-0000A26D0000}"/>
    <cellStyle name="Normal 6 8 2 2 2 3 5" xfId="7927" xr:uid="{00000000-0005-0000-0000-00000B1F0000}"/>
    <cellStyle name="Normal 6 8 2 2 2 3 5 3" xfId="23027" xr:uid="{00000000-0005-0000-0000-0000095A0000}"/>
    <cellStyle name="Normal 6 8 2 2 2 3 7" xfId="18014" xr:uid="{00000000-0005-0000-0000-000074460000}"/>
    <cellStyle name="Normal 6 8 2 2 2 4" xfId="3710" xr:uid="{00000000-0005-0000-0000-0000910E0000}"/>
    <cellStyle name="Normal 6 8 2 2 2 4 2" xfId="13783" xr:uid="{00000000-0005-0000-0000-0000EB350000}"/>
    <cellStyle name="Normal 6 8 2 2 2 4 2 3" xfId="28879" xr:uid="{00000000-0005-0000-0000-0000E5700000}"/>
    <cellStyle name="Normal 6 8 2 2 2 4 3" xfId="8763" xr:uid="{00000000-0005-0000-0000-00004F220000}"/>
    <cellStyle name="Normal 6 8 2 2 2 4 3 3" xfId="23862" xr:uid="{00000000-0005-0000-0000-00004C5D0000}"/>
    <cellStyle name="Normal 6 8 2 2 2 4 5" xfId="18849" xr:uid="{00000000-0005-0000-0000-0000B7490000}"/>
    <cellStyle name="Normal 6 8 2 2 2 5" xfId="5402" xr:uid="{00000000-0005-0000-0000-00002E150000}"/>
    <cellStyle name="Normal 6 8 2 2 2 5 2" xfId="15454" xr:uid="{00000000-0005-0000-0000-0000723C0000}"/>
    <cellStyle name="Normal 6 8 2 2 2 5 2 3" xfId="30550" xr:uid="{00000000-0005-0000-0000-00006C770000}"/>
    <cellStyle name="Normal 6 8 2 2 2 5 3" xfId="10434" xr:uid="{00000000-0005-0000-0000-0000D6280000}"/>
    <cellStyle name="Normal 6 8 2 2 2 5 3 3" xfId="25533" xr:uid="{00000000-0005-0000-0000-0000D3630000}"/>
    <cellStyle name="Normal 6 8 2 2 2 5 5" xfId="20520" xr:uid="{00000000-0005-0000-0000-00003E500000}"/>
    <cellStyle name="Normal 6 8 2 2 2 6" xfId="12112" xr:uid="{00000000-0005-0000-0000-0000642F0000}"/>
    <cellStyle name="Normal 6 8 2 2 2 6 3" xfId="27208" xr:uid="{00000000-0005-0000-0000-00005E6A0000}"/>
    <cellStyle name="Normal 6 8 2 2 2 7" xfId="7091" xr:uid="{00000000-0005-0000-0000-0000C71B0000}"/>
    <cellStyle name="Normal 6 8 2 2 2 7 3" xfId="22191" xr:uid="{00000000-0005-0000-0000-0000C5560000}"/>
    <cellStyle name="Normal 6 8 2 2 2 9" xfId="17178" xr:uid="{00000000-0005-0000-0000-000030430000}"/>
    <cellStyle name="Normal 6 8 2 2 3" xfId="2229" xr:uid="{00000000-0005-0000-0000-0000C7080000}"/>
    <cellStyle name="Normal 6 8 2 2 3 2" xfId="3068" xr:uid="{00000000-0005-0000-0000-00000E0C0000}"/>
    <cellStyle name="Normal 6 8 2 2 3 2 2" xfId="4757" xr:uid="{00000000-0005-0000-0000-0000A8120000}"/>
    <cellStyle name="Normal 6 8 2 2 3 2 2 2" xfId="14829" xr:uid="{00000000-0005-0000-0000-0000013A0000}"/>
    <cellStyle name="Normal 6 8 2 2 3 2 2 2 3" xfId="29925" xr:uid="{00000000-0005-0000-0000-0000FB740000}"/>
    <cellStyle name="Normal 6 8 2 2 3 2 2 3" xfId="9809" xr:uid="{00000000-0005-0000-0000-000065260000}"/>
    <cellStyle name="Normal 6 8 2 2 3 2 2 3 3" xfId="24908" xr:uid="{00000000-0005-0000-0000-000062610000}"/>
    <cellStyle name="Normal 6 8 2 2 3 2 2 5" xfId="19895" xr:uid="{00000000-0005-0000-0000-0000CD4D0000}"/>
    <cellStyle name="Normal 6 8 2 2 3 2 3" xfId="6448" xr:uid="{00000000-0005-0000-0000-000044190000}"/>
    <cellStyle name="Normal 6 8 2 2 3 2 3 2" xfId="16500" xr:uid="{00000000-0005-0000-0000-000088400000}"/>
    <cellStyle name="Normal 6 8 2 2 3 2 3 3" xfId="11480" xr:uid="{00000000-0005-0000-0000-0000EC2C0000}"/>
    <cellStyle name="Normal 6 8 2 2 3 2 3 3 3" xfId="26579" xr:uid="{00000000-0005-0000-0000-0000E9670000}"/>
    <cellStyle name="Normal 6 8 2 2 3 2 3 5" xfId="21566" xr:uid="{00000000-0005-0000-0000-000054540000}"/>
    <cellStyle name="Normal 6 8 2 2 3 2 4" xfId="13158" xr:uid="{00000000-0005-0000-0000-00007A330000}"/>
    <cellStyle name="Normal 6 8 2 2 3 2 4 3" xfId="28254" xr:uid="{00000000-0005-0000-0000-0000746E0000}"/>
    <cellStyle name="Normal 6 8 2 2 3 2 5" xfId="8137" xr:uid="{00000000-0005-0000-0000-0000DD1F0000}"/>
    <cellStyle name="Normal 6 8 2 2 3 2 5 3" xfId="23237" xr:uid="{00000000-0005-0000-0000-0000DB5A0000}"/>
    <cellStyle name="Normal 6 8 2 2 3 2 7" xfId="18224" xr:uid="{00000000-0005-0000-0000-000046470000}"/>
    <cellStyle name="Normal 6 8 2 2 3 3" xfId="3920" xr:uid="{00000000-0005-0000-0000-0000630F0000}"/>
    <cellStyle name="Normal 6 8 2 2 3 3 2" xfId="13993" xr:uid="{00000000-0005-0000-0000-0000BD360000}"/>
    <cellStyle name="Normal 6 8 2 2 3 3 2 3" xfId="29089" xr:uid="{00000000-0005-0000-0000-0000B7710000}"/>
    <cellStyle name="Normal 6 8 2 2 3 3 3" xfId="8973" xr:uid="{00000000-0005-0000-0000-000021230000}"/>
    <cellStyle name="Normal 6 8 2 2 3 3 3 3" xfId="24072" xr:uid="{00000000-0005-0000-0000-00001E5E0000}"/>
    <cellStyle name="Normal 6 8 2 2 3 3 5" xfId="19059" xr:uid="{00000000-0005-0000-0000-0000894A0000}"/>
    <cellStyle name="Normal 6 8 2 2 3 4" xfId="5612" xr:uid="{00000000-0005-0000-0000-000000160000}"/>
    <cellStyle name="Normal 6 8 2 2 3 4 2" xfId="15664" xr:uid="{00000000-0005-0000-0000-0000443D0000}"/>
    <cellStyle name="Normal 6 8 2 2 3 4 2 3" xfId="30760" xr:uid="{00000000-0005-0000-0000-00003E780000}"/>
    <cellStyle name="Normal 6 8 2 2 3 4 3" xfId="10644" xr:uid="{00000000-0005-0000-0000-0000A8290000}"/>
    <cellStyle name="Normal 6 8 2 2 3 4 3 3" xfId="25743" xr:uid="{00000000-0005-0000-0000-0000A5640000}"/>
    <cellStyle name="Normal 6 8 2 2 3 4 5" xfId="20730" xr:uid="{00000000-0005-0000-0000-000010510000}"/>
    <cellStyle name="Normal 6 8 2 2 3 5" xfId="12322" xr:uid="{00000000-0005-0000-0000-000036300000}"/>
    <cellStyle name="Normal 6 8 2 2 3 5 3" xfId="27418" xr:uid="{00000000-0005-0000-0000-0000306B0000}"/>
    <cellStyle name="Normal 6 8 2 2 3 6" xfId="7301" xr:uid="{00000000-0005-0000-0000-0000991C0000}"/>
    <cellStyle name="Normal 6 8 2 2 3 6 3" xfId="22401" xr:uid="{00000000-0005-0000-0000-000097570000}"/>
    <cellStyle name="Normal 6 8 2 2 3 8" xfId="17388" xr:uid="{00000000-0005-0000-0000-000002440000}"/>
    <cellStyle name="Normal 6 8 2 2 4" xfId="2650" xr:uid="{00000000-0005-0000-0000-00006C0A0000}"/>
    <cellStyle name="Normal 6 8 2 2 4 2" xfId="4339" xr:uid="{00000000-0005-0000-0000-000006110000}"/>
    <cellStyle name="Normal 6 8 2 2 4 2 2" xfId="14411" xr:uid="{00000000-0005-0000-0000-00005F380000}"/>
    <cellStyle name="Normal 6 8 2 2 4 2 2 3" xfId="29507" xr:uid="{00000000-0005-0000-0000-000059730000}"/>
    <cellStyle name="Normal 6 8 2 2 4 2 3" xfId="9391" xr:uid="{00000000-0005-0000-0000-0000C3240000}"/>
    <cellStyle name="Normal 6 8 2 2 4 2 3 3" xfId="24490" xr:uid="{00000000-0005-0000-0000-0000C05F0000}"/>
    <cellStyle name="Normal 6 8 2 2 4 2 5" xfId="19477" xr:uid="{00000000-0005-0000-0000-00002B4C0000}"/>
    <cellStyle name="Normal 6 8 2 2 4 3" xfId="6030" xr:uid="{00000000-0005-0000-0000-0000A2170000}"/>
    <cellStyle name="Normal 6 8 2 2 4 3 2" xfId="16082" xr:uid="{00000000-0005-0000-0000-0000E63E0000}"/>
    <cellStyle name="Normal 6 8 2 2 4 3 3" xfId="11062" xr:uid="{00000000-0005-0000-0000-00004A2B0000}"/>
    <cellStyle name="Normal 6 8 2 2 4 3 3 3" xfId="26161" xr:uid="{00000000-0005-0000-0000-000047660000}"/>
    <cellStyle name="Normal 6 8 2 2 4 3 5" xfId="21148" xr:uid="{00000000-0005-0000-0000-0000B2520000}"/>
    <cellStyle name="Normal 6 8 2 2 4 4" xfId="12740" xr:uid="{00000000-0005-0000-0000-0000D8310000}"/>
    <cellStyle name="Normal 6 8 2 2 4 4 3" xfId="27836" xr:uid="{00000000-0005-0000-0000-0000D26C0000}"/>
    <cellStyle name="Normal 6 8 2 2 4 5" xfId="7719" xr:uid="{00000000-0005-0000-0000-00003B1E0000}"/>
    <cellStyle name="Normal 6 8 2 2 4 5 3" xfId="22819" xr:uid="{00000000-0005-0000-0000-000039590000}"/>
    <cellStyle name="Normal 6 8 2 2 4 7" xfId="17806" xr:uid="{00000000-0005-0000-0000-0000A4450000}"/>
    <cellStyle name="Normal 6 8 2 2 5" xfId="3502" xr:uid="{00000000-0005-0000-0000-0000C10D0000}"/>
    <cellStyle name="Normal 6 8 2 2 5 2" xfId="13575" xr:uid="{00000000-0005-0000-0000-00001B350000}"/>
    <cellStyle name="Normal 6 8 2 2 5 2 3" xfId="28671" xr:uid="{00000000-0005-0000-0000-000015700000}"/>
    <cellStyle name="Normal 6 8 2 2 5 3" xfId="8555" xr:uid="{00000000-0005-0000-0000-00007F210000}"/>
    <cellStyle name="Normal 6 8 2 2 5 3 3" xfId="23654" xr:uid="{00000000-0005-0000-0000-00007C5C0000}"/>
    <cellStyle name="Normal 6 8 2 2 5 5" xfId="18641" xr:uid="{00000000-0005-0000-0000-0000E7480000}"/>
    <cellStyle name="Normal 6 8 2 2 6" xfId="5194" xr:uid="{00000000-0005-0000-0000-00005E140000}"/>
    <cellStyle name="Normal 6 8 2 2 6 2" xfId="15246" xr:uid="{00000000-0005-0000-0000-0000A23B0000}"/>
    <cellStyle name="Normal 6 8 2 2 6 2 3" xfId="30342" xr:uid="{00000000-0005-0000-0000-00009C760000}"/>
    <cellStyle name="Normal 6 8 2 2 6 3" xfId="10226" xr:uid="{00000000-0005-0000-0000-000006280000}"/>
    <cellStyle name="Normal 6 8 2 2 6 3 3" xfId="25325" xr:uid="{00000000-0005-0000-0000-000003630000}"/>
    <cellStyle name="Normal 6 8 2 2 6 5" xfId="20312" xr:uid="{00000000-0005-0000-0000-00006E4F0000}"/>
    <cellStyle name="Normal 6 8 2 2 7" xfId="11904" xr:uid="{00000000-0005-0000-0000-0000942E0000}"/>
    <cellStyle name="Normal 6 8 2 2 7 3" xfId="27000" xr:uid="{00000000-0005-0000-0000-00008E690000}"/>
    <cellStyle name="Normal 6 8 2 2 8" xfId="6883" xr:uid="{00000000-0005-0000-0000-0000F71A0000}"/>
    <cellStyle name="Normal 6 8 2 2 8 3" xfId="21983" xr:uid="{00000000-0005-0000-0000-0000F5550000}"/>
    <cellStyle name="Normal 6 8 2 3" xfId="1912" xr:uid="{00000000-0005-0000-0000-00008A070000}"/>
    <cellStyle name="Normal 6 8 2 3 2" xfId="2333" xr:uid="{00000000-0005-0000-0000-00002F090000}"/>
    <cellStyle name="Normal 6 8 2 3 2 2" xfId="3172" xr:uid="{00000000-0005-0000-0000-0000760C0000}"/>
    <cellStyle name="Normal 6 8 2 3 2 2 2" xfId="4861" xr:uid="{00000000-0005-0000-0000-000010130000}"/>
    <cellStyle name="Normal 6 8 2 3 2 2 2 2" xfId="14933" xr:uid="{00000000-0005-0000-0000-0000693A0000}"/>
    <cellStyle name="Normal 6 8 2 3 2 2 2 2 3" xfId="30029" xr:uid="{00000000-0005-0000-0000-000063750000}"/>
    <cellStyle name="Normal 6 8 2 3 2 2 2 3" xfId="9913" xr:uid="{00000000-0005-0000-0000-0000CD260000}"/>
    <cellStyle name="Normal 6 8 2 3 2 2 2 3 3" xfId="25012" xr:uid="{00000000-0005-0000-0000-0000CA610000}"/>
    <cellStyle name="Normal 6 8 2 3 2 2 2 5" xfId="19999" xr:uid="{00000000-0005-0000-0000-0000354E0000}"/>
    <cellStyle name="Normal 6 8 2 3 2 2 3" xfId="6552" xr:uid="{00000000-0005-0000-0000-0000AC190000}"/>
    <cellStyle name="Normal 6 8 2 3 2 2 3 2" xfId="16604" xr:uid="{00000000-0005-0000-0000-0000F0400000}"/>
    <cellStyle name="Normal 6 8 2 3 2 2 3 3" xfId="11584" xr:uid="{00000000-0005-0000-0000-0000542D0000}"/>
    <cellStyle name="Normal 6 8 2 3 2 2 3 3 3" xfId="26683" xr:uid="{00000000-0005-0000-0000-000051680000}"/>
    <cellStyle name="Normal 6 8 2 3 2 2 3 5" xfId="21670" xr:uid="{00000000-0005-0000-0000-0000BC540000}"/>
    <cellStyle name="Normal 6 8 2 3 2 2 4" xfId="13262" xr:uid="{00000000-0005-0000-0000-0000E2330000}"/>
    <cellStyle name="Normal 6 8 2 3 2 2 4 3" xfId="28358" xr:uid="{00000000-0005-0000-0000-0000DC6E0000}"/>
    <cellStyle name="Normal 6 8 2 3 2 2 5" xfId="8241" xr:uid="{00000000-0005-0000-0000-000045200000}"/>
    <cellStyle name="Normal 6 8 2 3 2 2 5 3" xfId="23341" xr:uid="{00000000-0005-0000-0000-0000435B0000}"/>
    <cellStyle name="Normal 6 8 2 3 2 2 7" xfId="18328" xr:uid="{00000000-0005-0000-0000-0000AE470000}"/>
    <cellStyle name="Normal 6 8 2 3 2 3" xfId="4024" xr:uid="{00000000-0005-0000-0000-0000CB0F0000}"/>
    <cellStyle name="Normal 6 8 2 3 2 3 2" xfId="14097" xr:uid="{00000000-0005-0000-0000-000025370000}"/>
    <cellStyle name="Normal 6 8 2 3 2 3 2 3" xfId="29193" xr:uid="{00000000-0005-0000-0000-00001F720000}"/>
    <cellStyle name="Normal 6 8 2 3 2 3 3" xfId="9077" xr:uid="{00000000-0005-0000-0000-000089230000}"/>
    <cellStyle name="Normal 6 8 2 3 2 3 3 3" xfId="24176" xr:uid="{00000000-0005-0000-0000-0000865E0000}"/>
    <cellStyle name="Normal 6 8 2 3 2 3 5" xfId="19163" xr:uid="{00000000-0005-0000-0000-0000F14A0000}"/>
    <cellStyle name="Normal 6 8 2 3 2 4" xfId="5716" xr:uid="{00000000-0005-0000-0000-000068160000}"/>
    <cellStyle name="Normal 6 8 2 3 2 4 2" xfId="15768" xr:uid="{00000000-0005-0000-0000-0000AC3D0000}"/>
    <cellStyle name="Normal 6 8 2 3 2 4 2 3" xfId="30864" xr:uid="{00000000-0005-0000-0000-0000A6780000}"/>
    <cellStyle name="Normal 6 8 2 3 2 4 3" xfId="10748" xr:uid="{00000000-0005-0000-0000-0000102A0000}"/>
    <cellStyle name="Normal 6 8 2 3 2 4 3 3" xfId="25847" xr:uid="{00000000-0005-0000-0000-00000D650000}"/>
    <cellStyle name="Normal 6 8 2 3 2 4 5" xfId="20834" xr:uid="{00000000-0005-0000-0000-000078510000}"/>
    <cellStyle name="Normal 6 8 2 3 2 5" xfId="12426" xr:uid="{00000000-0005-0000-0000-00009E300000}"/>
    <cellStyle name="Normal 6 8 2 3 2 5 3" xfId="27522" xr:uid="{00000000-0005-0000-0000-0000986B0000}"/>
    <cellStyle name="Normal 6 8 2 3 2 6" xfId="7405" xr:uid="{00000000-0005-0000-0000-0000011D0000}"/>
    <cellStyle name="Normal 6 8 2 3 2 6 3" xfId="22505" xr:uid="{00000000-0005-0000-0000-0000FF570000}"/>
    <cellStyle name="Normal 6 8 2 3 2 8" xfId="17492" xr:uid="{00000000-0005-0000-0000-00006A440000}"/>
    <cellStyle name="Normal 6 8 2 3 3" xfId="2754" xr:uid="{00000000-0005-0000-0000-0000D40A0000}"/>
    <cellStyle name="Normal 6 8 2 3 3 2" xfId="4443" xr:uid="{00000000-0005-0000-0000-00006E110000}"/>
    <cellStyle name="Normal 6 8 2 3 3 2 2" xfId="14515" xr:uid="{00000000-0005-0000-0000-0000C7380000}"/>
    <cellStyle name="Normal 6 8 2 3 3 2 2 3" xfId="29611" xr:uid="{00000000-0005-0000-0000-0000C1730000}"/>
    <cellStyle name="Normal 6 8 2 3 3 2 3" xfId="9495" xr:uid="{00000000-0005-0000-0000-00002B250000}"/>
    <cellStyle name="Normal 6 8 2 3 3 2 3 3" xfId="24594" xr:uid="{00000000-0005-0000-0000-000028600000}"/>
    <cellStyle name="Normal 6 8 2 3 3 2 5" xfId="19581" xr:uid="{00000000-0005-0000-0000-0000934C0000}"/>
    <cellStyle name="Normal 6 8 2 3 3 3" xfId="6134" xr:uid="{00000000-0005-0000-0000-00000A180000}"/>
    <cellStyle name="Normal 6 8 2 3 3 3 2" xfId="16186" xr:uid="{00000000-0005-0000-0000-00004E3F0000}"/>
    <cellStyle name="Normal 6 8 2 3 3 3 3" xfId="11166" xr:uid="{00000000-0005-0000-0000-0000B22B0000}"/>
    <cellStyle name="Normal 6 8 2 3 3 3 3 3" xfId="26265" xr:uid="{00000000-0005-0000-0000-0000AF660000}"/>
    <cellStyle name="Normal 6 8 2 3 3 3 5" xfId="21252" xr:uid="{00000000-0005-0000-0000-00001A530000}"/>
    <cellStyle name="Normal 6 8 2 3 3 4" xfId="12844" xr:uid="{00000000-0005-0000-0000-000040320000}"/>
    <cellStyle name="Normal 6 8 2 3 3 4 3" xfId="27940" xr:uid="{00000000-0005-0000-0000-00003A6D0000}"/>
    <cellStyle name="Normal 6 8 2 3 3 5" xfId="7823" xr:uid="{00000000-0005-0000-0000-0000A31E0000}"/>
    <cellStyle name="Normal 6 8 2 3 3 5 3" xfId="22923" xr:uid="{00000000-0005-0000-0000-0000A1590000}"/>
    <cellStyle name="Normal 6 8 2 3 3 7" xfId="17910" xr:uid="{00000000-0005-0000-0000-00000C460000}"/>
    <cellStyle name="Normal 6 8 2 3 4" xfId="3606" xr:uid="{00000000-0005-0000-0000-0000290E0000}"/>
    <cellStyle name="Normal 6 8 2 3 4 2" xfId="13679" xr:uid="{00000000-0005-0000-0000-000083350000}"/>
    <cellStyle name="Normal 6 8 2 3 4 2 3" xfId="28775" xr:uid="{00000000-0005-0000-0000-00007D700000}"/>
    <cellStyle name="Normal 6 8 2 3 4 3" xfId="8659" xr:uid="{00000000-0005-0000-0000-0000E7210000}"/>
    <cellStyle name="Normal 6 8 2 3 4 3 3" xfId="23758" xr:uid="{00000000-0005-0000-0000-0000E45C0000}"/>
    <cellStyle name="Normal 6 8 2 3 4 5" xfId="18745" xr:uid="{00000000-0005-0000-0000-00004F490000}"/>
    <cellStyle name="Normal 6 8 2 3 5" xfId="5298" xr:uid="{00000000-0005-0000-0000-0000C6140000}"/>
    <cellStyle name="Normal 6 8 2 3 5 2" xfId="15350" xr:uid="{00000000-0005-0000-0000-00000A3C0000}"/>
    <cellStyle name="Normal 6 8 2 3 5 2 3" xfId="30446" xr:uid="{00000000-0005-0000-0000-000004770000}"/>
    <cellStyle name="Normal 6 8 2 3 5 3" xfId="10330" xr:uid="{00000000-0005-0000-0000-00006E280000}"/>
    <cellStyle name="Normal 6 8 2 3 5 3 3" xfId="25429" xr:uid="{00000000-0005-0000-0000-00006B630000}"/>
    <cellStyle name="Normal 6 8 2 3 5 5" xfId="20416" xr:uid="{00000000-0005-0000-0000-0000D64F0000}"/>
    <cellStyle name="Normal 6 8 2 3 6" xfId="12008" xr:uid="{00000000-0005-0000-0000-0000FC2E0000}"/>
    <cellStyle name="Normal 6 8 2 3 6 3" xfId="27104" xr:uid="{00000000-0005-0000-0000-0000F6690000}"/>
    <cellStyle name="Normal 6 8 2 3 7" xfId="6987" xr:uid="{00000000-0005-0000-0000-00005F1B0000}"/>
    <cellStyle name="Normal 6 8 2 3 7 3" xfId="22087" xr:uid="{00000000-0005-0000-0000-00005D560000}"/>
    <cellStyle name="Normal 6 8 2 3 9" xfId="17074" xr:uid="{00000000-0005-0000-0000-0000C8420000}"/>
    <cellStyle name="Normal 6 8 2 4" xfId="2125" xr:uid="{00000000-0005-0000-0000-00005F080000}"/>
    <cellStyle name="Normal 6 8 2 4 2" xfId="2964" xr:uid="{00000000-0005-0000-0000-0000A60B0000}"/>
    <cellStyle name="Normal 6 8 2 4 2 2" xfId="4653" xr:uid="{00000000-0005-0000-0000-000040120000}"/>
    <cellStyle name="Normal 6 8 2 4 2 2 2" xfId="14725" xr:uid="{00000000-0005-0000-0000-000099390000}"/>
    <cellStyle name="Normal 6 8 2 4 2 2 2 3" xfId="29821" xr:uid="{00000000-0005-0000-0000-000093740000}"/>
    <cellStyle name="Normal 6 8 2 4 2 2 3" xfId="9705" xr:uid="{00000000-0005-0000-0000-0000FD250000}"/>
    <cellStyle name="Normal 6 8 2 4 2 2 3 3" xfId="24804" xr:uid="{00000000-0005-0000-0000-0000FA600000}"/>
    <cellStyle name="Normal 6 8 2 4 2 2 5" xfId="19791" xr:uid="{00000000-0005-0000-0000-0000654D0000}"/>
    <cellStyle name="Normal 6 8 2 4 2 3" xfId="6344" xr:uid="{00000000-0005-0000-0000-0000DC180000}"/>
    <cellStyle name="Normal 6 8 2 4 2 3 2" xfId="16396" xr:uid="{00000000-0005-0000-0000-000020400000}"/>
    <cellStyle name="Normal 6 8 2 4 2 3 3" xfId="11376" xr:uid="{00000000-0005-0000-0000-0000842C0000}"/>
    <cellStyle name="Normal 6 8 2 4 2 3 3 3" xfId="26475" xr:uid="{00000000-0005-0000-0000-000081670000}"/>
    <cellStyle name="Normal 6 8 2 4 2 3 5" xfId="21462" xr:uid="{00000000-0005-0000-0000-0000EC530000}"/>
    <cellStyle name="Normal 6 8 2 4 2 4" xfId="13054" xr:uid="{00000000-0005-0000-0000-000012330000}"/>
    <cellStyle name="Normal 6 8 2 4 2 4 3" xfId="28150" xr:uid="{00000000-0005-0000-0000-00000C6E0000}"/>
    <cellStyle name="Normal 6 8 2 4 2 5" xfId="8033" xr:uid="{00000000-0005-0000-0000-0000751F0000}"/>
    <cellStyle name="Normal 6 8 2 4 2 5 3" xfId="23133" xr:uid="{00000000-0005-0000-0000-0000735A0000}"/>
    <cellStyle name="Normal 6 8 2 4 2 7" xfId="18120" xr:uid="{00000000-0005-0000-0000-0000DE460000}"/>
    <cellStyle name="Normal 6 8 2 4 3" xfId="3816" xr:uid="{00000000-0005-0000-0000-0000FB0E0000}"/>
    <cellStyle name="Normal 6 8 2 4 3 2" xfId="13889" xr:uid="{00000000-0005-0000-0000-000055360000}"/>
    <cellStyle name="Normal 6 8 2 4 3 2 3" xfId="28985" xr:uid="{00000000-0005-0000-0000-00004F710000}"/>
    <cellStyle name="Normal 6 8 2 4 3 3" xfId="8869" xr:uid="{00000000-0005-0000-0000-0000B9220000}"/>
    <cellStyle name="Normal 6 8 2 4 3 3 3" xfId="23968" xr:uid="{00000000-0005-0000-0000-0000B65D0000}"/>
    <cellStyle name="Normal 6 8 2 4 3 5" xfId="18955" xr:uid="{00000000-0005-0000-0000-0000214A0000}"/>
    <cellStyle name="Normal 6 8 2 4 4" xfId="5508" xr:uid="{00000000-0005-0000-0000-000098150000}"/>
    <cellStyle name="Normal 6 8 2 4 4 2" xfId="15560" xr:uid="{00000000-0005-0000-0000-0000DC3C0000}"/>
    <cellStyle name="Normal 6 8 2 4 4 2 3" xfId="30656" xr:uid="{00000000-0005-0000-0000-0000D6770000}"/>
    <cellStyle name="Normal 6 8 2 4 4 3" xfId="10540" xr:uid="{00000000-0005-0000-0000-000040290000}"/>
    <cellStyle name="Normal 6 8 2 4 4 3 3" xfId="25639" xr:uid="{00000000-0005-0000-0000-00003D640000}"/>
    <cellStyle name="Normal 6 8 2 4 4 5" xfId="20626" xr:uid="{00000000-0005-0000-0000-0000A8500000}"/>
    <cellStyle name="Normal 6 8 2 4 5" xfId="12218" xr:uid="{00000000-0005-0000-0000-0000CE2F0000}"/>
    <cellStyle name="Normal 6 8 2 4 5 3" xfId="27314" xr:uid="{00000000-0005-0000-0000-0000C86A0000}"/>
    <cellStyle name="Normal 6 8 2 4 6" xfId="7197" xr:uid="{00000000-0005-0000-0000-0000311C0000}"/>
    <cellStyle name="Normal 6 8 2 4 6 3" xfId="22297" xr:uid="{00000000-0005-0000-0000-00002F570000}"/>
    <cellStyle name="Normal 6 8 2 4 8" xfId="17284" xr:uid="{00000000-0005-0000-0000-00009A430000}"/>
    <cellStyle name="Normal 6 8 2 5" xfId="2546" xr:uid="{00000000-0005-0000-0000-0000040A0000}"/>
    <cellStyle name="Normal 6 8 2 5 2" xfId="4235" xr:uid="{00000000-0005-0000-0000-00009E100000}"/>
    <cellStyle name="Normal 6 8 2 5 2 2" xfId="14307" xr:uid="{00000000-0005-0000-0000-0000F7370000}"/>
    <cellStyle name="Normal 6 8 2 5 2 2 3" xfId="29403" xr:uid="{00000000-0005-0000-0000-0000F1720000}"/>
    <cellStyle name="Normal 6 8 2 5 2 3" xfId="9287" xr:uid="{00000000-0005-0000-0000-00005B240000}"/>
    <cellStyle name="Normal 6 8 2 5 2 3 3" xfId="24386" xr:uid="{00000000-0005-0000-0000-0000585F0000}"/>
    <cellStyle name="Normal 6 8 2 5 2 5" xfId="19373" xr:uid="{00000000-0005-0000-0000-0000C34B0000}"/>
    <cellStyle name="Normal 6 8 2 5 3" xfId="5926" xr:uid="{00000000-0005-0000-0000-00003A170000}"/>
    <cellStyle name="Normal 6 8 2 5 3 2" xfId="15978" xr:uid="{00000000-0005-0000-0000-00007E3E0000}"/>
    <cellStyle name="Normal 6 8 2 5 3 3" xfId="10958" xr:uid="{00000000-0005-0000-0000-0000E22A0000}"/>
    <cellStyle name="Normal 6 8 2 5 3 3 3" xfId="26057" xr:uid="{00000000-0005-0000-0000-0000DF650000}"/>
    <cellStyle name="Normal 6 8 2 5 3 5" xfId="21044" xr:uid="{00000000-0005-0000-0000-00004A520000}"/>
    <cellStyle name="Normal 6 8 2 5 4" xfId="12636" xr:uid="{00000000-0005-0000-0000-000070310000}"/>
    <cellStyle name="Normal 6 8 2 5 4 3" xfId="27732" xr:uid="{00000000-0005-0000-0000-00006A6C0000}"/>
    <cellStyle name="Normal 6 8 2 5 5" xfId="7615" xr:uid="{00000000-0005-0000-0000-0000D31D0000}"/>
    <cellStyle name="Normal 6 8 2 5 5 3" xfId="22715" xr:uid="{00000000-0005-0000-0000-0000D1580000}"/>
    <cellStyle name="Normal 6 8 2 5 7" xfId="17702" xr:uid="{00000000-0005-0000-0000-00003C450000}"/>
    <cellStyle name="Normal 6 8 2 6" xfId="3398" xr:uid="{00000000-0005-0000-0000-0000590D0000}"/>
    <cellStyle name="Normal 6 8 2 6 2" xfId="13471" xr:uid="{00000000-0005-0000-0000-0000B3340000}"/>
    <cellStyle name="Normal 6 8 2 6 2 3" xfId="28567" xr:uid="{00000000-0005-0000-0000-0000AD6F0000}"/>
    <cellStyle name="Normal 6 8 2 6 3" xfId="8451" xr:uid="{00000000-0005-0000-0000-000017210000}"/>
    <cellStyle name="Normal 6 8 2 6 3 3" xfId="23550" xr:uid="{00000000-0005-0000-0000-0000145C0000}"/>
    <cellStyle name="Normal 6 8 2 6 5" xfId="18537" xr:uid="{00000000-0005-0000-0000-00007F480000}"/>
    <cellStyle name="Normal 6 8 2 7" xfId="5090" xr:uid="{00000000-0005-0000-0000-0000F6130000}"/>
    <cellStyle name="Normal 6 8 2 7 2" xfId="15142" xr:uid="{00000000-0005-0000-0000-00003A3B0000}"/>
    <cellStyle name="Normal 6 8 2 7 2 3" xfId="30238" xr:uid="{00000000-0005-0000-0000-000034760000}"/>
    <cellStyle name="Normal 6 8 2 7 3" xfId="10122" xr:uid="{00000000-0005-0000-0000-00009E270000}"/>
    <cellStyle name="Normal 6 8 2 7 3 3" xfId="25221" xr:uid="{00000000-0005-0000-0000-00009B620000}"/>
    <cellStyle name="Normal 6 8 2 7 5" xfId="20208" xr:uid="{00000000-0005-0000-0000-0000064F0000}"/>
    <cellStyle name="Normal 6 8 2 8" xfId="11800" xr:uid="{00000000-0005-0000-0000-00002C2E0000}"/>
    <cellStyle name="Normal 6 8 2 8 3" xfId="26896" xr:uid="{00000000-0005-0000-0000-000026690000}"/>
    <cellStyle name="Normal 6 8 2 9" xfId="6779" xr:uid="{00000000-0005-0000-0000-00008F1A0000}"/>
    <cellStyle name="Normal 6 8 2 9 3" xfId="21879" xr:uid="{00000000-0005-0000-0000-00008D550000}"/>
    <cellStyle name="Normal 6 8 3" xfId="1745" xr:uid="{00000000-0005-0000-0000-0000E3060000}"/>
    <cellStyle name="Normal 6 8 3 10" xfId="16918" xr:uid="{00000000-0005-0000-0000-00002C420000}"/>
    <cellStyle name="Normal 6 8 3 2" xfId="1964" xr:uid="{00000000-0005-0000-0000-0000BE070000}"/>
    <cellStyle name="Normal 6 8 3 2 2" xfId="2385" xr:uid="{00000000-0005-0000-0000-000063090000}"/>
    <cellStyle name="Normal 6 8 3 2 2 2" xfId="3224" xr:uid="{00000000-0005-0000-0000-0000AA0C0000}"/>
    <cellStyle name="Normal 6 8 3 2 2 2 2" xfId="4913" xr:uid="{00000000-0005-0000-0000-000044130000}"/>
    <cellStyle name="Normal 6 8 3 2 2 2 2 2" xfId="14985" xr:uid="{00000000-0005-0000-0000-00009D3A0000}"/>
    <cellStyle name="Normal 6 8 3 2 2 2 2 2 3" xfId="30081" xr:uid="{00000000-0005-0000-0000-000097750000}"/>
    <cellStyle name="Normal 6 8 3 2 2 2 2 3" xfId="9965" xr:uid="{00000000-0005-0000-0000-000001270000}"/>
    <cellStyle name="Normal 6 8 3 2 2 2 2 3 3" xfId="25064" xr:uid="{00000000-0005-0000-0000-0000FE610000}"/>
    <cellStyle name="Normal 6 8 3 2 2 2 2 5" xfId="20051" xr:uid="{00000000-0005-0000-0000-0000694E0000}"/>
    <cellStyle name="Normal 6 8 3 2 2 2 3" xfId="6604" xr:uid="{00000000-0005-0000-0000-0000E0190000}"/>
    <cellStyle name="Normal 6 8 3 2 2 2 3 2" xfId="16656" xr:uid="{00000000-0005-0000-0000-000024410000}"/>
    <cellStyle name="Normal 6 8 3 2 2 2 3 3" xfId="11636" xr:uid="{00000000-0005-0000-0000-0000882D0000}"/>
    <cellStyle name="Normal 6 8 3 2 2 2 3 3 3" xfId="26735" xr:uid="{00000000-0005-0000-0000-000085680000}"/>
    <cellStyle name="Normal 6 8 3 2 2 2 3 5" xfId="21722" xr:uid="{00000000-0005-0000-0000-0000F0540000}"/>
    <cellStyle name="Normal 6 8 3 2 2 2 4" xfId="13314" xr:uid="{00000000-0005-0000-0000-000016340000}"/>
    <cellStyle name="Normal 6 8 3 2 2 2 4 3" xfId="28410" xr:uid="{00000000-0005-0000-0000-0000106F0000}"/>
    <cellStyle name="Normal 6 8 3 2 2 2 5" xfId="8293" xr:uid="{00000000-0005-0000-0000-000079200000}"/>
    <cellStyle name="Normal 6 8 3 2 2 2 5 3" xfId="23393" xr:uid="{00000000-0005-0000-0000-0000775B0000}"/>
    <cellStyle name="Normal 6 8 3 2 2 2 7" xfId="18380" xr:uid="{00000000-0005-0000-0000-0000E2470000}"/>
    <cellStyle name="Normal 6 8 3 2 2 3" xfId="4076" xr:uid="{00000000-0005-0000-0000-0000FF0F0000}"/>
    <cellStyle name="Normal 6 8 3 2 2 3 2" xfId="14149" xr:uid="{00000000-0005-0000-0000-000059370000}"/>
    <cellStyle name="Normal 6 8 3 2 2 3 2 3" xfId="29245" xr:uid="{00000000-0005-0000-0000-000053720000}"/>
    <cellStyle name="Normal 6 8 3 2 2 3 3" xfId="9129" xr:uid="{00000000-0005-0000-0000-0000BD230000}"/>
    <cellStyle name="Normal 6 8 3 2 2 3 3 3" xfId="24228" xr:uid="{00000000-0005-0000-0000-0000BA5E0000}"/>
    <cellStyle name="Normal 6 8 3 2 2 3 5" xfId="19215" xr:uid="{00000000-0005-0000-0000-0000254B0000}"/>
    <cellStyle name="Normal 6 8 3 2 2 4" xfId="5768" xr:uid="{00000000-0005-0000-0000-00009C160000}"/>
    <cellStyle name="Normal 6 8 3 2 2 4 2" xfId="15820" xr:uid="{00000000-0005-0000-0000-0000E03D0000}"/>
    <cellStyle name="Normal 6 8 3 2 2 4 2 3" xfId="30916" xr:uid="{00000000-0005-0000-0000-0000DA780000}"/>
    <cellStyle name="Normal 6 8 3 2 2 4 3" xfId="10800" xr:uid="{00000000-0005-0000-0000-0000442A0000}"/>
    <cellStyle name="Normal 6 8 3 2 2 4 3 3" xfId="25899" xr:uid="{00000000-0005-0000-0000-000041650000}"/>
    <cellStyle name="Normal 6 8 3 2 2 4 5" xfId="20886" xr:uid="{00000000-0005-0000-0000-0000AC510000}"/>
    <cellStyle name="Normal 6 8 3 2 2 5" xfId="12478" xr:uid="{00000000-0005-0000-0000-0000D2300000}"/>
    <cellStyle name="Normal 6 8 3 2 2 5 3" xfId="27574" xr:uid="{00000000-0005-0000-0000-0000CC6B0000}"/>
    <cellStyle name="Normal 6 8 3 2 2 6" xfId="7457" xr:uid="{00000000-0005-0000-0000-0000351D0000}"/>
    <cellStyle name="Normal 6 8 3 2 2 6 3" xfId="22557" xr:uid="{00000000-0005-0000-0000-000033580000}"/>
    <cellStyle name="Normal 6 8 3 2 2 8" xfId="17544" xr:uid="{00000000-0005-0000-0000-00009E440000}"/>
    <cellStyle name="Normal 6 8 3 2 3" xfId="2806" xr:uid="{00000000-0005-0000-0000-0000080B0000}"/>
    <cellStyle name="Normal 6 8 3 2 3 2" xfId="4495" xr:uid="{00000000-0005-0000-0000-0000A2110000}"/>
    <cellStyle name="Normal 6 8 3 2 3 2 2" xfId="14567" xr:uid="{00000000-0005-0000-0000-0000FB380000}"/>
    <cellStyle name="Normal 6 8 3 2 3 2 2 3" xfId="29663" xr:uid="{00000000-0005-0000-0000-0000F5730000}"/>
    <cellStyle name="Normal 6 8 3 2 3 2 3" xfId="9547" xr:uid="{00000000-0005-0000-0000-00005F250000}"/>
    <cellStyle name="Normal 6 8 3 2 3 2 3 3" xfId="24646" xr:uid="{00000000-0005-0000-0000-00005C600000}"/>
    <cellStyle name="Normal 6 8 3 2 3 2 5" xfId="19633" xr:uid="{00000000-0005-0000-0000-0000C74C0000}"/>
    <cellStyle name="Normal 6 8 3 2 3 3" xfId="6186" xr:uid="{00000000-0005-0000-0000-00003E180000}"/>
    <cellStyle name="Normal 6 8 3 2 3 3 2" xfId="16238" xr:uid="{00000000-0005-0000-0000-0000823F0000}"/>
    <cellStyle name="Normal 6 8 3 2 3 3 3" xfId="11218" xr:uid="{00000000-0005-0000-0000-0000E62B0000}"/>
    <cellStyle name="Normal 6 8 3 2 3 3 3 3" xfId="26317" xr:uid="{00000000-0005-0000-0000-0000E3660000}"/>
    <cellStyle name="Normal 6 8 3 2 3 3 5" xfId="21304" xr:uid="{00000000-0005-0000-0000-00004E530000}"/>
    <cellStyle name="Normal 6 8 3 2 3 4" xfId="12896" xr:uid="{00000000-0005-0000-0000-000074320000}"/>
    <cellStyle name="Normal 6 8 3 2 3 4 3" xfId="27992" xr:uid="{00000000-0005-0000-0000-00006E6D0000}"/>
    <cellStyle name="Normal 6 8 3 2 3 5" xfId="7875" xr:uid="{00000000-0005-0000-0000-0000D71E0000}"/>
    <cellStyle name="Normal 6 8 3 2 3 5 3" xfId="22975" xr:uid="{00000000-0005-0000-0000-0000D5590000}"/>
    <cellStyle name="Normal 6 8 3 2 3 7" xfId="17962" xr:uid="{00000000-0005-0000-0000-000040460000}"/>
    <cellStyle name="Normal 6 8 3 2 4" xfId="3658" xr:uid="{00000000-0005-0000-0000-00005D0E0000}"/>
    <cellStyle name="Normal 6 8 3 2 4 2" xfId="13731" xr:uid="{00000000-0005-0000-0000-0000B7350000}"/>
    <cellStyle name="Normal 6 8 3 2 4 2 3" xfId="28827" xr:uid="{00000000-0005-0000-0000-0000B1700000}"/>
    <cellStyle name="Normal 6 8 3 2 4 3" xfId="8711" xr:uid="{00000000-0005-0000-0000-00001B220000}"/>
    <cellStyle name="Normal 6 8 3 2 4 3 3" xfId="23810" xr:uid="{00000000-0005-0000-0000-0000185D0000}"/>
    <cellStyle name="Normal 6 8 3 2 4 5" xfId="18797" xr:uid="{00000000-0005-0000-0000-000083490000}"/>
    <cellStyle name="Normal 6 8 3 2 5" xfId="5350" xr:uid="{00000000-0005-0000-0000-0000FA140000}"/>
    <cellStyle name="Normal 6 8 3 2 5 2" xfId="15402" xr:uid="{00000000-0005-0000-0000-00003E3C0000}"/>
    <cellStyle name="Normal 6 8 3 2 5 2 3" xfId="30498" xr:uid="{00000000-0005-0000-0000-000038770000}"/>
    <cellStyle name="Normal 6 8 3 2 5 3" xfId="10382" xr:uid="{00000000-0005-0000-0000-0000A2280000}"/>
    <cellStyle name="Normal 6 8 3 2 5 3 3" xfId="25481" xr:uid="{00000000-0005-0000-0000-00009F630000}"/>
    <cellStyle name="Normal 6 8 3 2 5 5" xfId="20468" xr:uid="{00000000-0005-0000-0000-00000A500000}"/>
    <cellStyle name="Normal 6 8 3 2 6" xfId="12060" xr:uid="{00000000-0005-0000-0000-0000302F0000}"/>
    <cellStyle name="Normal 6 8 3 2 6 3" xfId="27156" xr:uid="{00000000-0005-0000-0000-00002A6A0000}"/>
    <cellStyle name="Normal 6 8 3 2 7" xfId="7039" xr:uid="{00000000-0005-0000-0000-0000931B0000}"/>
    <cellStyle name="Normal 6 8 3 2 7 3" xfId="22139" xr:uid="{00000000-0005-0000-0000-000091560000}"/>
    <cellStyle name="Normal 6 8 3 2 9" xfId="17126" xr:uid="{00000000-0005-0000-0000-0000FC420000}"/>
    <cellStyle name="Normal 6 8 3 3" xfId="2177" xr:uid="{00000000-0005-0000-0000-000093080000}"/>
    <cellStyle name="Normal 6 8 3 3 2" xfId="3016" xr:uid="{00000000-0005-0000-0000-0000DA0B0000}"/>
    <cellStyle name="Normal 6 8 3 3 2 2" xfId="4705" xr:uid="{00000000-0005-0000-0000-000074120000}"/>
    <cellStyle name="Normal 6 8 3 3 2 2 2" xfId="14777" xr:uid="{00000000-0005-0000-0000-0000CD390000}"/>
    <cellStyle name="Normal 6 8 3 3 2 2 2 3" xfId="29873" xr:uid="{00000000-0005-0000-0000-0000C7740000}"/>
    <cellStyle name="Normal 6 8 3 3 2 2 3" xfId="9757" xr:uid="{00000000-0005-0000-0000-000031260000}"/>
    <cellStyle name="Normal 6 8 3 3 2 2 3 3" xfId="24856" xr:uid="{00000000-0005-0000-0000-00002E610000}"/>
    <cellStyle name="Normal 6 8 3 3 2 2 5" xfId="19843" xr:uid="{00000000-0005-0000-0000-0000994D0000}"/>
    <cellStyle name="Normal 6 8 3 3 2 3" xfId="6396" xr:uid="{00000000-0005-0000-0000-000010190000}"/>
    <cellStyle name="Normal 6 8 3 3 2 3 2" xfId="16448" xr:uid="{00000000-0005-0000-0000-000054400000}"/>
    <cellStyle name="Normal 6 8 3 3 2 3 3" xfId="11428" xr:uid="{00000000-0005-0000-0000-0000B82C0000}"/>
    <cellStyle name="Normal 6 8 3 3 2 3 3 3" xfId="26527" xr:uid="{00000000-0005-0000-0000-0000B5670000}"/>
    <cellStyle name="Normal 6 8 3 3 2 3 5" xfId="21514" xr:uid="{00000000-0005-0000-0000-000020540000}"/>
    <cellStyle name="Normal 6 8 3 3 2 4" xfId="13106" xr:uid="{00000000-0005-0000-0000-000046330000}"/>
    <cellStyle name="Normal 6 8 3 3 2 4 3" xfId="28202" xr:uid="{00000000-0005-0000-0000-0000406E0000}"/>
    <cellStyle name="Normal 6 8 3 3 2 5" xfId="8085" xr:uid="{00000000-0005-0000-0000-0000A91F0000}"/>
    <cellStyle name="Normal 6 8 3 3 2 5 3" xfId="23185" xr:uid="{00000000-0005-0000-0000-0000A75A0000}"/>
    <cellStyle name="Normal 6 8 3 3 2 7" xfId="18172" xr:uid="{00000000-0005-0000-0000-000012470000}"/>
    <cellStyle name="Normal 6 8 3 3 3" xfId="3868" xr:uid="{00000000-0005-0000-0000-00002F0F0000}"/>
    <cellStyle name="Normal 6 8 3 3 3 2" xfId="13941" xr:uid="{00000000-0005-0000-0000-000089360000}"/>
    <cellStyle name="Normal 6 8 3 3 3 2 3" xfId="29037" xr:uid="{00000000-0005-0000-0000-000083710000}"/>
    <cellStyle name="Normal 6 8 3 3 3 3" xfId="8921" xr:uid="{00000000-0005-0000-0000-0000ED220000}"/>
    <cellStyle name="Normal 6 8 3 3 3 3 3" xfId="24020" xr:uid="{00000000-0005-0000-0000-0000EA5D0000}"/>
    <cellStyle name="Normal 6 8 3 3 3 5" xfId="19007" xr:uid="{00000000-0005-0000-0000-0000554A0000}"/>
    <cellStyle name="Normal 6 8 3 3 4" xfId="5560" xr:uid="{00000000-0005-0000-0000-0000CC150000}"/>
    <cellStyle name="Normal 6 8 3 3 4 2" xfId="15612" xr:uid="{00000000-0005-0000-0000-0000103D0000}"/>
    <cellStyle name="Normal 6 8 3 3 4 2 3" xfId="30708" xr:uid="{00000000-0005-0000-0000-00000A780000}"/>
    <cellStyle name="Normal 6 8 3 3 4 3" xfId="10592" xr:uid="{00000000-0005-0000-0000-000074290000}"/>
    <cellStyle name="Normal 6 8 3 3 4 3 3" xfId="25691" xr:uid="{00000000-0005-0000-0000-000071640000}"/>
    <cellStyle name="Normal 6 8 3 3 4 5" xfId="20678" xr:uid="{00000000-0005-0000-0000-0000DC500000}"/>
    <cellStyle name="Normal 6 8 3 3 5" xfId="12270" xr:uid="{00000000-0005-0000-0000-000002300000}"/>
    <cellStyle name="Normal 6 8 3 3 5 3" xfId="27366" xr:uid="{00000000-0005-0000-0000-0000FC6A0000}"/>
    <cellStyle name="Normal 6 8 3 3 6" xfId="7249" xr:uid="{00000000-0005-0000-0000-0000651C0000}"/>
    <cellStyle name="Normal 6 8 3 3 6 3" xfId="22349" xr:uid="{00000000-0005-0000-0000-000063570000}"/>
    <cellStyle name="Normal 6 8 3 3 8" xfId="17336" xr:uid="{00000000-0005-0000-0000-0000CE430000}"/>
    <cellStyle name="Normal 6 8 3 4" xfId="2598" xr:uid="{00000000-0005-0000-0000-0000380A0000}"/>
    <cellStyle name="Normal 6 8 3 4 2" xfId="4287" xr:uid="{00000000-0005-0000-0000-0000D2100000}"/>
    <cellStyle name="Normal 6 8 3 4 2 2" xfId="14359" xr:uid="{00000000-0005-0000-0000-00002B380000}"/>
    <cellStyle name="Normal 6 8 3 4 2 2 3" xfId="29455" xr:uid="{00000000-0005-0000-0000-000025730000}"/>
    <cellStyle name="Normal 6 8 3 4 2 3" xfId="9339" xr:uid="{00000000-0005-0000-0000-00008F240000}"/>
    <cellStyle name="Normal 6 8 3 4 2 3 3" xfId="24438" xr:uid="{00000000-0005-0000-0000-00008C5F0000}"/>
    <cellStyle name="Normal 6 8 3 4 2 5" xfId="19425" xr:uid="{00000000-0005-0000-0000-0000F74B0000}"/>
    <cellStyle name="Normal 6 8 3 4 3" xfId="5978" xr:uid="{00000000-0005-0000-0000-00006E170000}"/>
    <cellStyle name="Normal 6 8 3 4 3 2" xfId="16030" xr:uid="{00000000-0005-0000-0000-0000B23E0000}"/>
    <cellStyle name="Normal 6 8 3 4 3 3" xfId="11010" xr:uid="{00000000-0005-0000-0000-0000162B0000}"/>
    <cellStyle name="Normal 6 8 3 4 3 3 3" xfId="26109" xr:uid="{00000000-0005-0000-0000-000013660000}"/>
    <cellStyle name="Normal 6 8 3 4 3 5" xfId="21096" xr:uid="{00000000-0005-0000-0000-00007E520000}"/>
    <cellStyle name="Normal 6 8 3 4 4" xfId="12688" xr:uid="{00000000-0005-0000-0000-0000A4310000}"/>
    <cellStyle name="Normal 6 8 3 4 4 3" xfId="27784" xr:uid="{00000000-0005-0000-0000-00009E6C0000}"/>
    <cellStyle name="Normal 6 8 3 4 5" xfId="7667" xr:uid="{00000000-0005-0000-0000-0000071E0000}"/>
    <cellStyle name="Normal 6 8 3 4 5 3" xfId="22767" xr:uid="{00000000-0005-0000-0000-000005590000}"/>
    <cellStyle name="Normal 6 8 3 4 7" xfId="17754" xr:uid="{00000000-0005-0000-0000-000070450000}"/>
    <cellStyle name="Normal 6 8 3 5" xfId="3450" xr:uid="{00000000-0005-0000-0000-00008D0D0000}"/>
    <cellStyle name="Normal 6 8 3 5 2" xfId="13523" xr:uid="{00000000-0005-0000-0000-0000E7340000}"/>
    <cellStyle name="Normal 6 8 3 5 2 3" xfId="28619" xr:uid="{00000000-0005-0000-0000-0000E16F0000}"/>
    <cellStyle name="Normal 6 8 3 5 3" xfId="8503" xr:uid="{00000000-0005-0000-0000-00004B210000}"/>
    <cellStyle name="Normal 6 8 3 5 3 3" xfId="23602" xr:uid="{00000000-0005-0000-0000-0000485C0000}"/>
    <cellStyle name="Normal 6 8 3 5 5" xfId="18589" xr:uid="{00000000-0005-0000-0000-0000B3480000}"/>
    <cellStyle name="Normal 6 8 3 6" xfId="5142" xr:uid="{00000000-0005-0000-0000-00002A140000}"/>
    <cellStyle name="Normal 6 8 3 6 2" xfId="15194" xr:uid="{00000000-0005-0000-0000-00006E3B0000}"/>
    <cellStyle name="Normal 6 8 3 6 2 3" xfId="30290" xr:uid="{00000000-0005-0000-0000-000068760000}"/>
    <cellStyle name="Normal 6 8 3 6 3" xfId="10174" xr:uid="{00000000-0005-0000-0000-0000D2270000}"/>
    <cellStyle name="Normal 6 8 3 6 3 3" xfId="25273" xr:uid="{00000000-0005-0000-0000-0000CF620000}"/>
    <cellStyle name="Normal 6 8 3 6 5" xfId="20260" xr:uid="{00000000-0005-0000-0000-00003A4F0000}"/>
    <cellStyle name="Normal 6 8 3 7" xfId="11852" xr:uid="{00000000-0005-0000-0000-0000602E0000}"/>
    <cellStyle name="Normal 6 8 3 7 3" xfId="26948" xr:uid="{00000000-0005-0000-0000-00005A690000}"/>
    <cellStyle name="Normal 6 8 3 8" xfId="6831" xr:uid="{00000000-0005-0000-0000-0000C31A0000}"/>
    <cellStyle name="Normal 6 8 3 8 3" xfId="21931" xr:uid="{00000000-0005-0000-0000-0000C1550000}"/>
    <cellStyle name="Normal 6 8 4" xfId="1858" xr:uid="{00000000-0005-0000-0000-000054070000}"/>
    <cellStyle name="Normal 6 8 4 2" xfId="2281" xr:uid="{00000000-0005-0000-0000-0000FB080000}"/>
    <cellStyle name="Normal 6 8 4 2 2" xfId="3120" xr:uid="{00000000-0005-0000-0000-0000420C0000}"/>
    <cellStyle name="Normal 6 8 4 2 2 2" xfId="4809" xr:uid="{00000000-0005-0000-0000-0000DC120000}"/>
    <cellStyle name="Normal 6 8 4 2 2 2 2" xfId="14881" xr:uid="{00000000-0005-0000-0000-0000353A0000}"/>
    <cellStyle name="Normal 6 8 4 2 2 2 2 3" xfId="29977" xr:uid="{00000000-0005-0000-0000-00002F750000}"/>
    <cellStyle name="Normal 6 8 4 2 2 2 3" xfId="9861" xr:uid="{00000000-0005-0000-0000-000099260000}"/>
    <cellStyle name="Normal 6 8 4 2 2 2 3 3" xfId="24960" xr:uid="{00000000-0005-0000-0000-000096610000}"/>
    <cellStyle name="Normal 6 8 4 2 2 2 5" xfId="19947" xr:uid="{00000000-0005-0000-0000-0000014E0000}"/>
    <cellStyle name="Normal 6 8 4 2 2 3" xfId="6500" xr:uid="{00000000-0005-0000-0000-000078190000}"/>
    <cellStyle name="Normal 6 8 4 2 2 3 2" xfId="16552" xr:uid="{00000000-0005-0000-0000-0000BC400000}"/>
    <cellStyle name="Normal 6 8 4 2 2 3 3" xfId="11532" xr:uid="{00000000-0005-0000-0000-0000202D0000}"/>
    <cellStyle name="Normal 6 8 4 2 2 3 3 3" xfId="26631" xr:uid="{00000000-0005-0000-0000-00001D680000}"/>
    <cellStyle name="Normal 6 8 4 2 2 3 5" xfId="21618" xr:uid="{00000000-0005-0000-0000-000088540000}"/>
    <cellStyle name="Normal 6 8 4 2 2 4" xfId="13210" xr:uid="{00000000-0005-0000-0000-0000AE330000}"/>
    <cellStyle name="Normal 6 8 4 2 2 4 3" xfId="28306" xr:uid="{00000000-0005-0000-0000-0000A86E0000}"/>
    <cellStyle name="Normal 6 8 4 2 2 5" xfId="8189" xr:uid="{00000000-0005-0000-0000-000011200000}"/>
    <cellStyle name="Normal 6 8 4 2 2 5 3" xfId="23289" xr:uid="{00000000-0005-0000-0000-00000F5B0000}"/>
    <cellStyle name="Normal 6 8 4 2 2 7" xfId="18276" xr:uid="{00000000-0005-0000-0000-00007A470000}"/>
    <cellStyle name="Normal 6 8 4 2 3" xfId="3972" xr:uid="{00000000-0005-0000-0000-0000970F0000}"/>
    <cellStyle name="Normal 6 8 4 2 3 2" xfId="14045" xr:uid="{00000000-0005-0000-0000-0000F1360000}"/>
    <cellStyle name="Normal 6 8 4 2 3 2 3" xfId="29141" xr:uid="{00000000-0005-0000-0000-0000EB710000}"/>
    <cellStyle name="Normal 6 8 4 2 3 3" xfId="9025" xr:uid="{00000000-0005-0000-0000-000055230000}"/>
    <cellStyle name="Normal 6 8 4 2 3 3 3" xfId="24124" xr:uid="{00000000-0005-0000-0000-0000525E0000}"/>
    <cellStyle name="Normal 6 8 4 2 3 5" xfId="19111" xr:uid="{00000000-0005-0000-0000-0000BD4A0000}"/>
    <cellStyle name="Normal 6 8 4 2 4" xfId="5664" xr:uid="{00000000-0005-0000-0000-000034160000}"/>
    <cellStyle name="Normal 6 8 4 2 4 2" xfId="15716" xr:uid="{00000000-0005-0000-0000-0000783D0000}"/>
    <cellStyle name="Normal 6 8 4 2 4 2 3" xfId="30812" xr:uid="{00000000-0005-0000-0000-000072780000}"/>
    <cellStyle name="Normal 6 8 4 2 4 3" xfId="10696" xr:uid="{00000000-0005-0000-0000-0000DC290000}"/>
    <cellStyle name="Normal 6 8 4 2 4 3 3" xfId="25795" xr:uid="{00000000-0005-0000-0000-0000D9640000}"/>
    <cellStyle name="Normal 6 8 4 2 4 5" xfId="20782" xr:uid="{00000000-0005-0000-0000-000044510000}"/>
    <cellStyle name="Normal 6 8 4 2 5" xfId="12374" xr:uid="{00000000-0005-0000-0000-00006A300000}"/>
    <cellStyle name="Normal 6 8 4 2 5 3" xfId="27470" xr:uid="{00000000-0005-0000-0000-0000646B0000}"/>
    <cellStyle name="Normal 6 8 4 2 6" xfId="7353" xr:uid="{00000000-0005-0000-0000-0000CD1C0000}"/>
    <cellStyle name="Normal 6 8 4 2 6 3" xfId="22453" xr:uid="{00000000-0005-0000-0000-0000CB570000}"/>
    <cellStyle name="Normal 6 8 4 2 8" xfId="17440" xr:uid="{00000000-0005-0000-0000-000036440000}"/>
    <cellStyle name="Normal 6 8 4 3" xfId="2702" xr:uid="{00000000-0005-0000-0000-0000A00A0000}"/>
    <cellStyle name="Normal 6 8 4 3 2" xfId="4391" xr:uid="{00000000-0005-0000-0000-00003A110000}"/>
    <cellStyle name="Normal 6 8 4 3 2 2" xfId="14463" xr:uid="{00000000-0005-0000-0000-000093380000}"/>
    <cellStyle name="Normal 6 8 4 3 2 2 3" xfId="29559" xr:uid="{00000000-0005-0000-0000-00008D730000}"/>
    <cellStyle name="Normal 6 8 4 3 2 3" xfId="9443" xr:uid="{00000000-0005-0000-0000-0000F7240000}"/>
    <cellStyle name="Normal 6 8 4 3 2 3 3" xfId="24542" xr:uid="{00000000-0005-0000-0000-0000F45F0000}"/>
    <cellStyle name="Normal 6 8 4 3 2 5" xfId="19529" xr:uid="{00000000-0005-0000-0000-00005F4C0000}"/>
    <cellStyle name="Normal 6 8 4 3 3" xfId="6082" xr:uid="{00000000-0005-0000-0000-0000D6170000}"/>
    <cellStyle name="Normal 6 8 4 3 3 2" xfId="16134" xr:uid="{00000000-0005-0000-0000-00001A3F0000}"/>
    <cellStyle name="Normal 6 8 4 3 3 3" xfId="11114" xr:uid="{00000000-0005-0000-0000-00007E2B0000}"/>
    <cellStyle name="Normal 6 8 4 3 3 3 3" xfId="26213" xr:uid="{00000000-0005-0000-0000-00007B660000}"/>
    <cellStyle name="Normal 6 8 4 3 3 5" xfId="21200" xr:uid="{00000000-0005-0000-0000-0000E6520000}"/>
    <cellStyle name="Normal 6 8 4 3 4" xfId="12792" xr:uid="{00000000-0005-0000-0000-00000C320000}"/>
    <cellStyle name="Normal 6 8 4 3 4 3" xfId="27888" xr:uid="{00000000-0005-0000-0000-0000066D0000}"/>
    <cellStyle name="Normal 6 8 4 3 5" xfId="7771" xr:uid="{00000000-0005-0000-0000-00006F1E0000}"/>
    <cellStyle name="Normal 6 8 4 3 5 3" xfId="22871" xr:uid="{00000000-0005-0000-0000-00006D590000}"/>
    <cellStyle name="Normal 6 8 4 3 7" xfId="17858" xr:uid="{00000000-0005-0000-0000-0000D8450000}"/>
    <cellStyle name="Normal 6 8 4 4" xfId="3554" xr:uid="{00000000-0005-0000-0000-0000F50D0000}"/>
    <cellStyle name="Normal 6 8 4 4 2" xfId="13627" xr:uid="{00000000-0005-0000-0000-00004F350000}"/>
    <cellStyle name="Normal 6 8 4 4 2 3" xfId="28723" xr:uid="{00000000-0005-0000-0000-000049700000}"/>
    <cellStyle name="Normal 6 8 4 4 3" xfId="8607" xr:uid="{00000000-0005-0000-0000-0000B3210000}"/>
    <cellStyle name="Normal 6 8 4 4 3 3" xfId="23706" xr:uid="{00000000-0005-0000-0000-0000B05C0000}"/>
    <cellStyle name="Normal 6 8 4 4 5" xfId="18693" xr:uid="{00000000-0005-0000-0000-00001B490000}"/>
    <cellStyle name="Normal 6 8 4 5" xfId="5246" xr:uid="{00000000-0005-0000-0000-000092140000}"/>
    <cellStyle name="Normal 6 8 4 5 2" xfId="15298" xr:uid="{00000000-0005-0000-0000-0000D63B0000}"/>
    <cellStyle name="Normal 6 8 4 5 2 3" xfId="30394" xr:uid="{00000000-0005-0000-0000-0000D0760000}"/>
    <cellStyle name="Normal 6 8 4 5 3" xfId="10278" xr:uid="{00000000-0005-0000-0000-00003A280000}"/>
    <cellStyle name="Normal 6 8 4 5 3 3" xfId="25377" xr:uid="{00000000-0005-0000-0000-000037630000}"/>
    <cellStyle name="Normal 6 8 4 5 5" xfId="20364" xr:uid="{00000000-0005-0000-0000-0000A24F0000}"/>
    <cellStyle name="Normal 6 8 4 6" xfId="11956" xr:uid="{00000000-0005-0000-0000-0000C82E0000}"/>
    <cellStyle name="Normal 6 8 4 6 3" xfId="27052" xr:uid="{00000000-0005-0000-0000-0000C2690000}"/>
    <cellStyle name="Normal 6 8 4 7" xfId="6935" xr:uid="{00000000-0005-0000-0000-00002B1B0000}"/>
    <cellStyle name="Normal 6 8 4 7 3" xfId="22035" xr:uid="{00000000-0005-0000-0000-000029560000}"/>
    <cellStyle name="Normal 6 8 4 9" xfId="17022" xr:uid="{00000000-0005-0000-0000-000094420000}"/>
    <cellStyle name="Normal 6 8 5" xfId="2071" xr:uid="{00000000-0005-0000-0000-000029080000}"/>
    <cellStyle name="Normal 6 8 5 2" xfId="2912" xr:uid="{00000000-0005-0000-0000-0000720B0000}"/>
    <cellStyle name="Normal 6 8 5 2 2" xfId="4601" xr:uid="{00000000-0005-0000-0000-00000C120000}"/>
    <cellStyle name="Normal 6 8 5 2 2 2" xfId="14673" xr:uid="{00000000-0005-0000-0000-000065390000}"/>
    <cellStyle name="Normal 6 8 5 2 2 2 3" xfId="29769" xr:uid="{00000000-0005-0000-0000-00005F740000}"/>
    <cellStyle name="Normal 6 8 5 2 2 3" xfId="9653" xr:uid="{00000000-0005-0000-0000-0000C9250000}"/>
    <cellStyle name="Normal 6 8 5 2 2 3 3" xfId="24752" xr:uid="{00000000-0005-0000-0000-0000C6600000}"/>
    <cellStyle name="Normal 6 8 5 2 2 5" xfId="19739" xr:uid="{00000000-0005-0000-0000-0000314D0000}"/>
    <cellStyle name="Normal 6 8 5 2 3" xfId="6292" xr:uid="{00000000-0005-0000-0000-0000A8180000}"/>
    <cellStyle name="Normal 6 8 5 2 3 2" xfId="16344" xr:uid="{00000000-0005-0000-0000-0000EC3F0000}"/>
    <cellStyle name="Normal 6 8 5 2 3 3" xfId="11324" xr:uid="{00000000-0005-0000-0000-0000502C0000}"/>
    <cellStyle name="Normal 6 8 5 2 3 3 3" xfId="26423" xr:uid="{00000000-0005-0000-0000-00004D670000}"/>
    <cellStyle name="Normal 6 8 5 2 3 5" xfId="21410" xr:uid="{00000000-0005-0000-0000-0000B8530000}"/>
    <cellStyle name="Normal 6 8 5 2 4" xfId="13002" xr:uid="{00000000-0005-0000-0000-0000DE320000}"/>
    <cellStyle name="Normal 6 8 5 2 4 3" xfId="28098" xr:uid="{00000000-0005-0000-0000-0000D86D0000}"/>
    <cellStyle name="Normal 6 8 5 2 5" xfId="7981" xr:uid="{00000000-0005-0000-0000-0000411F0000}"/>
    <cellStyle name="Normal 6 8 5 2 5 3" xfId="23081" xr:uid="{00000000-0005-0000-0000-00003F5A0000}"/>
    <cellStyle name="Normal 6 8 5 2 7" xfId="18068" xr:uid="{00000000-0005-0000-0000-0000AA460000}"/>
    <cellStyle name="Normal 6 8 5 3" xfId="3764" xr:uid="{00000000-0005-0000-0000-0000C70E0000}"/>
    <cellStyle name="Normal 6 8 5 3 2" xfId="13837" xr:uid="{00000000-0005-0000-0000-000021360000}"/>
    <cellStyle name="Normal 6 8 5 3 2 3" xfId="28933" xr:uid="{00000000-0005-0000-0000-00001B710000}"/>
    <cellStyle name="Normal 6 8 5 3 3" xfId="8817" xr:uid="{00000000-0005-0000-0000-000085220000}"/>
    <cellStyle name="Normal 6 8 5 3 3 3" xfId="23916" xr:uid="{00000000-0005-0000-0000-0000825D0000}"/>
    <cellStyle name="Normal 6 8 5 3 5" xfId="18903" xr:uid="{00000000-0005-0000-0000-0000ED490000}"/>
    <cellStyle name="Normal 6 8 5 4" xfId="5456" xr:uid="{00000000-0005-0000-0000-000064150000}"/>
    <cellStyle name="Normal 6 8 5 4 2" xfId="15508" xr:uid="{00000000-0005-0000-0000-0000A83C0000}"/>
    <cellStyle name="Normal 6 8 5 4 2 3" xfId="30604" xr:uid="{00000000-0005-0000-0000-0000A2770000}"/>
    <cellStyle name="Normal 6 8 5 4 3" xfId="10488" xr:uid="{00000000-0005-0000-0000-00000C290000}"/>
    <cellStyle name="Normal 6 8 5 4 3 3" xfId="25587" xr:uid="{00000000-0005-0000-0000-000009640000}"/>
    <cellStyle name="Normal 6 8 5 4 5" xfId="20574" xr:uid="{00000000-0005-0000-0000-000074500000}"/>
    <cellStyle name="Normal 6 8 5 5" xfId="12166" xr:uid="{00000000-0005-0000-0000-00009A2F0000}"/>
    <cellStyle name="Normal 6 8 5 5 3" xfId="27262" xr:uid="{00000000-0005-0000-0000-0000946A0000}"/>
    <cellStyle name="Normal 6 8 5 6" xfId="7145" xr:uid="{00000000-0005-0000-0000-0000FD1B0000}"/>
    <cellStyle name="Normal 6 8 5 6 3" xfId="22245" xr:uid="{00000000-0005-0000-0000-0000FB560000}"/>
    <cellStyle name="Normal 6 8 5 8" xfId="17232" xr:uid="{00000000-0005-0000-0000-000066430000}"/>
    <cellStyle name="Normal 6 8 6" xfId="2492" xr:uid="{00000000-0005-0000-0000-0000CE090000}"/>
    <cellStyle name="Normal 6 8 6 2" xfId="4183" xr:uid="{00000000-0005-0000-0000-00006A100000}"/>
    <cellStyle name="Normal 6 8 6 2 2" xfId="14255" xr:uid="{00000000-0005-0000-0000-0000C3370000}"/>
    <cellStyle name="Normal 6 8 6 2 2 3" xfId="29351" xr:uid="{00000000-0005-0000-0000-0000BD720000}"/>
    <cellStyle name="Normal 6 8 6 2 3" xfId="9235" xr:uid="{00000000-0005-0000-0000-000027240000}"/>
    <cellStyle name="Normal 6 8 6 2 3 3" xfId="24334" xr:uid="{00000000-0005-0000-0000-0000245F0000}"/>
    <cellStyle name="Normal 6 8 6 2 5" xfId="19321" xr:uid="{00000000-0005-0000-0000-00008F4B0000}"/>
    <cellStyle name="Normal 6 8 6 3" xfId="5874" xr:uid="{00000000-0005-0000-0000-000006170000}"/>
    <cellStyle name="Normal 6 8 6 3 2" xfId="15926" xr:uid="{00000000-0005-0000-0000-00004A3E0000}"/>
    <cellStyle name="Normal 6 8 6 3 3" xfId="10906" xr:uid="{00000000-0005-0000-0000-0000AE2A0000}"/>
    <cellStyle name="Normal 6 8 6 3 3 3" xfId="26005" xr:uid="{00000000-0005-0000-0000-0000AB650000}"/>
    <cellStyle name="Normal 6 8 6 3 5" xfId="20992" xr:uid="{00000000-0005-0000-0000-000016520000}"/>
    <cellStyle name="Normal 6 8 6 4" xfId="12584" xr:uid="{00000000-0005-0000-0000-00003C310000}"/>
    <cellStyle name="Normal 6 8 6 4 3" xfId="27680" xr:uid="{00000000-0005-0000-0000-0000366C0000}"/>
    <cellStyle name="Normal 6 8 6 5" xfId="7563" xr:uid="{00000000-0005-0000-0000-00009F1D0000}"/>
    <cellStyle name="Normal 6 8 6 5 3" xfId="22663" xr:uid="{00000000-0005-0000-0000-00009D580000}"/>
    <cellStyle name="Normal 6 8 6 7" xfId="17650" xr:uid="{00000000-0005-0000-0000-000008450000}"/>
    <cellStyle name="Normal 6 8 7" xfId="3339" xr:uid="{00000000-0005-0000-0000-00001E0D0000}"/>
    <cellStyle name="Normal 6 8 7 2" xfId="13419" xr:uid="{00000000-0005-0000-0000-00007F340000}"/>
    <cellStyle name="Normal 6 8 7 2 3" xfId="28515" xr:uid="{00000000-0005-0000-0000-0000796F0000}"/>
    <cellStyle name="Normal 6 8 7 3" xfId="8398" xr:uid="{00000000-0005-0000-0000-0000E2200000}"/>
    <cellStyle name="Normal 6 8 7 3 3" xfId="23498" xr:uid="{00000000-0005-0000-0000-0000E05B0000}"/>
    <cellStyle name="Normal 6 8 7 5" xfId="18485" xr:uid="{00000000-0005-0000-0000-00004B480000}"/>
    <cellStyle name="Normal 6 8 8" xfId="5034" xr:uid="{00000000-0005-0000-0000-0000BE130000}"/>
    <cellStyle name="Normal 6 8 8 2" xfId="15090" xr:uid="{00000000-0005-0000-0000-0000063B0000}"/>
    <cellStyle name="Normal 6 8 8 2 3" xfId="30186" xr:uid="{00000000-0005-0000-0000-000000760000}"/>
    <cellStyle name="Normal 6 8 8 3" xfId="10070" xr:uid="{00000000-0005-0000-0000-00006A270000}"/>
    <cellStyle name="Normal 6 8 8 3 3" xfId="25169" xr:uid="{00000000-0005-0000-0000-000067620000}"/>
    <cellStyle name="Normal 6 8 8 5" xfId="20156" xr:uid="{00000000-0005-0000-0000-0000D24E0000}"/>
    <cellStyle name="Normal 6 8 9" xfId="11746" xr:uid="{00000000-0005-0000-0000-0000F62D0000}"/>
    <cellStyle name="Normal 6 8 9 3" xfId="26844" xr:uid="{00000000-0005-0000-0000-0000F2680000}"/>
    <cellStyle name="Normal 60" xfId="1453" xr:uid="{00000000-0005-0000-0000-0000BE050000}"/>
    <cellStyle name="Normal 60 10" xfId="6760" xr:uid="{00000000-0005-0000-0000-00007C1A0000}"/>
    <cellStyle name="Normal 60 10 3" xfId="21862" xr:uid="{00000000-0005-0000-0000-00007C550000}"/>
    <cellStyle name="Normal 60 12" xfId="16847" xr:uid="{00000000-0005-0000-0000-0000E5410000}"/>
    <cellStyle name="Normal 60 2" xfId="1726" xr:uid="{00000000-0005-0000-0000-0000D0060000}"/>
    <cellStyle name="Normal 60 2 11" xfId="16901" xr:uid="{00000000-0005-0000-0000-00001B420000}"/>
    <cellStyle name="Normal 60 2 2" xfId="1834" xr:uid="{00000000-0005-0000-0000-00003C070000}"/>
    <cellStyle name="Normal 60 2 2 10" xfId="17005" xr:uid="{00000000-0005-0000-0000-000083420000}"/>
    <cellStyle name="Normal 60 2 2 2" xfId="2051" xr:uid="{00000000-0005-0000-0000-000015080000}"/>
    <cellStyle name="Normal 60 2 2 2 2" xfId="2472" xr:uid="{00000000-0005-0000-0000-0000BA090000}"/>
    <cellStyle name="Normal 60 2 2 2 2 2" xfId="3311" xr:uid="{00000000-0005-0000-0000-0000010D0000}"/>
    <cellStyle name="Normal 60 2 2 2 2 2 2" xfId="5000" xr:uid="{00000000-0005-0000-0000-00009B130000}"/>
    <cellStyle name="Normal 60 2 2 2 2 2 2 2" xfId="15072" xr:uid="{00000000-0005-0000-0000-0000F43A0000}"/>
    <cellStyle name="Normal 60 2 2 2 2 2 2 2 3" xfId="30168" xr:uid="{00000000-0005-0000-0000-0000EE750000}"/>
    <cellStyle name="Normal 60 2 2 2 2 2 2 3" xfId="10052" xr:uid="{00000000-0005-0000-0000-000058270000}"/>
    <cellStyle name="Normal 60 2 2 2 2 2 2 3 3" xfId="25151" xr:uid="{00000000-0005-0000-0000-000055620000}"/>
    <cellStyle name="Normal 60 2 2 2 2 2 2 5" xfId="20138" xr:uid="{00000000-0005-0000-0000-0000C04E0000}"/>
    <cellStyle name="Normal 60 2 2 2 2 2 3" xfId="6691" xr:uid="{00000000-0005-0000-0000-0000371A0000}"/>
    <cellStyle name="Normal 60 2 2 2 2 2 3 2" xfId="16743" xr:uid="{00000000-0005-0000-0000-00007B410000}"/>
    <cellStyle name="Normal 60 2 2 2 2 2 3 3" xfId="11723" xr:uid="{00000000-0005-0000-0000-0000DF2D0000}"/>
    <cellStyle name="Normal 60 2 2 2 2 2 3 3 3" xfId="26822" xr:uid="{00000000-0005-0000-0000-0000DC680000}"/>
    <cellStyle name="Normal 60 2 2 2 2 2 3 5" xfId="21809" xr:uid="{00000000-0005-0000-0000-000047550000}"/>
    <cellStyle name="Normal 60 2 2 2 2 2 4" xfId="13401" xr:uid="{00000000-0005-0000-0000-00006D340000}"/>
    <cellStyle name="Normal 60 2 2 2 2 2 4 3" xfId="28497" xr:uid="{00000000-0005-0000-0000-0000676F0000}"/>
    <cellStyle name="Normal 60 2 2 2 2 2 5" xfId="8380" xr:uid="{00000000-0005-0000-0000-0000D0200000}"/>
    <cellStyle name="Normal 60 2 2 2 2 2 5 3" xfId="23480" xr:uid="{00000000-0005-0000-0000-0000CE5B0000}"/>
    <cellStyle name="Normal 60 2 2 2 2 2 7" xfId="18467" xr:uid="{00000000-0005-0000-0000-000039480000}"/>
    <cellStyle name="Normal 60 2 2 2 2 3" xfId="4163" xr:uid="{00000000-0005-0000-0000-000056100000}"/>
    <cellStyle name="Normal 60 2 2 2 2 3 2" xfId="14236" xr:uid="{00000000-0005-0000-0000-0000B0370000}"/>
    <cellStyle name="Normal 60 2 2 2 2 3 2 3" xfId="29332" xr:uid="{00000000-0005-0000-0000-0000AA720000}"/>
    <cellStyle name="Normal 60 2 2 2 2 3 3" xfId="9216" xr:uid="{00000000-0005-0000-0000-000014240000}"/>
    <cellStyle name="Normal 60 2 2 2 2 3 3 3" xfId="24315" xr:uid="{00000000-0005-0000-0000-0000115F0000}"/>
    <cellStyle name="Normal 60 2 2 2 2 3 5" xfId="19302" xr:uid="{00000000-0005-0000-0000-00007C4B0000}"/>
    <cellStyle name="Normal 60 2 2 2 2 4" xfId="5855" xr:uid="{00000000-0005-0000-0000-0000F3160000}"/>
    <cellStyle name="Normal 60 2 2 2 2 4 2" xfId="15907" xr:uid="{00000000-0005-0000-0000-0000373E0000}"/>
    <cellStyle name="Normal 60 2 2 2 2 4 3" xfId="10887" xr:uid="{00000000-0005-0000-0000-00009B2A0000}"/>
    <cellStyle name="Normal 60 2 2 2 2 4 3 3" xfId="25986" xr:uid="{00000000-0005-0000-0000-000098650000}"/>
    <cellStyle name="Normal 60 2 2 2 2 4 5" xfId="20973" xr:uid="{00000000-0005-0000-0000-000003520000}"/>
    <cellStyle name="Normal 60 2 2 2 2 5" xfId="12565" xr:uid="{00000000-0005-0000-0000-000029310000}"/>
    <cellStyle name="Normal 60 2 2 2 2 5 3" xfId="27661" xr:uid="{00000000-0005-0000-0000-0000236C0000}"/>
    <cellStyle name="Normal 60 2 2 2 2 6" xfId="7544" xr:uid="{00000000-0005-0000-0000-00008C1D0000}"/>
    <cellStyle name="Normal 60 2 2 2 2 6 3" xfId="22644" xr:uid="{00000000-0005-0000-0000-00008A580000}"/>
    <cellStyle name="Normal 60 2 2 2 2 8" xfId="17631" xr:uid="{00000000-0005-0000-0000-0000F5440000}"/>
    <cellStyle name="Normal 60 2 2 2 3" xfId="2893" xr:uid="{00000000-0005-0000-0000-00005F0B0000}"/>
    <cellStyle name="Normal 60 2 2 2 3 2" xfId="4582" xr:uid="{00000000-0005-0000-0000-0000F9110000}"/>
    <cellStyle name="Normal 60 2 2 2 3 2 2" xfId="14654" xr:uid="{00000000-0005-0000-0000-000052390000}"/>
    <cellStyle name="Normal 60 2 2 2 3 2 2 3" xfId="29750" xr:uid="{00000000-0005-0000-0000-00004C740000}"/>
    <cellStyle name="Normal 60 2 2 2 3 2 3" xfId="9634" xr:uid="{00000000-0005-0000-0000-0000B6250000}"/>
    <cellStyle name="Normal 60 2 2 2 3 2 3 3" xfId="24733" xr:uid="{00000000-0005-0000-0000-0000B3600000}"/>
    <cellStyle name="Normal 60 2 2 2 3 2 5" xfId="19720" xr:uid="{00000000-0005-0000-0000-00001E4D0000}"/>
    <cellStyle name="Normal 60 2 2 2 3 3" xfId="6273" xr:uid="{00000000-0005-0000-0000-000095180000}"/>
    <cellStyle name="Normal 60 2 2 2 3 3 2" xfId="16325" xr:uid="{00000000-0005-0000-0000-0000D93F0000}"/>
    <cellStyle name="Normal 60 2 2 2 3 3 3" xfId="11305" xr:uid="{00000000-0005-0000-0000-00003D2C0000}"/>
    <cellStyle name="Normal 60 2 2 2 3 3 3 3" xfId="26404" xr:uid="{00000000-0005-0000-0000-00003A670000}"/>
    <cellStyle name="Normal 60 2 2 2 3 3 5" xfId="21391" xr:uid="{00000000-0005-0000-0000-0000A5530000}"/>
    <cellStyle name="Normal 60 2 2 2 3 4" xfId="12983" xr:uid="{00000000-0005-0000-0000-0000CB320000}"/>
    <cellStyle name="Normal 60 2 2 2 3 4 3" xfId="28079" xr:uid="{00000000-0005-0000-0000-0000C56D0000}"/>
    <cellStyle name="Normal 60 2 2 2 3 5" xfId="7962" xr:uid="{00000000-0005-0000-0000-00002E1F0000}"/>
    <cellStyle name="Normal 60 2 2 2 3 5 3" xfId="23062" xr:uid="{00000000-0005-0000-0000-00002C5A0000}"/>
    <cellStyle name="Normal 60 2 2 2 3 7" xfId="18049" xr:uid="{00000000-0005-0000-0000-000097460000}"/>
    <cellStyle name="Normal 60 2 2 2 4" xfId="3745" xr:uid="{00000000-0005-0000-0000-0000B40E0000}"/>
    <cellStyle name="Normal 60 2 2 2 4 2" xfId="13818" xr:uid="{00000000-0005-0000-0000-00000E360000}"/>
    <cellStyle name="Normal 60 2 2 2 4 2 3" xfId="28914" xr:uid="{00000000-0005-0000-0000-000008710000}"/>
    <cellStyle name="Normal 60 2 2 2 4 3" xfId="8798" xr:uid="{00000000-0005-0000-0000-000072220000}"/>
    <cellStyle name="Normal 60 2 2 2 4 3 3" xfId="23897" xr:uid="{00000000-0005-0000-0000-00006F5D0000}"/>
    <cellStyle name="Normal 60 2 2 2 4 5" xfId="18884" xr:uid="{00000000-0005-0000-0000-0000DA490000}"/>
    <cellStyle name="Normal 60 2 2 2 5" xfId="5437" xr:uid="{00000000-0005-0000-0000-000051150000}"/>
    <cellStyle name="Normal 60 2 2 2 5 2" xfId="15489" xr:uid="{00000000-0005-0000-0000-0000953C0000}"/>
    <cellStyle name="Normal 60 2 2 2 5 2 3" xfId="30585" xr:uid="{00000000-0005-0000-0000-00008F770000}"/>
    <cellStyle name="Normal 60 2 2 2 5 3" xfId="10469" xr:uid="{00000000-0005-0000-0000-0000F9280000}"/>
    <cellStyle name="Normal 60 2 2 2 5 3 3" xfId="25568" xr:uid="{00000000-0005-0000-0000-0000F6630000}"/>
    <cellStyle name="Normal 60 2 2 2 5 5" xfId="20555" xr:uid="{00000000-0005-0000-0000-000061500000}"/>
    <cellStyle name="Normal 60 2 2 2 6" xfId="12147" xr:uid="{00000000-0005-0000-0000-0000872F0000}"/>
    <cellStyle name="Normal 60 2 2 2 6 3" xfId="27243" xr:uid="{00000000-0005-0000-0000-0000816A0000}"/>
    <cellStyle name="Normal 60 2 2 2 7" xfId="7126" xr:uid="{00000000-0005-0000-0000-0000EA1B0000}"/>
    <cellStyle name="Normal 60 2 2 2 7 3" xfId="22226" xr:uid="{00000000-0005-0000-0000-0000E8560000}"/>
    <cellStyle name="Normal 60 2 2 2 9" xfId="17213" xr:uid="{00000000-0005-0000-0000-000053430000}"/>
    <cellStyle name="Normal 60 2 2 3" xfId="2264" xr:uid="{00000000-0005-0000-0000-0000EA080000}"/>
    <cellStyle name="Normal 60 2 2 3 2" xfId="3103" xr:uid="{00000000-0005-0000-0000-0000310C0000}"/>
    <cellStyle name="Normal 60 2 2 3 2 2" xfId="4792" xr:uid="{00000000-0005-0000-0000-0000CB120000}"/>
    <cellStyle name="Normal 60 2 2 3 2 2 2" xfId="14864" xr:uid="{00000000-0005-0000-0000-0000243A0000}"/>
    <cellStyle name="Normal 60 2 2 3 2 2 2 3" xfId="29960" xr:uid="{00000000-0005-0000-0000-00001E750000}"/>
    <cellStyle name="Normal 60 2 2 3 2 2 3" xfId="9844" xr:uid="{00000000-0005-0000-0000-000088260000}"/>
    <cellStyle name="Normal 60 2 2 3 2 2 3 3" xfId="24943" xr:uid="{00000000-0005-0000-0000-000085610000}"/>
    <cellStyle name="Normal 60 2 2 3 2 2 5" xfId="19930" xr:uid="{00000000-0005-0000-0000-0000F04D0000}"/>
    <cellStyle name="Normal 60 2 2 3 2 3" xfId="6483" xr:uid="{00000000-0005-0000-0000-000067190000}"/>
    <cellStyle name="Normal 60 2 2 3 2 3 2" xfId="16535" xr:uid="{00000000-0005-0000-0000-0000AB400000}"/>
    <cellStyle name="Normal 60 2 2 3 2 3 3" xfId="11515" xr:uid="{00000000-0005-0000-0000-00000F2D0000}"/>
    <cellStyle name="Normal 60 2 2 3 2 3 3 3" xfId="26614" xr:uid="{00000000-0005-0000-0000-00000C680000}"/>
    <cellStyle name="Normal 60 2 2 3 2 3 5" xfId="21601" xr:uid="{00000000-0005-0000-0000-000077540000}"/>
    <cellStyle name="Normal 60 2 2 3 2 4" xfId="13193" xr:uid="{00000000-0005-0000-0000-00009D330000}"/>
    <cellStyle name="Normal 60 2 2 3 2 4 3" xfId="28289" xr:uid="{00000000-0005-0000-0000-0000976E0000}"/>
    <cellStyle name="Normal 60 2 2 3 2 5" xfId="8172" xr:uid="{00000000-0005-0000-0000-000000200000}"/>
    <cellStyle name="Normal 60 2 2 3 2 5 3" xfId="23272" xr:uid="{00000000-0005-0000-0000-0000FE5A0000}"/>
    <cellStyle name="Normal 60 2 2 3 2 7" xfId="18259" xr:uid="{00000000-0005-0000-0000-000069470000}"/>
    <cellStyle name="Normal 60 2 2 3 3" xfId="3955" xr:uid="{00000000-0005-0000-0000-0000860F0000}"/>
    <cellStyle name="Normal 60 2 2 3 3 2" xfId="14028" xr:uid="{00000000-0005-0000-0000-0000E0360000}"/>
    <cellStyle name="Normal 60 2 2 3 3 2 3" xfId="29124" xr:uid="{00000000-0005-0000-0000-0000DA710000}"/>
    <cellStyle name="Normal 60 2 2 3 3 3" xfId="9008" xr:uid="{00000000-0005-0000-0000-000044230000}"/>
    <cellStyle name="Normal 60 2 2 3 3 3 3" xfId="24107" xr:uid="{00000000-0005-0000-0000-0000415E0000}"/>
    <cellStyle name="Normal 60 2 2 3 3 5" xfId="19094" xr:uid="{00000000-0005-0000-0000-0000AC4A0000}"/>
    <cellStyle name="Normal 60 2 2 3 4" xfId="5647" xr:uid="{00000000-0005-0000-0000-000023160000}"/>
    <cellStyle name="Normal 60 2 2 3 4 2" xfId="15699" xr:uid="{00000000-0005-0000-0000-0000673D0000}"/>
    <cellStyle name="Normal 60 2 2 3 4 2 3" xfId="30795" xr:uid="{00000000-0005-0000-0000-000061780000}"/>
    <cellStyle name="Normal 60 2 2 3 4 3" xfId="10679" xr:uid="{00000000-0005-0000-0000-0000CB290000}"/>
    <cellStyle name="Normal 60 2 2 3 4 3 3" xfId="25778" xr:uid="{00000000-0005-0000-0000-0000C8640000}"/>
    <cellStyle name="Normal 60 2 2 3 4 5" xfId="20765" xr:uid="{00000000-0005-0000-0000-000033510000}"/>
    <cellStyle name="Normal 60 2 2 3 5" xfId="12357" xr:uid="{00000000-0005-0000-0000-000059300000}"/>
    <cellStyle name="Normal 60 2 2 3 5 3" xfId="27453" xr:uid="{00000000-0005-0000-0000-0000536B0000}"/>
    <cellStyle name="Normal 60 2 2 3 6" xfId="7336" xr:uid="{00000000-0005-0000-0000-0000BC1C0000}"/>
    <cellStyle name="Normal 60 2 2 3 6 3" xfId="22436" xr:uid="{00000000-0005-0000-0000-0000BA570000}"/>
    <cellStyle name="Normal 60 2 2 3 8" xfId="17423" xr:uid="{00000000-0005-0000-0000-000025440000}"/>
    <cellStyle name="Normal 60 2 2 4" xfId="2685" xr:uid="{00000000-0005-0000-0000-00008F0A0000}"/>
    <cellStyle name="Normal 60 2 2 4 2" xfId="4374" xr:uid="{00000000-0005-0000-0000-000029110000}"/>
    <cellStyle name="Normal 60 2 2 4 2 2" xfId="14446" xr:uid="{00000000-0005-0000-0000-000082380000}"/>
    <cellStyle name="Normal 60 2 2 4 2 2 3" xfId="29542" xr:uid="{00000000-0005-0000-0000-00007C730000}"/>
    <cellStyle name="Normal 60 2 2 4 2 3" xfId="9426" xr:uid="{00000000-0005-0000-0000-0000E6240000}"/>
    <cellStyle name="Normal 60 2 2 4 2 3 3" xfId="24525" xr:uid="{00000000-0005-0000-0000-0000E35F0000}"/>
    <cellStyle name="Normal 60 2 2 4 2 5" xfId="19512" xr:uid="{00000000-0005-0000-0000-00004E4C0000}"/>
    <cellStyle name="Normal 60 2 2 4 3" xfId="6065" xr:uid="{00000000-0005-0000-0000-0000C5170000}"/>
    <cellStyle name="Normal 60 2 2 4 3 2" xfId="16117" xr:uid="{00000000-0005-0000-0000-0000093F0000}"/>
    <cellStyle name="Normal 60 2 2 4 3 3" xfId="11097" xr:uid="{00000000-0005-0000-0000-00006D2B0000}"/>
    <cellStyle name="Normal 60 2 2 4 3 3 3" xfId="26196" xr:uid="{00000000-0005-0000-0000-00006A660000}"/>
    <cellStyle name="Normal 60 2 2 4 3 5" xfId="21183" xr:uid="{00000000-0005-0000-0000-0000D5520000}"/>
    <cellStyle name="Normal 60 2 2 4 4" xfId="12775" xr:uid="{00000000-0005-0000-0000-0000FB310000}"/>
    <cellStyle name="Normal 60 2 2 4 4 3" xfId="27871" xr:uid="{00000000-0005-0000-0000-0000F56C0000}"/>
    <cellStyle name="Normal 60 2 2 4 5" xfId="7754" xr:uid="{00000000-0005-0000-0000-00005E1E0000}"/>
    <cellStyle name="Normal 60 2 2 4 5 3" xfId="22854" xr:uid="{00000000-0005-0000-0000-00005C590000}"/>
    <cellStyle name="Normal 60 2 2 4 7" xfId="17841" xr:uid="{00000000-0005-0000-0000-0000C7450000}"/>
    <cellStyle name="Normal 60 2 2 5" xfId="3537" xr:uid="{00000000-0005-0000-0000-0000E40D0000}"/>
    <cellStyle name="Normal 60 2 2 5 2" xfId="13610" xr:uid="{00000000-0005-0000-0000-00003E350000}"/>
    <cellStyle name="Normal 60 2 2 5 2 3" xfId="28706" xr:uid="{00000000-0005-0000-0000-000038700000}"/>
    <cellStyle name="Normal 60 2 2 5 3" xfId="8590" xr:uid="{00000000-0005-0000-0000-0000A2210000}"/>
    <cellStyle name="Normal 60 2 2 5 3 3" xfId="23689" xr:uid="{00000000-0005-0000-0000-00009F5C0000}"/>
    <cellStyle name="Normal 60 2 2 5 5" xfId="18676" xr:uid="{00000000-0005-0000-0000-00000A490000}"/>
    <cellStyle name="Normal 60 2 2 6" xfId="5229" xr:uid="{00000000-0005-0000-0000-000081140000}"/>
    <cellStyle name="Normal 60 2 2 6 2" xfId="15281" xr:uid="{00000000-0005-0000-0000-0000C53B0000}"/>
    <cellStyle name="Normal 60 2 2 6 2 3" xfId="30377" xr:uid="{00000000-0005-0000-0000-0000BF760000}"/>
    <cellStyle name="Normal 60 2 2 6 3" xfId="10261" xr:uid="{00000000-0005-0000-0000-000029280000}"/>
    <cellStyle name="Normal 60 2 2 6 3 3" xfId="25360" xr:uid="{00000000-0005-0000-0000-000026630000}"/>
    <cellStyle name="Normal 60 2 2 6 5" xfId="20347" xr:uid="{00000000-0005-0000-0000-0000914F0000}"/>
    <cellStyle name="Normal 60 2 2 7" xfId="11939" xr:uid="{00000000-0005-0000-0000-0000B72E0000}"/>
    <cellStyle name="Normal 60 2 2 7 3" xfId="27035" xr:uid="{00000000-0005-0000-0000-0000B1690000}"/>
    <cellStyle name="Normal 60 2 2 8" xfId="6918" xr:uid="{00000000-0005-0000-0000-00001A1B0000}"/>
    <cellStyle name="Normal 60 2 2 8 3" xfId="22018" xr:uid="{00000000-0005-0000-0000-000018560000}"/>
    <cellStyle name="Normal 60 2 3" xfId="1947" xr:uid="{00000000-0005-0000-0000-0000AD070000}"/>
    <cellStyle name="Normal 60 2 3 2" xfId="2368" xr:uid="{00000000-0005-0000-0000-000052090000}"/>
    <cellStyle name="Normal 60 2 3 2 2" xfId="3207" xr:uid="{00000000-0005-0000-0000-0000990C0000}"/>
    <cellStyle name="Normal 60 2 3 2 2 2" xfId="4896" xr:uid="{00000000-0005-0000-0000-000033130000}"/>
    <cellStyle name="Normal 60 2 3 2 2 2 2" xfId="14968" xr:uid="{00000000-0005-0000-0000-00008C3A0000}"/>
    <cellStyle name="Normal 60 2 3 2 2 2 2 3" xfId="30064" xr:uid="{00000000-0005-0000-0000-000086750000}"/>
    <cellStyle name="Normal 60 2 3 2 2 2 3" xfId="9948" xr:uid="{00000000-0005-0000-0000-0000F0260000}"/>
    <cellStyle name="Normal 60 2 3 2 2 2 3 3" xfId="25047" xr:uid="{00000000-0005-0000-0000-0000ED610000}"/>
    <cellStyle name="Normal 60 2 3 2 2 2 5" xfId="20034" xr:uid="{00000000-0005-0000-0000-0000584E0000}"/>
    <cellStyle name="Normal 60 2 3 2 2 3" xfId="6587" xr:uid="{00000000-0005-0000-0000-0000CF190000}"/>
    <cellStyle name="Normal 60 2 3 2 2 3 2" xfId="16639" xr:uid="{00000000-0005-0000-0000-000013410000}"/>
    <cellStyle name="Normal 60 2 3 2 2 3 3" xfId="11619" xr:uid="{00000000-0005-0000-0000-0000772D0000}"/>
    <cellStyle name="Normal 60 2 3 2 2 3 3 3" xfId="26718" xr:uid="{00000000-0005-0000-0000-000074680000}"/>
    <cellStyle name="Normal 60 2 3 2 2 3 5" xfId="21705" xr:uid="{00000000-0005-0000-0000-0000DF540000}"/>
    <cellStyle name="Normal 60 2 3 2 2 4" xfId="13297" xr:uid="{00000000-0005-0000-0000-000005340000}"/>
    <cellStyle name="Normal 60 2 3 2 2 4 3" xfId="28393" xr:uid="{00000000-0005-0000-0000-0000FF6E0000}"/>
    <cellStyle name="Normal 60 2 3 2 2 5" xfId="8276" xr:uid="{00000000-0005-0000-0000-000068200000}"/>
    <cellStyle name="Normal 60 2 3 2 2 5 3" xfId="23376" xr:uid="{00000000-0005-0000-0000-0000665B0000}"/>
    <cellStyle name="Normal 60 2 3 2 2 7" xfId="18363" xr:uid="{00000000-0005-0000-0000-0000D1470000}"/>
    <cellStyle name="Normal 60 2 3 2 3" xfId="4059" xr:uid="{00000000-0005-0000-0000-0000EE0F0000}"/>
    <cellStyle name="Normal 60 2 3 2 3 2" xfId="14132" xr:uid="{00000000-0005-0000-0000-000048370000}"/>
    <cellStyle name="Normal 60 2 3 2 3 2 3" xfId="29228" xr:uid="{00000000-0005-0000-0000-000042720000}"/>
    <cellStyle name="Normal 60 2 3 2 3 3" xfId="9112" xr:uid="{00000000-0005-0000-0000-0000AC230000}"/>
    <cellStyle name="Normal 60 2 3 2 3 3 3" xfId="24211" xr:uid="{00000000-0005-0000-0000-0000A95E0000}"/>
    <cellStyle name="Normal 60 2 3 2 3 5" xfId="19198" xr:uid="{00000000-0005-0000-0000-0000144B0000}"/>
    <cellStyle name="Normal 60 2 3 2 4" xfId="5751" xr:uid="{00000000-0005-0000-0000-00008B160000}"/>
    <cellStyle name="Normal 60 2 3 2 4 2" xfId="15803" xr:uid="{00000000-0005-0000-0000-0000CF3D0000}"/>
    <cellStyle name="Normal 60 2 3 2 4 2 3" xfId="30899" xr:uid="{00000000-0005-0000-0000-0000C9780000}"/>
    <cellStyle name="Normal 60 2 3 2 4 3" xfId="10783" xr:uid="{00000000-0005-0000-0000-0000332A0000}"/>
    <cellStyle name="Normal 60 2 3 2 4 3 3" xfId="25882" xr:uid="{00000000-0005-0000-0000-000030650000}"/>
    <cellStyle name="Normal 60 2 3 2 4 5" xfId="20869" xr:uid="{00000000-0005-0000-0000-00009B510000}"/>
    <cellStyle name="Normal 60 2 3 2 5" xfId="12461" xr:uid="{00000000-0005-0000-0000-0000C1300000}"/>
    <cellStyle name="Normal 60 2 3 2 5 3" xfId="27557" xr:uid="{00000000-0005-0000-0000-0000BB6B0000}"/>
    <cellStyle name="Normal 60 2 3 2 6" xfId="7440" xr:uid="{00000000-0005-0000-0000-0000241D0000}"/>
    <cellStyle name="Normal 60 2 3 2 6 3" xfId="22540" xr:uid="{00000000-0005-0000-0000-000022580000}"/>
    <cellStyle name="Normal 60 2 3 2 8" xfId="17527" xr:uid="{00000000-0005-0000-0000-00008D440000}"/>
    <cellStyle name="Normal 60 2 3 3" xfId="2789" xr:uid="{00000000-0005-0000-0000-0000F70A0000}"/>
    <cellStyle name="Normal 60 2 3 3 2" xfId="4478" xr:uid="{00000000-0005-0000-0000-000091110000}"/>
    <cellStyle name="Normal 60 2 3 3 2 2" xfId="14550" xr:uid="{00000000-0005-0000-0000-0000EA380000}"/>
    <cellStyle name="Normal 60 2 3 3 2 2 3" xfId="29646" xr:uid="{00000000-0005-0000-0000-0000E4730000}"/>
    <cellStyle name="Normal 60 2 3 3 2 3" xfId="9530" xr:uid="{00000000-0005-0000-0000-00004E250000}"/>
    <cellStyle name="Normal 60 2 3 3 2 3 3" xfId="24629" xr:uid="{00000000-0005-0000-0000-00004B600000}"/>
    <cellStyle name="Normal 60 2 3 3 2 5" xfId="19616" xr:uid="{00000000-0005-0000-0000-0000B64C0000}"/>
    <cellStyle name="Normal 60 2 3 3 3" xfId="6169" xr:uid="{00000000-0005-0000-0000-00002D180000}"/>
    <cellStyle name="Normal 60 2 3 3 3 2" xfId="16221" xr:uid="{00000000-0005-0000-0000-0000713F0000}"/>
    <cellStyle name="Normal 60 2 3 3 3 3" xfId="11201" xr:uid="{00000000-0005-0000-0000-0000D52B0000}"/>
    <cellStyle name="Normal 60 2 3 3 3 3 3" xfId="26300" xr:uid="{00000000-0005-0000-0000-0000D2660000}"/>
    <cellStyle name="Normal 60 2 3 3 3 5" xfId="21287" xr:uid="{00000000-0005-0000-0000-00003D530000}"/>
    <cellStyle name="Normal 60 2 3 3 4" xfId="12879" xr:uid="{00000000-0005-0000-0000-000063320000}"/>
    <cellStyle name="Normal 60 2 3 3 4 3" xfId="27975" xr:uid="{00000000-0005-0000-0000-00005D6D0000}"/>
    <cellStyle name="Normal 60 2 3 3 5" xfId="7858" xr:uid="{00000000-0005-0000-0000-0000C61E0000}"/>
    <cellStyle name="Normal 60 2 3 3 5 3" xfId="22958" xr:uid="{00000000-0005-0000-0000-0000C4590000}"/>
    <cellStyle name="Normal 60 2 3 3 7" xfId="17945" xr:uid="{00000000-0005-0000-0000-00002F460000}"/>
    <cellStyle name="Normal 60 2 3 4" xfId="3641" xr:uid="{00000000-0005-0000-0000-00004C0E0000}"/>
    <cellStyle name="Normal 60 2 3 4 2" xfId="13714" xr:uid="{00000000-0005-0000-0000-0000A6350000}"/>
    <cellStyle name="Normal 60 2 3 4 2 3" xfId="28810" xr:uid="{00000000-0005-0000-0000-0000A0700000}"/>
    <cellStyle name="Normal 60 2 3 4 3" xfId="8694" xr:uid="{00000000-0005-0000-0000-00000A220000}"/>
    <cellStyle name="Normal 60 2 3 4 3 3" xfId="23793" xr:uid="{00000000-0005-0000-0000-0000075D0000}"/>
    <cellStyle name="Normal 60 2 3 4 5" xfId="18780" xr:uid="{00000000-0005-0000-0000-000072490000}"/>
    <cellStyle name="Normal 60 2 3 5" xfId="5333" xr:uid="{00000000-0005-0000-0000-0000E9140000}"/>
    <cellStyle name="Normal 60 2 3 5 2" xfId="15385" xr:uid="{00000000-0005-0000-0000-00002D3C0000}"/>
    <cellStyle name="Normal 60 2 3 5 2 3" xfId="30481" xr:uid="{00000000-0005-0000-0000-000027770000}"/>
    <cellStyle name="Normal 60 2 3 5 3" xfId="10365" xr:uid="{00000000-0005-0000-0000-000091280000}"/>
    <cellStyle name="Normal 60 2 3 5 3 3" xfId="25464" xr:uid="{00000000-0005-0000-0000-00008E630000}"/>
    <cellStyle name="Normal 60 2 3 5 5" xfId="20451" xr:uid="{00000000-0005-0000-0000-0000F94F0000}"/>
    <cellStyle name="Normal 60 2 3 6" xfId="12043" xr:uid="{00000000-0005-0000-0000-00001F2F0000}"/>
    <cellStyle name="Normal 60 2 3 6 3" xfId="27139" xr:uid="{00000000-0005-0000-0000-0000196A0000}"/>
    <cellStyle name="Normal 60 2 3 7" xfId="7022" xr:uid="{00000000-0005-0000-0000-0000821B0000}"/>
    <cellStyle name="Normal 60 2 3 7 3" xfId="22122" xr:uid="{00000000-0005-0000-0000-000080560000}"/>
    <cellStyle name="Normal 60 2 3 9" xfId="17109" xr:uid="{00000000-0005-0000-0000-0000EB420000}"/>
    <cellStyle name="Normal 60 2 4" xfId="2160" xr:uid="{00000000-0005-0000-0000-000082080000}"/>
    <cellStyle name="Normal 60 2 4 2" xfId="2999" xr:uid="{00000000-0005-0000-0000-0000C90B0000}"/>
    <cellStyle name="Normal 60 2 4 2 2" xfId="4688" xr:uid="{00000000-0005-0000-0000-000063120000}"/>
    <cellStyle name="Normal 60 2 4 2 2 2" xfId="14760" xr:uid="{00000000-0005-0000-0000-0000BC390000}"/>
    <cellStyle name="Normal 60 2 4 2 2 2 3" xfId="29856" xr:uid="{00000000-0005-0000-0000-0000B6740000}"/>
    <cellStyle name="Normal 60 2 4 2 2 3" xfId="9740" xr:uid="{00000000-0005-0000-0000-000020260000}"/>
    <cellStyle name="Normal 60 2 4 2 2 3 3" xfId="24839" xr:uid="{00000000-0005-0000-0000-00001D610000}"/>
    <cellStyle name="Normal 60 2 4 2 2 5" xfId="19826" xr:uid="{00000000-0005-0000-0000-0000884D0000}"/>
    <cellStyle name="Normal 60 2 4 2 3" xfId="6379" xr:uid="{00000000-0005-0000-0000-0000FF180000}"/>
    <cellStyle name="Normal 60 2 4 2 3 2" xfId="16431" xr:uid="{00000000-0005-0000-0000-000043400000}"/>
    <cellStyle name="Normal 60 2 4 2 3 3" xfId="11411" xr:uid="{00000000-0005-0000-0000-0000A72C0000}"/>
    <cellStyle name="Normal 60 2 4 2 3 3 3" xfId="26510" xr:uid="{00000000-0005-0000-0000-0000A4670000}"/>
    <cellStyle name="Normal 60 2 4 2 3 5" xfId="21497" xr:uid="{00000000-0005-0000-0000-00000F540000}"/>
    <cellStyle name="Normal 60 2 4 2 4" xfId="13089" xr:uid="{00000000-0005-0000-0000-000035330000}"/>
    <cellStyle name="Normal 60 2 4 2 4 3" xfId="28185" xr:uid="{00000000-0005-0000-0000-00002F6E0000}"/>
    <cellStyle name="Normal 60 2 4 2 5" xfId="8068" xr:uid="{00000000-0005-0000-0000-0000981F0000}"/>
    <cellStyle name="Normal 60 2 4 2 5 3" xfId="23168" xr:uid="{00000000-0005-0000-0000-0000965A0000}"/>
    <cellStyle name="Normal 60 2 4 2 7" xfId="18155" xr:uid="{00000000-0005-0000-0000-000001470000}"/>
    <cellStyle name="Normal 60 2 4 3" xfId="3851" xr:uid="{00000000-0005-0000-0000-00001E0F0000}"/>
    <cellStyle name="Normal 60 2 4 3 2" xfId="13924" xr:uid="{00000000-0005-0000-0000-000078360000}"/>
    <cellStyle name="Normal 60 2 4 3 2 3" xfId="29020" xr:uid="{00000000-0005-0000-0000-000072710000}"/>
    <cellStyle name="Normal 60 2 4 3 3" xfId="8904" xr:uid="{00000000-0005-0000-0000-0000DC220000}"/>
    <cellStyle name="Normal 60 2 4 3 3 3" xfId="24003" xr:uid="{00000000-0005-0000-0000-0000D95D0000}"/>
    <cellStyle name="Normal 60 2 4 3 5" xfId="18990" xr:uid="{00000000-0005-0000-0000-0000444A0000}"/>
    <cellStyle name="Normal 60 2 4 4" xfId="5543" xr:uid="{00000000-0005-0000-0000-0000BB150000}"/>
    <cellStyle name="Normal 60 2 4 4 2" xfId="15595" xr:uid="{00000000-0005-0000-0000-0000FF3C0000}"/>
    <cellStyle name="Normal 60 2 4 4 2 3" xfId="30691" xr:uid="{00000000-0005-0000-0000-0000F9770000}"/>
    <cellStyle name="Normal 60 2 4 4 3" xfId="10575" xr:uid="{00000000-0005-0000-0000-000063290000}"/>
    <cellStyle name="Normal 60 2 4 4 3 3" xfId="25674" xr:uid="{00000000-0005-0000-0000-000060640000}"/>
    <cellStyle name="Normal 60 2 4 4 5" xfId="20661" xr:uid="{00000000-0005-0000-0000-0000CB500000}"/>
    <cellStyle name="Normal 60 2 4 5" xfId="12253" xr:uid="{00000000-0005-0000-0000-0000F12F0000}"/>
    <cellStyle name="Normal 60 2 4 5 3" xfId="27349" xr:uid="{00000000-0005-0000-0000-0000EB6A0000}"/>
    <cellStyle name="Normal 60 2 4 6" xfId="7232" xr:uid="{00000000-0005-0000-0000-0000541C0000}"/>
    <cellStyle name="Normal 60 2 4 6 3" xfId="22332" xr:uid="{00000000-0005-0000-0000-000052570000}"/>
    <cellStyle name="Normal 60 2 4 8" xfId="17319" xr:uid="{00000000-0005-0000-0000-0000BD430000}"/>
    <cellStyle name="Normal 60 2 5" xfId="2581" xr:uid="{00000000-0005-0000-0000-0000270A0000}"/>
    <cellStyle name="Normal 60 2 5 2" xfId="4270" xr:uid="{00000000-0005-0000-0000-0000C1100000}"/>
    <cellStyle name="Normal 60 2 5 2 2" xfId="14342" xr:uid="{00000000-0005-0000-0000-00001A380000}"/>
    <cellStyle name="Normal 60 2 5 2 2 3" xfId="29438" xr:uid="{00000000-0005-0000-0000-000014730000}"/>
    <cellStyle name="Normal 60 2 5 2 3" xfId="9322" xr:uid="{00000000-0005-0000-0000-00007E240000}"/>
    <cellStyle name="Normal 60 2 5 2 3 3" xfId="24421" xr:uid="{00000000-0005-0000-0000-00007B5F0000}"/>
    <cellStyle name="Normal 60 2 5 2 5" xfId="19408" xr:uid="{00000000-0005-0000-0000-0000E64B0000}"/>
    <cellStyle name="Normal 60 2 5 3" xfId="5961" xr:uid="{00000000-0005-0000-0000-00005D170000}"/>
    <cellStyle name="Normal 60 2 5 3 2" xfId="16013" xr:uid="{00000000-0005-0000-0000-0000A13E0000}"/>
    <cellStyle name="Normal 60 2 5 3 3" xfId="10993" xr:uid="{00000000-0005-0000-0000-0000052B0000}"/>
    <cellStyle name="Normal 60 2 5 3 3 3" xfId="26092" xr:uid="{00000000-0005-0000-0000-000002660000}"/>
    <cellStyle name="Normal 60 2 5 3 5" xfId="21079" xr:uid="{00000000-0005-0000-0000-00006D520000}"/>
    <cellStyle name="Normal 60 2 5 4" xfId="12671" xr:uid="{00000000-0005-0000-0000-000093310000}"/>
    <cellStyle name="Normal 60 2 5 4 3" xfId="27767" xr:uid="{00000000-0005-0000-0000-00008D6C0000}"/>
    <cellStyle name="Normal 60 2 5 5" xfId="7650" xr:uid="{00000000-0005-0000-0000-0000F61D0000}"/>
    <cellStyle name="Normal 60 2 5 5 3" xfId="22750" xr:uid="{00000000-0005-0000-0000-0000F4580000}"/>
    <cellStyle name="Normal 60 2 5 7" xfId="17737" xr:uid="{00000000-0005-0000-0000-00005F450000}"/>
    <cellStyle name="Normal 60 2 6" xfId="3433" xr:uid="{00000000-0005-0000-0000-00007C0D0000}"/>
    <cellStyle name="Normal 60 2 6 2" xfId="13506" xr:uid="{00000000-0005-0000-0000-0000D6340000}"/>
    <cellStyle name="Normal 60 2 6 2 3" xfId="28602" xr:uid="{00000000-0005-0000-0000-0000D06F0000}"/>
    <cellStyle name="Normal 60 2 6 3" xfId="8486" xr:uid="{00000000-0005-0000-0000-00003A210000}"/>
    <cellStyle name="Normal 60 2 6 3 3" xfId="23585" xr:uid="{00000000-0005-0000-0000-0000375C0000}"/>
    <cellStyle name="Normal 60 2 6 5" xfId="18572" xr:uid="{00000000-0005-0000-0000-0000A2480000}"/>
    <cellStyle name="Normal 60 2 7" xfId="5125" xr:uid="{00000000-0005-0000-0000-000019140000}"/>
    <cellStyle name="Normal 60 2 7 2" xfId="15177" xr:uid="{00000000-0005-0000-0000-00005D3B0000}"/>
    <cellStyle name="Normal 60 2 7 2 3" xfId="30273" xr:uid="{00000000-0005-0000-0000-000057760000}"/>
    <cellStyle name="Normal 60 2 7 3" xfId="10157" xr:uid="{00000000-0005-0000-0000-0000C1270000}"/>
    <cellStyle name="Normal 60 2 7 3 3" xfId="25256" xr:uid="{00000000-0005-0000-0000-0000BE620000}"/>
    <cellStyle name="Normal 60 2 7 5" xfId="20243" xr:uid="{00000000-0005-0000-0000-0000294F0000}"/>
    <cellStyle name="Normal 60 2 8" xfId="11835" xr:uid="{00000000-0005-0000-0000-00004F2E0000}"/>
    <cellStyle name="Normal 60 2 8 3" xfId="26931" xr:uid="{00000000-0005-0000-0000-000049690000}"/>
    <cellStyle name="Normal 60 2 9" xfId="6814" xr:uid="{00000000-0005-0000-0000-0000B21A0000}"/>
    <cellStyle name="Normal 60 2 9 3" xfId="21914" xr:uid="{00000000-0005-0000-0000-0000B0550000}"/>
    <cellStyle name="Normal 60 3" xfId="1780" xr:uid="{00000000-0005-0000-0000-000006070000}"/>
    <cellStyle name="Normal 60 3 10" xfId="16953" xr:uid="{00000000-0005-0000-0000-00004F420000}"/>
    <cellStyle name="Normal 60 3 2" xfId="1999" xr:uid="{00000000-0005-0000-0000-0000E1070000}"/>
    <cellStyle name="Normal 60 3 2 2" xfId="2420" xr:uid="{00000000-0005-0000-0000-000086090000}"/>
    <cellStyle name="Normal 60 3 2 2 2" xfId="3259" xr:uid="{00000000-0005-0000-0000-0000CD0C0000}"/>
    <cellStyle name="Normal 60 3 2 2 2 2" xfId="4948" xr:uid="{00000000-0005-0000-0000-000067130000}"/>
    <cellStyle name="Normal 60 3 2 2 2 2 2" xfId="15020" xr:uid="{00000000-0005-0000-0000-0000C03A0000}"/>
    <cellStyle name="Normal 60 3 2 2 2 2 2 3" xfId="30116" xr:uid="{00000000-0005-0000-0000-0000BA750000}"/>
    <cellStyle name="Normal 60 3 2 2 2 2 3" xfId="10000" xr:uid="{00000000-0005-0000-0000-000024270000}"/>
    <cellStyle name="Normal 60 3 2 2 2 2 3 3" xfId="25099" xr:uid="{00000000-0005-0000-0000-000021620000}"/>
    <cellStyle name="Normal 60 3 2 2 2 2 5" xfId="20086" xr:uid="{00000000-0005-0000-0000-00008C4E0000}"/>
    <cellStyle name="Normal 60 3 2 2 2 3" xfId="6639" xr:uid="{00000000-0005-0000-0000-0000031A0000}"/>
    <cellStyle name="Normal 60 3 2 2 2 3 2" xfId="16691" xr:uid="{00000000-0005-0000-0000-000047410000}"/>
    <cellStyle name="Normal 60 3 2 2 2 3 3" xfId="11671" xr:uid="{00000000-0005-0000-0000-0000AB2D0000}"/>
    <cellStyle name="Normal 60 3 2 2 2 3 3 3" xfId="26770" xr:uid="{00000000-0005-0000-0000-0000A8680000}"/>
    <cellStyle name="Normal 60 3 2 2 2 3 5" xfId="21757" xr:uid="{00000000-0005-0000-0000-000013550000}"/>
    <cellStyle name="Normal 60 3 2 2 2 4" xfId="13349" xr:uid="{00000000-0005-0000-0000-000039340000}"/>
    <cellStyle name="Normal 60 3 2 2 2 4 3" xfId="28445" xr:uid="{00000000-0005-0000-0000-0000336F0000}"/>
    <cellStyle name="Normal 60 3 2 2 2 5" xfId="8328" xr:uid="{00000000-0005-0000-0000-00009C200000}"/>
    <cellStyle name="Normal 60 3 2 2 2 5 3" xfId="23428" xr:uid="{00000000-0005-0000-0000-00009A5B0000}"/>
    <cellStyle name="Normal 60 3 2 2 2 7" xfId="18415" xr:uid="{00000000-0005-0000-0000-000005480000}"/>
    <cellStyle name="Normal 60 3 2 2 3" xfId="4111" xr:uid="{00000000-0005-0000-0000-000022100000}"/>
    <cellStyle name="Normal 60 3 2 2 3 2" xfId="14184" xr:uid="{00000000-0005-0000-0000-00007C370000}"/>
    <cellStyle name="Normal 60 3 2 2 3 2 3" xfId="29280" xr:uid="{00000000-0005-0000-0000-000076720000}"/>
    <cellStyle name="Normal 60 3 2 2 3 3" xfId="9164" xr:uid="{00000000-0005-0000-0000-0000E0230000}"/>
    <cellStyle name="Normal 60 3 2 2 3 3 3" xfId="24263" xr:uid="{00000000-0005-0000-0000-0000DD5E0000}"/>
    <cellStyle name="Normal 60 3 2 2 3 5" xfId="19250" xr:uid="{00000000-0005-0000-0000-0000484B0000}"/>
    <cellStyle name="Normal 60 3 2 2 4" xfId="5803" xr:uid="{00000000-0005-0000-0000-0000BF160000}"/>
    <cellStyle name="Normal 60 3 2 2 4 2" xfId="15855" xr:uid="{00000000-0005-0000-0000-0000033E0000}"/>
    <cellStyle name="Normal 60 3 2 2 4 3" xfId="10835" xr:uid="{00000000-0005-0000-0000-0000672A0000}"/>
    <cellStyle name="Normal 60 3 2 2 4 3 3" xfId="25934" xr:uid="{00000000-0005-0000-0000-000064650000}"/>
    <cellStyle name="Normal 60 3 2 2 4 5" xfId="20921" xr:uid="{00000000-0005-0000-0000-0000CF510000}"/>
    <cellStyle name="Normal 60 3 2 2 5" xfId="12513" xr:uid="{00000000-0005-0000-0000-0000F5300000}"/>
    <cellStyle name="Normal 60 3 2 2 5 3" xfId="27609" xr:uid="{00000000-0005-0000-0000-0000EF6B0000}"/>
    <cellStyle name="Normal 60 3 2 2 6" xfId="7492" xr:uid="{00000000-0005-0000-0000-0000581D0000}"/>
    <cellStyle name="Normal 60 3 2 2 6 3" xfId="22592" xr:uid="{00000000-0005-0000-0000-000056580000}"/>
    <cellStyle name="Normal 60 3 2 2 8" xfId="17579" xr:uid="{00000000-0005-0000-0000-0000C1440000}"/>
    <cellStyle name="Normal 60 3 2 3" xfId="2841" xr:uid="{00000000-0005-0000-0000-00002B0B0000}"/>
    <cellStyle name="Normal 60 3 2 3 2" xfId="4530" xr:uid="{00000000-0005-0000-0000-0000C5110000}"/>
    <cellStyle name="Normal 60 3 2 3 2 2" xfId="14602" xr:uid="{00000000-0005-0000-0000-00001E390000}"/>
    <cellStyle name="Normal 60 3 2 3 2 2 3" xfId="29698" xr:uid="{00000000-0005-0000-0000-000018740000}"/>
    <cellStyle name="Normal 60 3 2 3 2 3" xfId="9582" xr:uid="{00000000-0005-0000-0000-000082250000}"/>
    <cellStyle name="Normal 60 3 2 3 2 3 3" xfId="24681" xr:uid="{00000000-0005-0000-0000-00007F600000}"/>
    <cellStyle name="Normal 60 3 2 3 2 5" xfId="19668" xr:uid="{00000000-0005-0000-0000-0000EA4C0000}"/>
    <cellStyle name="Normal 60 3 2 3 3" xfId="6221" xr:uid="{00000000-0005-0000-0000-000061180000}"/>
    <cellStyle name="Normal 60 3 2 3 3 2" xfId="16273" xr:uid="{00000000-0005-0000-0000-0000A53F0000}"/>
    <cellStyle name="Normal 60 3 2 3 3 3" xfId="11253" xr:uid="{00000000-0005-0000-0000-0000092C0000}"/>
    <cellStyle name="Normal 60 3 2 3 3 3 3" xfId="26352" xr:uid="{00000000-0005-0000-0000-000006670000}"/>
    <cellStyle name="Normal 60 3 2 3 3 5" xfId="21339" xr:uid="{00000000-0005-0000-0000-000071530000}"/>
    <cellStyle name="Normal 60 3 2 3 4" xfId="12931" xr:uid="{00000000-0005-0000-0000-000097320000}"/>
    <cellStyle name="Normal 60 3 2 3 4 3" xfId="28027" xr:uid="{00000000-0005-0000-0000-0000916D0000}"/>
    <cellStyle name="Normal 60 3 2 3 5" xfId="7910" xr:uid="{00000000-0005-0000-0000-0000FA1E0000}"/>
    <cellStyle name="Normal 60 3 2 3 5 3" xfId="23010" xr:uid="{00000000-0005-0000-0000-0000F8590000}"/>
    <cellStyle name="Normal 60 3 2 3 7" xfId="17997" xr:uid="{00000000-0005-0000-0000-000063460000}"/>
    <cellStyle name="Normal 60 3 2 4" xfId="3693" xr:uid="{00000000-0005-0000-0000-0000800E0000}"/>
    <cellStyle name="Normal 60 3 2 4 2" xfId="13766" xr:uid="{00000000-0005-0000-0000-0000DA350000}"/>
    <cellStyle name="Normal 60 3 2 4 2 3" xfId="28862" xr:uid="{00000000-0005-0000-0000-0000D4700000}"/>
    <cellStyle name="Normal 60 3 2 4 3" xfId="8746" xr:uid="{00000000-0005-0000-0000-00003E220000}"/>
    <cellStyle name="Normal 60 3 2 4 3 3" xfId="23845" xr:uid="{00000000-0005-0000-0000-00003B5D0000}"/>
    <cellStyle name="Normal 60 3 2 4 5" xfId="18832" xr:uid="{00000000-0005-0000-0000-0000A6490000}"/>
    <cellStyle name="Normal 60 3 2 5" xfId="5385" xr:uid="{00000000-0005-0000-0000-00001D150000}"/>
    <cellStyle name="Normal 60 3 2 5 2" xfId="15437" xr:uid="{00000000-0005-0000-0000-0000613C0000}"/>
    <cellStyle name="Normal 60 3 2 5 2 3" xfId="30533" xr:uid="{00000000-0005-0000-0000-00005B770000}"/>
    <cellStyle name="Normal 60 3 2 5 3" xfId="10417" xr:uid="{00000000-0005-0000-0000-0000C5280000}"/>
    <cellStyle name="Normal 60 3 2 5 3 3" xfId="25516" xr:uid="{00000000-0005-0000-0000-0000C2630000}"/>
    <cellStyle name="Normal 60 3 2 5 5" xfId="20503" xr:uid="{00000000-0005-0000-0000-00002D500000}"/>
    <cellStyle name="Normal 60 3 2 6" xfId="12095" xr:uid="{00000000-0005-0000-0000-0000532F0000}"/>
    <cellStyle name="Normal 60 3 2 6 3" xfId="27191" xr:uid="{00000000-0005-0000-0000-00004D6A0000}"/>
    <cellStyle name="Normal 60 3 2 7" xfId="7074" xr:uid="{00000000-0005-0000-0000-0000B61B0000}"/>
    <cellStyle name="Normal 60 3 2 7 3" xfId="22174" xr:uid="{00000000-0005-0000-0000-0000B4560000}"/>
    <cellStyle name="Normal 60 3 2 9" xfId="17161" xr:uid="{00000000-0005-0000-0000-00001F430000}"/>
    <cellStyle name="Normal 60 3 3" xfId="2212" xr:uid="{00000000-0005-0000-0000-0000B6080000}"/>
    <cellStyle name="Normal 60 3 3 2" xfId="3051" xr:uid="{00000000-0005-0000-0000-0000FD0B0000}"/>
    <cellStyle name="Normal 60 3 3 2 2" xfId="4740" xr:uid="{00000000-0005-0000-0000-000097120000}"/>
    <cellStyle name="Normal 60 3 3 2 2 2" xfId="14812" xr:uid="{00000000-0005-0000-0000-0000F0390000}"/>
    <cellStyle name="Normal 60 3 3 2 2 2 3" xfId="29908" xr:uid="{00000000-0005-0000-0000-0000EA740000}"/>
    <cellStyle name="Normal 60 3 3 2 2 3" xfId="9792" xr:uid="{00000000-0005-0000-0000-000054260000}"/>
    <cellStyle name="Normal 60 3 3 2 2 3 3" xfId="24891" xr:uid="{00000000-0005-0000-0000-000051610000}"/>
    <cellStyle name="Normal 60 3 3 2 2 5" xfId="19878" xr:uid="{00000000-0005-0000-0000-0000BC4D0000}"/>
    <cellStyle name="Normal 60 3 3 2 3" xfId="6431" xr:uid="{00000000-0005-0000-0000-000033190000}"/>
    <cellStyle name="Normal 60 3 3 2 3 2" xfId="16483" xr:uid="{00000000-0005-0000-0000-000077400000}"/>
    <cellStyle name="Normal 60 3 3 2 3 3" xfId="11463" xr:uid="{00000000-0005-0000-0000-0000DB2C0000}"/>
    <cellStyle name="Normal 60 3 3 2 3 3 3" xfId="26562" xr:uid="{00000000-0005-0000-0000-0000D8670000}"/>
    <cellStyle name="Normal 60 3 3 2 3 5" xfId="21549" xr:uid="{00000000-0005-0000-0000-000043540000}"/>
    <cellStyle name="Normal 60 3 3 2 4" xfId="13141" xr:uid="{00000000-0005-0000-0000-000069330000}"/>
    <cellStyle name="Normal 60 3 3 2 4 3" xfId="28237" xr:uid="{00000000-0005-0000-0000-0000636E0000}"/>
    <cellStyle name="Normal 60 3 3 2 5" xfId="8120" xr:uid="{00000000-0005-0000-0000-0000CC1F0000}"/>
    <cellStyle name="Normal 60 3 3 2 5 3" xfId="23220" xr:uid="{00000000-0005-0000-0000-0000CA5A0000}"/>
    <cellStyle name="Normal 60 3 3 2 7" xfId="18207" xr:uid="{00000000-0005-0000-0000-000035470000}"/>
    <cellStyle name="Normal 60 3 3 3" xfId="3903" xr:uid="{00000000-0005-0000-0000-0000520F0000}"/>
    <cellStyle name="Normal 60 3 3 3 2" xfId="13976" xr:uid="{00000000-0005-0000-0000-0000AC360000}"/>
    <cellStyle name="Normal 60 3 3 3 2 3" xfId="29072" xr:uid="{00000000-0005-0000-0000-0000A6710000}"/>
    <cellStyle name="Normal 60 3 3 3 3" xfId="8956" xr:uid="{00000000-0005-0000-0000-000010230000}"/>
    <cellStyle name="Normal 60 3 3 3 3 3" xfId="24055" xr:uid="{00000000-0005-0000-0000-00000D5E0000}"/>
    <cellStyle name="Normal 60 3 3 3 5" xfId="19042" xr:uid="{00000000-0005-0000-0000-0000784A0000}"/>
    <cellStyle name="Normal 60 3 3 4" xfId="5595" xr:uid="{00000000-0005-0000-0000-0000EF150000}"/>
    <cellStyle name="Normal 60 3 3 4 2" xfId="15647" xr:uid="{00000000-0005-0000-0000-0000333D0000}"/>
    <cellStyle name="Normal 60 3 3 4 2 3" xfId="30743" xr:uid="{00000000-0005-0000-0000-00002D780000}"/>
    <cellStyle name="Normal 60 3 3 4 3" xfId="10627" xr:uid="{00000000-0005-0000-0000-000097290000}"/>
    <cellStyle name="Normal 60 3 3 4 3 3" xfId="25726" xr:uid="{00000000-0005-0000-0000-000094640000}"/>
    <cellStyle name="Normal 60 3 3 4 5" xfId="20713" xr:uid="{00000000-0005-0000-0000-0000FF500000}"/>
    <cellStyle name="Normal 60 3 3 5" xfId="12305" xr:uid="{00000000-0005-0000-0000-000025300000}"/>
    <cellStyle name="Normal 60 3 3 5 3" xfId="27401" xr:uid="{00000000-0005-0000-0000-00001F6B0000}"/>
    <cellStyle name="Normal 60 3 3 6" xfId="7284" xr:uid="{00000000-0005-0000-0000-0000881C0000}"/>
    <cellStyle name="Normal 60 3 3 6 3" xfId="22384" xr:uid="{00000000-0005-0000-0000-000086570000}"/>
    <cellStyle name="Normal 60 3 3 8" xfId="17371" xr:uid="{00000000-0005-0000-0000-0000F1430000}"/>
    <cellStyle name="Normal 60 3 4" xfId="2633" xr:uid="{00000000-0005-0000-0000-00005B0A0000}"/>
    <cellStyle name="Normal 60 3 4 2" xfId="4322" xr:uid="{00000000-0005-0000-0000-0000F5100000}"/>
    <cellStyle name="Normal 60 3 4 2 2" xfId="14394" xr:uid="{00000000-0005-0000-0000-00004E380000}"/>
    <cellStyle name="Normal 60 3 4 2 2 3" xfId="29490" xr:uid="{00000000-0005-0000-0000-000048730000}"/>
    <cellStyle name="Normal 60 3 4 2 3" xfId="9374" xr:uid="{00000000-0005-0000-0000-0000B2240000}"/>
    <cellStyle name="Normal 60 3 4 2 3 3" xfId="24473" xr:uid="{00000000-0005-0000-0000-0000AF5F0000}"/>
    <cellStyle name="Normal 60 3 4 2 5" xfId="19460" xr:uid="{00000000-0005-0000-0000-00001A4C0000}"/>
    <cellStyle name="Normal 60 3 4 3" xfId="6013" xr:uid="{00000000-0005-0000-0000-000091170000}"/>
    <cellStyle name="Normal 60 3 4 3 2" xfId="16065" xr:uid="{00000000-0005-0000-0000-0000D53E0000}"/>
    <cellStyle name="Normal 60 3 4 3 3" xfId="11045" xr:uid="{00000000-0005-0000-0000-0000392B0000}"/>
    <cellStyle name="Normal 60 3 4 3 3 3" xfId="26144" xr:uid="{00000000-0005-0000-0000-000036660000}"/>
    <cellStyle name="Normal 60 3 4 3 5" xfId="21131" xr:uid="{00000000-0005-0000-0000-0000A1520000}"/>
    <cellStyle name="Normal 60 3 4 4" xfId="12723" xr:uid="{00000000-0005-0000-0000-0000C7310000}"/>
    <cellStyle name="Normal 60 3 4 4 3" xfId="27819" xr:uid="{00000000-0005-0000-0000-0000C16C0000}"/>
    <cellStyle name="Normal 60 3 4 5" xfId="7702" xr:uid="{00000000-0005-0000-0000-00002A1E0000}"/>
    <cellStyle name="Normal 60 3 4 5 3" xfId="22802" xr:uid="{00000000-0005-0000-0000-000028590000}"/>
    <cellStyle name="Normal 60 3 4 7" xfId="17789" xr:uid="{00000000-0005-0000-0000-000093450000}"/>
    <cellStyle name="Normal 60 3 5" xfId="3485" xr:uid="{00000000-0005-0000-0000-0000B00D0000}"/>
    <cellStyle name="Normal 60 3 5 2" xfId="13558" xr:uid="{00000000-0005-0000-0000-00000A350000}"/>
    <cellStyle name="Normal 60 3 5 2 3" xfId="28654" xr:uid="{00000000-0005-0000-0000-000004700000}"/>
    <cellStyle name="Normal 60 3 5 3" xfId="8538" xr:uid="{00000000-0005-0000-0000-00006E210000}"/>
    <cellStyle name="Normal 60 3 5 3 3" xfId="23637" xr:uid="{00000000-0005-0000-0000-00006B5C0000}"/>
    <cellStyle name="Normal 60 3 5 5" xfId="18624" xr:uid="{00000000-0005-0000-0000-0000D6480000}"/>
    <cellStyle name="Normal 60 3 6" xfId="5177" xr:uid="{00000000-0005-0000-0000-00004D140000}"/>
    <cellStyle name="Normal 60 3 6 2" xfId="15229" xr:uid="{00000000-0005-0000-0000-0000913B0000}"/>
    <cellStyle name="Normal 60 3 6 2 3" xfId="30325" xr:uid="{00000000-0005-0000-0000-00008B760000}"/>
    <cellStyle name="Normal 60 3 6 3" xfId="10209" xr:uid="{00000000-0005-0000-0000-0000F5270000}"/>
    <cellStyle name="Normal 60 3 6 3 3" xfId="25308" xr:uid="{00000000-0005-0000-0000-0000F2620000}"/>
    <cellStyle name="Normal 60 3 6 5" xfId="20295" xr:uid="{00000000-0005-0000-0000-00005D4F0000}"/>
    <cellStyle name="Normal 60 3 7" xfId="11887" xr:uid="{00000000-0005-0000-0000-0000832E0000}"/>
    <cellStyle name="Normal 60 3 7 3" xfId="26983" xr:uid="{00000000-0005-0000-0000-00007D690000}"/>
    <cellStyle name="Normal 60 3 8" xfId="6866" xr:uid="{00000000-0005-0000-0000-0000E61A0000}"/>
    <cellStyle name="Normal 60 3 8 3" xfId="21966" xr:uid="{00000000-0005-0000-0000-0000E4550000}"/>
    <cellStyle name="Normal 60 4" xfId="1893" xr:uid="{00000000-0005-0000-0000-000077070000}"/>
    <cellStyle name="Normal 60 4 2" xfId="2316" xr:uid="{00000000-0005-0000-0000-00001E090000}"/>
    <cellStyle name="Normal 60 4 2 2" xfId="3155" xr:uid="{00000000-0005-0000-0000-0000650C0000}"/>
    <cellStyle name="Normal 60 4 2 2 2" xfId="4844" xr:uid="{00000000-0005-0000-0000-0000FF120000}"/>
    <cellStyle name="Normal 60 4 2 2 2 2" xfId="14916" xr:uid="{00000000-0005-0000-0000-0000583A0000}"/>
    <cellStyle name="Normal 60 4 2 2 2 2 3" xfId="30012" xr:uid="{00000000-0005-0000-0000-000052750000}"/>
    <cellStyle name="Normal 60 4 2 2 2 3" xfId="9896" xr:uid="{00000000-0005-0000-0000-0000BC260000}"/>
    <cellStyle name="Normal 60 4 2 2 2 3 3" xfId="24995" xr:uid="{00000000-0005-0000-0000-0000B9610000}"/>
    <cellStyle name="Normal 60 4 2 2 2 5" xfId="19982" xr:uid="{00000000-0005-0000-0000-0000244E0000}"/>
    <cellStyle name="Normal 60 4 2 2 3" xfId="6535" xr:uid="{00000000-0005-0000-0000-00009B190000}"/>
    <cellStyle name="Normal 60 4 2 2 3 2" xfId="16587" xr:uid="{00000000-0005-0000-0000-0000DF400000}"/>
    <cellStyle name="Normal 60 4 2 2 3 3" xfId="11567" xr:uid="{00000000-0005-0000-0000-0000432D0000}"/>
    <cellStyle name="Normal 60 4 2 2 3 3 3" xfId="26666" xr:uid="{00000000-0005-0000-0000-000040680000}"/>
    <cellStyle name="Normal 60 4 2 2 3 5" xfId="21653" xr:uid="{00000000-0005-0000-0000-0000AB540000}"/>
    <cellStyle name="Normal 60 4 2 2 4" xfId="13245" xr:uid="{00000000-0005-0000-0000-0000D1330000}"/>
    <cellStyle name="Normal 60 4 2 2 4 3" xfId="28341" xr:uid="{00000000-0005-0000-0000-0000CB6E0000}"/>
    <cellStyle name="Normal 60 4 2 2 5" xfId="8224" xr:uid="{00000000-0005-0000-0000-000034200000}"/>
    <cellStyle name="Normal 60 4 2 2 5 3" xfId="23324" xr:uid="{00000000-0005-0000-0000-0000325B0000}"/>
    <cellStyle name="Normal 60 4 2 2 7" xfId="18311" xr:uid="{00000000-0005-0000-0000-00009D470000}"/>
    <cellStyle name="Normal 60 4 2 3" xfId="4007" xr:uid="{00000000-0005-0000-0000-0000BA0F0000}"/>
    <cellStyle name="Normal 60 4 2 3 2" xfId="14080" xr:uid="{00000000-0005-0000-0000-000014370000}"/>
    <cellStyle name="Normal 60 4 2 3 2 3" xfId="29176" xr:uid="{00000000-0005-0000-0000-00000E720000}"/>
    <cellStyle name="Normal 60 4 2 3 3" xfId="9060" xr:uid="{00000000-0005-0000-0000-000078230000}"/>
    <cellStyle name="Normal 60 4 2 3 3 3" xfId="24159" xr:uid="{00000000-0005-0000-0000-0000755E0000}"/>
    <cellStyle name="Normal 60 4 2 3 5" xfId="19146" xr:uid="{00000000-0005-0000-0000-0000E04A0000}"/>
    <cellStyle name="Normal 60 4 2 4" xfId="5699" xr:uid="{00000000-0005-0000-0000-000057160000}"/>
    <cellStyle name="Normal 60 4 2 4 2" xfId="15751" xr:uid="{00000000-0005-0000-0000-00009B3D0000}"/>
    <cellStyle name="Normal 60 4 2 4 2 3" xfId="30847" xr:uid="{00000000-0005-0000-0000-000095780000}"/>
    <cellStyle name="Normal 60 4 2 4 3" xfId="10731" xr:uid="{00000000-0005-0000-0000-0000FF290000}"/>
    <cellStyle name="Normal 60 4 2 4 3 3" xfId="25830" xr:uid="{00000000-0005-0000-0000-0000FC640000}"/>
    <cellStyle name="Normal 60 4 2 4 5" xfId="20817" xr:uid="{00000000-0005-0000-0000-000067510000}"/>
    <cellStyle name="Normal 60 4 2 5" xfId="12409" xr:uid="{00000000-0005-0000-0000-00008D300000}"/>
    <cellStyle name="Normal 60 4 2 5 3" xfId="27505" xr:uid="{00000000-0005-0000-0000-0000876B0000}"/>
    <cellStyle name="Normal 60 4 2 6" xfId="7388" xr:uid="{00000000-0005-0000-0000-0000F01C0000}"/>
    <cellStyle name="Normal 60 4 2 6 3" xfId="22488" xr:uid="{00000000-0005-0000-0000-0000EE570000}"/>
    <cellStyle name="Normal 60 4 2 8" xfId="17475" xr:uid="{00000000-0005-0000-0000-000059440000}"/>
    <cellStyle name="Normal 60 4 3" xfId="2737" xr:uid="{00000000-0005-0000-0000-0000C30A0000}"/>
    <cellStyle name="Normal 60 4 3 2" xfId="4426" xr:uid="{00000000-0005-0000-0000-00005D110000}"/>
    <cellStyle name="Normal 60 4 3 2 2" xfId="14498" xr:uid="{00000000-0005-0000-0000-0000B6380000}"/>
    <cellStyle name="Normal 60 4 3 2 2 3" xfId="29594" xr:uid="{00000000-0005-0000-0000-0000B0730000}"/>
    <cellStyle name="Normal 60 4 3 2 3" xfId="9478" xr:uid="{00000000-0005-0000-0000-00001A250000}"/>
    <cellStyle name="Normal 60 4 3 2 3 3" xfId="24577" xr:uid="{00000000-0005-0000-0000-000017600000}"/>
    <cellStyle name="Normal 60 4 3 2 5" xfId="19564" xr:uid="{00000000-0005-0000-0000-0000824C0000}"/>
    <cellStyle name="Normal 60 4 3 3" xfId="6117" xr:uid="{00000000-0005-0000-0000-0000F9170000}"/>
    <cellStyle name="Normal 60 4 3 3 2" xfId="16169" xr:uid="{00000000-0005-0000-0000-00003D3F0000}"/>
    <cellStyle name="Normal 60 4 3 3 3" xfId="11149" xr:uid="{00000000-0005-0000-0000-0000A12B0000}"/>
    <cellStyle name="Normal 60 4 3 3 3 3" xfId="26248" xr:uid="{00000000-0005-0000-0000-00009E660000}"/>
    <cellStyle name="Normal 60 4 3 3 5" xfId="21235" xr:uid="{00000000-0005-0000-0000-000009530000}"/>
    <cellStyle name="Normal 60 4 3 4" xfId="12827" xr:uid="{00000000-0005-0000-0000-00002F320000}"/>
    <cellStyle name="Normal 60 4 3 4 3" xfId="27923" xr:uid="{00000000-0005-0000-0000-0000296D0000}"/>
    <cellStyle name="Normal 60 4 3 5" xfId="7806" xr:uid="{00000000-0005-0000-0000-0000921E0000}"/>
    <cellStyle name="Normal 60 4 3 5 3" xfId="22906" xr:uid="{00000000-0005-0000-0000-000090590000}"/>
    <cellStyle name="Normal 60 4 3 7" xfId="17893" xr:uid="{00000000-0005-0000-0000-0000FB450000}"/>
    <cellStyle name="Normal 60 4 4" xfId="3589" xr:uid="{00000000-0005-0000-0000-0000180E0000}"/>
    <cellStyle name="Normal 60 4 4 2" xfId="13662" xr:uid="{00000000-0005-0000-0000-000072350000}"/>
    <cellStyle name="Normal 60 4 4 2 3" xfId="28758" xr:uid="{00000000-0005-0000-0000-00006C700000}"/>
    <cellStyle name="Normal 60 4 4 3" xfId="8642" xr:uid="{00000000-0005-0000-0000-0000D6210000}"/>
    <cellStyle name="Normal 60 4 4 3 3" xfId="23741" xr:uid="{00000000-0005-0000-0000-0000D35C0000}"/>
    <cellStyle name="Normal 60 4 4 5" xfId="18728" xr:uid="{00000000-0005-0000-0000-00003E490000}"/>
    <cellStyle name="Normal 60 4 5" xfId="5281" xr:uid="{00000000-0005-0000-0000-0000B5140000}"/>
    <cellStyle name="Normal 60 4 5 2" xfId="15333" xr:uid="{00000000-0005-0000-0000-0000F93B0000}"/>
    <cellStyle name="Normal 60 4 5 2 3" xfId="30429" xr:uid="{00000000-0005-0000-0000-0000F3760000}"/>
    <cellStyle name="Normal 60 4 5 3" xfId="10313" xr:uid="{00000000-0005-0000-0000-00005D280000}"/>
    <cellStyle name="Normal 60 4 5 3 3" xfId="25412" xr:uid="{00000000-0005-0000-0000-00005A630000}"/>
    <cellStyle name="Normal 60 4 5 5" xfId="20399" xr:uid="{00000000-0005-0000-0000-0000C54F0000}"/>
    <cellStyle name="Normal 60 4 6" xfId="11991" xr:uid="{00000000-0005-0000-0000-0000EB2E0000}"/>
    <cellStyle name="Normal 60 4 6 3" xfId="27087" xr:uid="{00000000-0005-0000-0000-0000E5690000}"/>
    <cellStyle name="Normal 60 4 7" xfId="6970" xr:uid="{00000000-0005-0000-0000-00004E1B0000}"/>
    <cellStyle name="Normal 60 4 7 3" xfId="22070" xr:uid="{00000000-0005-0000-0000-00004C560000}"/>
    <cellStyle name="Normal 60 4 9" xfId="17057" xr:uid="{00000000-0005-0000-0000-0000B7420000}"/>
    <cellStyle name="Normal 60 5" xfId="2106" xr:uid="{00000000-0005-0000-0000-00004C080000}"/>
    <cellStyle name="Normal 60 5 2" xfId="2947" xr:uid="{00000000-0005-0000-0000-0000950B0000}"/>
    <cellStyle name="Normal 60 5 2 2" xfId="4636" xr:uid="{00000000-0005-0000-0000-00002F120000}"/>
    <cellStyle name="Normal 60 5 2 2 2" xfId="14708" xr:uid="{00000000-0005-0000-0000-000088390000}"/>
    <cellStyle name="Normal 60 5 2 2 2 3" xfId="29804" xr:uid="{00000000-0005-0000-0000-000082740000}"/>
    <cellStyle name="Normal 60 5 2 2 3" xfId="9688" xr:uid="{00000000-0005-0000-0000-0000EC250000}"/>
    <cellStyle name="Normal 60 5 2 2 3 3" xfId="24787" xr:uid="{00000000-0005-0000-0000-0000E9600000}"/>
    <cellStyle name="Normal 60 5 2 2 5" xfId="19774" xr:uid="{00000000-0005-0000-0000-0000544D0000}"/>
    <cellStyle name="Normal 60 5 2 3" xfId="6327" xr:uid="{00000000-0005-0000-0000-0000CB180000}"/>
    <cellStyle name="Normal 60 5 2 3 2" xfId="16379" xr:uid="{00000000-0005-0000-0000-00000F400000}"/>
    <cellStyle name="Normal 60 5 2 3 3" xfId="11359" xr:uid="{00000000-0005-0000-0000-0000732C0000}"/>
    <cellStyle name="Normal 60 5 2 3 3 3" xfId="26458" xr:uid="{00000000-0005-0000-0000-000070670000}"/>
    <cellStyle name="Normal 60 5 2 3 5" xfId="21445" xr:uid="{00000000-0005-0000-0000-0000DB530000}"/>
    <cellStyle name="Normal 60 5 2 4" xfId="13037" xr:uid="{00000000-0005-0000-0000-000001330000}"/>
    <cellStyle name="Normal 60 5 2 4 3" xfId="28133" xr:uid="{00000000-0005-0000-0000-0000FB6D0000}"/>
    <cellStyle name="Normal 60 5 2 5" xfId="8016" xr:uid="{00000000-0005-0000-0000-0000641F0000}"/>
    <cellStyle name="Normal 60 5 2 5 3" xfId="23116" xr:uid="{00000000-0005-0000-0000-0000625A0000}"/>
    <cellStyle name="Normal 60 5 2 7" xfId="18103" xr:uid="{00000000-0005-0000-0000-0000CD460000}"/>
    <cellStyle name="Normal 60 5 3" xfId="3799" xr:uid="{00000000-0005-0000-0000-0000EA0E0000}"/>
    <cellStyle name="Normal 60 5 3 2" xfId="13872" xr:uid="{00000000-0005-0000-0000-000044360000}"/>
    <cellStyle name="Normal 60 5 3 2 3" xfId="28968" xr:uid="{00000000-0005-0000-0000-00003E710000}"/>
    <cellStyle name="Normal 60 5 3 3" xfId="8852" xr:uid="{00000000-0005-0000-0000-0000A8220000}"/>
    <cellStyle name="Normal 60 5 3 3 3" xfId="23951" xr:uid="{00000000-0005-0000-0000-0000A55D0000}"/>
    <cellStyle name="Normal 60 5 3 5" xfId="18938" xr:uid="{00000000-0005-0000-0000-0000104A0000}"/>
    <cellStyle name="Normal 60 5 4" xfId="5491" xr:uid="{00000000-0005-0000-0000-000087150000}"/>
    <cellStyle name="Normal 60 5 4 2" xfId="15543" xr:uid="{00000000-0005-0000-0000-0000CB3C0000}"/>
    <cellStyle name="Normal 60 5 4 2 3" xfId="30639" xr:uid="{00000000-0005-0000-0000-0000C5770000}"/>
    <cellStyle name="Normal 60 5 4 3" xfId="10523" xr:uid="{00000000-0005-0000-0000-00002F290000}"/>
    <cellStyle name="Normal 60 5 4 3 3" xfId="25622" xr:uid="{00000000-0005-0000-0000-00002C640000}"/>
    <cellStyle name="Normal 60 5 4 5" xfId="20609" xr:uid="{00000000-0005-0000-0000-000097500000}"/>
    <cellStyle name="Normal 60 5 5" xfId="12201" xr:uid="{00000000-0005-0000-0000-0000BD2F0000}"/>
    <cellStyle name="Normal 60 5 5 3" xfId="27297" xr:uid="{00000000-0005-0000-0000-0000B76A0000}"/>
    <cellStyle name="Normal 60 5 6" xfId="7180" xr:uid="{00000000-0005-0000-0000-0000201C0000}"/>
    <cellStyle name="Normal 60 5 6 3" xfId="22280" xr:uid="{00000000-0005-0000-0000-00001E570000}"/>
    <cellStyle name="Normal 60 5 8" xfId="17267" xr:uid="{00000000-0005-0000-0000-000089430000}"/>
    <cellStyle name="Normal 60 6" xfId="2527" xr:uid="{00000000-0005-0000-0000-0000F1090000}"/>
    <cellStyle name="Normal 60 6 2" xfId="4218" xr:uid="{00000000-0005-0000-0000-00008D100000}"/>
    <cellStyle name="Normal 60 6 2 2" xfId="14290" xr:uid="{00000000-0005-0000-0000-0000E6370000}"/>
    <cellStyle name="Normal 60 6 2 2 3" xfId="29386" xr:uid="{00000000-0005-0000-0000-0000E0720000}"/>
    <cellStyle name="Normal 60 6 2 3" xfId="9270" xr:uid="{00000000-0005-0000-0000-00004A240000}"/>
    <cellStyle name="Normal 60 6 2 3 3" xfId="24369" xr:uid="{00000000-0005-0000-0000-0000475F0000}"/>
    <cellStyle name="Normal 60 6 2 5" xfId="19356" xr:uid="{00000000-0005-0000-0000-0000B24B0000}"/>
    <cellStyle name="Normal 60 6 3" xfId="5909" xr:uid="{00000000-0005-0000-0000-000029170000}"/>
    <cellStyle name="Normal 60 6 3 2" xfId="15961" xr:uid="{00000000-0005-0000-0000-00006D3E0000}"/>
    <cellStyle name="Normal 60 6 3 3" xfId="10941" xr:uid="{00000000-0005-0000-0000-0000D12A0000}"/>
    <cellStyle name="Normal 60 6 3 3 3" xfId="26040" xr:uid="{00000000-0005-0000-0000-0000CE650000}"/>
    <cellStyle name="Normal 60 6 3 5" xfId="21027" xr:uid="{00000000-0005-0000-0000-000039520000}"/>
    <cellStyle name="Normal 60 6 4" xfId="12619" xr:uid="{00000000-0005-0000-0000-00005F310000}"/>
    <cellStyle name="Normal 60 6 4 3" xfId="27715" xr:uid="{00000000-0005-0000-0000-0000596C0000}"/>
    <cellStyle name="Normal 60 6 5" xfId="7598" xr:uid="{00000000-0005-0000-0000-0000C21D0000}"/>
    <cellStyle name="Normal 60 6 5 3" xfId="22698" xr:uid="{00000000-0005-0000-0000-0000C0580000}"/>
    <cellStyle name="Normal 60 6 7" xfId="17685" xr:uid="{00000000-0005-0000-0000-00002B450000}"/>
    <cellStyle name="Normal 60 7" xfId="3377" xr:uid="{00000000-0005-0000-0000-0000440D0000}"/>
    <cellStyle name="Normal 60 7 2" xfId="13454" xr:uid="{00000000-0005-0000-0000-0000A2340000}"/>
    <cellStyle name="Normal 60 7 2 3" xfId="28550" xr:uid="{00000000-0005-0000-0000-00009C6F0000}"/>
    <cellStyle name="Normal 60 7 3" xfId="8434" xr:uid="{00000000-0005-0000-0000-000006210000}"/>
    <cellStyle name="Normal 60 7 3 3" xfId="23533" xr:uid="{00000000-0005-0000-0000-0000035C0000}"/>
    <cellStyle name="Normal 60 7 5" xfId="18520" xr:uid="{00000000-0005-0000-0000-00006E480000}"/>
    <cellStyle name="Normal 60 8" xfId="5070" xr:uid="{00000000-0005-0000-0000-0000E2130000}"/>
    <cellStyle name="Normal 60 8 2" xfId="15125" xr:uid="{00000000-0005-0000-0000-0000293B0000}"/>
    <cellStyle name="Normal 60 8 2 3" xfId="30221" xr:uid="{00000000-0005-0000-0000-000023760000}"/>
    <cellStyle name="Normal 60 8 3" xfId="10105" xr:uid="{00000000-0005-0000-0000-00008D270000}"/>
    <cellStyle name="Normal 60 8 3 3" xfId="25204" xr:uid="{00000000-0005-0000-0000-00008A620000}"/>
    <cellStyle name="Normal 60 8 5" xfId="20191" xr:uid="{00000000-0005-0000-0000-0000F54E0000}"/>
    <cellStyle name="Normal 60 9" xfId="11781" xr:uid="{00000000-0005-0000-0000-0000192E0000}"/>
    <cellStyle name="Normal 60 9 3" xfId="26879" xr:uid="{00000000-0005-0000-0000-000015690000}"/>
    <cellStyle name="Normal 61" xfId="1454" xr:uid="{00000000-0005-0000-0000-0000BF050000}"/>
    <cellStyle name="Normal 61 2" xfId="1455" xr:uid="{00000000-0005-0000-0000-0000C0050000}"/>
    <cellStyle name="Normal 62" xfId="1456" xr:uid="{00000000-0005-0000-0000-0000C1050000}"/>
    <cellStyle name="Normal 62 2" xfId="1457" xr:uid="{00000000-0005-0000-0000-0000C2050000}"/>
    <cellStyle name="Normal 63" xfId="1458" xr:uid="{00000000-0005-0000-0000-0000C3050000}"/>
    <cellStyle name="Normal 64" xfId="1459" xr:uid="{00000000-0005-0000-0000-0000C4050000}"/>
    <cellStyle name="Normal 64 10" xfId="6761" xr:uid="{00000000-0005-0000-0000-00007D1A0000}"/>
    <cellStyle name="Normal 64 10 3" xfId="21863" xr:uid="{00000000-0005-0000-0000-00007D550000}"/>
    <cellStyle name="Normal 64 12" xfId="16848" xr:uid="{00000000-0005-0000-0000-0000E6410000}"/>
    <cellStyle name="Normal 64 2" xfId="1727" xr:uid="{00000000-0005-0000-0000-0000D1060000}"/>
    <cellStyle name="Normal 64 2 11" xfId="16902" xr:uid="{00000000-0005-0000-0000-00001C420000}"/>
    <cellStyle name="Normal 64 2 2" xfId="1835" xr:uid="{00000000-0005-0000-0000-00003D070000}"/>
    <cellStyle name="Normal 64 2 2 10" xfId="17006" xr:uid="{00000000-0005-0000-0000-000084420000}"/>
    <cellStyle name="Normal 64 2 2 2" xfId="2052" xr:uid="{00000000-0005-0000-0000-000016080000}"/>
    <cellStyle name="Normal 64 2 2 2 2" xfId="2473" xr:uid="{00000000-0005-0000-0000-0000BB090000}"/>
    <cellStyle name="Normal 64 2 2 2 2 2" xfId="3312" xr:uid="{00000000-0005-0000-0000-0000020D0000}"/>
    <cellStyle name="Normal 64 2 2 2 2 2 2" xfId="5001" xr:uid="{00000000-0005-0000-0000-00009C130000}"/>
    <cellStyle name="Normal 64 2 2 2 2 2 2 2" xfId="15073" xr:uid="{00000000-0005-0000-0000-0000F53A0000}"/>
    <cellStyle name="Normal 64 2 2 2 2 2 2 2 3" xfId="30169" xr:uid="{00000000-0005-0000-0000-0000EF750000}"/>
    <cellStyle name="Normal 64 2 2 2 2 2 2 3" xfId="10053" xr:uid="{00000000-0005-0000-0000-000059270000}"/>
    <cellStyle name="Normal 64 2 2 2 2 2 2 3 3" xfId="25152" xr:uid="{00000000-0005-0000-0000-000056620000}"/>
    <cellStyle name="Normal 64 2 2 2 2 2 2 5" xfId="20139" xr:uid="{00000000-0005-0000-0000-0000C14E0000}"/>
    <cellStyle name="Normal 64 2 2 2 2 2 3" xfId="6692" xr:uid="{00000000-0005-0000-0000-0000381A0000}"/>
    <cellStyle name="Normal 64 2 2 2 2 2 3 2" xfId="16744" xr:uid="{00000000-0005-0000-0000-00007C410000}"/>
    <cellStyle name="Normal 64 2 2 2 2 2 3 3" xfId="11724" xr:uid="{00000000-0005-0000-0000-0000E02D0000}"/>
    <cellStyle name="Normal 64 2 2 2 2 2 3 3 3" xfId="26823" xr:uid="{00000000-0005-0000-0000-0000DD680000}"/>
    <cellStyle name="Normal 64 2 2 2 2 2 3 5" xfId="21810" xr:uid="{00000000-0005-0000-0000-000048550000}"/>
    <cellStyle name="Normal 64 2 2 2 2 2 4" xfId="13402" xr:uid="{00000000-0005-0000-0000-00006E340000}"/>
    <cellStyle name="Normal 64 2 2 2 2 2 4 3" xfId="28498" xr:uid="{00000000-0005-0000-0000-0000686F0000}"/>
    <cellStyle name="Normal 64 2 2 2 2 2 5" xfId="8381" xr:uid="{00000000-0005-0000-0000-0000D1200000}"/>
    <cellStyle name="Normal 64 2 2 2 2 2 5 3" xfId="23481" xr:uid="{00000000-0005-0000-0000-0000CF5B0000}"/>
    <cellStyle name="Normal 64 2 2 2 2 2 7" xfId="18468" xr:uid="{00000000-0005-0000-0000-00003A480000}"/>
    <cellStyle name="Normal 64 2 2 2 2 3" xfId="4164" xr:uid="{00000000-0005-0000-0000-000057100000}"/>
    <cellStyle name="Normal 64 2 2 2 2 3 2" xfId="14237" xr:uid="{00000000-0005-0000-0000-0000B1370000}"/>
    <cellStyle name="Normal 64 2 2 2 2 3 2 3" xfId="29333" xr:uid="{00000000-0005-0000-0000-0000AB720000}"/>
    <cellStyle name="Normal 64 2 2 2 2 3 3" xfId="9217" xr:uid="{00000000-0005-0000-0000-000015240000}"/>
    <cellStyle name="Normal 64 2 2 2 2 3 3 3" xfId="24316" xr:uid="{00000000-0005-0000-0000-0000125F0000}"/>
    <cellStyle name="Normal 64 2 2 2 2 3 5" xfId="19303" xr:uid="{00000000-0005-0000-0000-00007D4B0000}"/>
    <cellStyle name="Normal 64 2 2 2 2 4" xfId="5856" xr:uid="{00000000-0005-0000-0000-0000F4160000}"/>
    <cellStyle name="Normal 64 2 2 2 2 4 2" xfId="15908" xr:uid="{00000000-0005-0000-0000-0000383E0000}"/>
    <cellStyle name="Normal 64 2 2 2 2 4 3" xfId="10888" xr:uid="{00000000-0005-0000-0000-00009C2A0000}"/>
    <cellStyle name="Normal 64 2 2 2 2 4 3 3" xfId="25987" xr:uid="{00000000-0005-0000-0000-000099650000}"/>
    <cellStyle name="Normal 64 2 2 2 2 4 5" xfId="20974" xr:uid="{00000000-0005-0000-0000-000004520000}"/>
    <cellStyle name="Normal 64 2 2 2 2 5" xfId="12566" xr:uid="{00000000-0005-0000-0000-00002A310000}"/>
    <cellStyle name="Normal 64 2 2 2 2 5 3" xfId="27662" xr:uid="{00000000-0005-0000-0000-0000246C0000}"/>
    <cellStyle name="Normal 64 2 2 2 2 6" xfId="7545" xr:uid="{00000000-0005-0000-0000-00008D1D0000}"/>
    <cellStyle name="Normal 64 2 2 2 2 6 3" xfId="22645" xr:uid="{00000000-0005-0000-0000-00008B580000}"/>
    <cellStyle name="Normal 64 2 2 2 2 8" xfId="17632" xr:uid="{00000000-0005-0000-0000-0000F6440000}"/>
    <cellStyle name="Normal 64 2 2 2 3" xfId="2894" xr:uid="{00000000-0005-0000-0000-0000600B0000}"/>
    <cellStyle name="Normal 64 2 2 2 3 2" xfId="4583" xr:uid="{00000000-0005-0000-0000-0000FA110000}"/>
    <cellStyle name="Normal 64 2 2 2 3 2 2" xfId="14655" xr:uid="{00000000-0005-0000-0000-000053390000}"/>
    <cellStyle name="Normal 64 2 2 2 3 2 2 3" xfId="29751" xr:uid="{00000000-0005-0000-0000-00004D740000}"/>
    <cellStyle name="Normal 64 2 2 2 3 2 3" xfId="9635" xr:uid="{00000000-0005-0000-0000-0000B7250000}"/>
    <cellStyle name="Normal 64 2 2 2 3 2 3 3" xfId="24734" xr:uid="{00000000-0005-0000-0000-0000B4600000}"/>
    <cellStyle name="Normal 64 2 2 2 3 2 5" xfId="19721" xr:uid="{00000000-0005-0000-0000-00001F4D0000}"/>
    <cellStyle name="Normal 64 2 2 2 3 3" xfId="6274" xr:uid="{00000000-0005-0000-0000-000096180000}"/>
    <cellStyle name="Normal 64 2 2 2 3 3 2" xfId="16326" xr:uid="{00000000-0005-0000-0000-0000DA3F0000}"/>
    <cellStyle name="Normal 64 2 2 2 3 3 3" xfId="11306" xr:uid="{00000000-0005-0000-0000-00003E2C0000}"/>
    <cellStyle name="Normal 64 2 2 2 3 3 3 3" xfId="26405" xr:uid="{00000000-0005-0000-0000-00003B670000}"/>
    <cellStyle name="Normal 64 2 2 2 3 3 5" xfId="21392" xr:uid="{00000000-0005-0000-0000-0000A6530000}"/>
    <cellStyle name="Normal 64 2 2 2 3 4" xfId="12984" xr:uid="{00000000-0005-0000-0000-0000CC320000}"/>
    <cellStyle name="Normal 64 2 2 2 3 4 3" xfId="28080" xr:uid="{00000000-0005-0000-0000-0000C66D0000}"/>
    <cellStyle name="Normal 64 2 2 2 3 5" xfId="7963" xr:uid="{00000000-0005-0000-0000-00002F1F0000}"/>
    <cellStyle name="Normal 64 2 2 2 3 5 3" xfId="23063" xr:uid="{00000000-0005-0000-0000-00002D5A0000}"/>
    <cellStyle name="Normal 64 2 2 2 3 7" xfId="18050" xr:uid="{00000000-0005-0000-0000-000098460000}"/>
    <cellStyle name="Normal 64 2 2 2 4" xfId="3746" xr:uid="{00000000-0005-0000-0000-0000B50E0000}"/>
    <cellStyle name="Normal 64 2 2 2 4 2" xfId="13819" xr:uid="{00000000-0005-0000-0000-00000F360000}"/>
    <cellStyle name="Normal 64 2 2 2 4 2 3" xfId="28915" xr:uid="{00000000-0005-0000-0000-000009710000}"/>
    <cellStyle name="Normal 64 2 2 2 4 3" xfId="8799" xr:uid="{00000000-0005-0000-0000-000073220000}"/>
    <cellStyle name="Normal 64 2 2 2 4 3 3" xfId="23898" xr:uid="{00000000-0005-0000-0000-0000705D0000}"/>
    <cellStyle name="Normal 64 2 2 2 4 5" xfId="18885" xr:uid="{00000000-0005-0000-0000-0000DB490000}"/>
    <cellStyle name="Normal 64 2 2 2 5" xfId="5438" xr:uid="{00000000-0005-0000-0000-000052150000}"/>
    <cellStyle name="Normal 64 2 2 2 5 2" xfId="15490" xr:uid="{00000000-0005-0000-0000-0000963C0000}"/>
    <cellStyle name="Normal 64 2 2 2 5 2 3" xfId="30586" xr:uid="{00000000-0005-0000-0000-000090770000}"/>
    <cellStyle name="Normal 64 2 2 2 5 3" xfId="10470" xr:uid="{00000000-0005-0000-0000-0000FA280000}"/>
    <cellStyle name="Normal 64 2 2 2 5 3 3" xfId="25569" xr:uid="{00000000-0005-0000-0000-0000F7630000}"/>
    <cellStyle name="Normal 64 2 2 2 5 5" xfId="20556" xr:uid="{00000000-0005-0000-0000-000062500000}"/>
    <cellStyle name="Normal 64 2 2 2 6" xfId="12148" xr:uid="{00000000-0005-0000-0000-0000882F0000}"/>
    <cellStyle name="Normal 64 2 2 2 6 3" xfId="27244" xr:uid="{00000000-0005-0000-0000-0000826A0000}"/>
    <cellStyle name="Normal 64 2 2 2 7" xfId="7127" xr:uid="{00000000-0005-0000-0000-0000EB1B0000}"/>
    <cellStyle name="Normal 64 2 2 2 7 3" xfId="22227" xr:uid="{00000000-0005-0000-0000-0000E9560000}"/>
    <cellStyle name="Normal 64 2 2 2 9" xfId="17214" xr:uid="{00000000-0005-0000-0000-000054430000}"/>
    <cellStyle name="Normal 64 2 2 3" xfId="2265" xr:uid="{00000000-0005-0000-0000-0000EB080000}"/>
    <cellStyle name="Normal 64 2 2 3 2" xfId="3104" xr:uid="{00000000-0005-0000-0000-0000320C0000}"/>
    <cellStyle name="Normal 64 2 2 3 2 2" xfId="4793" xr:uid="{00000000-0005-0000-0000-0000CC120000}"/>
    <cellStyle name="Normal 64 2 2 3 2 2 2" xfId="14865" xr:uid="{00000000-0005-0000-0000-0000253A0000}"/>
    <cellStyle name="Normal 64 2 2 3 2 2 2 3" xfId="29961" xr:uid="{00000000-0005-0000-0000-00001F750000}"/>
    <cellStyle name="Normal 64 2 2 3 2 2 3" xfId="9845" xr:uid="{00000000-0005-0000-0000-000089260000}"/>
    <cellStyle name="Normal 64 2 2 3 2 2 3 3" xfId="24944" xr:uid="{00000000-0005-0000-0000-000086610000}"/>
    <cellStyle name="Normal 64 2 2 3 2 2 5" xfId="19931" xr:uid="{00000000-0005-0000-0000-0000F14D0000}"/>
    <cellStyle name="Normal 64 2 2 3 2 3" xfId="6484" xr:uid="{00000000-0005-0000-0000-000068190000}"/>
    <cellStyle name="Normal 64 2 2 3 2 3 2" xfId="16536" xr:uid="{00000000-0005-0000-0000-0000AC400000}"/>
    <cellStyle name="Normal 64 2 2 3 2 3 3" xfId="11516" xr:uid="{00000000-0005-0000-0000-0000102D0000}"/>
    <cellStyle name="Normal 64 2 2 3 2 3 3 3" xfId="26615" xr:uid="{00000000-0005-0000-0000-00000D680000}"/>
    <cellStyle name="Normal 64 2 2 3 2 3 5" xfId="21602" xr:uid="{00000000-0005-0000-0000-000078540000}"/>
    <cellStyle name="Normal 64 2 2 3 2 4" xfId="13194" xr:uid="{00000000-0005-0000-0000-00009E330000}"/>
    <cellStyle name="Normal 64 2 2 3 2 4 3" xfId="28290" xr:uid="{00000000-0005-0000-0000-0000986E0000}"/>
    <cellStyle name="Normal 64 2 2 3 2 5" xfId="8173" xr:uid="{00000000-0005-0000-0000-000001200000}"/>
    <cellStyle name="Normal 64 2 2 3 2 5 3" xfId="23273" xr:uid="{00000000-0005-0000-0000-0000FF5A0000}"/>
    <cellStyle name="Normal 64 2 2 3 2 7" xfId="18260" xr:uid="{00000000-0005-0000-0000-00006A470000}"/>
    <cellStyle name="Normal 64 2 2 3 3" xfId="3956" xr:uid="{00000000-0005-0000-0000-0000870F0000}"/>
    <cellStyle name="Normal 64 2 2 3 3 2" xfId="14029" xr:uid="{00000000-0005-0000-0000-0000E1360000}"/>
    <cellStyle name="Normal 64 2 2 3 3 2 3" xfId="29125" xr:uid="{00000000-0005-0000-0000-0000DB710000}"/>
    <cellStyle name="Normal 64 2 2 3 3 3" xfId="9009" xr:uid="{00000000-0005-0000-0000-000045230000}"/>
    <cellStyle name="Normal 64 2 2 3 3 3 3" xfId="24108" xr:uid="{00000000-0005-0000-0000-0000425E0000}"/>
    <cellStyle name="Normal 64 2 2 3 3 5" xfId="19095" xr:uid="{00000000-0005-0000-0000-0000AD4A0000}"/>
    <cellStyle name="Normal 64 2 2 3 4" xfId="5648" xr:uid="{00000000-0005-0000-0000-000024160000}"/>
    <cellStyle name="Normal 64 2 2 3 4 2" xfId="15700" xr:uid="{00000000-0005-0000-0000-0000683D0000}"/>
    <cellStyle name="Normal 64 2 2 3 4 2 3" xfId="30796" xr:uid="{00000000-0005-0000-0000-000062780000}"/>
    <cellStyle name="Normal 64 2 2 3 4 3" xfId="10680" xr:uid="{00000000-0005-0000-0000-0000CC290000}"/>
    <cellStyle name="Normal 64 2 2 3 4 3 3" xfId="25779" xr:uid="{00000000-0005-0000-0000-0000C9640000}"/>
    <cellStyle name="Normal 64 2 2 3 4 5" xfId="20766" xr:uid="{00000000-0005-0000-0000-000034510000}"/>
    <cellStyle name="Normal 64 2 2 3 5" xfId="12358" xr:uid="{00000000-0005-0000-0000-00005A300000}"/>
    <cellStyle name="Normal 64 2 2 3 5 3" xfId="27454" xr:uid="{00000000-0005-0000-0000-0000546B0000}"/>
    <cellStyle name="Normal 64 2 2 3 6" xfId="7337" xr:uid="{00000000-0005-0000-0000-0000BD1C0000}"/>
    <cellStyle name="Normal 64 2 2 3 6 3" xfId="22437" xr:uid="{00000000-0005-0000-0000-0000BB570000}"/>
    <cellStyle name="Normal 64 2 2 3 8" xfId="17424" xr:uid="{00000000-0005-0000-0000-000026440000}"/>
    <cellStyle name="Normal 64 2 2 4" xfId="2686" xr:uid="{00000000-0005-0000-0000-0000900A0000}"/>
    <cellStyle name="Normal 64 2 2 4 2" xfId="4375" xr:uid="{00000000-0005-0000-0000-00002A110000}"/>
    <cellStyle name="Normal 64 2 2 4 2 2" xfId="14447" xr:uid="{00000000-0005-0000-0000-000083380000}"/>
    <cellStyle name="Normal 64 2 2 4 2 2 3" xfId="29543" xr:uid="{00000000-0005-0000-0000-00007D730000}"/>
    <cellStyle name="Normal 64 2 2 4 2 3" xfId="9427" xr:uid="{00000000-0005-0000-0000-0000E7240000}"/>
    <cellStyle name="Normal 64 2 2 4 2 3 3" xfId="24526" xr:uid="{00000000-0005-0000-0000-0000E45F0000}"/>
    <cellStyle name="Normal 64 2 2 4 2 5" xfId="19513" xr:uid="{00000000-0005-0000-0000-00004F4C0000}"/>
    <cellStyle name="Normal 64 2 2 4 3" xfId="6066" xr:uid="{00000000-0005-0000-0000-0000C6170000}"/>
    <cellStyle name="Normal 64 2 2 4 3 2" xfId="16118" xr:uid="{00000000-0005-0000-0000-00000A3F0000}"/>
    <cellStyle name="Normal 64 2 2 4 3 3" xfId="11098" xr:uid="{00000000-0005-0000-0000-00006E2B0000}"/>
    <cellStyle name="Normal 64 2 2 4 3 3 3" xfId="26197" xr:uid="{00000000-0005-0000-0000-00006B660000}"/>
    <cellStyle name="Normal 64 2 2 4 3 5" xfId="21184" xr:uid="{00000000-0005-0000-0000-0000D6520000}"/>
    <cellStyle name="Normal 64 2 2 4 4" xfId="12776" xr:uid="{00000000-0005-0000-0000-0000FC310000}"/>
    <cellStyle name="Normal 64 2 2 4 4 3" xfId="27872" xr:uid="{00000000-0005-0000-0000-0000F66C0000}"/>
    <cellStyle name="Normal 64 2 2 4 5" xfId="7755" xr:uid="{00000000-0005-0000-0000-00005F1E0000}"/>
    <cellStyle name="Normal 64 2 2 4 5 3" xfId="22855" xr:uid="{00000000-0005-0000-0000-00005D590000}"/>
    <cellStyle name="Normal 64 2 2 4 7" xfId="17842" xr:uid="{00000000-0005-0000-0000-0000C8450000}"/>
    <cellStyle name="Normal 64 2 2 5" xfId="3538" xr:uid="{00000000-0005-0000-0000-0000E50D0000}"/>
    <cellStyle name="Normal 64 2 2 5 2" xfId="13611" xr:uid="{00000000-0005-0000-0000-00003F350000}"/>
    <cellStyle name="Normal 64 2 2 5 2 3" xfId="28707" xr:uid="{00000000-0005-0000-0000-000039700000}"/>
    <cellStyle name="Normal 64 2 2 5 3" xfId="8591" xr:uid="{00000000-0005-0000-0000-0000A3210000}"/>
    <cellStyle name="Normal 64 2 2 5 3 3" xfId="23690" xr:uid="{00000000-0005-0000-0000-0000A05C0000}"/>
    <cellStyle name="Normal 64 2 2 5 5" xfId="18677" xr:uid="{00000000-0005-0000-0000-00000B490000}"/>
    <cellStyle name="Normal 64 2 2 6" xfId="5230" xr:uid="{00000000-0005-0000-0000-000082140000}"/>
    <cellStyle name="Normal 64 2 2 6 2" xfId="15282" xr:uid="{00000000-0005-0000-0000-0000C63B0000}"/>
    <cellStyle name="Normal 64 2 2 6 2 3" xfId="30378" xr:uid="{00000000-0005-0000-0000-0000C0760000}"/>
    <cellStyle name="Normal 64 2 2 6 3" xfId="10262" xr:uid="{00000000-0005-0000-0000-00002A280000}"/>
    <cellStyle name="Normal 64 2 2 6 3 3" xfId="25361" xr:uid="{00000000-0005-0000-0000-000027630000}"/>
    <cellStyle name="Normal 64 2 2 6 5" xfId="20348" xr:uid="{00000000-0005-0000-0000-0000924F0000}"/>
    <cellStyle name="Normal 64 2 2 7" xfId="11940" xr:uid="{00000000-0005-0000-0000-0000B82E0000}"/>
    <cellStyle name="Normal 64 2 2 7 3" xfId="27036" xr:uid="{00000000-0005-0000-0000-0000B2690000}"/>
    <cellStyle name="Normal 64 2 2 8" xfId="6919" xr:uid="{00000000-0005-0000-0000-00001B1B0000}"/>
    <cellStyle name="Normal 64 2 2 8 3" xfId="22019" xr:uid="{00000000-0005-0000-0000-000019560000}"/>
    <cellStyle name="Normal 64 2 3" xfId="1948" xr:uid="{00000000-0005-0000-0000-0000AE070000}"/>
    <cellStyle name="Normal 64 2 3 2" xfId="2369" xr:uid="{00000000-0005-0000-0000-000053090000}"/>
    <cellStyle name="Normal 64 2 3 2 2" xfId="3208" xr:uid="{00000000-0005-0000-0000-00009A0C0000}"/>
    <cellStyle name="Normal 64 2 3 2 2 2" xfId="4897" xr:uid="{00000000-0005-0000-0000-000034130000}"/>
    <cellStyle name="Normal 64 2 3 2 2 2 2" xfId="14969" xr:uid="{00000000-0005-0000-0000-00008D3A0000}"/>
    <cellStyle name="Normal 64 2 3 2 2 2 2 3" xfId="30065" xr:uid="{00000000-0005-0000-0000-000087750000}"/>
    <cellStyle name="Normal 64 2 3 2 2 2 3" xfId="9949" xr:uid="{00000000-0005-0000-0000-0000F1260000}"/>
    <cellStyle name="Normal 64 2 3 2 2 2 3 3" xfId="25048" xr:uid="{00000000-0005-0000-0000-0000EE610000}"/>
    <cellStyle name="Normal 64 2 3 2 2 2 5" xfId="20035" xr:uid="{00000000-0005-0000-0000-0000594E0000}"/>
    <cellStyle name="Normal 64 2 3 2 2 3" xfId="6588" xr:uid="{00000000-0005-0000-0000-0000D0190000}"/>
    <cellStyle name="Normal 64 2 3 2 2 3 2" xfId="16640" xr:uid="{00000000-0005-0000-0000-000014410000}"/>
    <cellStyle name="Normal 64 2 3 2 2 3 3" xfId="11620" xr:uid="{00000000-0005-0000-0000-0000782D0000}"/>
    <cellStyle name="Normal 64 2 3 2 2 3 3 3" xfId="26719" xr:uid="{00000000-0005-0000-0000-000075680000}"/>
    <cellStyle name="Normal 64 2 3 2 2 3 5" xfId="21706" xr:uid="{00000000-0005-0000-0000-0000E0540000}"/>
    <cellStyle name="Normal 64 2 3 2 2 4" xfId="13298" xr:uid="{00000000-0005-0000-0000-000006340000}"/>
    <cellStyle name="Normal 64 2 3 2 2 4 3" xfId="28394" xr:uid="{00000000-0005-0000-0000-0000006F0000}"/>
    <cellStyle name="Normal 64 2 3 2 2 5" xfId="8277" xr:uid="{00000000-0005-0000-0000-000069200000}"/>
    <cellStyle name="Normal 64 2 3 2 2 5 3" xfId="23377" xr:uid="{00000000-0005-0000-0000-0000675B0000}"/>
    <cellStyle name="Normal 64 2 3 2 2 7" xfId="18364" xr:uid="{00000000-0005-0000-0000-0000D2470000}"/>
    <cellStyle name="Normal 64 2 3 2 3" xfId="4060" xr:uid="{00000000-0005-0000-0000-0000EF0F0000}"/>
    <cellStyle name="Normal 64 2 3 2 3 2" xfId="14133" xr:uid="{00000000-0005-0000-0000-000049370000}"/>
    <cellStyle name="Normal 64 2 3 2 3 2 3" xfId="29229" xr:uid="{00000000-0005-0000-0000-000043720000}"/>
    <cellStyle name="Normal 64 2 3 2 3 3" xfId="9113" xr:uid="{00000000-0005-0000-0000-0000AD230000}"/>
    <cellStyle name="Normal 64 2 3 2 3 3 3" xfId="24212" xr:uid="{00000000-0005-0000-0000-0000AA5E0000}"/>
    <cellStyle name="Normal 64 2 3 2 3 5" xfId="19199" xr:uid="{00000000-0005-0000-0000-0000154B0000}"/>
    <cellStyle name="Normal 64 2 3 2 4" xfId="5752" xr:uid="{00000000-0005-0000-0000-00008C160000}"/>
    <cellStyle name="Normal 64 2 3 2 4 2" xfId="15804" xr:uid="{00000000-0005-0000-0000-0000D03D0000}"/>
    <cellStyle name="Normal 64 2 3 2 4 2 3" xfId="30900" xr:uid="{00000000-0005-0000-0000-0000CA780000}"/>
    <cellStyle name="Normal 64 2 3 2 4 3" xfId="10784" xr:uid="{00000000-0005-0000-0000-0000342A0000}"/>
    <cellStyle name="Normal 64 2 3 2 4 3 3" xfId="25883" xr:uid="{00000000-0005-0000-0000-000031650000}"/>
    <cellStyle name="Normal 64 2 3 2 4 5" xfId="20870" xr:uid="{00000000-0005-0000-0000-00009C510000}"/>
    <cellStyle name="Normal 64 2 3 2 5" xfId="12462" xr:uid="{00000000-0005-0000-0000-0000C2300000}"/>
    <cellStyle name="Normal 64 2 3 2 5 3" xfId="27558" xr:uid="{00000000-0005-0000-0000-0000BC6B0000}"/>
    <cellStyle name="Normal 64 2 3 2 6" xfId="7441" xr:uid="{00000000-0005-0000-0000-0000251D0000}"/>
    <cellStyle name="Normal 64 2 3 2 6 3" xfId="22541" xr:uid="{00000000-0005-0000-0000-000023580000}"/>
    <cellStyle name="Normal 64 2 3 2 8" xfId="17528" xr:uid="{00000000-0005-0000-0000-00008E440000}"/>
    <cellStyle name="Normal 64 2 3 3" xfId="2790" xr:uid="{00000000-0005-0000-0000-0000F80A0000}"/>
    <cellStyle name="Normal 64 2 3 3 2" xfId="4479" xr:uid="{00000000-0005-0000-0000-000092110000}"/>
    <cellStyle name="Normal 64 2 3 3 2 2" xfId="14551" xr:uid="{00000000-0005-0000-0000-0000EB380000}"/>
    <cellStyle name="Normal 64 2 3 3 2 2 3" xfId="29647" xr:uid="{00000000-0005-0000-0000-0000E5730000}"/>
    <cellStyle name="Normal 64 2 3 3 2 3" xfId="9531" xr:uid="{00000000-0005-0000-0000-00004F250000}"/>
    <cellStyle name="Normal 64 2 3 3 2 3 3" xfId="24630" xr:uid="{00000000-0005-0000-0000-00004C600000}"/>
    <cellStyle name="Normal 64 2 3 3 2 5" xfId="19617" xr:uid="{00000000-0005-0000-0000-0000B74C0000}"/>
    <cellStyle name="Normal 64 2 3 3 3" xfId="6170" xr:uid="{00000000-0005-0000-0000-00002E180000}"/>
    <cellStyle name="Normal 64 2 3 3 3 2" xfId="16222" xr:uid="{00000000-0005-0000-0000-0000723F0000}"/>
    <cellStyle name="Normal 64 2 3 3 3 3" xfId="11202" xr:uid="{00000000-0005-0000-0000-0000D62B0000}"/>
    <cellStyle name="Normal 64 2 3 3 3 3 3" xfId="26301" xr:uid="{00000000-0005-0000-0000-0000D3660000}"/>
    <cellStyle name="Normal 64 2 3 3 3 5" xfId="21288" xr:uid="{00000000-0005-0000-0000-00003E530000}"/>
    <cellStyle name="Normal 64 2 3 3 4" xfId="12880" xr:uid="{00000000-0005-0000-0000-000064320000}"/>
    <cellStyle name="Normal 64 2 3 3 4 3" xfId="27976" xr:uid="{00000000-0005-0000-0000-00005E6D0000}"/>
    <cellStyle name="Normal 64 2 3 3 5" xfId="7859" xr:uid="{00000000-0005-0000-0000-0000C71E0000}"/>
    <cellStyle name="Normal 64 2 3 3 5 3" xfId="22959" xr:uid="{00000000-0005-0000-0000-0000C5590000}"/>
    <cellStyle name="Normal 64 2 3 3 7" xfId="17946" xr:uid="{00000000-0005-0000-0000-000030460000}"/>
    <cellStyle name="Normal 64 2 3 4" xfId="3642" xr:uid="{00000000-0005-0000-0000-00004D0E0000}"/>
    <cellStyle name="Normal 64 2 3 4 2" xfId="13715" xr:uid="{00000000-0005-0000-0000-0000A7350000}"/>
    <cellStyle name="Normal 64 2 3 4 2 3" xfId="28811" xr:uid="{00000000-0005-0000-0000-0000A1700000}"/>
    <cellStyle name="Normal 64 2 3 4 3" xfId="8695" xr:uid="{00000000-0005-0000-0000-00000B220000}"/>
    <cellStyle name="Normal 64 2 3 4 3 3" xfId="23794" xr:uid="{00000000-0005-0000-0000-0000085D0000}"/>
    <cellStyle name="Normal 64 2 3 4 5" xfId="18781" xr:uid="{00000000-0005-0000-0000-000073490000}"/>
    <cellStyle name="Normal 64 2 3 5" xfId="5334" xr:uid="{00000000-0005-0000-0000-0000EA140000}"/>
    <cellStyle name="Normal 64 2 3 5 2" xfId="15386" xr:uid="{00000000-0005-0000-0000-00002E3C0000}"/>
    <cellStyle name="Normal 64 2 3 5 2 3" xfId="30482" xr:uid="{00000000-0005-0000-0000-000028770000}"/>
    <cellStyle name="Normal 64 2 3 5 3" xfId="10366" xr:uid="{00000000-0005-0000-0000-000092280000}"/>
    <cellStyle name="Normal 64 2 3 5 3 3" xfId="25465" xr:uid="{00000000-0005-0000-0000-00008F630000}"/>
    <cellStyle name="Normal 64 2 3 5 5" xfId="20452" xr:uid="{00000000-0005-0000-0000-0000FA4F0000}"/>
    <cellStyle name="Normal 64 2 3 6" xfId="12044" xr:uid="{00000000-0005-0000-0000-0000202F0000}"/>
    <cellStyle name="Normal 64 2 3 6 3" xfId="27140" xr:uid="{00000000-0005-0000-0000-00001A6A0000}"/>
    <cellStyle name="Normal 64 2 3 7" xfId="7023" xr:uid="{00000000-0005-0000-0000-0000831B0000}"/>
    <cellStyle name="Normal 64 2 3 7 3" xfId="22123" xr:uid="{00000000-0005-0000-0000-000081560000}"/>
    <cellStyle name="Normal 64 2 3 9" xfId="17110" xr:uid="{00000000-0005-0000-0000-0000EC420000}"/>
    <cellStyle name="Normal 64 2 4" xfId="2161" xr:uid="{00000000-0005-0000-0000-000083080000}"/>
    <cellStyle name="Normal 64 2 4 2" xfId="3000" xr:uid="{00000000-0005-0000-0000-0000CA0B0000}"/>
    <cellStyle name="Normal 64 2 4 2 2" xfId="4689" xr:uid="{00000000-0005-0000-0000-000064120000}"/>
    <cellStyle name="Normal 64 2 4 2 2 2" xfId="14761" xr:uid="{00000000-0005-0000-0000-0000BD390000}"/>
    <cellStyle name="Normal 64 2 4 2 2 2 3" xfId="29857" xr:uid="{00000000-0005-0000-0000-0000B7740000}"/>
    <cellStyle name="Normal 64 2 4 2 2 3" xfId="9741" xr:uid="{00000000-0005-0000-0000-000021260000}"/>
    <cellStyle name="Normal 64 2 4 2 2 3 3" xfId="24840" xr:uid="{00000000-0005-0000-0000-00001E610000}"/>
    <cellStyle name="Normal 64 2 4 2 2 5" xfId="19827" xr:uid="{00000000-0005-0000-0000-0000894D0000}"/>
    <cellStyle name="Normal 64 2 4 2 3" xfId="6380" xr:uid="{00000000-0005-0000-0000-000000190000}"/>
    <cellStyle name="Normal 64 2 4 2 3 2" xfId="16432" xr:uid="{00000000-0005-0000-0000-000044400000}"/>
    <cellStyle name="Normal 64 2 4 2 3 3" xfId="11412" xr:uid="{00000000-0005-0000-0000-0000A82C0000}"/>
    <cellStyle name="Normal 64 2 4 2 3 3 3" xfId="26511" xr:uid="{00000000-0005-0000-0000-0000A5670000}"/>
    <cellStyle name="Normal 64 2 4 2 3 5" xfId="21498" xr:uid="{00000000-0005-0000-0000-000010540000}"/>
    <cellStyle name="Normal 64 2 4 2 4" xfId="13090" xr:uid="{00000000-0005-0000-0000-000036330000}"/>
    <cellStyle name="Normal 64 2 4 2 4 3" xfId="28186" xr:uid="{00000000-0005-0000-0000-0000306E0000}"/>
    <cellStyle name="Normal 64 2 4 2 5" xfId="8069" xr:uid="{00000000-0005-0000-0000-0000991F0000}"/>
    <cellStyle name="Normal 64 2 4 2 5 3" xfId="23169" xr:uid="{00000000-0005-0000-0000-0000975A0000}"/>
    <cellStyle name="Normal 64 2 4 2 7" xfId="18156" xr:uid="{00000000-0005-0000-0000-000002470000}"/>
    <cellStyle name="Normal 64 2 4 3" xfId="3852" xr:uid="{00000000-0005-0000-0000-00001F0F0000}"/>
    <cellStyle name="Normal 64 2 4 3 2" xfId="13925" xr:uid="{00000000-0005-0000-0000-000079360000}"/>
    <cellStyle name="Normal 64 2 4 3 2 3" xfId="29021" xr:uid="{00000000-0005-0000-0000-000073710000}"/>
    <cellStyle name="Normal 64 2 4 3 3" xfId="8905" xr:uid="{00000000-0005-0000-0000-0000DD220000}"/>
    <cellStyle name="Normal 64 2 4 3 3 3" xfId="24004" xr:uid="{00000000-0005-0000-0000-0000DA5D0000}"/>
    <cellStyle name="Normal 64 2 4 3 5" xfId="18991" xr:uid="{00000000-0005-0000-0000-0000454A0000}"/>
    <cellStyle name="Normal 64 2 4 4" xfId="5544" xr:uid="{00000000-0005-0000-0000-0000BC150000}"/>
    <cellStyle name="Normal 64 2 4 4 2" xfId="15596" xr:uid="{00000000-0005-0000-0000-0000003D0000}"/>
    <cellStyle name="Normal 64 2 4 4 2 3" xfId="30692" xr:uid="{00000000-0005-0000-0000-0000FA770000}"/>
    <cellStyle name="Normal 64 2 4 4 3" xfId="10576" xr:uid="{00000000-0005-0000-0000-000064290000}"/>
    <cellStyle name="Normal 64 2 4 4 3 3" xfId="25675" xr:uid="{00000000-0005-0000-0000-000061640000}"/>
    <cellStyle name="Normal 64 2 4 4 5" xfId="20662" xr:uid="{00000000-0005-0000-0000-0000CC500000}"/>
    <cellStyle name="Normal 64 2 4 5" xfId="12254" xr:uid="{00000000-0005-0000-0000-0000F22F0000}"/>
    <cellStyle name="Normal 64 2 4 5 3" xfId="27350" xr:uid="{00000000-0005-0000-0000-0000EC6A0000}"/>
    <cellStyle name="Normal 64 2 4 6" xfId="7233" xr:uid="{00000000-0005-0000-0000-0000551C0000}"/>
    <cellStyle name="Normal 64 2 4 6 3" xfId="22333" xr:uid="{00000000-0005-0000-0000-000053570000}"/>
    <cellStyle name="Normal 64 2 4 8" xfId="17320" xr:uid="{00000000-0005-0000-0000-0000BE430000}"/>
    <cellStyle name="Normal 64 2 5" xfId="2582" xr:uid="{00000000-0005-0000-0000-0000280A0000}"/>
    <cellStyle name="Normal 64 2 5 2" xfId="4271" xr:uid="{00000000-0005-0000-0000-0000C2100000}"/>
    <cellStyle name="Normal 64 2 5 2 2" xfId="14343" xr:uid="{00000000-0005-0000-0000-00001B380000}"/>
    <cellStyle name="Normal 64 2 5 2 2 3" xfId="29439" xr:uid="{00000000-0005-0000-0000-000015730000}"/>
    <cellStyle name="Normal 64 2 5 2 3" xfId="9323" xr:uid="{00000000-0005-0000-0000-00007F240000}"/>
    <cellStyle name="Normal 64 2 5 2 3 3" xfId="24422" xr:uid="{00000000-0005-0000-0000-00007C5F0000}"/>
    <cellStyle name="Normal 64 2 5 2 5" xfId="19409" xr:uid="{00000000-0005-0000-0000-0000E74B0000}"/>
    <cellStyle name="Normal 64 2 5 3" xfId="5962" xr:uid="{00000000-0005-0000-0000-00005E170000}"/>
    <cellStyle name="Normal 64 2 5 3 2" xfId="16014" xr:uid="{00000000-0005-0000-0000-0000A23E0000}"/>
    <cellStyle name="Normal 64 2 5 3 3" xfId="10994" xr:uid="{00000000-0005-0000-0000-0000062B0000}"/>
    <cellStyle name="Normal 64 2 5 3 3 3" xfId="26093" xr:uid="{00000000-0005-0000-0000-000003660000}"/>
    <cellStyle name="Normal 64 2 5 3 5" xfId="21080" xr:uid="{00000000-0005-0000-0000-00006E520000}"/>
    <cellStyle name="Normal 64 2 5 4" xfId="12672" xr:uid="{00000000-0005-0000-0000-000094310000}"/>
    <cellStyle name="Normal 64 2 5 4 3" xfId="27768" xr:uid="{00000000-0005-0000-0000-00008E6C0000}"/>
    <cellStyle name="Normal 64 2 5 5" xfId="7651" xr:uid="{00000000-0005-0000-0000-0000F71D0000}"/>
    <cellStyle name="Normal 64 2 5 5 3" xfId="22751" xr:uid="{00000000-0005-0000-0000-0000F5580000}"/>
    <cellStyle name="Normal 64 2 5 7" xfId="17738" xr:uid="{00000000-0005-0000-0000-000060450000}"/>
    <cellStyle name="Normal 64 2 6" xfId="3434" xr:uid="{00000000-0005-0000-0000-00007D0D0000}"/>
    <cellStyle name="Normal 64 2 6 2" xfId="13507" xr:uid="{00000000-0005-0000-0000-0000D7340000}"/>
    <cellStyle name="Normal 64 2 6 2 3" xfId="28603" xr:uid="{00000000-0005-0000-0000-0000D16F0000}"/>
    <cellStyle name="Normal 64 2 6 3" xfId="8487" xr:uid="{00000000-0005-0000-0000-00003B210000}"/>
    <cellStyle name="Normal 64 2 6 3 3" xfId="23586" xr:uid="{00000000-0005-0000-0000-0000385C0000}"/>
    <cellStyle name="Normal 64 2 6 5" xfId="18573" xr:uid="{00000000-0005-0000-0000-0000A3480000}"/>
    <cellStyle name="Normal 64 2 7" xfId="5126" xr:uid="{00000000-0005-0000-0000-00001A140000}"/>
    <cellStyle name="Normal 64 2 7 2" xfId="15178" xr:uid="{00000000-0005-0000-0000-00005E3B0000}"/>
    <cellStyle name="Normal 64 2 7 2 3" xfId="30274" xr:uid="{00000000-0005-0000-0000-000058760000}"/>
    <cellStyle name="Normal 64 2 7 3" xfId="10158" xr:uid="{00000000-0005-0000-0000-0000C2270000}"/>
    <cellStyle name="Normal 64 2 7 3 3" xfId="25257" xr:uid="{00000000-0005-0000-0000-0000BF620000}"/>
    <cellStyle name="Normal 64 2 7 5" xfId="20244" xr:uid="{00000000-0005-0000-0000-00002A4F0000}"/>
    <cellStyle name="Normal 64 2 8" xfId="11836" xr:uid="{00000000-0005-0000-0000-0000502E0000}"/>
    <cellStyle name="Normal 64 2 8 3" xfId="26932" xr:uid="{00000000-0005-0000-0000-00004A690000}"/>
    <cellStyle name="Normal 64 2 9" xfId="6815" xr:uid="{00000000-0005-0000-0000-0000B31A0000}"/>
    <cellStyle name="Normal 64 2 9 3" xfId="21915" xr:uid="{00000000-0005-0000-0000-0000B1550000}"/>
    <cellStyle name="Normal 64 3" xfId="1781" xr:uid="{00000000-0005-0000-0000-000007070000}"/>
    <cellStyle name="Normal 64 3 10" xfId="16954" xr:uid="{00000000-0005-0000-0000-000050420000}"/>
    <cellStyle name="Normal 64 3 2" xfId="2000" xr:uid="{00000000-0005-0000-0000-0000E2070000}"/>
    <cellStyle name="Normal 64 3 2 2" xfId="2421" xr:uid="{00000000-0005-0000-0000-000087090000}"/>
    <cellStyle name="Normal 64 3 2 2 2" xfId="3260" xr:uid="{00000000-0005-0000-0000-0000CE0C0000}"/>
    <cellStyle name="Normal 64 3 2 2 2 2" xfId="4949" xr:uid="{00000000-0005-0000-0000-000068130000}"/>
    <cellStyle name="Normal 64 3 2 2 2 2 2" xfId="15021" xr:uid="{00000000-0005-0000-0000-0000C13A0000}"/>
    <cellStyle name="Normal 64 3 2 2 2 2 2 3" xfId="30117" xr:uid="{00000000-0005-0000-0000-0000BB750000}"/>
    <cellStyle name="Normal 64 3 2 2 2 2 3" xfId="10001" xr:uid="{00000000-0005-0000-0000-000025270000}"/>
    <cellStyle name="Normal 64 3 2 2 2 2 3 3" xfId="25100" xr:uid="{00000000-0005-0000-0000-000022620000}"/>
    <cellStyle name="Normal 64 3 2 2 2 2 5" xfId="20087" xr:uid="{00000000-0005-0000-0000-00008D4E0000}"/>
    <cellStyle name="Normal 64 3 2 2 2 3" xfId="6640" xr:uid="{00000000-0005-0000-0000-0000041A0000}"/>
    <cellStyle name="Normal 64 3 2 2 2 3 2" xfId="16692" xr:uid="{00000000-0005-0000-0000-000048410000}"/>
    <cellStyle name="Normal 64 3 2 2 2 3 3" xfId="11672" xr:uid="{00000000-0005-0000-0000-0000AC2D0000}"/>
    <cellStyle name="Normal 64 3 2 2 2 3 3 3" xfId="26771" xr:uid="{00000000-0005-0000-0000-0000A9680000}"/>
    <cellStyle name="Normal 64 3 2 2 2 3 5" xfId="21758" xr:uid="{00000000-0005-0000-0000-000014550000}"/>
    <cellStyle name="Normal 64 3 2 2 2 4" xfId="13350" xr:uid="{00000000-0005-0000-0000-00003A340000}"/>
    <cellStyle name="Normal 64 3 2 2 2 4 3" xfId="28446" xr:uid="{00000000-0005-0000-0000-0000346F0000}"/>
    <cellStyle name="Normal 64 3 2 2 2 5" xfId="8329" xr:uid="{00000000-0005-0000-0000-00009D200000}"/>
    <cellStyle name="Normal 64 3 2 2 2 5 3" xfId="23429" xr:uid="{00000000-0005-0000-0000-00009B5B0000}"/>
    <cellStyle name="Normal 64 3 2 2 2 7" xfId="18416" xr:uid="{00000000-0005-0000-0000-000006480000}"/>
    <cellStyle name="Normal 64 3 2 2 3" xfId="4112" xr:uid="{00000000-0005-0000-0000-000023100000}"/>
    <cellStyle name="Normal 64 3 2 2 3 2" xfId="14185" xr:uid="{00000000-0005-0000-0000-00007D370000}"/>
    <cellStyle name="Normal 64 3 2 2 3 2 3" xfId="29281" xr:uid="{00000000-0005-0000-0000-000077720000}"/>
    <cellStyle name="Normal 64 3 2 2 3 3" xfId="9165" xr:uid="{00000000-0005-0000-0000-0000E1230000}"/>
    <cellStyle name="Normal 64 3 2 2 3 3 3" xfId="24264" xr:uid="{00000000-0005-0000-0000-0000DE5E0000}"/>
    <cellStyle name="Normal 64 3 2 2 3 5" xfId="19251" xr:uid="{00000000-0005-0000-0000-0000494B0000}"/>
    <cellStyle name="Normal 64 3 2 2 4" xfId="5804" xr:uid="{00000000-0005-0000-0000-0000C0160000}"/>
    <cellStyle name="Normal 64 3 2 2 4 2" xfId="15856" xr:uid="{00000000-0005-0000-0000-0000043E0000}"/>
    <cellStyle name="Normal 64 3 2 2 4 3" xfId="10836" xr:uid="{00000000-0005-0000-0000-0000682A0000}"/>
    <cellStyle name="Normal 64 3 2 2 4 3 3" xfId="25935" xr:uid="{00000000-0005-0000-0000-000065650000}"/>
    <cellStyle name="Normal 64 3 2 2 4 5" xfId="20922" xr:uid="{00000000-0005-0000-0000-0000D0510000}"/>
    <cellStyle name="Normal 64 3 2 2 5" xfId="12514" xr:uid="{00000000-0005-0000-0000-0000F6300000}"/>
    <cellStyle name="Normal 64 3 2 2 5 3" xfId="27610" xr:uid="{00000000-0005-0000-0000-0000F06B0000}"/>
    <cellStyle name="Normal 64 3 2 2 6" xfId="7493" xr:uid="{00000000-0005-0000-0000-0000591D0000}"/>
    <cellStyle name="Normal 64 3 2 2 6 3" xfId="22593" xr:uid="{00000000-0005-0000-0000-000057580000}"/>
    <cellStyle name="Normal 64 3 2 2 8" xfId="17580" xr:uid="{00000000-0005-0000-0000-0000C2440000}"/>
    <cellStyle name="Normal 64 3 2 3" xfId="2842" xr:uid="{00000000-0005-0000-0000-00002C0B0000}"/>
    <cellStyle name="Normal 64 3 2 3 2" xfId="4531" xr:uid="{00000000-0005-0000-0000-0000C6110000}"/>
    <cellStyle name="Normal 64 3 2 3 2 2" xfId="14603" xr:uid="{00000000-0005-0000-0000-00001F390000}"/>
    <cellStyle name="Normal 64 3 2 3 2 2 3" xfId="29699" xr:uid="{00000000-0005-0000-0000-000019740000}"/>
    <cellStyle name="Normal 64 3 2 3 2 3" xfId="9583" xr:uid="{00000000-0005-0000-0000-000083250000}"/>
    <cellStyle name="Normal 64 3 2 3 2 3 3" xfId="24682" xr:uid="{00000000-0005-0000-0000-000080600000}"/>
    <cellStyle name="Normal 64 3 2 3 2 5" xfId="19669" xr:uid="{00000000-0005-0000-0000-0000EB4C0000}"/>
    <cellStyle name="Normal 64 3 2 3 3" xfId="6222" xr:uid="{00000000-0005-0000-0000-000062180000}"/>
    <cellStyle name="Normal 64 3 2 3 3 2" xfId="16274" xr:uid="{00000000-0005-0000-0000-0000A63F0000}"/>
    <cellStyle name="Normal 64 3 2 3 3 3" xfId="11254" xr:uid="{00000000-0005-0000-0000-00000A2C0000}"/>
    <cellStyle name="Normal 64 3 2 3 3 3 3" xfId="26353" xr:uid="{00000000-0005-0000-0000-000007670000}"/>
    <cellStyle name="Normal 64 3 2 3 3 5" xfId="21340" xr:uid="{00000000-0005-0000-0000-000072530000}"/>
    <cellStyle name="Normal 64 3 2 3 4" xfId="12932" xr:uid="{00000000-0005-0000-0000-000098320000}"/>
    <cellStyle name="Normal 64 3 2 3 4 3" xfId="28028" xr:uid="{00000000-0005-0000-0000-0000926D0000}"/>
    <cellStyle name="Normal 64 3 2 3 5" xfId="7911" xr:uid="{00000000-0005-0000-0000-0000FB1E0000}"/>
    <cellStyle name="Normal 64 3 2 3 5 3" xfId="23011" xr:uid="{00000000-0005-0000-0000-0000F9590000}"/>
    <cellStyle name="Normal 64 3 2 3 7" xfId="17998" xr:uid="{00000000-0005-0000-0000-000064460000}"/>
    <cellStyle name="Normal 64 3 2 4" xfId="3694" xr:uid="{00000000-0005-0000-0000-0000810E0000}"/>
    <cellStyle name="Normal 64 3 2 4 2" xfId="13767" xr:uid="{00000000-0005-0000-0000-0000DB350000}"/>
    <cellStyle name="Normal 64 3 2 4 2 3" xfId="28863" xr:uid="{00000000-0005-0000-0000-0000D5700000}"/>
    <cellStyle name="Normal 64 3 2 4 3" xfId="8747" xr:uid="{00000000-0005-0000-0000-00003F220000}"/>
    <cellStyle name="Normal 64 3 2 4 3 3" xfId="23846" xr:uid="{00000000-0005-0000-0000-00003C5D0000}"/>
    <cellStyle name="Normal 64 3 2 4 5" xfId="18833" xr:uid="{00000000-0005-0000-0000-0000A7490000}"/>
    <cellStyle name="Normal 64 3 2 5" xfId="5386" xr:uid="{00000000-0005-0000-0000-00001E150000}"/>
    <cellStyle name="Normal 64 3 2 5 2" xfId="15438" xr:uid="{00000000-0005-0000-0000-0000623C0000}"/>
    <cellStyle name="Normal 64 3 2 5 2 3" xfId="30534" xr:uid="{00000000-0005-0000-0000-00005C770000}"/>
    <cellStyle name="Normal 64 3 2 5 3" xfId="10418" xr:uid="{00000000-0005-0000-0000-0000C6280000}"/>
    <cellStyle name="Normal 64 3 2 5 3 3" xfId="25517" xr:uid="{00000000-0005-0000-0000-0000C3630000}"/>
    <cellStyle name="Normal 64 3 2 5 5" xfId="20504" xr:uid="{00000000-0005-0000-0000-00002E500000}"/>
    <cellStyle name="Normal 64 3 2 6" xfId="12096" xr:uid="{00000000-0005-0000-0000-0000542F0000}"/>
    <cellStyle name="Normal 64 3 2 6 3" xfId="27192" xr:uid="{00000000-0005-0000-0000-00004E6A0000}"/>
    <cellStyle name="Normal 64 3 2 7" xfId="7075" xr:uid="{00000000-0005-0000-0000-0000B71B0000}"/>
    <cellStyle name="Normal 64 3 2 7 3" xfId="22175" xr:uid="{00000000-0005-0000-0000-0000B5560000}"/>
    <cellStyle name="Normal 64 3 2 9" xfId="17162" xr:uid="{00000000-0005-0000-0000-000020430000}"/>
    <cellStyle name="Normal 64 3 3" xfId="2213" xr:uid="{00000000-0005-0000-0000-0000B7080000}"/>
    <cellStyle name="Normal 64 3 3 2" xfId="3052" xr:uid="{00000000-0005-0000-0000-0000FE0B0000}"/>
    <cellStyle name="Normal 64 3 3 2 2" xfId="4741" xr:uid="{00000000-0005-0000-0000-000098120000}"/>
    <cellStyle name="Normal 64 3 3 2 2 2" xfId="14813" xr:uid="{00000000-0005-0000-0000-0000F1390000}"/>
    <cellStyle name="Normal 64 3 3 2 2 2 3" xfId="29909" xr:uid="{00000000-0005-0000-0000-0000EB740000}"/>
    <cellStyle name="Normal 64 3 3 2 2 3" xfId="9793" xr:uid="{00000000-0005-0000-0000-000055260000}"/>
    <cellStyle name="Normal 64 3 3 2 2 3 3" xfId="24892" xr:uid="{00000000-0005-0000-0000-000052610000}"/>
    <cellStyle name="Normal 64 3 3 2 2 5" xfId="19879" xr:uid="{00000000-0005-0000-0000-0000BD4D0000}"/>
    <cellStyle name="Normal 64 3 3 2 3" xfId="6432" xr:uid="{00000000-0005-0000-0000-000034190000}"/>
    <cellStyle name="Normal 64 3 3 2 3 2" xfId="16484" xr:uid="{00000000-0005-0000-0000-000078400000}"/>
    <cellStyle name="Normal 64 3 3 2 3 3" xfId="11464" xr:uid="{00000000-0005-0000-0000-0000DC2C0000}"/>
    <cellStyle name="Normal 64 3 3 2 3 3 3" xfId="26563" xr:uid="{00000000-0005-0000-0000-0000D9670000}"/>
    <cellStyle name="Normal 64 3 3 2 3 5" xfId="21550" xr:uid="{00000000-0005-0000-0000-000044540000}"/>
    <cellStyle name="Normal 64 3 3 2 4" xfId="13142" xr:uid="{00000000-0005-0000-0000-00006A330000}"/>
    <cellStyle name="Normal 64 3 3 2 4 3" xfId="28238" xr:uid="{00000000-0005-0000-0000-0000646E0000}"/>
    <cellStyle name="Normal 64 3 3 2 5" xfId="8121" xr:uid="{00000000-0005-0000-0000-0000CD1F0000}"/>
    <cellStyle name="Normal 64 3 3 2 5 3" xfId="23221" xr:uid="{00000000-0005-0000-0000-0000CB5A0000}"/>
    <cellStyle name="Normal 64 3 3 2 7" xfId="18208" xr:uid="{00000000-0005-0000-0000-000036470000}"/>
    <cellStyle name="Normal 64 3 3 3" xfId="3904" xr:uid="{00000000-0005-0000-0000-0000530F0000}"/>
    <cellStyle name="Normal 64 3 3 3 2" xfId="13977" xr:uid="{00000000-0005-0000-0000-0000AD360000}"/>
    <cellStyle name="Normal 64 3 3 3 2 3" xfId="29073" xr:uid="{00000000-0005-0000-0000-0000A7710000}"/>
    <cellStyle name="Normal 64 3 3 3 3" xfId="8957" xr:uid="{00000000-0005-0000-0000-000011230000}"/>
    <cellStyle name="Normal 64 3 3 3 3 3" xfId="24056" xr:uid="{00000000-0005-0000-0000-00000E5E0000}"/>
    <cellStyle name="Normal 64 3 3 3 5" xfId="19043" xr:uid="{00000000-0005-0000-0000-0000794A0000}"/>
    <cellStyle name="Normal 64 3 3 4" xfId="5596" xr:uid="{00000000-0005-0000-0000-0000F0150000}"/>
    <cellStyle name="Normal 64 3 3 4 2" xfId="15648" xr:uid="{00000000-0005-0000-0000-0000343D0000}"/>
    <cellStyle name="Normal 64 3 3 4 2 3" xfId="30744" xr:uid="{00000000-0005-0000-0000-00002E780000}"/>
    <cellStyle name="Normal 64 3 3 4 3" xfId="10628" xr:uid="{00000000-0005-0000-0000-000098290000}"/>
    <cellStyle name="Normal 64 3 3 4 3 3" xfId="25727" xr:uid="{00000000-0005-0000-0000-000095640000}"/>
    <cellStyle name="Normal 64 3 3 4 5" xfId="20714" xr:uid="{00000000-0005-0000-0000-000000510000}"/>
    <cellStyle name="Normal 64 3 3 5" xfId="12306" xr:uid="{00000000-0005-0000-0000-000026300000}"/>
    <cellStyle name="Normal 64 3 3 5 3" xfId="27402" xr:uid="{00000000-0005-0000-0000-0000206B0000}"/>
    <cellStyle name="Normal 64 3 3 6" xfId="7285" xr:uid="{00000000-0005-0000-0000-0000891C0000}"/>
    <cellStyle name="Normal 64 3 3 6 3" xfId="22385" xr:uid="{00000000-0005-0000-0000-000087570000}"/>
    <cellStyle name="Normal 64 3 3 8" xfId="17372" xr:uid="{00000000-0005-0000-0000-0000F2430000}"/>
    <cellStyle name="Normal 64 3 4" xfId="2634" xr:uid="{00000000-0005-0000-0000-00005C0A0000}"/>
    <cellStyle name="Normal 64 3 4 2" xfId="4323" xr:uid="{00000000-0005-0000-0000-0000F6100000}"/>
    <cellStyle name="Normal 64 3 4 2 2" xfId="14395" xr:uid="{00000000-0005-0000-0000-00004F380000}"/>
    <cellStyle name="Normal 64 3 4 2 2 3" xfId="29491" xr:uid="{00000000-0005-0000-0000-000049730000}"/>
    <cellStyle name="Normal 64 3 4 2 3" xfId="9375" xr:uid="{00000000-0005-0000-0000-0000B3240000}"/>
    <cellStyle name="Normal 64 3 4 2 3 3" xfId="24474" xr:uid="{00000000-0005-0000-0000-0000B05F0000}"/>
    <cellStyle name="Normal 64 3 4 2 5" xfId="19461" xr:uid="{00000000-0005-0000-0000-00001B4C0000}"/>
    <cellStyle name="Normal 64 3 4 3" xfId="6014" xr:uid="{00000000-0005-0000-0000-000092170000}"/>
    <cellStyle name="Normal 64 3 4 3 2" xfId="16066" xr:uid="{00000000-0005-0000-0000-0000D63E0000}"/>
    <cellStyle name="Normal 64 3 4 3 3" xfId="11046" xr:uid="{00000000-0005-0000-0000-00003A2B0000}"/>
    <cellStyle name="Normal 64 3 4 3 3 3" xfId="26145" xr:uid="{00000000-0005-0000-0000-000037660000}"/>
    <cellStyle name="Normal 64 3 4 3 5" xfId="21132" xr:uid="{00000000-0005-0000-0000-0000A2520000}"/>
    <cellStyle name="Normal 64 3 4 4" xfId="12724" xr:uid="{00000000-0005-0000-0000-0000C8310000}"/>
    <cellStyle name="Normal 64 3 4 4 3" xfId="27820" xr:uid="{00000000-0005-0000-0000-0000C26C0000}"/>
    <cellStyle name="Normal 64 3 4 5" xfId="7703" xr:uid="{00000000-0005-0000-0000-00002B1E0000}"/>
    <cellStyle name="Normal 64 3 4 5 3" xfId="22803" xr:uid="{00000000-0005-0000-0000-000029590000}"/>
    <cellStyle name="Normal 64 3 4 7" xfId="17790" xr:uid="{00000000-0005-0000-0000-000094450000}"/>
    <cellStyle name="Normal 64 3 5" xfId="3486" xr:uid="{00000000-0005-0000-0000-0000B10D0000}"/>
    <cellStyle name="Normal 64 3 5 2" xfId="13559" xr:uid="{00000000-0005-0000-0000-00000B350000}"/>
    <cellStyle name="Normal 64 3 5 2 3" xfId="28655" xr:uid="{00000000-0005-0000-0000-000005700000}"/>
    <cellStyle name="Normal 64 3 5 3" xfId="8539" xr:uid="{00000000-0005-0000-0000-00006F210000}"/>
    <cellStyle name="Normal 64 3 5 3 3" xfId="23638" xr:uid="{00000000-0005-0000-0000-00006C5C0000}"/>
    <cellStyle name="Normal 64 3 5 5" xfId="18625" xr:uid="{00000000-0005-0000-0000-0000D7480000}"/>
    <cellStyle name="Normal 64 3 6" xfId="5178" xr:uid="{00000000-0005-0000-0000-00004E140000}"/>
    <cellStyle name="Normal 64 3 6 2" xfId="15230" xr:uid="{00000000-0005-0000-0000-0000923B0000}"/>
    <cellStyle name="Normal 64 3 6 2 3" xfId="30326" xr:uid="{00000000-0005-0000-0000-00008C760000}"/>
    <cellStyle name="Normal 64 3 6 3" xfId="10210" xr:uid="{00000000-0005-0000-0000-0000F6270000}"/>
    <cellStyle name="Normal 64 3 6 3 3" xfId="25309" xr:uid="{00000000-0005-0000-0000-0000F3620000}"/>
    <cellStyle name="Normal 64 3 6 5" xfId="20296" xr:uid="{00000000-0005-0000-0000-00005E4F0000}"/>
    <cellStyle name="Normal 64 3 7" xfId="11888" xr:uid="{00000000-0005-0000-0000-0000842E0000}"/>
    <cellStyle name="Normal 64 3 7 3" xfId="26984" xr:uid="{00000000-0005-0000-0000-00007E690000}"/>
    <cellStyle name="Normal 64 3 8" xfId="6867" xr:uid="{00000000-0005-0000-0000-0000E71A0000}"/>
    <cellStyle name="Normal 64 3 8 3" xfId="21967" xr:uid="{00000000-0005-0000-0000-0000E5550000}"/>
    <cellStyle name="Normal 64 4" xfId="1894" xr:uid="{00000000-0005-0000-0000-000078070000}"/>
    <cellStyle name="Normal 64 4 2" xfId="2317" xr:uid="{00000000-0005-0000-0000-00001F090000}"/>
    <cellStyle name="Normal 64 4 2 2" xfId="3156" xr:uid="{00000000-0005-0000-0000-0000660C0000}"/>
    <cellStyle name="Normal 64 4 2 2 2" xfId="4845" xr:uid="{00000000-0005-0000-0000-000000130000}"/>
    <cellStyle name="Normal 64 4 2 2 2 2" xfId="14917" xr:uid="{00000000-0005-0000-0000-0000593A0000}"/>
    <cellStyle name="Normal 64 4 2 2 2 2 3" xfId="30013" xr:uid="{00000000-0005-0000-0000-000053750000}"/>
    <cellStyle name="Normal 64 4 2 2 2 3" xfId="9897" xr:uid="{00000000-0005-0000-0000-0000BD260000}"/>
    <cellStyle name="Normal 64 4 2 2 2 3 3" xfId="24996" xr:uid="{00000000-0005-0000-0000-0000BA610000}"/>
    <cellStyle name="Normal 64 4 2 2 2 5" xfId="19983" xr:uid="{00000000-0005-0000-0000-0000254E0000}"/>
    <cellStyle name="Normal 64 4 2 2 3" xfId="6536" xr:uid="{00000000-0005-0000-0000-00009C190000}"/>
    <cellStyle name="Normal 64 4 2 2 3 2" xfId="16588" xr:uid="{00000000-0005-0000-0000-0000E0400000}"/>
    <cellStyle name="Normal 64 4 2 2 3 3" xfId="11568" xr:uid="{00000000-0005-0000-0000-0000442D0000}"/>
    <cellStyle name="Normal 64 4 2 2 3 3 3" xfId="26667" xr:uid="{00000000-0005-0000-0000-000041680000}"/>
    <cellStyle name="Normal 64 4 2 2 3 5" xfId="21654" xr:uid="{00000000-0005-0000-0000-0000AC540000}"/>
    <cellStyle name="Normal 64 4 2 2 4" xfId="13246" xr:uid="{00000000-0005-0000-0000-0000D2330000}"/>
    <cellStyle name="Normal 64 4 2 2 4 3" xfId="28342" xr:uid="{00000000-0005-0000-0000-0000CC6E0000}"/>
    <cellStyle name="Normal 64 4 2 2 5" xfId="8225" xr:uid="{00000000-0005-0000-0000-000035200000}"/>
    <cellStyle name="Normal 64 4 2 2 5 3" xfId="23325" xr:uid="{00000000-0005-0000-0000-0000335B0000}"/>
    <cellStyle name="Normal 64 4 2 2 7" xfId="18312" xr:uid="{00000000-0005-0000-0000-00009E470000}"/>
    <cellStyle name="Normal 64 4 2 3" xfId="4008" xr:uid="{00000000-0005-0000-0000-0000BB0F0000}"/>
    <cellStyle name="Normal 64 4 2 3 2" xfId="14081" xr:uid="{00000000-0005-0000-0000-000015370000}"/>
    <cellStyle name="Normal 64 4 2 3 2 3" xfId="29177" xr:uid="{00000000-0005-0000-0000-00000F720000}"/>
    <cellStyle name="Normal 64 4 2 3 3" xfId="9061" xr:uid="{00000000-0005-0000-0000-000079230000}"/>
    <cellStyle name="Normal 64 4 2 3 3 3" xfId="24160" xr:uid="{00000000-0005-0000-0000-0000765E0000}"/>
    <cellStyle name="Normal 64 4 2 3 5" xfId="19147" xr:uid="{00000000-0005-0000-0000-0000E14A0000}"/>
    <cellStyle name="Normal 64 4 2 4" xfId="5700" xr:uid="{00000000-0005-0000-0000-000058160000}"/>
    <cellStyle name="Normal 64 4 2 4 2" xfId="15752" xr:uid="{00000000-0005-0000-0000-00009C3D0000}"/>
    <cellStyle name="Normal 64 4 2 4 2 3" xfId="30848" xr:uid="{00000000-0005-0000-0000-000096780000}"/>
    <cellStyle name="Normal 64 4 2 4 3" xfId="10732" xr:uid="{00000000-0005-0000-0000-0000002A0000}"/>
    <cellStyle name="Normal 64 4 2 4 3 3" xfId="25831" xr:uid="{00000000-0005-0000-0000-0000FD640000}"/>
    <cellStyle name="Normal 64 4 2 4 5" xfId="20818" xr:uid="{00000000-0005-0000-0000-000068510000}"/>
    <cellStyle name="Normal 64 4 2 5" xfId="12410" xr:uid="{00000000-0005-0000-0000-00008E300000}"/>
    <cellStyle name="Normal 64 4 2 5 3" xfId="27506" xr:uid="{00000000-0005-0000-0000-0000886B0000}"/>
    <cellStyle name="Normal 64 4 2 6" xfId="7389" xr:uid="{00000000-0005-0000-0000-0000F11C0000}"/>
    <cellStyle name="Normal 64 4 2 6 3" xfId="22489" xr:uid="{00000000-0005-0000-0000-0000EF570000}"/>
    <cellStyle name="Normal 64 4 2 8" xfId="17476" xr:uid="{00000000-0005-0000-0000-00005A440000}"/>
    <cellStyle name="Normal 64 4 3" xfId="2738" xr:uid="{00000000-0005-0000-0000-0000C40A0000}"/>
    <cellStyle name="Normal 64 4 3 2" xfId="4427" xr:uid="{00000000-0005-0000-0000-00005E110000}"/>
    <cellStyle name="Normal 64 4 3 2 2" xfId="14499" xr:uid="{00000000-0005-0000-0000-0000B7380000}"/>
    <cellStyle name="Normal 64 4 3 2 2 3" xfId="29595" xr:uid="{00000000-0005-0000-0000-0000B1730000}"/>
    <cellStyle name="Normal 64 4 3 2 3" xfId="9479" xr:uid="{00000000-0005-0000-0000-00001B250000}"/>
    <cellStyle name="Normal 64 4 3 2 3 3" xfId="24578" xr:uid="{00000000-0005-0000-0000-000018600000}"/>
    <cellStyle name="Normal 64 4 3 2 5" xfId="19565" xr:uid="{00000000-0005-0000-0000-0000834C0000}"/>
    <cellStyle name="Normal 64 4 3 3" xfId="6118" xr:uid="{00000000-0005-0000-0000-0000FA170000}"/>
    <cellStyle name="Normal 64 4 3 3 2" xfId="16170" xr:uid="{00000000-0005-0000-0000-00003E3F0000}"/>
    <cellStyle name="Normal 64 4 3 3 3" xfId="11150" xr:uid="{00000000-0005-0000-0000-0000A22B0000}"/>
    <cellStyle name="Normal 64 4 3 3 3 3" xfId="26249" xr:uid="{00000000-0005-0000-0000-00009F660000}"/>
    <cellStyle name="Normal 64 4 3 3 5" xfId="21236" xr:uid="{00000000-0005-0000-0000-00000A530000}"/>
    <cellStyle name="Normal 64 4 3 4" xfId="12828" xr:uid="{00000000-0005-0000-0000-000030320000}"/>
    <cellStyle name="Normal 64 4 3 4 3" xfId="27924" xr:uid="{00000000-0005-0000-0000-00002A6D0000}"/>
    <cellStyle name="Normal 64 4 3 5" xfId="7807" xr:uid="{00000000-0005-0000-0000-0000931E0000}"/>
    <cellStyle name="Normal 64 4 3 5 3" xfId="22907" xr:uid="{00000000-0005-0000-0000-000091590000}"/>
    <cellStyle name="Normal 64 4 3 7" xfId="17894" xr:uid="{00000000-0005-0000-0000-0000FC450000}"/>
    <cellStyle name="Normal 64 4 4" xfId="3590" xr:uid="{00000000-0005-0000-0000-0000190E0000}"/>
    <cellStyle name="Normal 64 4 4 2" xfId="13663" xr:uid="{00000000-0005-0000-0000-000073350000}"/>
    <cellStyle name="Normal 64 4 4 2 3" xfId="28759" xr:uid="{00000000-0005-0000-0000-00006D700000}"/>
    <cellStyle name="Normal 64 4 4 3" xfId="8643" xr:uid="{00000000-0005-0000-0000-0000D7210000}"/>
    <cellStyle name="Normal 64 4 4 3 3" xfId="23742" xr:uid="{00000000-0005-0000-0000-0000D45C0000}"/>
    <cellStyle name="Normal 64 4 4 5" xfId="18729" xr:uid="{00000000-0005-0000-0000-00003F490000}"/>
    <cellStyle name="Normal 64 4 5" xfId="5282" xr:uid="{00000000-0005-0000-0000-0000B6140000}"/>
    <cellStyle name="Normal 64 4 5 2" xfId="15334" xr:uid="{00000000-0005-0000-0000-0000FA3B0000}"/>
    <cellStyle name="Normal 64 4 5 2 3" xfId="30430" xr:uid="{00000000-0005-0000-0000-0000F4760000}"/>
    <cellStyle name="Normal 64 4 5 3" xfId="10314" xr:uid="{00000000-0005-0000-0000-00005E280000}"/>
    <cellStyle name="Normal 64 4 5 3 3" xfId="25413" xr:uid="{00000000-0005-0000-0000-00005B630000}"/>
    <cellStyle name="Normal 64 4 5 5" xfId="20400" xr:uid="{00000000-0005-0000-0000-0000C64F0000}"/>
    <cellStyle name="Normal 64 4 6" xfId="11992" xr:uid="{00000000-0005-0000-0000-0000EC2E0000}"/>
    <cellStyle name="Normal 64 4 6 3" xfId="27088" xr:uid="{00000000-0005-0000-0000-0000E6690000}"/>
    <cellStyle name="Normal 64 4 7" xfId="6971" xr:uid="{00000000-0005-0000-0000-00004F1B0000}"/>
    <cellStyle name="Normal 64 4 7 3" xfId="22071" xr:uid="{00000000-0005-0000-0000-00004D560000}"/>
    <cellStyle name="Normal 64 4 9" xfId="17058" xr:uid="{00000000-0005-0000-0000-0000B8420000}"/>
    <cellStyle name="Normal 64 5" xfId="2107" xr:uid="{00000000-0005-0000-0000-00004D080000}"/>
    <cellStyle name="Normal 64 5 2" xfId="2948" xr:uid="{00000000-0005-0000-0000-0000960B0000}"/>
    <cellStyle name="Normal 64 5 2 2" xfId="4637" xr:uid="{00000000-0005-0000-0000-000030120000}"/>
    <cellStyle name="Normal 64 5 2 2 2" xfId="14709" xr:uid="{00000000-0005-0000-0000-000089390000}"/>
    <cellStyle name="Normal 64 5 2 2 2 3" xfId="29805" xr:uid="{00000000-0005-0000-0000-000083740000}"/>
    <cellStyle name="Normal 64 5 2 2 3" xfId="9689" xr:uid="{00000000-0005-0000-0000-0000ED250000}"/>
    <cellStyle name="Normal 64 5 2 2 3 3" xfId="24788" xr:uid="{00000000-0005-0000-0000-0000EA600000}"/>
    <cellStyle name="Normal 64 5 2 2 5" xfId="19775" xr:uid="{00000000-0005-0000-0000-0000554D0000}"/>
    <cellStyle name="Normal 64 5 2 3" xfId="6328" xr:uid="{00000000-0005-0000-0000-0000CC180000}"/>
    <cellStyle name="Normal 64 5 2 3 2" xfId="16380" xr:uid="{00000000-0005-0000-0000-000010400000}"/>
    <cellStyle name="Normal 64 5 2 3 3" xfId="11360" xr:uid="{00000000-0005-0000-0000-0000742C0000}"/>
    <cellStyle name="Normal 64 5 2 3 3 3" xfId="26459" xr:uid="{00000000-0005-0000-0000-000071670000}"/>
    <cellStyle name="Normal 64 5 2 3 5" xfId="21446" xr:uid="{00000000-0005-0000-0000-0000DC530000}"/>
    <cellStyle name="Normal 64 5 2 4" xfId="13038" xr:uid="{00000000-0005-0000-0000-000002330000}"/>
    <cellStyle name="Normal 64 5 2 4 3" xfId="28134" xr:uid="{00000000-0005-0000-0000-0000FC6D0000}"/>
    <cellStyle name="Normal 64 5 2 5" xfId="8017" xr:uid="{00000000-0005-0000-0000-0000651F0000}"/>
    <cellStyle name="Normal 64 5 2 5 3" xfId="23117" xr:uid="{00000000-0005-0000-0000-0000635A0000}"/>
    <cellStyle name="Normal 64 5 2 7" xfId="18104" xr:uid="{00000000-0005-0000-0000-0000CE460000}"/>
    <cellStyle name="Normal 64 5 3" xfId="3800" xr:uid="{00000000-0005-0000-0000-0000EB0E0000}"/>
    <cellStyle name="Normal 64 5 3 2" xfId="13873" xr:uid="{00000000-0005-0000-0000-000045360000}"/>
    <cellStyle name="Normal 64 5 3 2 3" xfId="28969" xr:uid="{00000000-0005-0000-0000-00003F710000}"/>
    <cellStyle name="Normal 64 5 3 3" xfId="8853" xr:uid="{00000000-0005-0000-0000-0000A9220000}"/>
    <cellStyle name="Normal 64 5 3 3 3" xfId="23952" xr:uid="{00000000-0005-0000-0000-0000A65D0000}"/>
    <cellStyle name="Normal 64 5 3 5" xfId="18939" xr:uid="{00000000-0005-0000-0000-0000114A0000}"/>
    <cellStyle name="Normal 64 5 4" xfId="5492" xr:uid="{00000000-0005-0000-0000-000088150000}"/>
    <cellStyle name="Normal 64 5 4 2" xfId="15544" xr:uid="{00000000-0005-0000-0000-0000CC3C0000}"/>
    <cellStyle name="Normal 64 5 4 2 3" xfId="30640" xr:uid="{00000000-0005-0000-0000-0000C6770000}"/>
    <cellStyle name="Normal 64 5 4 3" xfId="10524" xr:uid="{00000000-0005-0000-0000-000030290000}"/>
    <cellStyle name="Normal 64 5 4 3 3" xfId="25623" xr:uid="{00000000-0005-0000-0000-00002D640000}"/>
    <cellStyle name="Normal 64 5 4 5" xfId="20610" xr:uid="{00000000-0005-0000-0000-000098500000}"/>
    <cellStyle name="Normal 64 5 5" xfId="12202" xr:uid="{00000000-0005-0000-0000-0000BE2F0000}"/>
    <cellStyle name="Normal 64 5 5 3" xfId="27298" xr:uid="{00000000-0005-0000-0000-0000B86A0000}"/>
    <cellStyle name="Normal 64 5 6" xfId="7181" xr:uid="{00000000-0005-0000-0000-0000211C0000}"/>
    <cellStyle name="Normal 64 5 6 3" xfId="22281" xr:uid="{00000000-0005-0000-0000-00001F570000}"/>
    <cellStyle name="Normal 64 5 8" xfId="17268" xr:uid="{00000000-0005-0000-0000-00008A430000}"/>
    <cellStyle name="Normal 64 6" xfId="2528" xr:uid="{00000000-0005-0000-0000-0000F2090000}"/>
    <cellStyle name="Normal 64 6 2" xfId="4219" xr:uid="{00000000-0005-0000-0000-00008E100000}"/>
    <cellStyle name="Normal 64 6 2 2" xfId="14291" xr:uid="{00000000-0005-0000-0000-0000E7370000}"/>
    <cellStyle name="Normal 64 6 2 2 3" xfId="29387" xr:uid="{00000000-0005-0000-0000-0000E1720000}"/>
    <cellStyle name="Normal 64 6 2 3" xfId="9271" xr:uid="{00000000-0005-0000-0000-00004B240000}"/>
    <cellStyle name="Normal 64 6 2 3 3" xfId="24370" xr:uid="{00000000-0005-0000-0000-0000485F0000}"/>
    <cellStyle name="Normal 64 6 2 5" xfId="19357" xr:uid="{00000000-0005-0000-0000-0000B34B0000}"/>
    <cellStyle name="Normal 64 6 3" xfId="5910" xr:uid="{00000000-0005-0000-0000-00002A170000}"/>
    <cellStyle name="Normal 64 6 3 2" xfId="15962" xr:uid="{00000000-0005-0000-0000-00006E3E0000}"/>
    <cellStyle name="Normal 64 6 3 3" xfId="10942" xr:uid="{00000000-0005-0000-0000-0000D22A0000}"/>
    <cellStyle name="Normal 64 6 3 3 3" xfId="26041" xr:uid="{00000000-0005-0000-0000-0000CF650000}"/>
    <cellStyle name="Normal 64 6 3 5" xfId="21028" xr:uid="{00000000-0005-0000-0000-00003A520000}"/>
    <cellStyle name="Normal 64 6 4" xfId="12620" xr:uid="{00000000-0005-0000-0000-000060310000}"/>
    <cellStyle name="Normal 64 6 4 3" xfId="27716" xr:uid="{00000000-0005-0000-0000-00005A6C0000}"/>
    <cellStyle name="Normal 64 6 5" xfId="7599" xr:uid="{00000000-0005-0000-0000-0000C31D0000}"/>
    <cellStyle name="Normal 64 6 5 3" xfId="22699" xr:uid="{00000000-0005-0000-0000-0000C1580000}"/>
    <cellStyle name="Normal 64 6 7" xfId="17686" xr:uid="{00000000-0005-0000-0000-00002C450000}"/>
    <cellStyle name="Normal 64 7" xfId="3379" xr:uid="{00000000-0005-0000-0000-0000460D0000}"/>
    <cellStyle name="Normal 64 7 2" xfId="13455" xr:uid="{00000000-0005-0000-0000-0000A3340000}"/>
    <cellStyle name="Normal 64 7 2 3" xfId="28551" xr:uid="{00000000-0005-0000-0000-00009D6F0000}"/>
    <cellStyle name="Normal 64 7 3" xfId="8435" xr:uid="{00000000-0005-0000-0000-000007210000}"/>
    <cellStyle name="Normal 64 7 3 3" xfId="23534" xr:uid="{00000000-0005-0000-0000-0000045C0000}"/>
    <cellStyle name="Normal 64 7 5" xfId="18521" xr:uid="{00000000-0005-0000-0000-00006F480000}"/>
    <cellStyle name="Normal 64 8" xfId="5072" xr:uid="{00000000-0005-0000-0000-0000E4130000}"/>
    <cellStyle name="Normal 64 8 2" xfId="15126" xr:uid="{00000000-0005-0000-0000-00002A3B0000}"/>
    <cellStyle name="Normal 64 8 2 3" xfId="30222" xr:uid="{00000000-0005-0000-0000-000024760000}"/>
    <cellStyle name="Normal 64 8 3" xfId="10106" xr:uid="{00000000-0005-0000-0000-00008E270000}"/>
    <cellStyle name="Normal 64 8 3 3" xfId="25205" xr:uid="{00000000-0005-0000-0000-00008B620000}"/>
    <cellStyle name="Normal 64 8 5" xfId="20192" xr:uid="{00000000-0005-0000-0000-0000F64E0000}"/>
    <cellStyle name="Normal 64 9" xfId="11782" xr:uid="{00000000-0005-0000-0000-00001A2E0000}"/>
    <cellStyle name="Normal 64 9 3" xfId="26880" xr:uid="{00000000-0005-0000-0000-000016690000}"/>
    <cellStyle name="Normal 65" xfId="1460" xr:uid="{00000000-0005-0000-0000-0000C5050000}"/>
    <cellStyle name="Normal 65 10" xfId="6762" xr:uid="{00000000-0005-0000-0000-00007E1A0000}"/>
    <cellStyle name="Normal 65 10 3" xfId="21864" xr:uid="{00000000-0005-0000-0000-00007E550000}"/>
    <cellStyle name="Normal 65 12" xfId="16849" xr:uid="{00000000-0005-0000-0000-0000E7410000}"/>
    <cellStyle name="Normal 65 2" xfId="1728" xr:uid="{00000000-0005-0000-0000-0000D2060000}"/>
    <cellStyle name="Normal 65 2 11" xfId="16903" xr:uid="{00000000-0005-0000-0000-00001D420000}"/>
    <cellStyle name="Normal 65 2 2" xfId="1836" xr:uid="{00000000-0005-0000-0000-00003E070000}"/>
    <cellStyle name="Normal 65 2 2 10" xfId="17007" xr:uid="{00000000-0005-0000-0000-000085420000}"/>
    <cellStyle name="Normal 65 2 2 2" xfId="2053" xr:uid="{00000000-0005-0000-0000-000017080000}"/>
    <cellStyle name="Normal 65 2 2 2 2" xfId="2474" xr:uid="{00000000-0005-0000-0000-0000BC090000}"/>
    <cellStyle name="Normal 65 2 2 2 2 2" xfId="3313" xr:uid="{00000000-0005-0000-0000-0000030D0000}"/>
    <cellStyle name="Normal 65 2 2 2 2 2 2" xfId="5002" xr:uid="{00000000-0005-0000-0000-00009D130000}"/>
    <cellStyle name="Normal 65 2 2 2 2 2 2 2" xfId="15074" xr:uid="{00000000-0005-0000-0000-0000F63A0000}"/>
    <cellStyle name="Normal 65 2 2 2 2 2 2 2 3" xfId="30170" xr:uid="{00000000-0005-0000-0000-0000F0750000}"/>
    <cellStyle name="Normal 65 2 2 2 2 2 2 3" xfId="10054" xr:uid="{00000000-0005-0000-0000-00005A270000}"/>
    <cellStyle name="Normal 65 2 2 2 2 2 2 3 3" xfId="25153" xr:uid="{00000000-0005-0000-0000-000057620000}"/>
    <cellStyle name="Normal 65 2 2 2 2 2 2 5" xfId="20140" xr:uid="{00000000-0005-0000-0000-0000C24E0000}"/>
    <cellStyle name="Normal 65 2 2 2 2 2 3" xfId="6693" xr:uid="{00000000-0005-0000-0000-0000391A0000}"/>
    <cellStyle name="Normal 65 2 2 2 2 2 3 2" xfId="16745" xr:uid="{00000000-0005-0000-0000-00007D410000}"/>
    <cellStyle name="Normal 65 2 2 2 2 2 3 3" xfId="11725" xr:uid="{00000000-0005-0000-0000-0000E12D0000}"/>
    <cellStyle name="Normal 65 2 2 2 2 2 3 3 3" xfId="26824" xr:uid="{00000000-0005-0000-0000-0000DE680000}"/>
    <cellStyle name="Normal 65 2 2 2 2 2 3 5" xfId="21811" xr:uid="{00000000-0005-0000-0000-000049550000}"/>
    <cellStyle name="Normal 65 2 2 2 2 2 4" xfId="13403" xr:uid="{00000000-0005-0000-0000-00006F340000}"/>
    <cellStyle name="Normal 65 2 2 2 2 2 4 3" xfId="28499" xr:uid="{00000000-0005-0000-0000-0000696F0000}"/>
    <cellStyle name="Normal 65 2 2 2 2 2 5" xfId="8382" xr:uid="{00000000-0005-0000-0000-0000D2200000}"/>
    <cellStyle name="Normal 65 2 2 2 2 2 5 3" xfId="23482" xr:uid="{00000000-0005-0000-0000-0000D05B0000}"/>
    <cellStyle name="Normal 65 2 2 2 2 2 7" xfId="18469" xr:uid="{00000000-0005-0000-0000-00003B480000}"/>
    <cellStyle name="Normal 65 2 2 2 2 3" xfId="4165" xr:uid="{00000000-0005-0000-0000-000058100000}"/>
    <cellStyle name="Normal 65 2 2 2 2 3 2" xfId="14238" xr:uid="{00000000-0005-0000-0000-0000B2370000}"/>
    <cellStyle name="Normal 65 2 2 2 2 3 2 3" xfId="29334" xr:uid="{00000000-0005-0000-0000-0000AC720000}"/>
    <cellStyle name="Normal 65 2 2 2 2 3 3" xfId="9218" xr:uid="{00000000-0005-0000-0000-000016240000}"/>
    <cellStyle name="Normal 65 2 2 2 2 3 3 3" xfId="24317" xr:uid="{00000000-0005-0000-0000-0000135F0000}"/>
    <cellStyle name="Normal 65 2 2 2 2 3 5" xfId="19304" xr:uid="{00000000-0005-0000-0000-00007E4B0000}"/>
    <cellStyle name="Normal 65 2 2 2 2 4" xfId="5857" xr:uid="{00000000-0005-0000-0000-0000F5160000}"/>
    <cellStyle name="Normal 65 2 2 2 2 4 2" xfId="15909" xr:uid="{00000000-0005-0000-0000-0000393E0000}"/>
    <cellStyle name="Normal 65 2 2 2 2 4 3" xfId="10889" xr:uid="{00000000-0005-0000-0000-00009D2A0000}"/>
    <cellStyle name="Normal 65 2 2 2 2 4 3 3" xfId="25988" xr:uid="{00000000-0005-0000-0000-00009A650000}"/>
    <cellStyle name="Normal 65 2 2 2 2 4 5" xfId="20975" xr:uid="{00000000-0005-0000-0000-000005520000}"/>
    <cellStyle name="Normal 65 2 2 2 2 5" xfId="12567" xr:uid="{00000000-0005-0000-0000-00002B310000}"/>
    <cellStyle name="Normal 65 2 2 2 2 5 3" xfId="27663" xr:uid="{00000000-0005-0000-0000-0000256C0000}"/>
    <cellStyle name="Normal 65 2 2 2 2 6" xfId="7546" xr:uid="{00000000-0005-0000-0000-00008E1D0000}"/>
    <cellStyle name="Normal 65 2 2 2 2 6 3" xfId="22646" xr:uid="{00000000-0005-0000-0000-00008C580000}"/>
    <cellStyle name="Normal 65 2 2 2 2 8" xfId="17633" xr:uid="{00000000-0005-0000-0000-0000F7440000}"/>
    <cellStyle name="Normal 65 2 2 2 3" xfId="2895" xr:uid="{00000000-0005-0000-0000-0000610B0000}"/>
    <cellStyle name="Normal 65 2 2 2 3 2" xfId="4584" xr:uid="{00000000-0005-0000-0000-0000FB110000}"/>
    <cellStyle name="Normal 65 2 2 2 3 2 2" xfId="14656" xr:uid="{00000000-0005-0000-0000-000054390000}"/>
    <cellStyle name="Normal 65 2 2 2 3 2 2 3" xfId="29752" xr:uid="{00000000-0005-0000-0000-00004E740000}"/>
    <cellStyle name="Normal 65 2 2 2 3 2 3" xfId="9636" xr:uid="{00000000-0005-0000-0000-0000B8250000}"/>
    <cellStyle name="Normal 65 2 2 2 3 2 3 3" xfId="24735" xr:uid="{00000000-0005-0000-0000-0000B5600000}"/>
    <cellStyle name="Normal 65 2 2 2 3 2 5" xfId="19722" xr:uid="{00000000-0005-0000-0000-0000204D0000}"/>
    <cellStyle name="Normal 65 2 2 2 3 3" xfId="6275" xr:uid="{00000000-0005-0000-0000-000097180000}"/>
    <cellStyle name="Normal 65 2 2 2 3 3 2" xfId="16327" xr:uid="{00000000-0005-0000-0000-0000DB3F0000}"/>
    <cellStyle name="Normal 65 2 2 2 3 3 3" xfId="11307" xr:uid="{00000000-0005-0000-0000-00003F2C0000}"/>
    <cellStyle name="Normal 65 2 2 2 3 3 3 3" xfId="26406" xr:uid="{00000000-0005-0000-0000-00003C670000}"/>
    <cellStyle name="Normal 65 2 2 2 3 3 5" xfId="21393" xr:uid="{00000000-0005-0000-0000-0000A7530000}"/>
    <cellStyle name="Normal 65 2 2 2 3 4" xfId="12985" xr:uid="{00000000-0005-0000-0000-0000CD320000}"/>
    <cellStyle name="Normal 65 2 2 2 3 4 3" xfId="28081" xr:uid="{00000000-0005-0000-0000-0000C76D0000}"/>
    <cellStyle name="Normal 65 2 2 2 3 5" xfId="7964" xr:uid="{00000000-0005-0000-0000-0000301F0000}"/>
    <cellStyle name="Normal 65 2 2 2 3 5 3" xfId="23064" xr:uid="{00000000-0005-0000-0000-00002E5A0000}"/>
    <cellStyle name="Normal 65 2 2 2 3 7" xfId="18051" xr:uid="{00000000-0005-0000-0000-000099460000}"/>
    <cellStyle name="Normal 65 2 2 2 4" xfId="3747" xr:uid="{00000000-0005-0000-0000-0000B60E0000}"/>
    <cellStyle name="Normal 65 2 2 2 4 2" xfId="13820" xr:uid="{00000000-0005-0000-0000-000010360000}"/>
    <cellStyle name="Normal 65 2 2 2 4 2 3" xfId="28916" xr:uid="{00000000-0005-0000-0000-00000A710000}"/>
    <cellStyle name="Normal 65 2 2 2 4 3" xfId="8800" xr:uid="{00000000-0005-0000-0000-000074220000}"/>
    <cellStyle name="Normal 65 2 2 2 4 3 3" xfId="23899" xr:uid="{00000000-0005-0000-0000-0000715D0000}"/>
    <cellStyle name="Normal 65 2 2 2 4 5" xfId="18886" xr:uid="{00000000-0005-0000-0000-0000DC490000}"/>
    <cellStyle name="Normal 65 2 2 2 5" xfId="5439" xr:uid="{00000000-0005-0000-0000-000053150000}"/>
    <cellStyle name="Normal 65 2 2 2 5 2" xfId="15491" xr:uid="{00000000-0005-0000-0000-0000973C0000}"/>
    <cellStyle name="Normal 65 2 2 2 5 2 3" xfId="30587" xr:uid="{00000000-0005-0000-0000-000091770000}"/>
    <cellStyle name="Normal 65 2 2 2 5 3" xfId="10471" xr:uid="{00000000-0005-0000-0000-0000FB280000}"/>
    <cellStyle name="Normal 65 2 2 2 5 3 3" xfId="25570" xr:uid="{00000000-0005-0000-0000-0000F8630000}"/>
    <cellStyle name="Normal 65 2 2 2 5 5" xfId="20557" xr:uid="{00000000-0005-0000-0000-000063500000}"/>
    <cellStyle name="Normal 65 2 2 2 6" xfId="12149" xr:uid="{00000000-0005-0000-0000-0000892F0000}"/>
    <cellStyle name="Normal 65 2 2 2 6 3" xfId="27245" xr:uid="{00000000-0005-0000-0000-0000836A0000}"/>
    <cellStyle name="Normal 65 2 2 2 7" xfId="7128" xr:uid="{00000000-0005-0000-0000-0000EC1B0000}"/>
    <cellStyle name="Normal 65 2 2 2 7 3" xfId="22228" xr:uid="{00000000-0005-0000-0000-0000EA560000}"/>
    <cellStyle name="Normal 65 2 2 2 9" xfId="17215" xr:uid="{00000000-0005-0000-0000-000055430000}"/>
    <cellStyle name="Normal 65 2 2 3" xfId="2266" xr:uid="{00000000-0005-0000-0000-0000EC080000}"/>
    <cellStyle name="Normal 65 2 2 3 2" xfId="3105" xr:uid="{00000000-0005-0000-0000-0000330C0000}"/>
    <cellStyle name="Normal 65 2 2 3 2 2" xfId="4794" xr:uid="{00000000-0005-0000-0000-0000CD120000}"/>
    <cellStyle name="Normal 65 2 2 3 2 2 2" xfId="14866" xr:uid="{00000000-0005-0000-0000-0000263A0000}"/>
    <cellStyle name="Normal 65 2 2 3 2 2 2 3" xfId="29962" xr:uid="{00000000-0005-0000-0000-000020750000}"/>
    <cellStyle name="Normal 65 2 2 3 2 2 3" xfId="9846" xr:uid="{00000000-0005-0000-0000-00008A260000}"/>
    <cellStyle name="Normal 65 2 2 3 2 2 3 3" xfId="24945" xr:uid="{00000000-0005-0000-0000-000087610000}"/>
    <cellStyle name="Normal 65 2 2 3 2 2 5" xfId="19932" xr:uid="{00000000-0005-0000-0000-0000F24D0000}"/>
    <cellStyle name="Normal 65 2 2 3 2 3" xfId="6485" xr:uid="{00000000-0005-0000-0000-000069190000}"/>
    <cellStyle name="Normal 65 2 2 3 2 3 2" xfId="16537" xr:uid="{00000000-0005-0000-0000-0000AD400000}"/>
    <cellStyle name="Normal 65 2 2 3 2 3 3" xfId="11517" xr:uid="{00000000-0005-0000-0000-0000112D0000}"/>
    <cellStyle name="Normal 65 2 2 3 2 3 3 3" xfId="26616" xr:uid="{00000000-0005-0000-0000-00000E680000}"/>
    <cellStyle name="Normal 65 2 2 3 2 3 5" xfId="21603" xr:uid="{00000000-0005-0000-0000-000079540000}"/>
    <cellStyle name="Normal 65 2 2 3 2 4" xfId="13195" xr:uid="{00000000-0005-0000-0000-00009F330000}"/>
    <cellStyle name="Normal 65 2 2 3 2 4 3" xfId="28291" xr:uid="{00000000-0005-0000-0000-0000996E0000}"/>
    <cellStyle name="Normal 65 2 2 3 2 5" xfId="8174" xr:uid="{00000000-0005-0000-0000-000002200000}"/>
    <cellStyle name="Normal 65 2 2 3 2 5 3" xfId="23274" xr:uid="{00000000-0005-0000-0000-0000005B0000}"/>
    <cellStyle name="Normal 65 2 2 3 2 7" xfId="18261" xr:uid="{00000000-0005-0000-0000-00006B470000}"/>
    <cellStyle name="Normal 65 2 2 3 3" xfId="3957" xr:uid="{00000000-0005-0000-0000-0000880F0000}"/>
    <cellStyle name="Normal 65 2 2 3 3 2" xfId="14030" xr:uid="{00000000-0005-0000-0000-0000E2360000}"/>
    <cellStyle name="Normal 65 2 2 3 3 2 3" xfId="29126" xr:uid="{00000000-0005-0000-0000-0000DC710000}"/>
    <cellStyle name="Normal 65 2 2 3 3 3" xfId="9010" xr:uid="{00000000-0005-0000-0000-000046230000}"/>
    <cellStyle name="Normal 65 2 2 3 3 3 3" xfId="24109" xr:uid="{00000000-0005-0000-0000-0000435E0000}"/>
    <cellStyle name="Normal 65 2 2 3 3 5" xfId="19096" xr:uid="{00000000-0005-0000-0000-0000AE4A0000}"/>
    <cellStyle name="Normal 65 2 2 3 4" xfId="5649" xr:uid="{00000000-0005-0000-0000-000025160000}"/>
    <cellStyle name="Normal 65 2 2 3 4 2" xfId="15701" xr:uid="{00000000-0005-0000-0000-0000693D0000}"/>
    <cellStyle name="Normal 65 2 2 3 4 2 3" xfId="30797" xr:uid="{00000000-0005-0000-0000-000063780000}"/>
    <cellStyle name="Normal 65 2 2 3 4 3" xfId="10681" xr:uid="{00000000-0005-0000-0000-0000CD290000}"/>
    <cellStyle name="Normal 65 2 2 3 4 3 3" xfId="25780" xr:uid="{00000000-0005-0000-0000-0000CA640000}"/>
    <cellStyle name="Normal 65 2 2 3 4 5" xfId="20767" xr:uid="{00000000-0005-0000-0000-000035510000}"/>
    <cellStyle name="Normal 65 2 2 3 5" xfId="12359" xr:uid="{00000000-0005-0000-0000-00005B300000}"/>
    <cellStyle name="Normal 65 2 2 3 5 3" xfId="27455" xr:uid="{00000000-0005-0000-0000-0000556B0000}"/>
    <cellStyle name="Normal 65 2 2 3 6" xfId="7338" xr:uid="{00000000-0005-0000-0000-0000BE1C0000}"/>
    <cellStyle name="Normal 65 2 2 3 6 3" xfId="22438" xr:uid="{00000000-0005-0000-0000-0000BC570000}"/>
    <cellStyle name="Normal 65 2 2 3 8" xfId="17425" xr:uid="{00000000-0005-0000-0000-000027440000}"/>
    <cellStyle name="Normal 65 2 2 4" xfId="2687" xr:uid="{00000000-0005-0000-0000-0000910A0000}"/>
    <cellStyle name="Normal 65 2 2 4 2" xfId="4376" xr:uid="{00000000-0005-0000-0000-00002B110000}"/>
    <cellStyle name="Normal 65 2 2 4 2 2" xfId="14448" xr:uid="{00000000-0005-0000-0000-000084380000}"/>
    <cellStyle name="Normal 65 2 2 4 2 2 3" xfId="29544" xr:uid="{00000000-0005-0000-0000-00007E730000}"/>
    <cellStyle name="Normal 65 2 2 4 2 3" xfId="9428" xr:uid="{00000000-0005-0000-0000-0000E8240000}"/>
    <cellStyle name="Normal 65 2 2 4 2 3 3" xfId="24527" xr:uid="{00000000-0005-0000-0000-0000E55F0000}"/>
    <cellStyle name="Normal 65 2 2 4 2 5" xfId="19514" xr:uid="{00000000-0005-0000-0000-0000504C0000}"/>
    <cellStyle name="Normal 65 2 2 4 3" xfId="6067" xr:uid="{00000000-0005-0000-0000-0000C7170000}"/>
    <cellStyle name="Normal 65 2 2 4 3 2" xfId="16119" xr:uid="{00000000-0005-0000-0000-00000B3F0000}"/>
    <cellStyle name="Normal 65 2 2 4 3 3" xfId="11099" xr:uid="{00000000-0005-0000-0000-00006F2B0000}"/>
    <cellStyle name="Normal 65 2 2 4 3 3 3" xfId="26198" xr:uid="{00000000-0005-0000-0000-00006C660000}"/>
    <cellStyle name="Normal 65 2 2 4 3 5" xfId="21185" xr:uid="{00000000-0005-0000-0000-0000D7520000}"/>
    <cellStyle name="Normal 65 2 2 4 4" xfId="12777" xr:uid="{00000000-0005-0000-0000-0000FD310000}"/>
    <cellStyle name="Normal 65 2 2 4 4 3" xfId="27873" xr:uid="{00000000-0005-0000-0000-0000F76C0000}"/>
    <cellStyle name="Normal 65 2 2 4 5" xfId="7756" xr:uid="{00000000-0005-0000-0000-0000601E0000}"/>
    <cellStyle name="Normal 65 2 2 4 5 3" xfId="22856" xr:uid="{00000000-0005-0000-0000-00005E590000}"/>
    <cellStyle name="Normal 65 2 2 4 7" xfId="17843" xr:uid="{00000000-0005-0000-0000-0000C9450000}"/>
    <cellStyle name="Normal 65 2 2 5" xfId="3539" xr:uid="{00000000-0005-0000-0000-0000E60D0000}"/>
    <cellStyle name="Normal 65 2 2 5 2" xfId="13612" xr:uid="{00000000-0005-0000-0000-000040350000}"/>
    <cellStyle name="Normal 65 2 2 5 2 3" xfId="28708" xr:uid="{00000000-0005-0000-0000-00003A700000}"/>
    <cellStyle name="Normal 65 2 2 5 3" xfId="8592" xr:uid="{00000000-0005-0000-0000-0000A4210000}"/>
    <cellStyle name="Normal 65 2 2 5 3 3" xfId="23691" xr:uid="{00000000-0005-0000-0000-0000A15C0000}"/>
    <cellStyle name="Normal 65 2 2 5 5" xfId="18678" xr:uid="{00000000-0005-0000-0000-00000C490000}"/>
    <cellStyle name="Normal 65 2 2 6" xfId="5231" xr:uid="{00000000-0005-0000-0000-000083140000}"/>
    <cellStyle name="Normal 65 2 2 6 2" xfId="15283" xr:uid="{00000000-0005-0000-0000-0000C73B0000}"/>
    <cellStyle name="Normal 65 2 2 6 2 3" xfId="30379" xr:uid="{00000000-0005-0000-0000-0000C1760000}"/>
    <cellStyle name="Normal 65 2 2 6 3" xfId="10263" xr:uid="{00000000-0005-0000-0000-00002B280000}"/>
    <cellStyle name="Normal 65 2 2 6 3 3" xfId="25362" xr:uid="{00000000-0005-0000-0000-000028630000}"/>
    <cellStyle name="Normal 65 2 2 6 5" xfId="20349" xr:uid="{00000000-0005-0000-0000-0000934F0000}"/>
    <cellStyle name="Normal 65 2 2 7" xfId="11941" xr:uid="{00000000-0005-0000-0000-0000B92E0000}"/>
    <cellStyle name="Normal 65 2 2 7 3" xfId="27037" xr:uid="{00000000-0005-0000-0000-0000B3690000}"/>
    <cellStyle name="Normal 65 2 2 8" xfId="6920" xr:uid="{00000000-0005-0000-0000-00001C1B0000}"/>
    <cellStyle name="Normal 65 2 2 8 3" xfId="22020" xr:uid="{00000000-0005-0000-0000-00001A560000}"/>
    <cellStyle name="Normal 65 2 3" xfId="1949" xr:uid="{00000000-0005-0000-0000-0000AF070000}"/>
    <cellStyle name="Normal 65 2 3 2" xfId="2370" xr:uid="{00000000-0005-0000-0000-000054090000}"/>
    <cellStyle name="Normal 65 2 3 2 2" xfId="3209" xr:uid="{00000000-0005-0000-0000-00009B0C0000}"/>
    <cellStyle name="Normal 65 2 3 2 2 2" xfId="4898" xr:uid="{00000000-0005-0000-0000-000035130000}"/>
    <cellStyle name="Normal 65 2 3 2 2 2 2" xfId="14970" xr:uid="{00000000-0005-0000-0000-00008E3A0000}"/>
    <cellStyle name="Normal 65 2 3 2 2 2 2 3" xfId="30066" xr:uid="{00000000-0005-0000-0000-000088750000}"/>
    <cellStyle name="Normal 65 2 3 2 2 2 3" xfId="9950" xr:uid="{00000000-0005-0000-0000-0000F2260000}"/>
    <cellStyle name="Normal 65 2 3 2 2 2 3 3" xfId="25049" xr:uid="{00000000-0005-0000-0000-0000EF610000}"/>
    <cellStyle name="Normal 65 2 3 2 2 2 5" xfId="20036" xr:uid="{00000000-0005-0000-0000-00005A4E0000}"/>
    <cellStyle name="Normal 65 2 3 2 2 3" xfId="6589" xr:uid="{00000000-0005-0000-0000-0000D1190000}"/>
    <cellStyle name="Normal 65 2 3 2 2 3 2" xfId="16641" xr:uid="{00000000-0005-0000-0000-000015410000}"/>
    <cellStyle name="Normal 65 2 3 2 2 3 3" xfId="11621" xr:uid="{00000000-0005-0000-0000-0000792D0000}"/>
    <cellStyle name="Normal 65 2 3 2 2 3 3 3" xfId="26720" xr:uid="{00000000-0005-0000-0000-000076680000}"/>
    <cellStyle name="Normal 65 2 3 2 2 3 5" xfId="21707" xr:uid="{00000000-0005-0000-0000-0000E1540000}"/>
    <cellStyle name="Normal 65 2 3 2 2 4" xfId="13299" xr:uid="{00000000-0005-0000-0000-000007340000}"/>
    <cellStyle name="Normal 65 2 3 2 2 4 3" xfId="28395" xr:uid="{00000000-0005-0000-0000-0000016F0000}"/>
    <cellStyle name="Normal 65 2 3 2 2 5" xfId="8278" xr:uid="{00000000-0005-0000-0000-00006A200000}"/>
    <cellStyle name="Normal 65 2 3 2 2 5 3" xfId="23378" xr:uid="{00000000-0005-0000-0000-0000685B0000}"/>
    <cellStyle name="Normal 65 2 3 2 2 7" xfId="18365" xr:uid="{00000000-0005-0000-0000-0000D3470000}"/>
    <cellStyle name="Normal 65 2 3 2 3" xfId="4061" xr:uid="{00000000-0005-0000-0000-0000F00F0000}"/>
    <cellStyle name="Normal 65 2 3 2 3 2" xfId="14134" xr:uid="{00000000-0005-0000-0000-00004A370000}"/>
    <cellStyle name="Normal 65 2 3 2 3 2 3" xfId="29230" xr:uid="{00000000-0005-0000-0000-000044720000}"/>
    <cellStyle name="Normal 65 2 3 2 3 3" xfId="9114" xr:uid="{00000000-0005-0000-0000-0000AE230000}"/>
    <cellStyle name="Normal 65 2 3 2 3 3 3" xfId="24213" xr:uid="{00000000-0005-0000-0000-0000AB5E0000}"/>
    <cellStyle name="Normal 65 2 3 2 3 5" xfId="19200" xr:uid="{00000000-0005-0000-0000-0000164B0000}"/>
    <cellStyle name="Normal 65 2 3 2 4" xfId="5753" xr:uid="{00000000-0005-0000-0000-00008D160000}"/>
    <cellStyle name="Normal 65 2 3 2 4 2" xfId="15805" xr:uid="{00000000-0005-0000-0000-0000D13D0000}"/>
    <cellStyle name="Normal 65 2 3 2 4 2 3" xfId="30901" xr:uid="{00000000-0005-0000-0000-0000CB780000}"/>
    <cellStyle name="Normal 65 2 3 2 4 3" xfId="10785" xr:uid="{00000000-0005-0000-0000-0000352A0000}"/>
    <cellStyle name="Normal 65 2 3 2 4 3 3" xfId="25884" xr:uid="{00000000-0005-0000-0000-000032650000}"/>
    <cellStyle name="Normal 65 2 3 2 4 5" xfId="20871" xr:uid="{00000000-0005-0000-0000-00009D510000}"/>
    <cellStyle name="Normal 65 2 3 2 5" xfId="12463" xr:uid="{00000000-0005-0000-0000-0000C3300000}"/>
    <cellStyle name="Normal 65 2 3 2 5 3" xfId="27559" xr:uid="{00000000-0005-0000-0000-0000BD6B0000}"/>
    <cellStyle name="Normal 65 2 3 2 6" xfId="7442" xr:uid="{00000000-0005-0000-0000-0000261D0000}"/>
    <cellStyle name="Normal 65 2 3 2 6 3" xfId="22542" xr:uid="{00000000-0005-0000-0000-000024580000}"/>
    <cellStyle name="Normal 65 2 3 2 8" xfId="17529" xr:uid="{00000000-0005-0000-0000-00008F440000}"/>
    <cellStyle name="Normal 65 2 3 3" xfId="2791" xr:uid="{00000000-0005-0000-0000-0000F90A0000}"/>
    <cellStyle name="Normal 65 2 3 3 2" xfId="4480" xr:uid="{00000000-0005-0000-0000-000093110000}"/>
    <cellStyle name="Normal 65 2 3 3 2 2" xfId="14552" xr:uid="{00000000-0005-0000-0000-0000EC380000}"/>
    <cellStyle name="Normal 65 2 3 3 2 2 3" xfId="29648" xr:uid="{00000000-0005-0000-0000-0000E6730000}"/>
    <cellStyle name="Normal 65 2 3 3 2 3" xfId="9532" xr:uid="{00000000-0005-0000-0000-000050250000}"/>
    <cellStyle name="Normal 65 2 3 3 2 3 3" xfId="24631" xr:uid="{00000000-0005-0000-0000-00004D600000}"/>
    <cellStyle name="Normal 65 2 3 3 2 5" xfId="19618" xr:uid="{00000000-0005-0000-0000-0000B84C0000}"/>
    <cellStyle name="Normal 65 2 3 3 3" xfId="6171" xr:uid="{00000000-0005-0000-0000-00002F180000}"/>
    <cellStyle name="Normal 65 2 3 3 3 2" xfId="16223" xr:uid="{00000000-0005-0000-0000-0000733F0000}"/>
    <cellStyle name="Normal 65 2 3 3 3 3" xfId="11203" xr:uid="{00000000-0005-0000-0000-0000D72B0000}"/>
    <cellStyle name="Normal 65 2 3 3 3 3 3" xfId="26302" xr:uid="{00000000-0005-0000-0000-0000D4660000}"/>
    <cellStyle name="Normal 65 2 3 3 3 5" xfId="21289" xr:uid="{00000000-0005-0000-0000-00003F530000}"/>
    <cellStyle name="Normal 65 2 3 3 4" xfId="12881" xr:uid="{00000000-0005-0000-0000-000065320000}"/>
    <cellStyle name="Normal 65 2 3 3 4 3" xfId="27977" xr:uid="{00000000-0005-0000-0000-00005F6D0000}"/>
    <cellStyle name="Normal 65 2 3 3 5" xfId="7860" xr:uid="{00000000-0005-0000-0000-0000C81E0000}"/>
    <cellStyle name="Normal 65 2 3 3 5 3" xfId="22960" xr:uid="{00000000-0005-0000-0000-0000C6590000}"/>
    <cellStyle name="Normal 65 2 3 3 7" xfId="17947" xr:uid="{00000000-0005-0000-0000-000031460000}"/>
    <cellStyle name="Normal 65 2 3 4" xfId="3643" xr:uid="{00000000-0005-0000-0000-00004E0E0000}"/>
    <cellStyle name="Normal 65 2 3 4 2" xfId="13716" xr:uid="{00000000-0005-0000-0000-0000A8350000}"/>
    <cellStyle name="Normal 65 2 3 4 2 3" xfId="28812" xr:uid="{00000000-0005-0000-0000-0000A2700000}"/>
    <cellStyle name="Normal 65 2 3 4 3" xfId="8696" xr:uid="{00000000-0005-0000-0000-00000C220000}"/>
    <cellStyle name="Normal 65 2 3 4 3 3" xfId="23795" xr:uid="{00000000-0005-0000-0000-0000095D0000}"/>
    <cellStyle name="Normal 65 2 3 4 5" xfId="18782" xr:uid="{00000000-0005-0000-0000-000074490000}"/>
    <cellStyle name="Normal 65 2 3 5" xfId="5335" xr:uid="{00000000-0005-0000-0000-0000EB140000}"/>
    <cellStyle name="Normal 65 2 3 5 2" xfId="15387" xr:uid="{00000000-0005-0000-0000-00002F3C0000}"/>
    <cellStyle name="Normal 65 2 3 5 2 3" xfId="30483" xr:uid="{00000000-0005-0000-0000-000029770000}"/>
    <cellStyle name="Normal 65 2 3 5 3" xfId="10367" xr:uid="{00000000-0005-0000-0000-000093280000}"/>
    <cellStyle name="Normal 65 2 3 5 3 3" xfId="25466" xr:uid="{00000000-0005-0000-0000-000090630000}"/>
    <cellStyle name="Normal 65 2 3 5 5" xfId="20453" xr:uid="{00000000-0005-0000-0000-0000FB4F0000}"/>
    <cellStyle name="Normal 65 2 3 6" xfId="12045" xr:uid="{00000000-0005-0000-0000-0000212F0000}"/>
    <cellStyle name="Normal 65 2 3 6 3" xfId="27141" xr:uid="{00000000-0005-0000-0000-00001B6A0000}"/>
    <cellStyle name="Normal 65 2 3 7" xfId="7024" xr:uid="{00000000-0005-0000-0000-0000841B0000}"/>
    <cellStyle name="Normal 65 2 3 7 3" xfId="22124" xr:uid="{00000000-0005-0000-0000-000082560000}"/>
    <cellStyle name="Normal 65 2 3 9" xfId="17111" xr:uid="{00000000-0005-0000-0000-0000ED420000}"/>
    <cellStyle name="Normal 65 2 4" xfId="2162" xr:uid="{00000000-0005-0000-0000-000084080000}"/>
    <cellStyle name="Normal 65 2 4 2" xfId="3001" xr:uid="{00000000-0005-0000-0000-0000CB0B0000}"/>
    <cellStyle name="Normal 65 2 4 2 2" xfId="4690" xr:uid="{00000000-0005-0000-0000-000065120000}"/>
    <cellStyle name="Normal 65 2 4 2 2 2" xfId="14762" xr:uid="{00000000-0005-0000-0000-0000BE390000}"/>
    <cellStyle name="Normal 65 2 4 2 2 2 3" xfId="29858" xr:uid="{00000000-0005-0000-0000-0000B8740000}"/>
    <cellStyle name="Normal 65 2 4 2 2 3" xfId="9742" xr:uid="{00000000-0005-0000-0000-000022260000}"/>
    <cellStyle name="Normal 65 2 4 2 2 3 3" xfId="24841" xr:uid="{00000000-0005-0000-0000-00001F610000}"/>
    <cellStyle name="Normal 65 2 4 2 2 5" xfId="19828" xr:uid="{00000000-0005-0000-0000-00008A4D0000}"/>
    <cellStyle name="Normal 65 2 4 2 3" xfId="6381" xr:uid="{00000000-0005-0000-0000-000001190000}"/>
    <cellStyle name="Normal 65 2 4 2 3 2" xfId="16433" xr:uid="{00000000-0005-0000-0000-000045400000}"/>
    <cellStyle name="Normal 65 2 4 2 3 3" xfId="11413" xr:uid="{00000000-0005-0000-0000-0000A92C0000}"/>
    <cellStyle name="Normal 65 2 4 2 3 3 3" xfId="26512" xr:uid="{00000000-0005-0000-0000-0000A6670000}"/>
    <cellStyle name="Normal 65 2 4 2 3 5" xfId="21499" xr:uid="{00000000-0005-0000-0000-000011540000}"/>
    <cellStyle name="Normal 65 2 4 2 4" xfId="13091" xr:uid="{00000000-0005-0000-0000-000037330000}"/>
    <cellStyle name="Normal 65 2 4 2 4 3" xfId="28187" xr:uid="{00000000-0005-0000-0000-0000316E0000}"/>
    <cellStyle name="Normal 65 2 4 2 5" xfId="8070" xr:uid="{00000000-0005-0000-0000-00009A1F0000}"/>
    <cellStyle name="Normal 65 2 4 2 5 3" xfId="23170" xr:uid="{00000000-0005-0000-0000-0000985A0000}"/>
    <cellStyle name="Normal 65 2 4 2 7" xfId="18157" xr:uid="{00000000-0005-0000-0000-000003470000}"/>
    <cellStyle name="Normal 65 2 4 3" xfId="3853" xr:uid="{00000000-0005-0000-0000-0000200F0000}"/>
    <cellStyle name="Normal 65 2 4 3 2" xfId="13926" xr:uid="{00000000-0005-0000-0000-00007A360000}"/>
    <cellStyle name="Normal 65 2 4 3 2 3" xfId="29022" xr:uid="{00000000-0005-0000-0000-000074710000}"/>
    <cellStyle name="Normal 65 2 4 3 3" xfId="8906" xr:uid="{00000000-0005-0000-0000-0000DE220000}"/>
    <cellStyle name="Normal 65 2 4 3 3 3" xfId="24005" xr:uid="{00000000-0005-0000-0000-0000DB5D0000}"/>
    <cellStyle name="Normal 65 2 4 3 5" xfId="18992" xr:uid="{00000000-0005-0000-0000-0000464A0000}"/>
    <cellStyle name="Normal 65 2 4 4" xfId="5545" xr:uid="{00000000-0005-0000-0000-0000BD150000}"/>
    <cellStyle name="Normal 65 2 4 4 2" xfId="15597" xr:uid="{00000000-0005-0000-0000-0000013D0000}"/>
    <cellStyle name="Normal 65 2 4 4 2 3" xfId="30693" xr:uid="{00000000-0005-0000-0000-0000FB770000}"/>
    <cellStyle name="Normal 65 2 4 4 3" xfId="10577" xr:uid="{00000000-0005-0000-0000-000065290000}"/>
    <cellStyle name="Normal 65 2 4 4 3 3" xfId="25676" xr:uid="{00000000-0005-0000-0000-000062640000}"/>
    <cellStyle name="Normal 65 2 4 4 5" xfId="20663" xr:uid="{00000000-0005-0000-0000-0000CD500000}"/>
    <cellStyle name="Normal 65 2 4 5" xfId="12255" xr:uid="{00000000-0005-0000-0000-0000F32F0000}"/>
    <cellStyle name="Normal 65 2 4 5 3" xfId="27351" xr:uid="{00000000-0005-0000-0000-0000ED6A0000}"/>
    <cellStyle name="Normal 65 2 4 6" xfId="7234" xr:uid="{00000000-0005-0000-0000-0000561C0000}"/>
    <cellStyle name="Normal 65 2 4 6 3" xfId="22334" xr:uid="{00000000-0005-0000-0000-000054570000}"/>
    <cellStyle name="Normal 65 2 4 8" xfId="17321" xr:uid="{00000000-0005-0000-0000-0000BF430000}"/>
    <cellStyle name="Normal 65 2 5" xfId="2583" xr:uid="{00000000-0005-0000-0000-0000290A0000}"/>
    <cellStyle name="Normal 65 2 5 2" xfId="4272" xr:uid="{00000000-0005-0000-0000-0000C3100000}"/>
    <cellStyle name="Normal 65 2 5 2 2" xfId="14344" xr:uid="{00000000-0005-0000-0000-00001C380000}"/>
    <cellStyle name="Normal 65 2 5 2 2 3" xfId="29440" xr:uid="{00000000-0005-0000-0000-000016730000}"/>
    <cellStyle name="Normal 65 2 5 2 3" xfId="9324" xr:uid="{00000000-0005-0000-0000-000080240000}"/>
    <cellStyle name="Normal 65 2 5 2 3 3" xfId="24423" xr:uid="{00000000-0005-0000-0000-00007D5F0000}"/>
    <cellStyle name="Normal 65 2 5 2 5" xfId="19410" xr:uid="{00000000-0005-0000-0000-0000E84B0000}"/>
    <cellStyle name="Normal 65 2 5 3" xfId="5963" xr:uid="{00000000-0005-0000-0000-00005F170000}"/>
    <cellStyle name="Normal 65 2 5 3 2" xfId="16015" xr:uid="{00000000-0005-0000-0000-0000A33E0000}"/>
    <cellStyle name="Normal 65 2 5 3 3" xfId="10995" xr:uid="{00000000-0005-0000-0000-0000072B0000}"/>
    <cellStyle name="Normal 65 2 5 3 3 3" xfId="26094" xr:uid="{00000000-0005-0000-0000-000004660000}"/>
    <cellStyle name="Normal 65 2 5 3 5" xfId="21081" xr:uid="{00000000-0005-0000-0000-00006F520000}"/>
    <cellStyle name="Normal 65 2 5 4" xfId="12673" xr:uid="{00000000-0005-0000-0000-000095310000}"/>
    <cellStyle name="Normal 65 2 5 4 3" xfId="27769" xr:uid="{00000000-0005-0000-0000-00008F6C0000}"/>
    <cellStyle name="Normal 65 2 5 5" xfId="7652" xr:uid="{00000000-0005-0000-0000-0000F81D0000}"/>
    <cellStyle name="Normal 65 2 5 5 3" xfId="22752" xr:uid="{00000000-0005-0000-0000-0000F6580000}"/>
    <cellStyle name="Normal 65 2 5 7" xfId="17739" xr:uid="{00000000-0005-0000-0000-000061450000}"/>
    <cellStyle name="Normal 65 2 6" xfId="3435" xr:uid="{00000000-0005-0000-0000-00007E0D0000}"/>
    <cellStyle name="Normal 65 2 6 2" xfId="13508" xr:uid="{00000000-0005-0000-0000-0000D8340000}"/>
    <cellStyle name="Normal 65 2 6 2 3" xfId="28604" xr:uid="{00000000-0005-0000-0000-0000D26F0000}"/>
    <cellStyle name="Normal 65 2 6 3" xfId="8488" xr:uid="{00000000-0005-0000-0000-00003C210000}"/>
    <cellStyle name="Normal 65 2 6 3 3" xfId="23587" xr:uid="{00000000-0005-0000-0000-0000395C0000}"/>
    <cellStyle name="Normal 65 2 6 5" xfId="18574" xr:uid="{00000000-0005-0000-0000-0000A4480000}"/>
    <cellStyle name="Normal 65 2 7" xfId="5127" xr:uid="{00000000-0005-0000-0000-00001B140000}"/>
    <cellStyle name="Normal 65 2 7 2" xfId="15179" xr:uid="{00000000-0005-0000-0000-00005F3B0000}"/>
    <cellStyle name="Normal 65 2 7 2 3" xfId="30275" xr:uid="{00000000-0005-0000-0000-000059760000}"/>
    <cellStyle name="Normal 65 2 7 3" xfId="10159" xr:uid="{00000000-0005-0000-0000-0000C3270000}"/>
    <cellStyle name="Normal 65 2 7 3 3" xfId="25258" xr:uid="{00000000-0005-0000-0000-0000C0620000}"/>
    <cellStyle name="Normal 65 2 7 5" xfId="20245" xr:uid="{00000000-0005-0000-0000-00002B4F0000}"/>
    <cellStyle name="Normal 65 2 8" xfId="11837" xr:uid="{00000000-0005-0000-0000-0000512E0000}"/>
    <cellStyle name="Normal 65 2 8 3" xfId="26933" xr:uid="{00000000-0005-0000-0000-00004B690000}"/>
    <cellStyle name="Normal 65 2 9" xfId="6816" xr:uid="{00000000-0005-0000-0000-0000B41A0000}"/>
    <cellStyle name="Normal 65 2 9 3" xfId="21916" xr:uid="{00000000-0005-0000-0000-0000B2550000}"/>
    <cellStyle name="Normal 65 3" xfId="1782" xr:uid="{00000000-0005-0000-0000-000008070000}"/>
    <cellStyle name="Normal 65 3 10" xfId="16955" xr:uid="{00000000-0005-0000-0000-000051420000}"/>
    <cellStyle name="Normal 65 3 2" xfId="2001" xr:uid="{00000000-0005-0000-0000-0000E3070000}"/>
    <cellStyle name="Normal 65 3 2 2" xfId="2422" xr:uid="{00000000-0005-0000-0000-000088090000}"/>
    <cellStyle name="Normal 65 3 2 2 2" xfId="3261" xr:uid="{00000000-0005-0000-0000-0000CF0C0000}"/>
    <cellStyle name="Normal 65 3 2 2 2 2" xfId="4950" xr:uid="{00000000-0005-0000-0000-000069130000}"/>
    <cellStyle name="Normal 65 3 2 2 2 2 2" xfId="15022" xr:uid="{00000000-0005-0000-0000-0000C23A0000}"/>
    <cellStyle name="Normal 65 3 2 2 2 2 2 3" xfId="30118" xr:uid="{00000000-0005-0000-0000-0000BC750000}"/>
    <cellStyle name="Normal 65 3 2 2 2 2 3" xfId="10002" xr:uid="{00000000-0005-0000-0000-000026270000}"/>
    <cellStyle name="Normal 65 3 2 2 2 2 3 3" xfId="25101" xr:uid="{00000000-0005-0000-0000-000023620000}"/>
    <cellStyle name="Normal 65 3 2 2 2 2 5" xfId="20088" xr:uid="{00000000-0005-0000-0000-00008E4E0000}"/>
    <cellStyle name="Normal 65 3 2 2 2 3" xfId="6641" xr:uid="{00000000-0005-0000-0000-0000051A0000}"/>
    <cellStyle name="Normal 65 3 2 2 2 3 2" xfId="16693" xr:uid="{00000000-0005-0000-0000-000049410000}"/>
    <cellStyle name="Normal 65 3 2 2 2 3 3" xfId="11673" xr:uid="{00000000-0005-0000-0000-0000AD2D0000}"/>
    <cellStyle name="Normal 65 3 2 2 2 3 3 3" xfId="26772" xr:uid="{00000000-0005-0000-0000-0000AA680000}"/>
    <cellStyle name="Normal 65 3 2 2 2 3 5" xfId="21759" xr:uid="{00000000-0005-0000-0000-000015550000}"/>
    <cellStyle name="Normal 65 3 2 2 2 4" xfId="13351" xr:uid="{00000000-0005-0000-0000-00003B340000}"/>
    <cellStyle name="Normal 65 3 2 2 2 4 3" xfId="28447" xr:uid="{00000000-0005-0000-0000-0000356F0000}"/>
    <cellStyle name="Normal 65 3 2 2 2 5" xfId="8330" xr:uid="{00000000-0005-0000-0000-00009E200000}"/>
    <cellStyle name="Normal 65 3 2 2 2 5 3" xfId="23430" xr:uid="{00000000-0005-0000-0000-00009C5B0000}"/>
    <cellStyle name="Normal 65 3 2 2 2 7" xfId="18417" xr:uid="{00000000-0005-0000-0000-000007480000}"/>
    <cellStyle name="Normal 65 3 2 2 3" xfId="4113" xr:uid="{00000000-0005-0000-0000-000024100000}"/>
    <cellStyle name="Normal 65 3 2 2 3 2" xfId="14186" xr:uid="{00000000-0005-0000-0000-00007E370000}"/>
    <cellStyle name="Normal 65 3 2 2 3 2 3" xfId="29282" xr:uid="{00000000-0005-0000-0000-000078720000}"/>
    <cellStyle name="Normal 65 3 2 2 3 3" xfId="9166" xr:uid="{00000000-0005-0000-0000-0000E2230000}"/>
    <cellStyle name="Normal 65 3 2 2 3 3 3" xfId="24265" xr:uid="{00000000-0005-0000-0000-0000DF5E0000}"/>
    <cellStyle name="Normal 65 3 2 2 3 5" xfId="19252" xr:uid="{00000000-0005-0000-0000-00004A4B0000}"/>
    <cellStyle name="Normal 65 3 2 2 4" xfId="5805" xr:uid="{00000000-0005-0000-0000-0000C1160000}"/>
    <cellStyle name="Normal 65 3 2 2 4 2" xfId="15857" xr:uid="{00000000-0005-0000-0000-0000053E0000}"/>
    <cellStyle name="Normal 65 3 2 2 4 3" xfId="10837" xr:uid="{00000000-0005-0000-0000-0000692A0000}"/>
    <cellStyle name="Normal 65 3 2 2 4 3 3" xfId="25936" xr:uid="{00000000-0005-0000-0000-000066650000}"/>
    <cellStyle name="Normal 65 3 2 2 4 5" xfId="20923" xr:uid="{00000000-0005-0000-0000-0000D1510000}"/>
    <cellStyle name="Normal 65 3 2 2 5" xfId="12515" xr:uid="{00000000-0005-0000-0000-0000F7300000}"/>
    <cellStyle name="Normal 65 3 2 2 5 3" xfId="27611" xr:uid="{00000000-0005-0000-0000-0000F16B0000}"/>
    <cellStyle name="Normal 65 3 2 2 6" xfId="7494" xr:uid="{00000000-0005-0000-0000-00005A1D0000}"/>
    <cellStyle name="Normal 65 3 2 2 6 3" xfId="22594" xr:uid="{00000000-0005-0000-0000-000058580000}"/>
    <cellStyle name="Normal 65 3 2 2 8" xfId="17581" xr:uid="{00000000-0005-0000-0000-0000C3440000}"/>
    <cellStyle name="Normal 65 3 2 3" xfId="2843" xr:uid="{00000000-0005-0000-0000-00002D0B0000}"/>
    <cellStyle name="Normal 65 3 2 3 2" xfId="4532" xr:uid="{00000000-0005-0000-0000-0000C7110000}"/>
    <cellStyle name="Normal 65 3 2 3 2 2" xfId="14604" xr:uid="{00000000-0005-0000-0000-000020390000}"/>
    <cellStyle name="Normal 65 3 2 3 2 2 3" xfId="29700" xr:uid="{00000000-0005-0000-0000-00001A740000}"/>
    <cellStyle name="Normal 65 3 2 3 2 3" xfId="9584" xr:uid="{00000000-0005-0000-0000-000084250000}"/>
    <cellStyle name="Normal 65 3 2 3 2 3 3" xfId="24683" xr:uid="{00000000-0005-0000-0000-000081600000}"/>
    <cellStyle name="Normal 65 3 2 3 2 5" xfId="19670" xr:uid="{00000000-0005-0000-0000-0000EC4C0000}"/>
    <cellStyle name="Normal 65 3 2 3 3" xfId="6223" xr:uid="{00000000-0005-0000-0000-000063180000}"/>
    <cellStyle name="Normal 65 3 2 3 3 2" xfId="16275" xr:uid="{00000000-0005-0000-0000-0000A73F0000}"/>
    <cellStyle name="Normal 65 3 2 3 3 3" xfId="11255" xr:uid="{00000000-0005-0000-0000-00000B2C0000}"/>
    <cellStyle name="Normal 65 3 2 3 3 3 3" xfId="26354" xr:uid="{00000000-0005-0000-0000-000008670000}"/>
    <cellStyle name="Normal 65 3 2 3 3 5" xfId="21341" xr:uid="{00000000-0005-0000-0000-000073530000}"/>
    <cellStyle name="Normal 65 3 2 3 4" xfId="12933" xr:uid="{00000000-0005-0000-0000-000099320000}"/>
    <cellStyle name="Normal 65 3 2 3 4 3" xfId="28029" xr:uid="{00000000-0005-0000-0000-0000936D0000}"/>
    <cellStyle name="Normal 65 3 2 3 5" xfId="7912" xr:uid="{00000000-0005-0000-0000-0000FC1E0000}"/>
    <cellStyle name="Normal 65 3 2 3 5 3" xfId="23012" xr:uid="{00000000-0005-0000-0000-0000FA590000}"/>
    <cellStyle name="Normal 65 3 2 3 7" xfId="17999" xr:uid="{00000000-0005-0000-0000-000065460000}"/>
    <cellStyle name="Normal 65 3 2 4" xfId="3695" xr:uid="{00000000-0005-0000-0000-0000820E0000}"/>
    <cellStyle name="Normal 65 3 2 4 2" xfId="13768" xr:uid="{00000000-0005-0000-0000-0000DC350000}"/>
    <cellStyle name="Normal 65 3 2 4 2 3" xfId="28864" xr:uid="{00000000-0005-0000-0000-0000D6700000}"/>
    <cellStyle name="Normal 65 3 2 4 3" xfId="8748" xr:uid="{00000000-0005-0000-0000-000040220000}"/>
    <cellStyle name="Normal 65 3 2 4 3 3" xfId="23847" xr:uid="{00000000-0005-0000-0000-00003D5D0000}"/>
    <cellStyle name="Normal 65 3 2 4 5" xfId="18834" xr:uid="{00000000-0005-0000-0000-0000A8490000}"/>
    <cellStyle name="Normal 65 3 2 5" xfId="5387" xr:uid="{00000000-0005-0000-0000-00001F150000}"/>
    <cellStyle name="Normal 65 3 2 5 2" xfId="15439" xr:uid="{00000000-0005-0000-0000-0000633C0000}"/>
    <cellStyle name="Normal 65 3 2 5 2 3" xfId="30535" xr:uid="{00000000-0005-0000-0000-00005D770000}"/>
    <cellStyle name="Normal 65 3 2 5 3" xfId="10419" xr:uid="{00000000-0005-0000-0000-0000C7280000}"/>
    <cellStyle name="Normal 65 3 2 5 3 3" xfId="25518" xr:uid="{00000000-0005-0000-0000-0000C4630000}"/>
    <cellStyle name="Normal 65 3 2 5 5" xfId="20505" xr:uid="{00000000-0005-0000-0000-00002F500000}"/>
    <cellStyle name="Normal 65 3 2 6" xfId="12097" xr:uid="{00000000-0005-0000-0000-0000552F0000}"/>
    <cellStyle name="Normal 65 3 2 6 3" xfId="27193" xr:uid="{00000000-0005-0000-0000-00004F6A0000}"/>
    <cellStyle name="Normal 65 3 2 7" xfId="7076" xr:uid="{00000000-0005-0000-0000-0000B81B0000}"/>
    <cellStyle name="Normal 65 3 2 7 3" xfId="22176" xr:uid="{00000000-0005-0000-0000-0000B6560000}"/>
    <cellStyle name="Normal 65 3 2 9" xfId="17163" xr:uid="{00000000-0005-0000-0000-000021430000}"/>
    <cellStyle name="Normal 65 3 3" xfId="2214" xr:uid="{00000000-0005-0000-0000-0000B8080000}"/>
    <cellStyle name="Normal 65 3 3 2" xfId="3053" xr:uid="{00000000-0005-0000-0000-0000FF0B0000}"/>
    <cellStyle name="Normal 65 3 3 2 2" xfId="4742" xr:uid="{00000000-0005-0000-0000-000099120000}"/>
    <cellStyle name="Normal 65 3 3 2 2 2" xfId="14814" xr:uid="{00000000-0005-0000-0000-0000F2390000}"/>
    <cellStyle name="Normal 65 3 3 2 2 2 3" xfId="29910" xr:uid="{00000000-0005-0000-0000-0000EC740000}"/>
    <cellStyle name="Normal 65 3 3 2 2 3" xfId="9794" xr:uid="{00000000-0005-0000-0000-000056260000}"/>
    <cellStyle name="Normal 65 3 3 2 2 3 3" xfId="24893" xr:uid="{00000000-0005-0000-0000-000053610000}"/>
    <cellStyle name="Normal 65 3 3 2 2 5" xfId="19880" xr:uid="{00000000-0005-0000-0000-0000BE4D0000}"/>
    <cellStyle name="Normal 65 3 3 2 3" xfId="6433" xr:uid="{00000000-0005-0000-0000-000035190000}"/>
    <cellStyle name="Normal 65 3 3 2 3 2" xfId="16485" xr:uid="{00000000-0005-0000-0000-000079400000}"/>
    <cellStyle name="Normal 65 3 3 2 3 3" xfId="11465" xr:uid="{00000000-0005-0000-0000-0000DD2C0000}"/>
    <cellStyle name="Normal 65 3 3 2 3 3 3" xfId="26564" xr:uid="{00000000-0005-0000-0000-0000DA670000}"/>
    <cellStyle name="Normal 65 3 3 2 3 5" xfId="21551" xr:uid="{00000000-0005-0000-0000-000045540000}"/>
    <cellStyle name="Normal 65 3 3 2 4" xfId="13143" xr:uid="{00000000-0005-0000-0000-00006B330000}"/>
    <cellStyle name="Normal 65 3 3 2 4 3" xfId="28239" xr:uid="{00000000-0005-0000-0000-0000656E0000}"/>
    <cellStyle name="Normal 65 3 3 2 5" xfId="8122" xr:uid="{00000000-0005-0000-0000-0000CE1F0000}"/>
    <cellStyle name="Normal 65 3 3 2 5 3" xfId="23222" xr:uid="{00000000-0005-0000-0000-0000CC5A0000}"/>
    <cellStyle name="Normal 65 3 3 2 7" xfId="18209" xr:uid="{00000000-0005-0000-0000-000037470000}"/>
    <cellStyle name="Normal 65 3 3 3" xfId="3905" xr:uid="{00000000-0005-0000-0000-0000540F0000}"/>
    <cellStyle name="Normal 65 3 3 3 2" xfId="13978" xr:uid="{00000000-0005-0000-0000-0000AE360000}"/>
    <cellStyle name="Normal 65 3 3 3 2 3" xfId="29074" xr:uid="{00000000-0005-0000-0000-0000A8710000}"/>
    <cellStyle name="Normal 65 3 3 3 3" xfId="8958" xr:uid="{00000000-0005-0000-0000-000012230000}"/>
    <cellStyle name="Normal 65 3 3 3 3 3" xfId="24057" xr:uid="{00000000-0005-0000-0000-00000F5E0000}"/>
    <cellStyle name="Normal 65 3 3 3 5" xfId="19044" xr:uid="{00000000-0005-0000-0000-00007A4A0000}"/>
    <cellStyle name="Normal 65 3 3 4" xfId="5597" xr:uid="{00000000-0005-0000-0000-0000F1150000}"/>
    <cellStyle name="Normal 65 3 3 4 2" xfId="15649" xr:uid="{00000000-0005-0000-0000-0000353D0000}"/>
    <cellStyle name="Normal 65 3 3 4 2 3" xfId="30745" xr:uid="{00000000-0005-0000-0000-00002F780000}"/>
    <cellStyle name="Normal 65 3 3 4 3" xfId="10629" xr:uid="{00000000-0005-0000-0000-000099290000}"/>
    <cellStyle name="Normal 65 3 3 4 3 3" xfId="25728" xr:uid="{00000000-0005-0000-0000-000096640000}"/>
    <cellStyle name="Normal 65 3 3 4 5" xfId="20715" xr:uid="{00000000-0005-0000-0000-000001510000}"/>
    <cellStyle name="Normal 65 3 3 5" xfId="12307" xr:uid="{00000000-0005-0000-0000-000027300000}"/>
    <cellStyle name="Normal 65 3 3 5 3" xfId="27403" xr:uid="{00000000-0005-0000-0000-0000216B0000}"/>
    <cellStyle name="Normal 65 3 3 6" xfId="7286" xr:uid="{00000000-0005-0000-0000-00008A1C0000}"/>
    <cellStyle name="Normal 65 3 3 6 3" xfId="22386" xr:uid="{00000000-0005-0000-0000-000088570000}"/>
    <cellStyle name="Normal 65 3 3 8" xfId="17373" xr:uid="{00000000-0005-0000-0000-0000F3430000}"/>
    <cellStyle name="Normal 65 3 4" xfId="2635" xr:uid="{00000000-0005-0000-0000-00005D0A0000}"/>
    <cellStyle name="Normal 65 3 4 2" xfId="4324" xr:uid="{00000000-0005-0000-0000-0000F7100000}"/>
    <cellStyle name="Normal 65 3 4 2 2" xfId="14396" xr:uid="{00000000-0005-0000-0000-000050380000}"/>
    <cellStyle name="Normal 65 3 4 2 2 3" xfId="29492" xr:uid="{00000000-0005-0000-0000-00004A730000}"/>
    <cellStyle name="Normal 65 3 4 2 3" xfId="9376" xr:uid="{00000000-0005-0000-0000-0000B4240000}"/>
    <cellStyle name="Normal 65 3 4 2 3 3" xfId="24475" xr:uid="{00000000-0005-0000-0000-0000B15F0000}"/>
    <cellStyle name="Normal 65 3 4 2 5" xfId="19462" xr:uid="{00000000-0005-0000-0000-00001C4C0000}"/>
    <cellStyle name="Normal 65 3 4 3" xfId="6015" xr:uid="{00000000-0005-0000-0000-000093170000}"/>
    <cellStyle name="Normal 65 3 4 3 2" xfId="16067" xr:uid="{00000000-0005-0000-0000-0000D73E0000}"/>
    <cellStyle name="Normal 65 3 4 3 3" xfId="11047" xr:uid="{00000000-0005-0000-0000-00003B2B0000}"/>
    <cellStyle name="Normal 65 3 4 3 3 3" xfId="26146" xr:uid="{00000000-0005-0000-0000-000038660000}"/>
    <cellStyle name="Normal 65 3 4 3 5" xfId="21133" xr:uid="{00000000-0005-0000-0000-0000A3520000}"/>
    <cellStyle name="Normal 65 3 4 4" xfId="12725" xr:uid="{00000000-0005-0000-0000-0000C9310000}"/>
    <cellStyle name="Normal 65 3 4 4 3" xfId="27821" xr:uid="{00000000-0005-0000-0000-0000C36C0000}"/>
    <cellStyle name="Normal 65 3 4 5" xfId="7704" xr:uid="{00000000-0005-0000-0000-00002C1E0000}"/>
    <cellStyle name="Normal 65 3 4 5 3" xfId="22804" xr:uid="{00000000-0005-0000-0000-00002A590000}"/>
    <cellStyle name="Normal 65 3 4 7" xfId="17791" xr:uid="{00000000-0005-0000-0000-000095450000}"/>
    <cellStyle name="Normal 65 3 5" xfId="3487" xr:uid="{00000000-0005-0000-0000-0000B20D0000}"/>
    <cellStyle name="Normal 65 3 5 2" xfId="13560" xr:uid="{00000000-0005-0000-0000-00000C350000}"/>
    <cellStyle name="Normal 65 3 5 2 3" xfId="28656" xr:uid="{00000000-0005-0000-0000-000006700000}"/>
    <cellStyle name="Normal 65 3 5 3" xfId="8540" xr:uid="{00000000-0005-0000-0000-000070210000}"/>
    <cellStyle name="Normal 65 3 5 3 3" xfId="23639" xr:uid="{00000000-0005-0000-0000-00006D5C0000}"/>
    <cellStyle name="Normal 65 3 5 5" xfId="18626" xr:uid="{00000000-0005-0000-0000-0000D8480000}"/>
    <cellStyle name="Normal 65 3 6" xfId="5179" xr:uid="{00000000-0005-0000-0000-00004F140000}"/>
    <cellStyle name="Normal 65 3 6 2" xfId="15231" xr:uid="{00000000-0005-0000-0000-0000933B0000}"/>
    <cellStyle name="Normal 65 3 6 2 3" xfId="30327" xr:uid="{00000000-0005-0000-0000-00008D760000}"/>
    <cellStyle name="Normal 65 3 6 3" xfId="10211" xr:uid="{00000000-0005-0000-0000-0000F7270000}"/>
    <cellStyle name="Normal 65 3 6 3 3" xfId="25310" xr:uid="{00000000-0005-0000-0000-0000F4620000}"/>
    <cellStyle name="Normal 65 3 6 5" xfId="20297" xr:uid="{00000000-0005-0000-0000-00005F4F0000}"/>
    <cellStyle name="Normal 65 3 7" xfId="11889" xr:uid="{00000000-0005-0000-0000-0000852E0000}"/>
    <cellStyle name="Normal 65 3 7 3" xfId="26985" xr:uid="{00000000-0005-0000-0000-00007F690000}"/>
    <cellStyle name="Normal 65 3 8" xfId="6868" xr:uid="{00000000-0005-0000-0000-0000E81A0000}"/>
    <cellStyle name="Normal 65 3 8 3" xfId="21968" xr:uid="{00000000-0005-0000-0000-0000E6550000}"/>
    <cellStyle name="Normal 65 4" xfId="1895" xr:uid="{00000000-0005-0000-0000-000079070000}"/>
    <cellStyle name="Normal 65 4 2" xfId="2318" xr:uid="{00000000-0005-0000-0000-000020090000}"/>
    <cellStyle name="Normal 65 4 2 2" xfId="3157" xr:uid="{00000000-0005-0000-0000-0000670C0000}"/>
    <cellStyle name="Normal 65 4 2 2 2" xfId="4846" xr:uid="{00000000-0005-0000-0000-000001130000}"/>
    <cellStyle name="Normal 65 4 2 2 2 2" xfId="14918" xr:uid="{00000000-0005-0000-0000-00005A3A0000}"/>
    <cellStyle name="Normal 65 4 2 2 2 2 3" xfId="30014" xr:uid="{00000000-0005-0000-0000-000054750000}"/>
    <cellStyle name="Normal 65 4 2 2 2 3" xfId="9898" xr:uid="{00000000-0005-0000-0000-0000BE260000}"/>
    <cellStyle name="Normal 65 4 2 2 2 3 3" xfId="24997" xr:uid="{00000000-0005-0000-0000-0000BB610000}"/>
    <cellStyle name="Normal 65 4 2 2 2 5" xfId="19984" xr:uid="{00000000-0005-0000-0000-0000264E0000}"/>
    <cellStyle name="Normal 65 4 2 2 3" xfId="6537" xr:uid="{00000000-0005-0000-0000-00009D190000}"/>
    <cellStyle name="Normal 65 4 2 2 3 2" xfId="16589" xr:uid="{00000000-0005-0000-0000-0000E1400000}"/>
    <cellStyle name="Normal 65 4 2 2 3 3" xfId="11569" xr:uid="{00000000-0005-0000-0000-0000452D0000}"/>
    <cellStyle name="Normal 65 4 2 2 3 3 3" xfId="26668" xr:uid="{00000000-0005-0000-0000-000042680000}"/>
    <cellStyle name="Normal 65 4 2 2 3 5" xfId="21655" xr:uid="{00000000-0005-0000-0000-0000AD540000}"/>
    <cellStyle name="Normal 65 4 2 2 4" xfId="13247" xr:uid="{00000000-0005-0000-0000-0000D3330000}"/>
    <cellStyle name="Normal 65 4 2 2 4 3" xfId="28343" xr:uid="{00000000-0005-0000-0000-0000CD6E0000}"/>
    <cellStyle name="Normal 65 4 2 2 5" xfId="8226" xr:uid="{00000000-0005-0000-0000-000036200000}"/>
    <cellStyle name="Normal 65 4 2 2 5 3" xfId="23326" xr:uid="{00000000-0005-0000-0000-0000345B0000}"/>
    <cellStyle name="Normal 65 4 2 2 7" xfId="18313" xr:uid="{00000000-0005-0000-0000-00009F470000}"/>
    <cellStyle name="Normal 65 4 2 3" xfId="4009" xr:uid="{00000000-0005-0000-0000-0000BC0F0000}"/>
    <cellStyle name="Normal 65 4 2 3 2" xfId="14082" xr:uid="{00000000-0005-0000-0000-000016370000}"/>
    <cellStyle name="Normal 65 4 2 3 2 3" xfId="29178" xr:uid="{00000000-0005-0000-0000-000010720000}"/>
    <cellStyle name="Normal 65 4 2 3 3" xfId="9062" xr:uid="{00000000-0005-0000-0000-00007A230000}"/>
    <cellStyle name="Normal 65 4 2 3 3 3" xfId="24161" xr:uid="{00000000-0005-0000-0000-0000775E0000}"/>
    <cellStyle name="Normal 65 4 2 3 5" xfId="19148" xr:uid="{00000000-0005-0000-0000-0000E24A0000}"/>
    <cellStyle name="Normal 65 4 2 4" xfId="5701" xr:uid="{00000000-0005-0000-0000-000059160000}"/>
    <cellStyle name="Normal 65 4 2 4 2" xfId="15753" xr:uid="{00000000-0005-0000-0000-00009D3D0000}"/>
    <cellStyle name="Normal 65 4 2 4 2 3" xfId="30849" xr:uid="{00000000-0005-0000-0000-000097780000}"/>
    <cellStyle name="Normal 65 4 2 4 3" xfId="10733" xr:uid="{00000000-0005-0000-0000-0000012A0000}"/>
    <cellStyle name="Normal 65 4 2 4 3 3" xfId="25832" xr:uid="{00000000-0005-0000-0000-0000FE640000}"/>
    <cellStyle name="Normal 65 4 2 4 5" xfId="20819" xr:uid="{00000000-0005-0000-0000-000069510000}"/>
    <cellStyle name="Normal 65 4 2 5" xfId="12411" xr:uid="{00000000-0005-0000-0000-00008F300000}"/>
    <cellStyle name="Normal 65 4 2 5 3" xfId="27507" xr:uid="{00000000-0005-0000-0000-0000896B0000}"/>
    <cellStyle name="Normal 65 4 2 6" xfId="7390" xr:uid="{00000000-0005-0000-0000-0000F21C0000}"/>
    <cellStyle name="Normal 65 4 2 6 3" xfId="22490" xr:uid="{00000000-0005-0000-0000-0000F0570000}"/>
    <cellStyle name="Normal 65 4 2 8" xfId="17477" xr:uid="{00000000-0005-0000-0000-00005B440000}"/>
    <cellStyle name="Normal 65 4 3" xfId="2739" xr:uid="{00000000-0005-0000-0000-0000C50A0000}"/>
    <cellStyle name="Normal 65 4 3 2" xfId="4428" xr:uid="{00000000-0005-0000-0000-00005F110000}"/>
    <cellStyle name="Normal 65 4 3 2 2" xfId="14500" xr:uid="{00000000-0005-0000-0000-0000B8380000}"/>
    <cellStyle name="Normal 65 4 3 2 2 3" xfId="29596" xr:uid="{00000000-0005-0000-0000-0000B2730000}"/>
    <cellStyle name="Normal 65 4 3 2 3" xfId="9480" xr:uid="{00000000-0005-0000-0000-00001C250000}"/>
    <cellStyle name="Normal 65 4 3 2 3 3" xfId="24579" xr:uid="{00000000-0005-0000-0000-000019600000}"/>
    <cellStyle name="Normal 65 4 3 2 5" xfId="19566" xr:uid="{00000000-0005-0000-0000-0000844C0000}"/>
    <cellStyle name="Normal 65 4 3 3" xfId="6119" xr:uid="{00000000-0005-0000-0000-0000FB170000}"/>
    <cellStyle name="Normal 65 4 3 3 2" xfId="16171" xr:uid="{00000000-0005-0000-0000-00003F3F0000}"/>
    <cellStyle name="Normal 65 4 3 3 3" xfId="11151" xr:uid="{00000000-0005-0000-0000-0000A32B0000}"/>
    <cellStyle name="Normal 65 4 3 3 3 3" xfId="26250" xr:uid="{00000000-0005-0000-0000-0000A0660000}"/>
    <cellStyle name="Normal 65 4 3 3 5" xfId="21237" xr:uid="{00000000-0005-0000-0000-00000B530000}"/>
    <cellStyle name="Normal 65 4 3 4" xfId="12829" xr:uid="{00000000-0005-0000-0000-000031320000}"/>
    <cellStyle name="Normal 65 4 3 4 3" xfId="27925" xr:uid="{00000000-0005-0000-0000-00002B6D0000}"/>
    <cellStyle name="Normal 65 4 3 5" xfId="7808" xr:uid="{00000000-0005-0000-0000-0000941E0000}"/>
    <cellStyle name="Normal 65 4 3 5 3" xfId="22908" xr:uid="{00000000-0005-0000-0000-000092590000}"/>
    <cellStyle name="Normal 65 4 3 7" xfId="17895" xr:uid="{00000000-0005-0000-0000-0000FD450000}"/>
    <cellStyle name="Normal 65 4 4" xfId="3591" xr:uid="{00000000-0005-0000-0000-00001A0E0000}"/>
    <cellStyle name="Normal 65 4 4 2" xfId="13664" xr:uid="{00000000-0005-0000-0000-000074350000}"/>
    <cellStyle name="Normal 65 4 4 2 3" xfId="28760" xr:uid="{00000000-0005-0000-0000-00006E700000}"/>
    <cellStyle name="Normal 65 4 4 3" xfId="8644" xr:uid="{00000000-0005-0000-0000-0000D8210000}"/>
    <cellStyle name="Normal 65 4 4 3 3" xfId="23743" xr:uid="{00000000-0005-0000-0000-0000D55C0000}"/>
    <cellStyle name="Normal 65 4 4 5" xfId="18730" xr:uid="{00000000-0005-0000-0000-000040490000}"/>
    <cellStyle name="Normal 65 4 5" xfId="5283" xr:uid="{00000000-0005-0000-0000-0000B7140000}"/>
    <cellStyle name="Normal 65 4 5 2" xfId="15335" xr:uid="{00000000-0005-0000-0000-0000FB3B0000}"/>
    <cellStyle name="Normal 65 4 5 2 3" xfId="30431" xr:uid="{00000000-0005-0000-0000-0000F5760000}"/>
    <cellStyle name="Normal 65 4 5 3" xfId="10315" xr:uid="{00000000-0005-0000-0000-00005F280000}"/>
    <cellStyle name="Normal 65 4 5 3 3" xfId="25414" xr:uid="{00000000-0005-0000-0000-00005C630000}"/>
    <cellStyle name="Normal 65 4 5 5" xfId="20401" xr:uid="{00000000-0005-0000-0000-0000C74F0000}"/>
    <cellStyle name="Normal 65 4 6" xfId="11993" xr:uid="{00000000-0005-0000-0000-0000ED2E0000}"/>
    <cellStyle name="Normal 65 4 6 3" xfId="27089" xr:uid="{00000000-0005-0000-0000-0000E7690000}"/>
    <cellStyle name="Normal 65 4 7" xfId="6972" xr:uid="{00000000-0005-0000-0000-0000501B0000}"/>
    <cellStyle name="Normal 65 4 7 3" xfId="22072" xr:uid="{00000000-0005-0000-0000-00004E560000}"/>
    <cellStyle name="Normal 65 4 9" xfId="17059" xr:uid="{00000000-0005-0000-0000-0000B9420000}"/>
    <cellStyle name="Normal 65 5" xfId="2108" xr:uid="{00000000-0005-0000-0000-00004E080000}"/>
    <cellStyle name="Normal 65 5 2" xfId="2949" xr:uid="{00000000-0005-0000-0000-0000970B0000}"/>
    <cellStyle name="Normal 65 5 2 2" xfId="4638" xr:uid="{00000000-0005-0000-0000-000031120000}"/>
    <cellStyle name="Normal 65 5 2 2 2" xfId="14710" xr:uid="{00000000-0005-0000-0000-00008A390000}"/>
    <cellStyle name="Normal 65 5 2 2 2 3" xfId="29806" xr:uid="{00000000-0005-0000-0000-000084740000}"/>
    <cellStyle name="Normal 65 5 2 2 3" xfId="9690" xr:uid="{00000000-0005-0000-0000-0000EE250000}"/>
    <cellStyle name="Normal 65 5 2 2 3 3" xfId="24789" xr:uid="{00000000-0005-0000-0000-0000EB600000}"/>
    <cellStyle name="Normal 65 5 2 2 5" xfId="19776" xr:uid="{00000000-0005-0000-0000-0000564D0000}"/>
    <cellStyle name="Normal 65 5 2 3" xfId="6329" xr:uid="{00000000-0005-0000-0000-0000CD180000}"/>
    <cellStyle name="Normal 65 5 2 3 2" xfId="16381" xr:uid="{00000000-0005-0000-0000-000011400000}"/>
    <cellStyle name="Normal 65 5 2 3 3" xfId="11361" xr:uid="{00000000-0005-0000-0000-0000752C0000}"/>
    <cellStyle name="Normal 65 5 2 3 3 3" xfId="26460" xr:uid="{00000000-0005-0000-0000-000072670000}"/>
    <cellStyle name="Normal 65 5 2 3 5" xfId="21447" xr:uid="{00000000-0005-0000-0000-0000DD530000}"/>
    <cellStyle name="Normal 65 5 2 4" xfId="13039" xr:uid="{00000000-0005-0000-0000-000003330000}"/>
    <cellStyle name="Normal 65 5 2 4 3" xfId="28135" xr:uid="{00000000-0005-0000-0000-0000FD6D0000}"/>
    <cellStyle name="Normal 65 5 2 5" xfId="8018" xr:uid="{00000000-0005-0000-0000-0000661F0000}"/>
    <cellStyle name="Normal 65 5 2 5 3" xfId="23118" xr:uid="{00000000-0005-0000-0000-0000645A0000}"/>
    <cellStyle name="Normal 65 5 2 7" xfId="18105" xr:uid="{00000000-0005-0000-0000-0000CF460000}"/>
    <cellStyle name="Normal 65 5 3" xfId="3801" xr:uid="{00000000-0005-0000-0000-0000EC0E0000}"/>
    <cellStyle name="Normal 65 5 3 2" xfId="13874" xr:uid="{00000000-0005-0000-0000-000046360000}"/>
    <cellStyle name="Normal 65 5 3 2 3" xfId="28970" xr:uid="{00000000-0005-0000-0000-000040710000}"/>
    <cellStyle name="Normal 65 5 3 3" xfId="8854" xr:uid="{00000000-0005-0000-0000-0000AA220000}"/>
    <cellStyle name="Normal 65 5 3 3 3" xfId="23953" xr:uid="{00000000-0005-0000-0000-0000A75D0000}"/>
    <cellStyle name="Normal 65 5 3 5" xfId="18940" xr:uid="{00000000-0005-0000-0000-0000124A0000}"/>
    <cellStyle name="Normal 65 5 4" xfId="5493" xr:uid="{00000000-0005-0000-0000-000089150000}"/>
    <cellStyle name="Normal 65 5 4 2" xfId="15545" xr:uid="{00000000-0005-0000-0000-0000CD3C0000}"/>
    <cellStyle name="Normal 65 5 4 2 3" xfId="30641" xr:uid="{00000000-0005-0000-0000-0000C7770000}"/>
    <cellStyle name="Normal 65 5 4 3" xfId="10525" xr:uid="{00000000-0005-0000-0000-000031290000}"/>
    <cellStyle name="Normal 65 5 4 3 3" xfId="25624" xr:uid="{00000000-0005-0000-0000-00002E640000}"/>
    <cellStyle name="Normal 65 5 4 5" xfId="20611" xr:uid="{00000000-0005-0000-0000-000099500000}"/>
    <cellStyle name="Normal 65 5 5" xfId="12203" xr:uid="{00000000-0005-0000-0000-0000BF2F0000}"/>
    <cellStyle name="Normal 65 5 5 3" xfId="27299" xr:uid="{00000000-0005-0000-0000-0000B96A0000}"/>
    <cellStyle name="Normal 65 5 6" xfId="7182" xr:uid="{00000000-0005-0000-0000-0000221C0000}"/>
    <cellStyle name="Normal 65 5 6 3" xfId="22282" xr:uid="{00000000-0005-0000-0000-000020570000}"/>
    <cellStyle name="Normal 65 5 8" xfId="17269" xr:uid="{00000000-0005-0000-0000-00008B430000}"/>
    <cellStyle name="Normal 65 6" xfId="2529" xr:uid="{00000000-0005-0000-0000-0000F3090000}"/>
    <cellStyle name="Normal 65 6 2" xfId="4220" xr:uid="{00000000-0005-0000-0000-00008F100000}"/>
    <cellStyle name="Normal 65 6 2 2" xfId="14292" xr:uid="{00000000-0005-0000-0000-0000E8370000}"/>
    <cellStyle name="Normal 65 6 2 2 3" xfId="29388" xr:uid="{00000000-0005-0000-0000-0000E2720000}"/>
    <cellStyle name="Normal 65 6 2 3" xfId="9272" xr:uid="{00000000-0005-0000-0000-00004C240000}"/>
    <cellStyle name="Normal 65 6 2 3 3" xfId="24371" xr:uid="{00000000-0005-0000-0000-0000495F0000}"/>
    <cellStyle name="Normal 65 6 2 5" xfId="19358" xr:uid="{00000000-0005-0000-0000-0000B44B0000}"/>
    <cellStyle name="Normal 65 6 3" xfId="5911" xr:uid="{00000000-0005-0000-0000-00002B170000}"/>
    <cellStyle name="Normal 65 6 3 2" xfId="15963" xr:uid="{00000000-0005-0000-0000-00006F3E0000}"/>
    <cellStyle name="Normal 65 6 3 3" xfId="10943" xr:uid="{00000000-0005-0000-0000-0000D32A0000}"/>
    <cellStyle name="Normal 65 6 3 3 3" xfId="26042" xr:uid="{00000000-0005-0000-0000-0000D0650000}"/>
    <cellStyle name="Normal 65 6 3 5" xfId="21029" xr:uid="{00000000-0005-0000-0000-00003B520000}"/>
    <cellStyle name="Normal 65 6 4" xfId="12621" xr:uid="{00000000-0005-0000-0000-000061310000}"/>
    <cellStyle name="Normal 65 6 4 3" xfId="27717" xr:uid="{00000000-0005-0000-0000-00005B6C0000}"/>
    <cellStyle name="Normal 65 6 5" xfId="7600" xr:uid="{00000000-0005-0000-0000-0000C41D0000}"/>
    <cellStyle name="Normal 65 6 5 3" xfId="22700" xr:uid="{00000000-0005-0000-0000-0000C2580000}"/>
    <cellStyle name="Normal 65 6 7" xfId="17687" xr:uid="{00000000-0005-0000-0000-00002D450000}"/>
    <cellStyle name="Normal 65 7" xfId="3380" xr:uid="{00000000-0005-0000-0000-0000470D0000}"/>
    <cellStyle name="Normal 65 7 2" xfId="13456" xr:uid="{00000000-0005-0000-0000-0000A4340000}"/>
    <cellStyle name="Normal 65 7 2 3" xfId="28552" xr:uid="{00000000-0005-0000-0000-00009E6F0000}"/>
    <cellStyle name="Normal 65 7 3" xfId="8436" xr:uid="{00000000-0005-0000-0000-000008210000}"/>
    <cellStyle name="Normal 65 7 3 3" xfId="23535" xr:uid="{00000000-0005-0000-0000-0000055C0000}"/>
    <cellStyle name="Normal 65 7 5" xfId="18522" xr:uid="{00000000-0005-0000-0000-000070480000}"/>
    <cellStyle name="Normal 65 8" xfId="5073" xr:uid="{00000000-0005-0000-0000-0000E5130000}"/>
    <cellStyle name="Normal 65 8 2" xfId="15127" xr:uid="{00000000-0005-0000-0000-00002B3B0000}"/>
    <cellStyle name="Normal 65 8 2 3" xfId="30223" xr:uid="{00000000-0005-0000-0000-000025760000}"/>
    <cellStyle name="Normal 65 8 3" xfId="10107" xr:uid="{00000000-0005-0000-0000-00008F270000}"/>
    <cellStyle name="Normal 65 8 3 3" xfId="25206" xr:uid="{00000000-0005-0000-0000-00008C620000}"/>
    <cellStyle name="Normal 65 8 5" xfId="20193" xr:uid="{00000000-0005-0000-0000-0000F74E0000}"/>
    <cellStyle name="Normal 65 9" xfId="11783" xr:uid="{00000000-0005-0000-0000-00001B2E0000}"/>
    <cellStyle name="Normal 65 9 3" xfId="26881" xr:uid="{00000000-0005-0000-0000-000017690000}"/>
    <cellStyle name="Normal 66" xfId="1461" xr:uid="{00000000-0005-0000-0000-0000C6050000}"/>
    <cellStyle name="Normal 66 10" xfId="6763" xr:uid="{00000000-0005-0000-0000-00007F1A0000}"/>
    <cellStyle name="Normal 66 10 3" xfId="21865" xr:uid="{00000000-0005-0000-0000-00007F550000}"/>
    <cellStyle name="Normal 66 12" xfId="16850" xr:uid="{00000000-0005-0000-0000-0000E8410000}"/>
    <cellStyle name="Normal 66 2" xfId="1729" xr:uid="{00000000-0005-0000-0000-0000D3060000}"/>
    <cellStyle name="Normal 66 2 11" xfId="16904" xr:uid="{00000000-0005-0000-0000-00001E420000}"/>
    <cellStyle name="Normal 66 2 2" xfId="1837" xr:uid="{00000000-0005-0000-0000-00003F070000}"/>
    <cellStyle name="Normal 66 2 2 10" xfId="17008" xr:uid="{00000000-0005-0000-0000-000086420000}"/>
    <cellStyle name="Normal 66 2 2 2" xfId="2054" xr:uid="{00000000-0005-0000-0000-000018080000}"/>
    <cellStyle name="Normal 66 2 2 2 2" xfId="2475" xr:uid="{00000000-0005-0000-0000-0000BD090000}"/>
    <cellStyle name="Normal 66 2 2 2 2 2" xfId="3314" xr:uid="{00000000-0005-0000-0000-0000040D0000}"/>
    <cellStyle name="Normal 66 2 2 2 2 2 2" xfId="5003" xr:uid="{00000000-0005-0000-0000-00009E130000}"/>
    <cellStyle name="Normal 66 2 2 2 2 2 2 2" xfId="15075" xr:uid="{00000000-0005-0000-0000-0000F73A0000}"/>
    <cellStyle name="Normal 66 2 2 2 2 2 2 2 3" xfId="30171" xr:uid="{00000000-0005-0000-0000-0000F1750000}"/>
    <cellStyle name="Normal 66 2 2 2 2 2 2 3" xfId="10055" xr:uid="{00000000-0005-0000-0000-00005B270000}"/>
    <cellStyle name="Normal 66 2 2 2 2 2 2 3 3" xfId="25154" xr:uid="{00000000-0005-0000-0000-000058620000}"/>
    <cellStyle name="Normal 66 2 2 2 2 2 2 5" xfId="20141" xr:uid="{00000000-0005-0000-0000-0000C34E0000}"/>
    <cellStyle name="Normal 66 2 2 2 2 2 3" xfId="6694" xr:uid="{00000000-0005-0000-0000-00003A1A0000}"/>
    <cellStyle name="Normal 66 2 2 2 2 2 3 2" xfId="16746" xr:uid="{00000000-0005-0000-0000-00007E410000}"/>
    <cellStyle name="Normal 66 2 2 2 2 2 3 3" xfId="11726" xr:uid="{00000000-0005-0000-0000-0000E22D0000}"/>
    <cellStyle name="Normal 66 2 2 2 2 2 3 3 3" xfId="26825" xr:uid="{00000000-0005-0000-0000-0000DF680000}"/>
    <cellStyle name="Normal 66 2 2 2 2 2 3 5" xfId="21812" xr:uid="{00000000-0005-0000-0000-00004A550000}"/>
    <cellStyle name="Normal 66 2 2 2 2 2 4" xfId="13404" xr:uid="{00000000-0005-0000-0000-000070340000}"/>
    <cellStyle name="Normal 66 2 2 2 2 2 4 3" xfId="28500" xr:uid="{00000000-0005-0000-0000-00006A6F0000}"/>
    <cellStyle name="Normal 66 2 2 2 2 2 5" xfId="8383" xr:uid="{00000000-0005-0000-0000-0000D3200000}"/>
    <cellStyle name="Normal 66 2 2 2 2 2 5 3" xfId="23483" xr:uid="{00000000-0005-0000-0000-0000D15B0000}"/>
    <cellStyle name="Normal 66 2 2 2 2 2 7" xfId="18470" xr:uid="{00000000-0005-0000-0000-00003C480000}"/>
    <cellStyle name="Normal 66 2 2 2 2 3" xfId="4166" xr:uid="{00000000-0005-0000-0000-000059100000}"/>
    <cellStyle name="Normal 66 2 2 2 2 3 2" xfId="14239" xr:uid="{00000000-0005-0000-0000-0000B3370000}"/>
    <cellStyle name="Normal 66 2 2 2 2 3 2 3" xfId="29335" xr:uid="{00000000-0005-0000-0000-0000AD720000}"/>
    <cellStyle name="Normal 66 2 2 2 2 3 3" xfId="9219" xr:uid="{00000000-0005-0000-0000-000017240000}"/>
    <cellStyle name="Normal 66 2 2 2 2 3 3 3" xfId="24318" xr:uid="{00000000-0005-0000-0000-0000145F0000}"/>
    <cellStyle name="Normal 66 2 2 2 2 3 5" xfId="19305" xr:uid="{00000000-0005-0000-0000-00007F4B0000}"/>
    <cellStyle name="Normal 66 2 2 2 2 4" xfId="5858" xr:uid="{00000000-0005-0000-0000-0000F6160000}"/>
    <cellStyle name="Normal 66 2 2 2 2 4 2" xfId="15910" xr:uid="{00000000-0005-0000-0000-00003A3E0000}"/>
    <cellStyle name="Normal 66 2 2 2 2 4 3" xfId="10890" xr:uid="{00000000-0005-0000-0000-00009E2A0000}"/>
    <cellStyle name="Normal 66 2 2 2 2 4 3 3" xfId="25989" xr:uid="{00000000-0005-0000-0000-00009B650000}"/>
    <cellStyle name="Normal 66 2 2 2 2 4 5" xfId="20976" xr:uid="{00000000-0005-0000-0000-000006520000}"/>
    <cellStyle name="Normal 66 2 2 2 2 5" xfId="12568" xr:uid="{00000000-0005-0000-0000-00002C310000}"/>
    <cellStyle name="Normal 66 2 2 2 2 5 3" xfId="27664" xr:uid="{00000000-0005-0000-0000-0000266C0000}"/>
    <cellStyle name="Normal 66 2 2 2 2 6" xfId="7547" xr:uid="{00000000-0005-0000-0000-00008F1D0000}"/>
    <cellStyle name="Normal 66 2 2 2 2 6 3" xfId="22647" xr:uid="{00000000-0005-0000-0000-00008D580000}"/>
    <cellStyle name="Normal 66 2 2 2 2 8" xfId="17634" xr:uid="{00000000-0005-0000-0000-0000F8440000}"/>
    <cellStyle name="Normal 66 2 2 2 3" xfId="2896" xr:uid="{00000000-0005-0000-0000-0000620B0000}"/>
    <cellStyle name="Normal 66 2 2 2 3 2" xfId="4585" xr:uid="{00000000-0005-0000-0000-0000FC110000}"/>
    <cellStyle name="Normal 66 2 2 2 3 2 2" xfId="14657" xr:uid="{00000000-0005-0000-0000-000055390000}"/>
    <cellStyle name="Normal 66 2 2 2 3 2 2 3" xfId="29753" xr:uid="{00000000-0005-0000-0000-00004F740000}"/>
    <cellStyle name="Normal 66 2 2 2 3 2 3" xfId="9637" xr:uid="{00000000-0005-0000-0000-0000B9250000}"/>
    <cellStyle name="Normal 66 2 2 2 3 2 3 3" xfId="24736" xr:uid="{00000000-0005-0000-0000-0000B6600000}"/>
    <cellStyle name="Normal 66 2 2 2 3 2 5" xfId="19723" xr:uid="{00000000-0005-0000-0000-0000214D0000}"/>
    <cellStyle name="Normal 66 2 2 2 3 3" xfId="6276" xr:uid="{00000000-0005-0000-0000-000098180000}"/>
    <cellStyle name="Normal 66 2 2 2 3 3 2" xfId="16328" xr:uid="{00000000-0005-0000-0000-0000DC3F0000}"/>
    <cellStyle name="Normal 66 2 2 2 3 3 3" xfId="11308" xr:uid="{00000000-0005-0000-0000-0000402C0000}"/>
    <cellStyle name="Normal 66 2 2 2 3 3 3 3" xfId="26407" xr:uid="{00000000-0005-0000-0000-00003D670000}"/>
    <cellStyle name="Normal 66 2 2 2 3 3 5" xfId="21394" xr:uid="{00000000-0005-0000-0000-0000A8530000}"/>
    <cellStyle name="Normal 66 2 2 2 3 4" xfId="12986" xr:uid="{00000000-0005-0000-0000-0000CE320000}"/>
    <cellStyle name="Normal 66 2 2 2 3 4 3" xfId="28082" xr:uid="{00000000-0005-0000-0000-0000C86D0000}"/>
    <cellStyle name="Normal 66 2 2 2 3 5" xfId="7965" xr:uid="{00000000-0005-0000-0000-0000311F0000}"/>
    <cellStyle name="Normal 66 2 2 2 3 5 3" xfId="23065" xr:uid="{00000000-0005-0000-0000-00002F5A0000}"/>
    <cellStyle name="Normal 66 2 2 2 3 7" xfId="18052" xr:uid="{00000000-0005-0000-0000-00009A460000}"/>
    <cellStyle name="Normal 66 2 2 2 4" xfId="3748" xr:uid="{00000000-0005-0000-0000-0000B70E0000}"/>
    <cellStyle name="Normal 66 2 2 2 4 2" xfId="13821" xr:uid="{00000000-0005-0000-0000-000011360000}"/>
    <cellStyle name="Normal 66 2 2 2 4 2 3" xfId="28917" xr:uid="{00000000-0005-0000-0000-00000B710000}"/>
    <cellStyle name="Normal 66 2 2 2 4 3" xfId="8801" xr:uid="{00000000-0005-0000-0000-000075220000}"/>
    <cellStyle name="Normal 66 2 2 2 4 3 3" xfId="23900" xr:uid="{00000000-0005-0000-0000-0000725D0000}"/>
    <cellStyle name="Normal 66 2 2 2 4 5" xfId="18887" xr:uid="{00000000-0005-0000-0000-0000DD490000}"/>
    <cellStyle name="Normal 66 2 2 2 5" xfId="5440" xr:uid="{00000000-0005-0000-0000-000054150000}"/>
    <cellStyle name="Normal 66 2 2 2 5 2" xfId="15492" xr:uid="{00000000-0005-0000-0000-0000983C0000}"/>
    <cellStyle name="Normal 66 2 2 2 5 2 3" xfId="30588" xr:uid="{00000000-0005-0000-0000-000092770000}"/>
    <cellStyle name="Normal 66 2 2 2 5 3" xfId="10472" xr:uid="{00000000-0005-0000-0000-0000FC280000}"/>
    <cellStyle name="Normal 66 2 2 2 5 3 3" xfId="25571" xr:uid="{00000000-0005-0000-0000-0000F9630000}"/>
    <cellStyle name="Normal 66 2 2 2 5 5" xfId="20558" xr:uid="{00000000-0005-0000-0000-000064500000}"/>
    <cellStyle name="Normal 66 2 2 2 6" xfId="12150" xr:uid="{00000000-0005-0000-0000-00008A2F0000}"/>
    <cellStyle name="Normal 66 2 2 2 6 3" xfId="27246" xr:uid="{00000000-0005-0000-0000-0000846A0000}"/>
    <cellStyle name="Normal 66 2 2 2 7" xfId="7129" xr:uid="{00000000-0005-0000-0000-0000ED1B0000}"/>
    <cellStyle name="Normal 66 2 2 2 7 3" xfId="22229" xr:uid="{00000000-0005-0000-0000-0000EB560000}"/>
    <cellStyle name="Normal 66 2 2 2 9" xfId="17216" xr:uid="{00000000-0005-0000-0000-000056430000}"/>
    <cellStyle name="Normal 66 2 2 3" xfId="2267" xr:uid="{00000000-0005-0000-0000-0000ED080000}"/>
    <cellStyle name="Normal 66 2 2 3 2" xfId="3106" xr:uid="{00000000-0005-0000-0000-0000340C0000}"/>
    <cellStyle name="Normal 66 2 2 3 2 2" xfId="4795" xr:uid="{00000000-0005-0000-0000-0000CE120000}"/>
    <cellStyle name="Normal 66 2 2 3 2 2 2" xfId="14867" xr:uid="{00000000-0005-0000-0000-0000273A0000}"/>
    <cellStyle name="Normal 66 2 2 3 2 2 2 3" xfId="29963" xr:uid="{00000000-0005-0000-0000-000021750000}"/>
    <cellStyle name="Normal 66 2 2 3 2 2 3" xfId="9847" xr:uid="{00000000-0005-0000-0000-00008B260000}"/>
    <cellStyle name="Normal 66 2 2 3 2 2 3 3" xfId="24946" xr:uid="{00000000-0005-0000-0000-000088610000}"/>
    <cellStyle name="Normal 66 2 2 3 2 2 5" xfId="19933" xr:uid="{00000000-0005-0000-0000-0000F34D0000}"/>
    <cellStyle name="Normal 66 2 2 3 2 3" xfId="6486" xr:uid="{00000000-0005-0000-0000-00006A190000}"/>
    <cellStyle name="Normal 66 2 2 3 2 3 2" xfId="16538" xr:uid="{00000000-0005-0000-0000-0000AE400000}"/>
    <cellStyle name="Normal 66 2 2 3 2 3 3" xfId="11518" xr:uid="{00000000-0005-0000-0000-0000122D0000}"/>
    <cellStyle name="Normal 66 2 2 3 2 3 3 3" xfId="26617" xr:uid="{00000000-0005-0000-0000-00000F680000}"/>
    <cellStyle name="Normal 66 2 2 3 2 3 5" xfId="21604" xr:uid="{00000000-0005-0000-0000-00007A540000}"/>
    <cellStyle name="Normal 66 2 2 3 2 4" xfId="13196" xr:uid="{00000000-0005-0000-0000-0000A0330000}"/>
    <cellStyle name="Normal 66 2 2 3 2 4 3" xfId="28292" xr:uid="{00000000-0005-0000-0000-00009A6E0000}"/>
    <cellStyle name="Normal 66 2 2 3 2 5" xfId="8175" xr:uid="{00000000-0005-0000-0000-000003200000}"/>
    <cellStyle name="Normal 66 2 2 3 2 5 3" xfId="23275" xr:uid="{00000000-0005-0000-0000-0000015B0000}"/>
    <cellStyle name="Normal 66 2 2 3 2 7" xfId="18262" xr:uid="{00000000-0005-0000-0000-00006C470000}"/>
    <cellStyle name="Normal 66 2 2 3 3" xfId="3958" xr:uid="{00000000-0005-0000-0000-0000890F0000}"/>
    <cellStyle name="Normal 66 2 2 3 3 2" xfId="14031" xr:uid="{00000000-0005-0000-0000-0000E3360000}"/>
    <cellStyle name="Normal 66 2 2 3 3 2 3" xfId="29127" xr:uid="{00000000-0005-0000-0000-0000DD710000}"/>
    <cellStyle name="Normal 66 2 2 3 3 3" xfId="9011" xr:uid="{00000000-0005-0000-0000-000047230000}"/>
    <cellStyle name="Normal 66 2 2 3 3 3 3" xfId="24110" xr:uid="{00000000-0005-0000-0000-0000445E0000}"/>
    <cellStyle name="Normal 66 2 2 3 3 5" xfId="19097" xr:uid="{00000000-0005-0000-0000-0000AF4A0000}"/>
    <cellStyle name="Normal 66 2 2 3 4" xfId="5650" xr:uid="{00000000-0005-0000-0000-000026160000}"/>
    <cellStyle name="Normal 66 2 2 3 4 2" xfId="15702" xr:uid="{00000000-0005-0000-0000-00006A3D0000}"/>
    <cellStyle name="Normal 66 2 2 3 4 2 3" xfId="30798" xr:uid="{00000000-0005-0000-0000-000064780000}"/>
    <cellStyle name="Normal 66 2 2 3 4 3" xfId="10682" xr:uid="{00000000-0005-0000-0000-0000CE290000}"/>
    <cellStyle name="Normal 66 2 2 3 4 3 3" xfId="25781" xr:uid="{00000000-0005-0000-0000-0000CB640000}"/>
    <cellStyle name="Normal 66 2 2 3 4 5" xfId="20768" xr:uid="{00000000-0005-0000-0000-000036510000}"/>
    <cellStyle name="Normal 66 2 2 3 5" xfId="12360" xr:uid="{00000000-0005-0000-0000-00005C300000}"/>
    <cellStyle name="Normal 66 2 2 3 5 3" xfId="27456" xr:uid="{00000000-0005-0000-0000-0000566B0000}"/>
    <cellStyle name="Normal 66 2 2 3 6" xfId="7339" xr:uid="{00000000-0005-0000-0000-0000BF1C0000}"/>
    <cellStyle name="Normal 66 2 2 3 6 3" xfId="22439" xr:uid="{00000000-0005-0000-0000-0000BD570000}"/>
    <cellStyle name="Normal 66 2 2 3 8" xfId="17426" xr:uid="{00000000-0005-0000-0000-000028440000}"/>
    <cellStyle name="Normal 66 2 2 4" xfId="2688" xr:uid="{00000000-0005-0000-0000-0000920A0000}"/>
    <cellStyle name="Normal 66 2 2 4 2" xfId="4377" xr:uid="{00000000-0005-0000-0000-00002C110000}"/>
    <cellStyle name="Normal 66 2 2 4 2 2" xfId="14449" xr:uid="{00000000-0005-0000-0000-000085380000}"/>
    <cellStyle name="Normal 66 2 2 4 2 2 3" xfId="29545" xr:uid="{00000000-0005-0000-0000-00007F730000}"/>
    <cellStyle name="Normal 66 2 2 4 2 3" xfId="9429" xr:uid="{00000000-0005-0000-0000-0000E9240000}"/>
    <cellStyle name="Normal 66 2 2 4 2 3 3" xfId="24528" xr:uid="{00000000-0005-0000-0000-0000E65F0000}"/>
    <cellStyle name="Normal 66 2 2 4 2 5" xfId="19515" xr:uid="{00000000-0005-0000-0000-0000514C0000}"/>
    <cellStyle name="Normal 66 2 2 4 3" xfId="6068" xr:uid="{00000000-0005-0000-0000-0000C8170000}"/>
    <cellStyle name="Normal 66 2 2 4 3 2" xfId="16120" xr:uid="{00000000-0005-0000-0000-00000C3F0000}"/>
    <cellStyle name="Normal 66 2 2 4 3 3" xfId="11100" xr:uid="{00000000-0005-0000-0000-0000702B0000}"/>
    <cellStyle name="Normal 66 2 2 4 3 3 3" xfId="26199" xr:uid="{00000000-0005-0000-0000-00006D660000}"/>
    <cellStyle name="Normal 66 2 2 4 3 5" xfId="21186" xr:uid="{00000000-0005-0000-0000-0000D8520000}"/>
    <cellStyle name="Normal 66 2 2 4 4" xfId="12778" xr:uid="{00000000-0005-0000-0000-0000FE310000}"/>
    <cellStyle name="Normal 66 2 2 4 4 3" xfId="27874" xr:uid="{00000000-0005-0000-0000-0000F86C0000}"/>
    <cellStyle name="Normal 66 2 2 4 5" xfId="7757" xr:uid="{00000000-0005-0000-0000-0000611E0000}"/>
    <cellStyle name="Normal 66 2 2 4 5 3" xfId="22857" xr:uid="{00000000-0005-0000-0000-00005F590000}"/>
    <cellStyle name="Normal 66 2 2 4 7" xfId="17844" xr:uid="{00000000-0005-0000-0000-0000CA450000}"/>
    <cellStyle name="Normal 66 2 2 5" xfId="3540" xr:uid="{00000000-0005-0000-0000-0000E70D0000}"/>
    <cellStyle name="Normal 66 2 2 5 2" xfId="13613" xr:uid="{00000000-0005-0000-0000-000041350000}"/>
    <cellStyle name="Normal 66 2 2 5 2 3" xfId="28709" xr:uid="{00000000-0005-0000-0000-00003B700000}"/>
    <cellStyle name="Normal 66 2 2 5 3" xfId="8593" xr:uid="{00000000-0005-0000-0000-0000A5210000}"/>
    <cellStyle name="Normal 66 2 2 5 3 3" xfId="23692" xr:uid="{00000000-0005-0000-0000-0000A25C0000}"/>
    <cellStyle name="Normal 66 2 2 5 5" xfId="18679" xr:uid="{00000000-0005-0000-0000-00000D490000}"/>
    <cellStyle name="Normal 66 2 2 6" xfId="5232" xr:uid="{00000000-0005-0000-0000-000084140000}"/>
    <cellStyle name="Normal 66 2 2 6 2" xfId="15284" xr:uid="{00000000-0005-0000-0000-0000C83B0000}"/>
    <cellStyle name="Normal 66 2 2 6 2 3" xfId="30380" xr:uid="{00000000-0005-0000-0000-0000C2760000}"/>
    <cellStyle name="Normal 66 2 2 6 3" xfId="10264" xr:uid="{00000000-0005-0000-0000-00002C280000}"/>
    <cellStyle name="Normal 66 2 2 6 3 3" xfId="25363" xr:uid="{00000000-0005-0000-0000-000029630000}"/>
    <cellStyle name="Normal 66 2 2 6 5" xfId="20350" xr:uid="{00000000-0005-0000-0000-0000944F0000}"/>
    <cellStyle name="Normal 66 2 2 7" xfId="11942" xr:uid="{00000000-0005-0000-0000-0000BA2E0000}"/>
    <cellStyle name="Normal 66 2 2 7 3" xfId="27038" xr:uid="{00000000-0005-0000-0000-0000B4690000}"/>
    <cellStyle name="Normal 66 2 2 8" xfId="6921" xr:uid="{00000000-0005-0000-0000-00001D1B0000}"/>
    <cellStyle name="Normal 66 2 2 8 3" xfId="22021" xr:uid="{00000000-0005-0000-0000-00001B560000}"/>
    <cellStyle name="Normal 66 2 3" xfId="1950" xr:uid="{00000000-0005-0000-0000-0000B0070000}"/>
    <cellStyle name="Normal 66 2 3 2" xfId="2371" xr:uid="{00000000-0005-0000-0000-000055090000}"/>
    <cellStyle name="Normal 66 2 3 2 2" xfId="3210" xr:uid="{00000000-0005-0000-0000-00009C0C0000}"/>
    <cellStyle name="Normal 66 2 3 2 2 2" xfId="4899" xr:uid="{00000000-0005-0000-0000-000036130000}"/>
    <cellStyle name="Normal 66 2 3 2 2 2 2" xfId="14971" xr:uid="{00000000-0005-0000-0000-00008F3A0000}"/>
    <cellStyle name="Normal 66 2 3 2 2 2 2 3" xfId="30067" xr:uid="{00000000-0005-0000-0000-000089750000}"/>
    <cellStyle name="Normal 66 2 3 2 2 2 3" xfId="9951" xr:uid="{00000000-0005-0000-0000-0000F3260000}"/>
    <cellStyle name="Normal 66 2 3 2 2 2 3 3" xfId="25050" xr:uid="{00000000-0005-0000-0000-0000F0610000}"/>
    <cellStyle name="Normal 66 2 3 2 2 2 5" xfId="20037" xr:uid="{00000000-0005-0000-0000-00005B4E0000}"/>
    <cellStyle name="Normal 66 2 3 2 2 3" xfId="6590" xr:uid="{00000000-0005-0000-0000-0000D2190000}"/>
    <cellStyle name="Normal 66 2 3 2 2 3 2" xfId="16642" xr:uid="{00000000-0005-0000-0000-000016410000}"/>
    <cellStyle name="Normal 66 2 3 2 2 3 3" xfId="11622" xr:uid="{00000000-0005-0000-0000-00007A2D0000}"/>
    <cellStyle name="Normal 66 2 3 2 2 3 3 3" xfId="26721" xr:uid="{00000000-0005-0000-0000-000077680000}"/>
    <cellStyle name="Normal 66 2 3 2 2 3 5" xfId="21708" xr:uid="{00000000-0005-0000-0000-0000E2540000}"/>
    <cellStyle name="Normal 66 2 3 2 2 4" xfId="13300" xr:uid="{00000000-0005-0000-0000-000008340000}"/>
    <cellStyle name="Normal 66 2 3 2 2 4 3" xfId="28396" xr:uid="{00000000-0005-0000-0000-0000026F0000}"/>
    <cellStyle name="Normal 66 2 3 2 2 5" xfId="8279" xr:uid="{00000000-0005-0000-0000-00006B200000}"/>
    <cellStyle name="Normal 66 2 3 2 2 5 3" xfId="23379" xr:uid="{00000000-0005-0000-0000-0000695B0000}"/>
    <cellStyle name="Normal 66 2 3 2 2 7" xfId="18366" xr:uid="{00000000-0005-0000-0000-0000D4470000}"/>
    <cellStyle name="Normal 66 2 3 2 3" xfId="4062" xr:uid="{00000000-0005-0000-0000-0000F10F0000}"/>
    <cellStyle name="Normal 66 2 3 2 3 2" xfId="14135" xr:uid="{00000000-0005-0000-0000-00004B370000}"/>
    <cellStyle name="Normal 66 2 3 2 3 2 3" xfId="29231" xr:uid="{00000000-0005-0000-0000-000045720000}"/>
    <cellStyle name="Normal 66 2 3 2 3 3" xfId="9115" xr:uid="{00000000-0005-0000-0000-0000AF230000}"/>
    <cellStyle name="Normal 66 2 3 2 3 3 3" xfId="24214" xr:uid="{00000000-0005-0000-0000-0000AC5E0000}"/>
    <cellStyle name="Normal 66 2 3 2 3 5" xfId="19201" xr:uid="{00000000-0005-0000-0000-0000174B0000}"/>
    <cellStyle name="Normal 66 2 3 2 4" xfId="5754" xr:uid="{00000000-0005-0000-0000-00008E160000}"/>
    <cellStyle name="Normal 66 2 3 2 4 2" xfId="15806" xr:uid="{00000000-0005-0000-0000-0000D23D0000}"/>
    <cellStyle name="Normal 66 2 3 2 4 2 3" xfId="30902" xr:uid="{00000000-0005-0000-0000-0000CC780000}"/>
    <cellStyle name="Normal 66 2 3 2 4 3" xfId="10786" xr:uid="{00000000-0005-0000-0000-0000362A0000}"/>
    <cellStyle name="Normal 66 2 3 2 4 3 3" xfId="25885" xr:uid="{00000000-0005-0000-0000-000033650000}"/>
    <cellStyle name="Normal 66 2 3 2 4 5" xfId="20872" xr:uid="{00000000-0005-0000-0000-00009E510000}"/>
    <cellStyle name="Normal 66 2 3 2 5" xfId="12464" xr:uid="{00000000-0005-0000-0000-0000C4300000}"/>
    <cellStyle name="Normal 66 2 3 2 5 3" xfId="27560" xr:uid="{00000000-0005-0000-0000-0000BE6B0000}"/>
    <cellStyle name="Normal 66 2 3 2 6" xfId="7443" xr:uid="{00000000-0005-0000-0000-0000271D0000}"/>
    <cellStyle name="Normal 66 2 3 2 6 3" xfId="22543" xr:uid="{00000000-0005-0000-0000-000025580000}"/>
    <cellStyle name="Normal 66 2 3 2 8" xfId="17530" xr:uid="{00000000-0005-0000-0000-000090440000}"/>
    <cellStyle name="Normal 66 2 3 3" xfId="2792" xr:uid="{00000000-0005-0000-0000-0000FA0A0000}"/>
    <cellStyle name="Normal 66 2 3 3 2" xfId="4481" xr:uid="{00000000-0005-0000-0000-000094110000}"/>
    <cellStyle name="Normal 66 2 3 3 2 2" xfId="14553" xr:uid="{00000000-0005-0000-0000-0000ED380000}"/>
    <cellStyle name="Normal 66 2 3 3 2 2 3" xfId="29649" xr:uid="{00000000-0005-0000-0000-0000E7730000}"/>
    <cellStyle name="Normal 66 2 3 3 2 3" xfId="9533" xr:uid="{00000000-0005-0000-0000-000051250000}"/>
    <cellStyle name="Normal 66 2 3 3 2 3 3" xfId="24632" xr:uid="{00000000-0005-0000-0000-00004E600000}"/>
    <cellStyle name="Normal 66 2 3 3 2 5" xfId="19619" xr:uid="{00000000-0005-0000-0000-0000B94C0000}"/>
    <cellStyle name="Normal 66 2 3 3 3" xfId="6172" xr:uid="{00000000-0005-0000-0000-000030180000}"/>
    <cellStyle name="Normal 66 2 3 3 3 2" xfId="16224" xr:uid="{00000000-0005-0000-0000-0000743F0000}"/>
    <cellStyle name="Normal 66 2 3 3 3 3" xfId="11204" xr:uid="{00000000-0005-0000-0000-0000D82B0000}"/>
    <cellStyle name="Normal 66 2 3 3 3 3 3" xfId="26303" xr:uid="{00000000-0005-0000-0000-0000D5660000}"/>
    <cellStyle name="Normal 66 2 3 3 3 5" xfId="21290" xr:uid="{00000000-0005-0000-0000-000040530000}"/>
    <cellStyle name="Normal 66 2 3 3 4" xfId="12882" xr:uid="{00000000-0005-0000-0000-000066320000}"/>
    <cellStyle name="Normal 66 2 3 3 4 3" xfId="27978" xr:uid="{00000000-0005-0000-0000-0000606D0000}"/>
    <cellStyle name="Normal 66 2 3 3 5" xfId="7861" xr:uid="{00000000-0005-0000-0000-0000C91E0000}"/>
    <cellStyle name="Normal 66 2 3 3 5 3" xfId="22961" xr:uid="{00000000-0005-0000-0000-0000C7590000}"/>
    <cellStyle name="Normal 66 2 3 3 7" xfId="17948" xr:uid="{00000000-0005-0000-0000-000032460000}"/>
    <cellStyle name="Normal 66 2 3 4" xfId="3644" xr:uid="{00000000-0005-0000-0000-00004F0E0000}"/>
    <cellStyle name="Normal 66 2 3 4 2" xfId="13717" xr:uid="{00000000-0005-0000-0000-0000A9350000}"/>
    <cellStyle name="Normal 66 2 3 4 2 3" xfId="28813" xr:uid="{00000000-0005-0000-0000-0000A3700000}"/>
    <cellStyle name="Normal 66 2 3 4 3" xfId="8697" xr:uid="{00000000-0005-0000-0000-00000D220000}"/>
    <cellStyle name="Normal 66 2 3 4 3 3" xfId="23796" xr:uid="{00000000-0005-0000-0000-00000A5D0000}"/>
    <cellStyle name="Normal 66 2 3 4 5" xfId="18783" xr:uid="{00000000-0005-0000-0000-000075490000}"/>
    <cellStyle name="Normal 66 2 3 5" xfId="5336" xr:uid="{00000000-0005-0000-0000-0000EC140000}"/>
    <cellStyle name="Normal 66 2 3 5 2" xfId="15388" xr:uid="{00000000-0005-0000-0000-0000303C0000}"/>
    <cellStyle name="Normal 66 2 3 5 2 3" xfId="30484" xr:uid="{00000000-0005-0000-0000-00002A770000}"/>
    <cellStyle name="Normal 66 2 3 5 3" xfId="10368" xr:uid="{00000000-0005-0000-0000-000094280000}"/>
    <cellStyle name="Normal 66 2 3 5 3 3" xfId="25467" xr:uid="{00000000-0005-0000-0000-000091630000}"/>
    <cellStyle name="Normal 66 2 3 5 5" xfId="20454" xr:uid="{00000000-0005-0000-0000-0000FC4F0000}"/>
    <cellStyle name="Normal 66 2 3 6" xfId="12046" xr:uid="{00000000-0005-0000-0000-0000222F0000}"/>
    <cellStyle name="Normal 66 2 3 6 3" xfId="27142" xr:uid="{00000000-0005-0000-0000-00001C6A0000}"/>
    <cellStyle name="Normal 66 2 3 7" xfId="7025" xr:uid="{00000000-0005-0000-0000-0000851B0000}"/>
    <cellStyle name="Normal 66 2 3 7 3" xfId="22125" xr:uid="{00000000-0005-0000-0000-000083560000}"/>
    <cellStyle name="Normal 66 2 3 9" xfId="17112" xr:uid="{00000000-0005-0000-0000-0000EE420000}"/>
    <cellStyle name="Normal 66 2 4" xfId="2163" xr:uid="{00000000-0005-0000-0000-000085080000}"/>
    <cellStyle name="Normal 66 2 4 2" xfId="3002" xr:uid="{00000000-0005-0000-0000-0000CC0B0000}"/>
    <cellStyle name="Normal 66 2 4 2 2" xfId="4691" xr:uid="{00000000-0005-0000-0000-000066120000}"/>
    <cellStyle name="Normal 66 2 4 2 2 2" xfId="14763" xr:uid="{00000000-0005-0000-0000-0000BF390000}"/>
    <cellStyle name="Normal 66 2 4 2 2 2 3" xfId="29859" xr:uid="{00000000-0005-0000-0000-0000B9740000}"/>
    <cellStyle name="Normal 66 2 4 2 2 3" xfId="9743" xr:uid="{00000000-0005-0000-0000-000023260000}"/>
    <cellStyle name="Normal 66 2 4 2 2 3 3" xfId="24842" xr:uid="{00000000-0005-0000-0000-000020610000}"/>
    <cellStyle name="Normal 66 2 4 2 2 5" xfId="19829" xr:uid="{00000000-0005-0000-0000-00008B4D0000}"/>
    <cellStyle name="Normal 66 2 4 2 3" xfId="6382" xr:uid="{00000000-0005-0000-0000-000002190000}"/>
    <cellStyle name="Normal 66 2 4 2 3 2" xfId="16434" xr:uid="{00000000-0005-0000-0000-000046400000}"/>
    <cellStyle name="Normal 66 2 4 2 3 3" xfId="11414" xr:uid="{00000000-0005-0000-0000-0000AA2C0000}"/>
    <cellStyle name="Normal 66 2 4 2 3 3 3" xfId="26513" xr:uid="{00000000-0005-0000-0000-0000A7670000}"/>
    <cellStyle name="Normal 66 2 4 2 3 5" xfId="21500" xr:uid="{00000000-0005-0000-0000-000012540000}"/>
    <cellStyle name="Normal 66 2 4 2 4" xfId="13092" xr:uid="{00000000-0005-0000-0000-000038330000}"/>
    <cellStyle name="Normal 66 2 4 2 4 3" xfId="28188" xr:uid="{00000000-0005-0000-0000-0000326E0000}"/>
    <cellStyle name="Normal 66 2 4 2 5" xfId="8071" xr:uid="{00000000-0005-0000-0000-00009B1F0000}"/>
    <cellStyle name="Normal 66 2 4 2 5 3" xfId="23171" xr:uid="{00000000-0005-0000-0000-0000995A0000}"/>
    <cellStyle name="Normal 66 2 4 2 7" xfId="18158" xr:uid="{00000000-0005-0000-0000-000004470000}"/>
    <cellStyle name="Normal 66 2 4 3" xfId="3854" xr:uid="{00000000-0005-0000-0000-0000210F0000}"/>
    <cellStyle name="Normal 66 2 4 3 2" xfId="13927" xr:uid="{00000000-0005-0000-0000-00007B360000}"/>
    <cellStyle name="Normal 66 2 4 3 2 3" xfId="29023" xr:uid="{00000000-0005-0000-0000-000075710000}"/>
    <cellStyle name="Normal 66 2 4 3 3" xfId="8907" xr:uid="{00000000-0005-0000-0000-0000DF220000}"/>
    <cellStyle name="Normal 66 2 4 3 3 3" xfId="24006" xr:uid="{00000000-0005-0000-0000-0000DC5D0000}"/>
    <cellStyle name="Normal 66 2 4 3 5" xfId="18993" xr:uid="{00000000-0005-0000-0000-0000474A0000}"/>
    <cellStyle name="Normal 66 2 4 4" xfId="5546" xr:uid="{00000000-0005-0000-0000-0000BE150000}"/>
    <cellStyle name="Normal 66 2 4 4 2" xfId="15598" xr:uid="{00000000-0005-0000-0000-0000023D0000}"/>
    <cellStyle name="Normal 66 2 4 4 2 3" xfId="30694" xr:uid="{00000000-0005-0000-0000-0000FC770000}"/>
    <cellStyle name="Normal 66 2 4 4 3" xfId="10578" xr:uid="{00000000-0005-0000-0000-000066290000}"/>
    <cellStyle name="Normal 66 2 4 4 3 3" xfId="25677" xr:uid="{00000000-0005-0000-0000-000063640000}"/>
    <cellStyle name="Normal 66 2 4 4 5" xfId="20664" xr:uid="{00000000-0005-0000-0000-0000CE500000}"/>
    <cellStyle name="Normal 66 2 4 5" xfId="12256" xr:uid="{00000000-0005-0000-0000-0000F42F0000}"/>
    <cellStyle name="Normal 66 2 4 5 3" xfId="27352" xr:uid="{00000000-0005-0000-0000-0000EE6A0000}"/>
    <cellStyle name="Normal 66 2 4 6" xfId="7235" xr:uid="{00000000-0005-0000-0000-0000571C0000}"/>
    <cellStyle name="Normal 66 2 4 6 3" xfId="22335" xr:uid="{00000000-0005-0000-0000-000055570000}"/>
    <cellStyle name="Normal 66 2 4 8" xfId="17322" xr:uid="{00000000-0005-0000-0000-0000C0430000}"/>
    <cellStyle name="Normal 66 2 5" xfId="2584" xr:uid="{00000000-0005-0000-0000-00002A0A0000}"/>
    <cellStyle name="Normal 66 2 5 2" xfId="4273" xr:uid="{00000000-0005-0000-0000-0000C4100000}"/>
    <cellStyle name="Normal 66 2 5 2 2" xfId="14345" xr:uid="{00000000-0005-0000-0000-00001D380000}"/>
    <cellStyle name="Normal 66 2 5 2 2 3" xfId="29441" xr:uid="{00000000-0005-0000-0000-000017730000}"/>
    <cellStyle name="Normal 66 2 5 2 3" xfId="9325" xr:uid="{00000000-0005-0000-0000-000081240000}"/>
    <cellStyle name="Normal 66 2 5 2 3 3" xfId="24424" xr:uid="{00000000-0005-0000-0000-00007E5F0000}"/>
    <cellStyle name="Normal 66 2 5 2 5" xfId="19411" xr:uid="{00000000-0005-0000-0000-0000E94B0000}"/>
    <cellStyle name="Normal 66 2 5 3" xfId="5964" xr:uid="{00000000-0005-0000-0000-000060170000}"/>
    <cellStyle name="Normal 66 2 5 3 2" xfId="16016" xr:uid="{00000000-0005-0000-0000-0000A43E0000}"/>
    <cellStyle name="Normal 66 2 5 3 3" xfId="10996" xr:uid="{00000000-0005-0000-0000-0000082B0000}"/>
    <cellStyle name="Normal 66 2 5 3 3 3" xfId="26095" xr:uid="{00000000-0005-0000-0000-000005660000}"/>
    <cellStyle name="Normal 66 2 5 3 5" xfId="21082" xr:uid="{00000000-0005-0000-0000-000070520000}"/>
    <cellStyle name="Normal 66 2 5 4" xfId="12674" xr:uid="{00000000-0005-0000-0000-000096310000}"/>
    <cellStyle name="Normal 66 2 5 4 3" xfId="27770" xr:uid="{00000000-0005-0000-0000-0000906C0000}"/>
    <cellStyle name="Normal 66 2 5 5" xfId="7653" xr:uid="{00000000-0005-0000-0000-0000F91D0000}"/>
    <cellStyle name="Normal 66 2 5 5 3" xfId="22753" xr:uid="{00000000-0005-0000-0000-0000F7580000}"/>
    <cellStyle name="Normal 66 2 5 7" xfId="17740" xr:uid="{00000000-0005-0000-0000-000062450000}"/>
    <cellStyle name="Normal 66 2 6" xfId="3436" xr:uid="{00000000-0005-0000-0000-00007F0D0000}"/>
    <cellStyle name="Normal 66 2 6 2" xfId="13509" xr:uid="{00000000-0005-0000-0000-0000D9340000}"/>
    <cellStyle name="Normal 66 2 6 2 3" xfId="28605" xr:uid="{00000000-0005-0000-0000-0000D36F0000}"/>
    <cellStyle name="Normal 66 2 6 3" xfId="8489" xr:uid="{00000000-0005-0000-0000-00003D210000}"/>
    <cellStyle name="Normal 66 2 6 3 3" xfId="23588" xr:uid="{00000000-0005-0000-0000-00003A5C0000}"/>
    <cellStyle name="Normal 66 2 6 5" xfId="18575" xr:uid="{00000000-0005-0000-0000-0000A5480000}"/>
    <cellStyle name="Normal 66 2 7" xfId="5128" xr:uid="{00000000-0005-0000-0000-00001C140000}"/>
    <cellStyle name="Normal 66 2 7 2" xfId="15180" xr:uid="{00000000-0005-0000-0000-0000603B0000}"/>
    <cellStyle name="Normal 66 2 7 2 3" xfId="30276" xr:uid="{00000000-0005-0000-0000-00005A760000}"/>
    <cellStyle name="Normal 66 2 7 3" xfId="10160" xr:uid="{00000000-0005-0000-0000-0000C4270000}"/>
    <cellStyle name="Normal 66 2 7 3 3" xfId="25259" xr:uid="{00000000-0005-0000-0000-0000C1620000}"/>
    <cellStyle name="Normal 66 2 7 5" xfId="20246" xr:uid="{00000000-0005-0000-0000-00002C4F0000}"/>
    <cellStyle name="Normal 66 2 8" xfId="11838" xr:uid="{00000000-0005-0000-0000-0000522E0000}"/>
    <cellStyle name="Normal 66 2 8 3" xfId="26934" xr:uid="{00000000-0005-0000-0000-00004C690000}"/>
    <cellStyle name="Normal 66 2 9" xfId="6817" xr:uid="{00000000-0005-0000-0000-0000B51A0000}"/>
    <cellStyle name="Normal 66 2 9 3" xfId="21917" xr:uid="{00000000-0005-0000-0000-0000B3550000}"/>
    <cellStyle name="Normal 66 3" xfId="1783" xr:uid="{00000000-0005-0000-0000-000009070000}"/>
    <cellStyle name="Normal 66 3 10" xfId="16956" xr:uid="{00000000-0005-0000-0000-000052420000}"/>
    <cellStyle name="Normal 66 3 2" xfId="2002" xr:uid="{00000000-0005-0000-0000-0000E4070000}"/>
    <cellStyle name="Normal 66 3 2 2" xfId="2423" xr:uid="{00000000-0005-0000-0000-000089090000}"/>
    <cellStyle name="Normal 66 3 2 2 2" xfId="3262" xr:uid="{00000000-0005-0000-0000-0000D00C0000}"/>
    <cellStyle name="Normal 66 3 2 2 2 2" xfId="4951" xr:uid="{00000000-0005-0000-0000-00006A130000}"/>
    <cellStyle name="Normal 66 3 2 2 2 2 2" xfId="15023" xr:uid="{00000000-0005-0000-0000-0000C33A0000}"/>
    <cellStyle name="Normal 66 3 2 2 2 2 2 3" xfId="30119" xr:uid="{00000000-0005-0000-0000-0000BD750000}"/>
    <cellStyle name="Normal 66 3 2 2 2 2 3" xfId="10003" xr:uid="{00000000-0005-0000-0000-000027270000}"/>
    <cellStyle name="Normal 66 3 2 2 2 2 3 3" xfId="25102" xr:uid="{00000000-0005-0000-0000-000024620000}"/>
    <cellStyle name="Normal 66 3 2 2 2 2 5" xfId="20089" xr:uid="{00000000-0005-0000-0000-00008F4E0000}"/>
    <cellStyle name="Normal 66 3 2 2 2 3" xfId="6642" xr:uid="{00000000-0005-0000-0000-0000061A0000}"/>
    <cellStyle name="Normal 66 3 2 2 2 3 2" xfId="16694" xr:uid="{00000000-0005-0000-0000-00004A410000}"/>
    <cellStyle name="Normal 66 3 2 2 2 3 3" xfId="11674" xr:uid="{00000000-0005-0000-0000-0000AE2D0000}"/>
    <cellStyle name="Normal 66 3 2 2 2 3 3 3" xfId="26773" xr:uid="{00000000-0005-0000-0000-0000AB680000}"/>
    <cellStyle name="Normal 66 3 2 2 2 3 5" xfId="21760" xr:uid="{00000000-0005-0000-0000-000016550000}"/>
    <cellStyle name="Normal 66 3 2 2 2 4" xfId="13352" xr:uid="{00000000-0005-0000-0000-00003C340000}"/>
    <cellStyle name="Normal 66 3 2 2 2 4 3" xfId="28448" xr:uid="{00000000-0005-0000-0000-0000366F0000}"/>
    <cellStyle name="Normal 66 3 2 2 2 5" xfId="8331" xr:uid="{00000000-0005-0000-0000-00009F200000}"/>
    <cellStyle name="Normal 66 3 2 2 2 5 3" xfId="23431" xr:uid="{00000000-0005-0000-0000-00009D5B0000}"/>
    <cellStyle name="Normal 66 3 2 2 2 7" xfId="18418" xr:uid="{00000000-0005-0000-0000-000008480000}"/>
    <cellStyle name="Normal 66 3 2 2 3" xfId="4114" xr:uid="{00000000-0005-0000-0000-000025100000}"/>
    <cellStyle name="Normal 66 3 2 2 3 2" xfId="14187" xr:uid="{00000000-0005-0000-0000-00007F370000}"/>
    <cellStyle name="Normal 66 3 2 2 3 2 3" xfId="29283" xr:uid="{00000000-0005-0000-0000-000079720000}"/>
    <cellStyle name="Normal 66 3 2 2 3 3" xfId="9167" xr:uid="{00000000-0005-0000-0000-0000E3230000}"/>
    <cellStyle name="Normal 66 3 2 2 3 3 3" xfId="24266" xr:uid="{00000000-0005-0000-0000-0000E05E0000}"/>
    <cellStyle name="Normal 66 3 2 2 3 5" xfId="19253" xr:uid="{00000000-0005-0000-0000-00004B4B0000}"/>
    <cellStyle name="Normal 66 3 2 2 4" xfId="5806" xr:uid="{00000000-0005-0000-0000-0000C2160000}"/>
    <cellStyle name="Normal 66 3 2 2 4 2" xfId="15858" xr:uid="{00000000-0005-0000-0000-0000063E0000}"/>
    <cellStyle name="Normal 66 3 2 2 4 3" xfId="10838" xr:uid="{00000000-0005-0000-0000-00006A2A0000}"/>
    <cellStyle name="Normal 66 3 2 2 4 3 3" xfId="25937" xr:uid="{00000000-0005-0000-0000-000067650000}"/>
    <cellStyle name="Normal 66 3 2 2 4 5" xfId="20924" xr:uid="{00000000-0005-0000-0000-0000D2510000}"/>
    <cellStyle name="Normal 66 3 2 2 5" xfId="12516" xr:uid="{00000000-0005-0000-0000-0000F8300000}"/>
    <cellStyle name="Normal 66 3 2 2 5 3" xfId="27612" xr:uid="{00000000-0005-0000-0000-0000F26B0000}"/>
    <cellStyle name="Normal 66 3 2 2 6" xfId="7495" xr:uid="{00000000-0005-0000-0000-00005B1D0000}"/>
    <cellStyle name="Normal 66 3 2 2 6 3" xfId="22595" xr:uid="{00000000-0005-0000-0000-000059580000}"/>
    <cellStyle name="Normal 66 3 2 2 8" xfId="17582" xr:uid="{00000000-0005-0000-0000-0000C4440000}"/>
    <cellStyle name="Normal 66 3 2 3" xfId="2844" xr:uid="{00000000-0005-0000-0000-00002E0B0000}"/>
    <cellStyle name="Normal 66 3 2 3 2" xfId="4533" xr:uid="{00000000-0005-0000-0000-0000C8110000}"/>
    <cellStyle name="Normal 66 3 2 3 2 2" xfId="14605" xr:uid="{00000000-0005-0000-0000-000021390000}"/>
    <cellStyle name="Normal 66 3 2 3 2 2 3" xfId="29701" xr:uid="{00000000-0005-0000-0000-00001B740000}"/>
    <cellStyle name="Normal 66 3 2 3 2 3" xfId="9585" xr:uid="{00000000-0005-0000-0000-000085250000}"/>
    <cellStyle name="Normal 66 3 2 3 2 3 3" xfId="24684" xr:uid="{00000000-0005-0000-0000-000082600000}"/>
    <cellStyle name="Normal 66 3 2 3 2 5" xfId="19671" xr:uid="{00000000-0005-0000-0000-0000ED4C0000}"/>
    <cellStyle name="Normal 66 3 2 3 3" xfId="6224" xr:uid="{00000000-0005-0000-0000-000064180000}"/>
    <cellStyle name="Normal 66 3 2 3 3 2" xfId="16276" xr:uid="{00000000-0005-0000-0000-0000A83F0000}"/>
    <cellStyle name="Normal 66 3 2 3 3 3" xfId="11256" xr:uid="{00000000-0005-0000-0000-00000C2C0000}"/>
    <cellStyle name="Normal 66 3 2 3 3 3 3" xfId="26355" xr:uid="{00000000-0005-0000-0000-000009670000}"/>
    <cellStyle name="Normal 66 3 2 3 3 5" xfId="21342" xr:uid="{00000000-0005-0000-0000-000074530000}"/>
    <cellStyle name="Normal 66 3 2 3 4" xfId="12934" xr:uid="{00000000-0005-0000-0000-00009A320000}"/>
    <cellStyle name="Normal 66 3 2 3 4 3" xfId="28030" xr:uid="{00000000-0005-0000-0000-0000946D0000}"/>
    <cellStyle name="Normal 66 3 2 3 5" xfId="7913" xr:uid="{00000000-0005-0000-0000-0000FD1E0000}"/>
    <cellStyle name="Normal 66 3 2 3 5 3" xfId="23013" xr:uid="{00000000-0005-0000-0000-0000FB590000}"/>
    <cellStyle name="Normal 66 3 2 3 7" xfId="18000" xr:uid="{00000000-0005-0000-0000-000066460000}"/>
    <cellStyle name="Normal 66 3 2 4" xfId="3696" xr:uid="{00000000-0005-0000-0000-0000830E0000}"/>
    <cellStyle name="Normal 66 3 2 4 2" xfId="13769" xr:uid="{00000000-0005-0000-0000-0000DD350000}"/>
    <cellStyle name="Normal 66 3 2 4 2 3" xfId="28865" xr:uid="{00000000-0005-0000-0000-0000D7700000}"/>
    <cellStyle name="Normal 66 3 2 4 3" xfId="8749" xr:uid="{00000000-0005-0000-0000-000041220000}"/>
    <cellStyle name="Normal 66 3 2 4 3 3" xfId="23848" xr:uid="{00000000-0005-0000-0000-00003E5D0000}"/>
    <cellStyle name="Normal 66 3 2 4 5" xfId="18835" xr:uid="{00000000-0005-0000-0000-0000A9490000}"/>
    <cellStyle name="Normal 66 3 2 5" xfId="5388" xr:uid="{00000000-0005-0000-0000-000020150000}"/>
    <cellStyle name="Normal 66 3 2 5 2" xfId="15440" xr:uid="{00000000-0005-0000-0000-0000643C0000}"/>
    <cellStyle name="Normal 66 3 2 5 2 3" xfId="30536" xr:uid="{00000000-0005-0000-0000-00005E770000}"/>
    <cellStyle name="Normal 66 3 2 5 3" xfId="10420" xr:uid="{00000000-0005-0000-0000-0000C8280000}"/>
    <cellStyle name="Normal 66 3 2 5 3 3" xfId="25519" xr:uid="{00000000-0005-0000-0000-0000C5630000}"/>
    <cellStyle name="Normal 66 3 2 5 5" xfId="20506" xr:uid="{00000000-0005-0000-0000-000030500000}"/>
    <cellStyle name="Normal 66 3 2 6" xfId="12098" xr:uid="{00000000-0005-0000-0000-0000562F0000}"/>
    <cellStyle name="Normal 66 3 2 6 3" xfId="27194" xr:uid="{00000000-0005-0000-0000-0000506A0000}"/>
    <cellStyle name="Normal 66 3 2 7" xfId="7077" xr:uid="{00000000-0005-0000-0000-0000B91B0000}"/>
    <cellStyle name="Normal 66 3 2 7 3" xfId="22177" xr:uid="{00000000-0005-0000-0000-0000B7560000}"/>
    <cellStyle name="Normal 66 3 2 9" xfId="17164" xr:uid="{00000000-0005-0000-0000-000022430000}"/>
    <cellStyle name="Normal 66 3 3" xfId="2215" xr:uid="{00000000-0005-0000-0000-0000B9080000}"/>
    <cellStyle name="Normal 66 3 3 2" xfId="3054" xr:uid="{00000000-0005-0000-0000-0000000C0000}"/>
    <cellStyle name="Normal 66 3 3 2 2" xfId="4743" xr:uid="{00000000-0005-0000-0000-00009A120000}"/>
    <cellStyle name="Normal 66 3 3 2 2 2" xfId="14815" xr:uid="{00000000-0005-0000-0000-0000F3390000}"/>
    <cellStyle name="Normal 66 3 3 2 2 2 3" xfId="29911" xr:uid="{00000000-0005-0000-0000-0000ED740000}"/>
    <cellStyle name="Normal 66 3 3 2 2 3" xfId="9795" xr:uid="{00000000-0005-0000-0000-000057260000}"/>
    <cellStyle name="Normal 66 3 3 2 2 3 3" xfId="24894" xr:uid="{00000000-0005-0000-0000-000054610000}"/>
    <cellStyle name="Normal 66 3 3 2 2 5" xfId="19881" xr:uid="{00000000-0005-0000-0000-0000BF4D0000}"/>
    <cellStyle name="Normal 66 3 3 2 3" xfId="6434" xr:uid="{00000000-0005-0000-0000-000036190000}"/>
    <cellStyle name="Normal 66 3 3 2 3 2" xfId="16486" xr:uid="{00000000-0005-0000-0000-00007A400000}"/>
    <cellStyle name="Normal 66 3 3 2 3 3" xfId="11466" xr:uid="{00000000-0005-0000-0000-0000DE2C0000}"/>
    <cellStyle name="Normal 66 3 3 2 3 3 3" xfId="26565" xr:uid="{00000000-0005-0000-0000-0000DB670000}"/>
    <cellStyle name="Normal 66 3 3 2 3 5" xfId="21552" xr:uid="{00000000-0005-0000-0000-000046540000}"/>
    <cellStyle name="Normal 66 3 3 2 4" xfId="13144" xr:uid="{00000000-0005-0000-0000-00006C330000}"/>
    <cellStyle name="Normal 66 3 3 2 4 3" xfId="28240" xr:uid="{00000000-0005-0000-0000-0000666E0000}"/>
    <cellStyle name="Normal 66 3 3 2 5" xfId="8123" xr:uid="{00000000-0005-0000-0000-0000CF1F0000}"/>
    <cellStyle name="Normal 66 3 3 2 5 3" xfId="23223" xr:uid="{00000000-0005-0000-0000-0000CD5A0000}"/>
    <cellStyle name="Normal 66 3 3 2 7" xfId="18210" xr:uid="{00000000-0005-0000-0000-000038470000}"/>
    <cellStyle name="Normal 66 3 3 3" xfId="3906" xr:uid="{00000000-0005-0000-0000-0000550F0000}"/>
    <cellStyle name="Normal 66 3 3 3 2" xfId="13979" xr:uid="{00000000-0005-0000-0000-0000AF360000}"/>
    <cellStyle name="Normal 66 3 3 3 2 3" xfId="29075" xr:uid="{00000000-0005-0000-0000-0000A9710000}"/>
    <cellStyle name="Normal 66 3 3 3 3" xfId="8959" xr:uid="{00000000-0005-0000-0000-000013230000}"/>
    <cellStyle name="Normal 66 3 3 3 3 3" xfId="24058" xr:uid="{00000000-0005-0000-0000-0000105E0000}"/>
    <cellStyle name="Normal 66 3 3 3 5" xfId="19045" xr:uid="{00000000-0005-0000-0000-00007B4A0000}"/>
    <cellStyle name="Normal 66 3 3 4" xfId="5598" xr:uid="{00000000-0005-0000-0000-0000F2150000}"/>
    <cellStyle name="Normal 66 3 3 4 2" xfId="15650" xr:uid="{00000000-0005-0000-0000-0000363D0000}"/>
    <cellStyle name="Normal 66 3 3 4 2 3" xfId="30746" xr:uid="{00000000-0005-0000-0000-000030780000}"/>
    <cellStyle name="Normal 66 3 3 4 3" xfId="10630" xr:uid="{00000000-0005-0000-0000-00009A290000}"/>
    <cellStyle name="Normal 66 3 3 4 3 3" xfId="25729" xr:uid="{00000000-0005-0000-0000-000097640000}"/>
    <cellStyle name="Normal 66 3 3 4 5" xfId="20716" xr:uid="{00000000-0005-0000-0000-000002510000}"/>
    <cellStyle name="Normal 66 3 3 5" xfId="12308" xr:uid="{00000000-0005-0000-0000-000028300000}"/>
    <cellStyle name="Normal 66 3 3 5 3" xfId="27404" xr:uid="{00000000-0005-0000-0000-0000226B0000}"/>
    <cellStyle name="Normal 66 3 3 6" xfId="7287" xr:uid="{00000000-0005-0000-0000-00008B1C0000}"/>
    <cellStyle name="Normal 66 3 3 6 3" xfId="22387" xr:uid="{00000000-0005-0000-0000-000089570000}"/>
    <cellStyle name="Normal 66 3 3 8" xfId="17374" xr:uid="{00000000-0005-0000-0000-0000F4430000}"/>
    <cellStyle name="Normal 66 3 4" xfId="2636" xr:uid="{00000000-0005-0000-0000-00005E0A0000}"/>
    <cellStyle name="Normal 66 3 4 2" xfId="4325" xr:uid="{00000000-0005-0000-0000-0000F8100000}"/>
    <cellStyle name="Normal 66 3 4 2 2" xfId="14397" xr:uid="{00000000-0005-0000-0000-000051380000}"/>
    <cellStyle name="Normal 66 3 4 2 2 3" xfId="29493" xr:uid="{00000000-0005-0000-0000-00004B730000}"/>
    <cellStyle name="Normal 66 3 4 2 3" xfId="9377" xr:uid="{00000000-0005-0000-0000-0000B5240000}"/>
    <cellStyle name="Normal 66 3 4 2 3 3" xfId="24476" xr:uid="{00000000-0005-0000-0000-0000B25F0000}"/>
    <cellStyle name="Normal 66 3 4 2 5" xfId="19463" xr:uid="{00000000-0005-0000-0000-00001D4C0000}"/>
    <cellStyle name="Normal 66 3 4 3" xfId="6016" xr:uid="{00000000-0005-0000-0000-000094170000}"/>
    <cellStyle name="Normal 66 3 4 3 2" xfId="16068" xr:uid="{00000000-0005-0000-0000-0000D83E0000}"/>
    <cellStyle name="Normal 66 3 4 3 3" xfId="11048" xr:uid="{00000000-0005-0000-0000-00003C2B0000}"/>
    <cellStyle name="Normal 66 3 4 3 3 3" xfId="26147" xr:uid="{00000000-0005-0000-0000-000039660000}"/>
    <cellStyle name="Normal 66 3 4 3 5" xfId="21134" xr:uid="{00000000-0005-0000-0000-0000A4520000}"/>
    <cellStyle name="Normal 66 3 4 4" xfId="12726" xr:uid="{00000000-0005-0000-0000-0000CA310000}"/>
    <cellStyle name="Normal 66 3 4 4 3" xfId="27822" xr:uid="{00000000-0005-0000-0000-0000C46C0000}"/>
    <cellStyle name="Normal 66 3 4 5" xfId="7705" xr:uid="{00000000-0005-0000-0000-00002D1E0000}"/>
    <cellStyle name="Normal 66 3 4 5 3" xfId="22805" xr:uid="{00000000-0005-0000-0000-00002B590000}"/>
    <cellStyle name="Normal 66 3 4 7" xfId="17792" xr:uid="{00000000-0005-0000-0000-000096450000}"/>
    <cellStyle name="Normal 66 3 5" xfId="3488" xr:uid="{00000000-0005-0000-0000-0000B30D0000}"/>
    <cellStyle name="Normal 66 3 5 2" xfId="13561" xr:uid="{00000000-0005-0000-0000-00000D350000}"/>
    <cellStyle name="Normal 66 3 5 2 3" xfId="28657" xr:uid="{00000000-0005-0000-0000-000007700000}"/>
    <cellStyle name="Normal 66 3 5 3" xfId="8541" xr:uid="{00000000-0005-0000-0000-000071210000}"/>
    <cellStyle name="Normal 66 3 5 3 3" xfId="23640" xr:uid="{00000000-0005-0000-0000-00006E5C0000}"/>
    <cellStyle name="Normal 66 3 5 5" xfId="18627" xr:uid="{00000000-0005-0000-0000-0000D9480000}"/>
    <cellStyle name="Normal 66 3 6" xfId="5180" xr:uid="{00000000-0005-0000-0000-000050140000}"/>
    <cellStyle name="Normal 66 3 6 2" xfId="15232" xr:uid="{00000000-0005-0000-0000-0000943B0000}"/>
    <cellStyle name="Normal 66 3 6 2 3" xfId="30328" xr:uid="{00000000-0005-0000-0000-00008E760000}"/>
    <cellStyle name="Normal 66 3 6 3" xfId="10212" xr:uid="{00000000-0005-0000-0000-0000F8270000}"/>
    <cellStyle name="Normal 66 3 6 3 3" xfId="25311" xr:uid="{00000000-0005-0000-0000-0000F5620000}"/>
    <cellStyle name="Normal 66 3 6 5" xfId="20298" xr:uid="{00000000-0005-0000-0000-0000604F0000}"/>
    <cellStyle name="Normal 66 3 7" xfId="11890" xr:uid="{00000000-0005-0000-0000-0000862E0000}"/>
    <cellStyle name="Normal 66 3 7 3" xfId="26986" xr:uid="{00000000-0005-0000-0000-000080690000}"/>
    <cellStyle name="Normal 66 3 8" xfId="6869" xr:uid="{00000000-0005-0000-0000-0000E91A0000}"/>
    <cellStyle name="Normal 66 3 8 3" xfId="21969" xr:uid="{00000000-0005-0000-0000-0000E7550000}"/>
    <cellStyle name="Normal 66 4" xfId="1896" xr:uid="{00000000-0005-0000-0000-00007A070000}"/>
    <cellStyle name="Normal 66 4 2" xfId="2319" xr:uid="{00000000-0005-0000-0000-000021090000}"/>
    <cellStyle name="Normal 66 4 2 2" xfId="3158" xr:uid="{00000000-0005-0000-0000-0000680C0000}"/>
    <cellStyle name="Normal 66 4 2 2 2" xfId="4847" xr:uid="{00000000-0005-0000-0000-000002130000}"/>
    <cellStyle name="Normal 66 4 2 2 2 2" xfId="14919" xr:uid="{00000000-0005-0000-0000-00005B3A0000}"/>
    <cellStyle name="Normal 66 4 2 2 2 2 3" xfId="30015" xr:uid="{00000000-0005-0000-0000-000055750000}"/>
    <cellStyle name="Normal 66 4 2 2 2 3" xfId="9899" xr:uid="{00000000-0005-0000-0000-0000BF260000}"/>
    <cellStyle name="Normal 66 4 2 2 2 3 3" xfId="24998" xr:uid="{00000000-0005-0000-0000-0000BC610000}"/>
    <cellStyle name="Normal 66 4 2 2 2 5" xfId="19985" xr:uid="{00000000-0005-0000-0000-0000274E0000}"/>
    <cellStyle name="Normal 66 4 2 2 3" xfId="6538" xr:uid="{00000000-0005-0000-0000-00009E190000}"/>
    <cellStyle name="Normal 66 4 2 2 3 2" xfId="16590" xr:uid="{00000000-0005-0000-0000-0000E2400000}"/>
    <cellStyle name="Normal 66 4 2 2 3 3" xfId="11570" xr:uid="{00000000-0005-0000-0000-0000462D0000}"/>
    <cellStyle name="Normal 66 4 2 2 3 3 3" xfId="26669" xr:uid="{00000000-0005-0000-0000-000043680000}"/>
    <cellStyle name="Normal 66 4 2 2 3 5" xfId="21656" xr:uid="{00000000-0005-0000-0000-0000AE540000}"/>
    <cellStyle name="Normal 66 4 2 2 4" xfId="13248" xr:uid="{00000000-0005-0000-0000-0000D4330000}"/>
    <cellStyle name="Normal 66 4 2 2 4 3" xfId="28344" xr:uid="{00000000-0005-0000-0000-0000CE6E0000}"/>
    <cellStyle name="Normal 66 4 2 2 5" xfId="8227" xr:uid="{00000000-0005-0000-0000-000037200000}"/>
    <cellStyle name="Normal 66 4 2 2 5 3" xfId="23327" xr:uid="{00000000-0005-0000-0000-0000355B0000}"/>
    <cellStyle name="Normal 66 4 2 2 7" xfId="18314" xr:uid="{00000000-0005-0000-0000-0000A0470000}"/>
    <cellStyle name="Normal 66 4 2 3" xfId="4010" xr:uid="{00000000-0005-0000-0000-0000BD0F0000}"/>
    <cellStyle name="Normal 66 4 2 3 2" xfId="14083" xr:uid="{00000000-0005-0000-0000-000017370000}"/>
    <cellStyle name="Normal 66 4 2 3 2 3" xfId="29179" xr:uid="{00000000-0005-0000-0000-000011720000}"/>
    <cellStyle name="Normal 66 4 2 3 3" xfId="9063" xr:uid="{00000000-0005-0000-0000-00007B230000}"/>
    <cellStyle name="Normal 66 4 2 3 3 3" xfId="24162" xr:uid="{00000000-0005-0000-0000-0000785E0000}"/>
    <cellStyle name="Normal 66 4 2 3 5" xfId="19149" xr:uid="{00000000-0005-0000-0000-0000E34A0000}"/>
    <cellStyle name="Normal 66 4 2 4" xfId="5702" xr:uid="{00000000-0005-0000-0000-00005A160000}"/>
    <cellStyle name="Normal 66 4 2 4 2" xfId="15754" xr:uid="{00000000-0005-0000-0000-00009E3D0000}"/>
    <cellStyle name="Normal 66 4 2 4 2 3" xfId="30850" xr:uid="{00000000-0005-0000-0000-000098780000}"/>
    <cellStyle name="Normal 66 4 2 4 3" xfId="10734" xr:uid="{00000000-0005-0000-0000-0000022A0000}"/>
    <cellStyle name="Normal 66 4 2 4 3 3" xfId="25833" xr:uid="{00000000-0005-0000-0000-0000FF640000}"/>
    <cellStyle name="Normal 66 4 2 4 5" xfId="20820" xr:uid="{00000000-0005-0000-0000-00006A510000}"/>
    <cellStyle name="Normal 66 4 2 5" xfId="12412" xr:uid="{00000000-0005-0000-0000-000090300000}"/>
    <cellStyle name="Normal 66 4 2 5 3" xfId="27508" xr:uid="{00000000-0005-0000-0000-00008A6B0000}"/>
    <cellStyle name="Normal 66 4 2 6" xfId="7391" xr:uid="{00000000-0005-0000-0000-0000F31C0000}"/>
    <cellStyle name="Normal 66 4 2 6 3" xfId="22491" xr:uid="{00000000-0005-0000-0000-0000F1570000}"/>
    <cellStyle name="Normal 66 4 2 8" xfId="17478" xr:uid="{00000000-0005-0000-0000-00005C440000}"/>
    <cellStyle name="Normal 66 4 3" xfId="2740" xr:uid="{00000000-0005-0000-0000-0000C60A0000}"/>
    <cellStyle name="Normal 66 4 3 2" xfId="4429" xr:uid="{00000000-0005-0000-0000-000060110000}"/>
    <cellStyle name="Normal 66 4 3 2 2" xfId="14501" xr:uid="{00000000-0005-0000-0000-0000B9380000}"/>
    <cellStyle name="Normal 66 4 3 2 2 3" xfId="29597" xr:uid="{00000000-0005-0000-0000-0000B3730000}"/>
    <cellStyle name="Normal 66 4 3 2 3" xfId="9481" xr:uid="{00000000-0005-0000-0000-00001D250000}"/>
    <cellStyle name="Normal 66 4 3 2 3 3" xfId="24580" xr:uid="{00000000-0005-0000-0000-00001A600000}"/>
    <cellStyle name="Normal 66 4 3 2 5" xfId="19567" xr:uid="{00000000-0005-0000-0000-0000854C0000}"/>
    <cellStyle name="Normal 66 4 3 3" xfId="6120" xr:uid="{00000000-0005-0000-0000-0000FC170000}"/>
    <cellStyle name="Normal 66 4 3 3 2" xfId="16172" xr:uid="{00000000-0005-0000-0000-0000403F0000}"/>
    <cellStyle name="Normal 66 4 3 3 3" xfId="11152" xr:uid="{00000000-0005-0000-0000-0000A42B0000}"/>
    <cellStyle name="Normal 66 4 3 3 3 3" xfId="26251" xr:uid="{00000000-0005-0000-0000-0000A1660000}"/>
    <cellStyle name="Normal 66 4 3 3 5" xfId="21238" xr:uid="{00000000-0005-0000-0000-00000C530000}"/>
    <cellStyle name="Normal 66 4 3 4" xfId="12830" xr:uid="{00000000-0005-0000-0000-000032320000}"/>
    <cellStyle name="Normal 66 4 3 4 3" xfId="27926" xr:uid="{00000000-0005-0000-0000-00002C6D0000}"/>
    <cellStyle name="Normal 66 4 3 5" xfId="7809" xr:uid="{00000000-0005-0000-0000-0000951E0000}"/>
    <cellStyle name="Normal 66 4 3 5 3" xfId="22909" xr:uid="{00000000-0005-0000-0000-000093590000}"/>
    <cellStyle name="Normal 66 4 3 7" xfId="17896" xr:uid="{00000000-0005-0000-0000-0000FE450000}"/>
    <cellStyle name="Normal 66 4 4" xfId="3592" xr:uid="{00000000-0005-0000-0000-00001B0E0000}"/>
    <cellStyle name="Normal 66 4 4 2" xfId="13665" xr:uid="{00000000-0005-0000-0000-000075350000}"/>
    <cellStyle name="Normal 66 4 4 2 3" xfId="28761" xr:uid="{00000000-0005-0000-0000-00006F700000}"/>
    <cellStyle name="Normal 66 4 4 3" xfId="8645" xr:uid="{00000000-0005-0000-0000-0000D9210000}"/>
    <cellStyle name="Normal 66 4 4 3 3" xfId="23744" xr:uid="{00000000-0005-0000-0000-0000D65C0000}"/>
    <cellStyle name="Normal 66 4 4 5" xfId="18731" xr:uid="{00000000-0005-0000-0000-000041490000}"/>
    <cellStyle name="Normal 66 4 5" xfId="5284" xr:uid="{00000000-0005-0000-0000-0000B8140000}"/>
    <cellStyle name="Normal 66 4 5 2" xfId="15336" xr:uid="{00000000-0005-0000-0000-0000FC3B0000}"/>
    <cellStyle name="Normal 66 4 5 2 3" xfId="30432" xr:uid="{00000000-0005-0000-0000-0000F6760000}"/>
    <cellStyle name="Normal 66 4 5 3" xfId="10316" xr:uid="{00000000-0005-0000-0000-000060280000}"/>
    <cellStyle name="Normal 66 4 5 3 3" xfId="25415" xr:uid="{00000000-0005-0000-0000-00005D630000}"/>
    <cellStyle name="Normal 66 4 5 5" xfId="20402" xr:uid="{00000000-0005-0000-0000-0000C84F0000}"/>
    <cellStyle name="Normal 66 4 6" xfId="11994" xr:uid="{00000000-0005-0000-0000-0000EE2E0000}"/>
    <cellStyle name="Normal 66 4 6 3" xfId="27090" xr:uid="{00000000-0005-0000-0000-0000E8690000}"/>
    <cellStyle name="Normal 66 4 7" xfId="6973" xr:uid="{00000000-0005-0000-0000-0000511B0000}"/>
    <cellStyle name="Normal 66 4 7 3" xfId="22073" xr:uid="{00000000-0005-0000-0000-00004F560000}"/>
    <cellStyle name="Normal 66 4 9" xfId="17060" xr:uid="{00000000-0005-0000-0000-0000BA420000}"/>
    <cellStyle name="Normal 66 5" xfId="2109" xr:uid="{00000000-0005-0000-0000-00004F080000}"/>
    <cellStyle name="Normal 66 5 2" xfId="2950" xr:uid="{00000000-0005-0000-0000-0000980B0000}"/>
    <cellStyle name="Normal 66 5 2 2" xfId="4639" xr:uid="{00000000-0005-0000-0000-000032120000}"/>
    <cellStyle name="Normal 66 5 2 2 2" xfId="14711" xr:uid="{00000000-0005-0000-0000-00008B390000}"/>
    <cellStyle name="Normal 66 5 2 2 2 3" xfId="29807" xr:uid="{00000000-0005-0000-0000-000085740000}"/>
    <cellStyle name="Normal 66 5 2 2 3" xfId="9691" xr:uid="{00000000-0005-0000-0000-0000EF250000}"/>
    <cellStyle name="Normal 66 5 2 2 3 3" xfId="24790" xr:uid="{00000000-0005-0000-0000-0000EC600000}"/>
    <cellStyle name="Normal 66 5 2 2 5" xfId="19777" xr:uid="{00000000-0005-0000-0000-0000574D0000}"/>
    <cellStyle name="Normal 66 5 2 3" xfId="6330" xr:uid="{00000000-0005-0000-0000-0000CE180000}"/>
    <cellStyle name="Normal 66 5 2 3 2" xfId="16382" xr:uid="{00000000-0005-0000-0000-000012400000}"/>
    <cellStyle name="Normal 66 5 2 3 3" xfId="11362" xr:uid="{00000000-0005-0000-0000-0000762C0000}"/>
    <cellStyle name="Normal 66 5 2 3 3 3" xfId="26461" xr:uid="{00000000-0005-0000-0000-000073670000}"/>
    <cellStyle name="Normal 66 5 2 3 5" xfId="21448" xr:uid="{00000000-0005-0000-0000-0000DE530000}"/>
    <cellStyle name="Normal 66 5 2 4" xfId="13040" xr:uid="{00000000-0005-0000-0000-000004330000}"/>
    <cellStyle name="Normal 66 5 2 4 3" xfId="28136" xr:uid="{00000000-0005-0000-0000-0000FE6D0000}"/>
    <cellStyle name="Normal 66 5 2 5" xfId="8019" xr:uid="{00000000-0005-0000-0000-0000671F0000}"/>
    <cellStyle name="Normal 66 5 2 5 3" xfId="23119" xr:uid="{00000000-0005-0000-0000-0000655A0000}"/>
    <cellStyle name="Normal 66 5 2 7" xfId="18106" xr:uid="{00000000-0005-0000-0000-0000D0460000}"/>
    <cellStyle name="Normal 66 5 3" xfId="3802" xr:uid="{00000000-0005-0000-0000-0000ED0E0000}"/>
    <cellStyle name="Normal 66 5 3 2" xfId="13875" xr:uid="{00000000-0005-0000-0000-000047360000}"/>
    <cellStyle name="Normal 66 5 3 2 3" xfId="28971" xr:uid="{00000000-0005-0000-0000-000041710000}"/>
    <cellStyle name="Normal 66 5 3 3" xfId="8855" xr:uid="{00000000-0005-0000-0000-0000AB220000}"/>
    <cellStyle name="Normal 66 5 3 3 3" xfId="23954" xr:uid="{00000000-0005-0000-0000-0000A85D0000}"/>
    <cellStyle name="Normal 66 5 3 5" xfId="18941" xr:uid="{00000000-0005-0000-0000-0000134A0000}"/>
    <cellStyle name="Normal 66 5 4" xfId="5494" xr:uid="{00000000-0005-0000-0000-00008A150000}"/>
    <cellStyle name="Normal 66 5 4 2" xfId="15546" xr:uid="{00000000-0005-0000-0000-0000CE3C0000}"/>
    <cellStyle name="Normal 66 5 4 2 3" xfId="30642" xr:uid="{00000000-0005-0000-0000-0000C8770000}"/>
    <cellStyle name="Normal 66 5 4 3" xfId="10526" xr:uid="{00000000-0005-0000-0000-000032290000}"/>
    <cellStyle name="Normal 66 5 4 3 3" xfId="25625" xr:uid="{00000000-0005-0000-0000-00002F640000}"/>
    <cellStyle name="Normal 66 5 4 5" xfId="20612" xr:uid="{00000000-0005-0000-0000-00009A500000}"/>
    <cellStyle name="Normal 66 5 5" xfId="12204" xr:uid="{00000000-0005-0000-0000-0000C02F0000}"/>
    <cellStyle name="Normal 66 5 5 3" xfId="27300" xr:uid="{00000000-0005-0000-0000-0000BA6A0000}"/>
    <cellStyle name="Normal 66 5 6" xfId="7183" xr:uid="{00000000-0005-0000-0000-0000231C0000}"/>
    <cellStyle name="Normal 66 5 6 3" xfId="22283" xr:uid="{00000000-0005-0000-0000-000021570000}"/>
    <cellStyle name="Normal 66 5 8" xfId="17270" xr:uid="{00000000-0005-0000-0000-00008C430000}"/>
    <cellStyle name="Normal 66 6" xfId="2530" xr:uid="{00000000-0005-0000-0000-0000F4090000}"/>
    <cellStyle name="Normal 66 6 2" xfId="4221" xr:uid="{00000000-0005-0000-0000-000090100000}"/>
    <cellStyle name="Normal 66 6 2 2" xfId="14293" xr:uid="{00000000-0005-0000-0000-0000E9370000}"/>
    <cellStyle name="Normal 66 6 2 2 3" xfId="29389" xr:uid="{00000000-0005-0000-0000-0000E3720000}"/>
    <cellStyle name="Normal 66 6 2 3" xfId="9273" xr:uid="{00000000-0005-0000-0000-00004D240000}"/>
    <cellStyle name="Normal 66 6 2 3 3" xfId="24372" xr:uid="{00000000-0005-0000-0000-00004A5F0000}"/>
    <cellStyle name="Normal 66 6 2 5" xfId="19359" xr:uid="{00000000-0005-0000-0000-0000B54B0000}"/>
    <cellStyle name="Normal 66 6 3" xfId="5912" xr:uid="{00000000-0005-0000-0000-00002C170000}"/>
    <cellStyle name="Normal 66 6 3 2" xfId="15964" xr:uid="{00000000-0005-0000-0000-0000703E0000}"/>
    <cellStyle name="Normal 66 6 3 3" xfId="10944" xr:uid="{00000000-0005-0000-0000-0000D42A0000}"/>
    <cellStyle name="Normal 66 6 3 3 3" xfId="26043" xr:uid="{00000000-0005-0000-0000-0000D1650000}"/>
    <cellStyle name="Normal 66 6 3 5" xfId="21030" xr:uid="{00000000-0005-0000-0000-00003C520000}"/>
    <cellStyle name="Normal 66 6 4" xfId="12622" xr:uid="{00000000-0005-0000-0000-000062310000}"/>
    <cellStyle name="Normal 66 6 4 3" xfId="27718" xr:uid="{00000000-0005-0000-0000-00005C6C0000}"/>
    <cellStyle name="Normal 66 6 5" xfId="7601" xr:uid="{00000000-0005-0000-0000-0000C51D0000}"/>
    <cellStyle name="Normal 66 6 5 3" xfId="22701" xr:uid="{00000000-0005-0000-0000-0000C3580000}"/>
    <cellStyle name="Normal 66 6 7" xfId="17688" xr:uid="{00000000-0005-0000-0000-00002E450000}"/>
    <cellStyle name="Normal 66 7" xfId="3381" xr:uid="{00000000-0005-0000-0000-0000480D0000}"/>
    <cellStyle name="Normal 66 7 2" xfId="13457" xr:uid="{00000000-0005-0000-0000-0000A5340000}"/>
    <cellStyle name="Normal 66 7 2 3" xfId="28553" xr:uid="{00000000-0005-0000-0000-00009F6F0000}"/>
    <cellStyle name="Normal 66 7 3" xfId="8437" xr:uid="{00000000-0005-0000-0000-000009210000}"/>
    <cellStyle name="Normal 66 7 3 3" xfId="23536" xr:uid="{00000000-0005-0000-0000-0000065C0000}"/>
    <cellStyle name="Normal 66 7 5" xfId="18523" xr:uid="{00000000-0005-0000-0000-000071480000}"/>
    <cellStyle name="Normal 66 8" xfId="5074" xr:uid="{00000000-0005-0000-0000-0000E6130000}"/>
    <cellStyle name="Normal 66 8 2" xfId="15128" xr:uid="{00000000-0005-0000-0000-00002C3B0000}"/>
    <cellStyle name="Normal 66 8 2 3" xfId="30224" xr:uid="{00000000-0005-0000-0000-000026760000}"/>
    <cellStyle name="Normal 66 8 3" xfId="10108" xr:uid="{00000000-0005-0000-0000-000090270000}"/>
    <cellStyle name="Normal 66 8 3 3" xfId="25207" xr:uid="{00000000-0005-0000-0000-00008D620000}"/>
    <cellStyle name="Normal 66 8 5" xfId="20194" xr:uid="{00000000-0005-0000-0000-0000F84E0000}"/>
    <cellStyle name="Normal 66 9" xfId="11784" xr:uid="{00000000-0005-0000-0000-00001C2E0000}"/>
    <cellStyle name="Normal 66 9 3" xfId="26882" xr:uid="{00000000-0005-0000-0000-000018690000}"/>
    <cellStyle name="Normal 67" xfId="1462" xr:uid="{00000000-0005-0000-0000-0000C7050000}"/>
    <cellStyle name="Normal 67 10" xfId="6764" xr:uid="{00000000-0005-0000-0000-0000801A0000}"/>
    <cellStyle name="Normal 67 10 3" xfId="21866" xr:uid="{00000000-0005-0000-0000-000080550000}"/>
    <cellStyle name="Normal 67 12" xfId="16851" xr:uid="{00000000-0005-0000-0000-0000E9410000}"/>
    <cellStyle name="Normal 67 2" xfId="1730" xr:uid="{00000000-0005-0000-0000-0000D4060000}"/>
    <cellStyle name="Normal 67 2 11" xfId="16905" xr:uid="{00000000-0005-0000-0000-00001F420000}"/>
    <cellStyle name="Normal 67 2 2" xfId="1838" xr:uid="{00000000-0005-0000-0000-000040070000}"/>
    <cellStyle name="Normal 67 2 2 10" xfId="17009" xr:uid="{00000000-0005-0000-0000-000087420000}"/>
    <cellStyle name="Normal 67 2 2 2" xfId="2055" xr:uid="{00000000-0005-0000-0000-000019080000}"/>
    <cellStyle name="Normal 67 2 2 2 2" xfId="2476" xr:uid="{00000000-0005-0000-0000-0000BE090000}"/>
    <cellStyle name="Normal 67 2 2 2 2 2" xfId="3315" xr:uid="{00000000-0005-0000-0000-0000050D0000}"/>
    <cellStyle name="Normal 67 2 2 2 2 2 2" xfId="5004" xr:uid="{00000000-0005-0000-0000-00009F130000}"/>
    <cellStyle name="Normal 67 2 2 2 2 2 2 2" xfId="15076" xr:uid="{00000000-0005-0000-0000-0000F83A0000}"/>
    <cellStyle name="Normal 67 2 2 2 2 2 2 2 3" xfId="30172" xr:uid="{00000000-0005-0000-0000-0000F2750000}"/>
    <cellStyle name="Normal 67 2 2 2 2 2 2 3" xfId="10056" xr:uid="{00000000-0005-0000-0000-00005C270000}"/>
    <cellStyle name="Normal 67 2 2 2 2 2 2 3 3" xfId="25155" xr:uid="{00000000-0005-0000-0000-000059620000}"/>
    <cellStyle name="Normal 67 2 2 2 2 2 2 5" xfId="20142" xr:uid="{00000000-0005-0000-0000-0000C44E0000}"/>
    <cellStyle name="Normal 67 2 2 2 2 2 3" xfId="6695" xr:uid="{00000000-0005-0000-0000-00003B1A0000}"/>
    <cellStyle name="Normal 67 2 2 2 2 2 3 2" xfId="16747" xr:uid="{00000000-0005-0000-0000-00007F410000}"/>
    <cellStyle name="Normal 67 2 2 2 2 2 3 3" xfId="11727" xr:uid="{00000000-0005-0000-0000-0000E32D0000}"/>
    <cellStyle name="Normal 67 2 2 2 2 2 3 3 3" xfId="26826" xr:uid="{00000000-0005-0000-0000-0000E0680000}"/>
    <cellStyle name="Normal 67 2 2 2 2 2 3 5" xfId="21813" xr:uid="{00000000-0005-0000-0000-00004B550000}"/>
    <cellStyle name="Normal 67 2 2 2 2 2 4" xfId="13405" xr:uid="{00000000-0005-0000-0000-000071340000}"/>
    <cellStyle name="Normal 67 2 2 2 2 2 4 3" xfId="28501" xr:uid="{00000000-0005-0000-0000-00006B6F0000}"/>
    <cellStyle name="Normal 67 2 2 2 2 2 5" xfId="8384" xr:uid="{00000000-0005-0000-0000-0000D4200000}"/>
    <cellStyle name="Normal 67 2 2 2 2 2 5 3" xfId="23484" xr:uid="{00000000-0005-0000-0000-0000D25B0000}"/>
    <cellStyle name="Normal 67 2 2 2 2 2 7" xfId="18471" xr:uid="{00000000-0005-0000-0000-00003D480000}"/>
    <cellStyle name="Normal 67 2 2 2 2 3" xfId="4167" xr:uid="{00000000-0005-0000-0000-00005A100000}"/>
    <cellStyle name="Normal 67 2 2 2 2 3 2" xfId="14240" xr:uid="{00000000-0005-0000-0000-0000B4370000}"/>
    <cellStyle name="Normal 67 2 2 2 2 3 2 3" xfId="29336" xr:uid="{00000000-0005-0000-0000-0000AE720000}"/>
    <cellStyle name="Normal 67 2 2 2 2 3 3" xfId="9220" xr:uid="{00000000-0005-0000-0000-000018240000}"/>
    <cellStyle name="Normal 67 2 2 2 2 3 3 3" xfId="24319" xr:uid="{00000000-0005-0000-0000-0000155F0000}"/>
    <cellStyle name="Normal 67 2 2 2 2 3 5" xfId="19306" xr:uid="{00000000-0005-0000-0000-0000804B0000}"/>
    <cellStyle name="Normal 67 2 2 2 2 4" xfId="5859" xr:uid="{00000000-0005-0000-0000-0000F7160000}"/>
    <cellStyle name="Normal 67 2 2 2 2 4 2" xfId="15911" xr:uid="{00000000-0005-0000-0000-00003B3E0000}"/>
    <cellStyle name="Normal 67 2 2 2 2 4 3" xfId="10891" xr:uid="{00000000-0005-0000-0000-00009F2A0000}"/>
    <cellStyle name="Normal 67 2 2 2 2 4 3 3" xfId="25990" xr:uid="{00000000-0005-0000-0000-00009C650000}"/>
    <cellStyle name="Normal 67 2 2 2 2 4 5" xfId="20977" xr:uid="{00000000-0005-0000-0000-000007520000}"/>
    <cellStyle name="Normal 67 2 2 2 2 5" xfId="12569" xr:uid="{00000000-0005-0000-0000-00002D310000}"/>
    <cellStyle name="Normal 67 2 2 2 2 5 3" xfId="27665" xr:uid="{00000000-0005-0000-0000-0000276C0000}"/>
    <cellStyle name="Normal 67 2 2 2 2 6" xfId="7548" xr:uid="{00000000-0005-0000-0000-0000901D0000}"/>
    <cellStyle name="Normal 67 2 2 2 2 6 3" xfId="22648" xr:uid="{00000000-0005-0000-0000-00008E580000}"/>
    <cellStyle name="Normal 67 2 2 2 2 8" xfId="17635" xr:uid="{00000000-0005-0000-0000-0000F9440000}"/>
    <cellStyle name="Normal 67 2 2 2 3" xfId="2897" xr:uid="{00000000-0005-0000-0000-0000630B0000}"/>
    <cellStyle name="Normal 67 2 2 2 3 2" xfId="4586" xr:uid="{00000000-0005-0000-0000-0000FD110000}"/>
    <cellStyle name="Normal 67 2 2 2 3 2 2" xfId="14658" xr:uid="{00000000-0005-0000-0000-000056390000}"/>
    <cellStyle name="Normal 67 2 2 2 3 2 2 3" xfId="29754" xr:uid="{00000000-0005-0000-0000-000050740000}"/>
    <cellStyle name="Normal 67 2 2 2 3 2 3" xfId="9638" xr:uid="{00000000-0005-0000-0000-0000BA250000}"/>
    <cellStyle name="Normal 67 2 2 2 3 2 3 3" xfId="24737" xr:uid="{00000000-0005-0000-0000-0000B7600000}"/>
    <cellStyle name="Normal 67 2 2 2 3 2 5" xfId="19724" xr:uid="{00000000-0005-0000-0000-0000224D0000}"/>
    <cellStyle name="Normal 67 2 2 2 3 3" xfId="6277" xr:uid="{00000000-0005-0000-0000-000099180000}"/>
    <cellStyle name="Normal 67 2 2 2 3 3 2" xfId="16329" xr:uid="{00000000-0005-0000-0000-0000DD3F0000}"/>
    <cellStyle name="Normal 67 2 2 2 3 3 3" xfId="11309" xr:uid="{00000000-0005-0000-0000-0000412C0000}"/>
    <cellStyle name="Normal 67 2 2 2 3 3 3 3" xfId="26408" xr:uid="{00000000-0005-0000-0000-00003E670000}"/>
    <cellStyle name="Normal 67 2 2 2 3 3 5" xfId="21395" xr:uid="{00000000-0005-0000-0000-0000A9530000}"/>
    <cellStyle name="Normal 67 2 2 2 3 4" xfId="12987" xr:uid="{00000000-0005-0000-0000-0000CF320000}"/>
    <cellStyle name="Normal 67 2 2 2 3 4 3" xfId="28083" xr:uid="{00000000-0005-0000-0000-0000C96D0000}"/>
    <cellStyle name="Normal 67 2 2 2 3 5" xfId="7966" xr:uid="{00000000-0005-0000-0000-0000321F0000}"/>
    <cellStyle name="Normal 67 2 2 2 3 5 3" xfId="23066" xr:uid="{00000000-0005-0000-0000-0000305A0000}"/>
    <cellStyle name="Normal 67 2 2 2 3 7" xfId="18053" xr:uid="{00000000-0005-0000-0000-00009B460000}"/>
    <cellStyle name="Normal 67 2 2 2 4" xfId="3749" xr:uid="{00000000-0005-0000-0000-0000B80E0000}"/>
    <cellStyle name="Normal 67 2 2 2 4 2" xfId="13822" xr:uid="{00000000-0005-0000-0000-000012360000}"/>
    <cellStyle name="Normal 67 2 2 2 4 2 3" xfId="28918" xr:uid="{00000000-0005-0000-0000-00000C710000}"/>
    <cellStyle name="Normal 67 2 2 2 4 3" xfId="8802" xr:uid="{00000000-0005-0000-0000-000076220000}"/>
    <cellStyle name="Normal 67 2 2 2 4 3 3" xfId="23901" xr:uid="{00000000-0005-0000-0000-0000735D0000}"/>
    <cellStyle name="Normal 67 2 2 2 4 5" xfId="18888" xr:uid="{00000000-0005-0000-0000-0000DE490000}"/>
    <cellStyle name="Normal 67 2 2 2 5" xfId="5441" xr:uid="{00000000-0005-0000-0000-000055150000}"/>
    <cellStyle name="Normal 67 2 2 2 5 2" xfId="15493" xr:uid="{00000000-0005-0000-0000-0000993C0000}"/>
    <cellStyle name="Normal 67 2 2 2 5 2 3" xfId="30589" xr:uid="{00000000-0005-0000-0000-000093770000}"/>
    <cellStyle name="Normal 67 2 2 2 5 3" xfId="10473" xr:uid="{00000000-0005-0000-0000-0000FD280000}"/>
    <cellStyle name="Normal 67 2 2 2 5 3 3" xfId="25572" xr:uid="{00000000-0005-0000-0000-0000FA630000}"/>
    <cellStyle name="Normal 67 2 2 2 5 5" xfId="20559" xr:uid="{00000000-0005-0000-0000-000065500000}"/>
    <cellStyle name="Normal 67 2 2 2 6" xfId="12151" xr:uid="{00000000-0005-0000-0000-00008B2F0000}"/>
    <cellStyle name="Normal 67 2 2 2 6 3" xfId="27247" xr:uid="{00000000-0005-0000-0000-0000856A0000}"/>
    <cellStyle name="Normal 67 2 2 2 7" xfId="7130" xr:uid="{00000000-0005-0000-0000-0000EE1B0000}"/>
    <cellStyle name="Normal 67 2 2 2 7 3" xfId="22230" xr:uid="{00000000-0005-0000-0000-0000EC560000}"/>
    <cellStyle name="Normal 67 2 2 2 9" xfId="17217" xr:uid="{00000000-0005-0000-0000-000057430000}"/>
    <cellStyle name="Normal 67 2 2 3" xfId="2268" xr:uid="{00000000-0005-0000-0000-0000EE080000}"/>
    <cellStyle name="Normal 67 2 2 3 2" xfId="3107" xr:uid="{00000000-0005-0000-0000-0000350C0000}"/>
    <cellStyle name="Normal 67 2 2 3 2 2" xfId="4796" xr:uid="{00000000-0005-0000-0000-0000CF120000}"/>
    <cellStyle name="Normal 67 2 2 3 2 2 2" xfId="14868" xr:uid="{00000000-0005-0000-0000-0000283A0000}"/>
    <cellStyle name="Normal 67 2 2 3 2 2 2 3" xfId="29964" xr:uid="{00000000-0005-0000-0000-000022750000}"/>
    <cellStyle name="Normal 67 2 2 3 2 2 3" xfId="9848" xr:uid="{00000000-0005-0000-0000-00008C260000}"/>
    <cellStyle name="Normal 67 2 2 3 2 2 3 3" xfId="24947" xr:uid="{00000000-0005-0000-0000-000089610000}"/>
    <cellStyle name="Normal 67 2 2 3 2 2 5" xfId="19934" xr:uid="{00000000-0005-0000-0000-0000F44D0000}"/>
    <cellStyle name="Normal 67 2 2 3 2 3" xfId="6487" xr:uid="{00000000-0005-0000-0000-00006B190000}"/>
    <cellStyle name="Normal 67 2 2 3 2 3 2" xfId="16539" xr:uid="{00000000-0005-0000-0000-0000AF400000}"/>
    <cellStyle name="Normal 67 2 2 3 2 3 3" xfId="11519" xr:uid="{00000000-0005-0000-0000-0000132D0000}"/>
    <cellStyle name="Normal 67 2 2 3 2 3 3 3" xfId="26618" xr:uid="{00000000-0005-0000-0000-000010680000}"/>
    <cellStyle name="Normal 67 2 2 3 2 3 5" xfId="21605" xr:uid="{00000000-0005-0000-0000-00007B540000}"/>
    <cellStyle name="Normal 67 2 2 3 2 4" xfId="13197" xr:uid="{00000000-0005-0000-0000-0000A1330000}"/>
    <cellStyle name="Normal 67 2 2 3 2 4 3" xfId="28293" xr:uid="{00000000-0005-0000-0000-00009B6E0000}"/>
    <cellStyle name="Normal 67 2 2 3 2 5" xfId="8176" xr:uid="{00000000-0005-0000-0000-000004200000}"/>
    <cellStyle name="Normal 67 2 2 3 2 5 3" xfId="23276" xr:uid="{00000000-0005-0000-0000-0000025B0000}"/>
    <cellStyle name="Normal 67 2 2 3 2 7" xfId="18263" xr:uid="{00000000-0005-0000-0000-00006D470000}"/>
    <cellStyle name="Normal 67 2 2 3 3" xfId="3959" xr:uid="{00000000-0005-0000-0000-00008A0F0000}"/>
    <cellStyle name="Normal 67 2 2 3 3 2" xfId="14032" xr:uid="{00000000-0005-0000-0000-0000E4360000}"/>
    <cellStyle name="Normal 67 2 2 3 3 2 3" xfId="29128" xr:uid="{00000000-0005-0000-0000-0000DE710000}"/>
    <cellStyle name="Normal 67 2 2 3 3 3" xfId="9012" xr:uid="{00000000-0005-0000-0000-000048230000}"/>
    <cellStyle name="Normal 67 2 2 3 3 3 3" xfId="24111" xr:uid="{00000000-0005-0000-0000-0000455E0000}"/>
    <cellStyle name="Normal 67 2 2 3 3 5" xfId="19098" xr:uid="{00000000-0005-0000-0000-0000B04A0000}"/>
    <cellStyle name="Normal 67 2 2 3 4" xfId="5651" xr:uid="{00000000-0005-0000-0000-000027160000}"/>
    <cellStyle name="Normal 67 2 2 3 4 2" xfId="15703" xr:uid="{00000000-0005-0000-0000-00006B3D0000}"/>
    <cellStyle name="Normal 67 2 2 3 4 2 3" xfId="30799" xr:uid="{00000000-0005-0000-0000-000065780000}"/>
    <cellStyle name="Normal 67 2 2 3 4 3" xfId="10683" xr:uid="{00000000-0005-0000-0000-0000CF290000}"/>
    <cellStyle name="Normal 67 2 2 3 4 3 3" xfId="25782" xr:uid="{00000000-0005-0000-0000-0000CC640000}"/>
    <cellStyle name="Normal 67 2 2 3 4 5" xfId="20769" xr:uid="{00000000-0005-0000-0000-000037510000}"/>
    <cellStyle name="Normal 67 2 2 3 5" xfId="12361" xr:uid="{00000000-0005-0000-0000-00005D300000}"/>
    <cellStyle name="Normal 67 2 2 3 5 3" xfId="27457" xr:uid="{00000000-0005-0000-0000-0000576B0000}"/>
    <cellStyle name="Normal 67 2 2 3 6" xfId="7340" xr:uid="{00000000-0005-0000-0000-0000C01C0000}"/>
    <cellStyle name="Normal 67 2 2 3 6 3" xfId="22440" xr:uid="{00000000-0005-0000-0000-0000BE570000}"/>
    <cellStyle name="Normal 67 2 2 3 8" xfId="17427" xr:uid="{00000000-0005-0000-0000-000029440000}"/>
    <cellStyle name="Normal 67 2 2 4" xfId="2689" xr:uid="{00000000-0005-0000-0000-0000930A0000}"/>
    <cellStyle name="Normal 67 2 2 4 2" xfId="4378" xr:uid="{00000000-0005-0000-0000-00002D110000}"/>
    <cellStyle name="Normal 67 2 2 4 2 2" xfId="14450" xr:uid="{00000000-0005-0000-0000-000086380000}"/>
    <cellStyle name="Normal 67 2 2 4 2 2 3" xfId="29546" xr:uid="{00000000-0005-0000-0000-000080730000}"/>
    <cellStyle name="Normal 67 2 2 4 2 3" xfId="9430" xr:uid="{00000000-0005-0000-0000-0000EA240000}"/>
    <cellStyle name="Normal 67 2 2 4 2 3 3" xfId="24529" xr:uid="{00000000-0005-0000-0000-0000E75F0000}"/>
    <cellStyle name="Normal 67 2 2 4 2 5" xfId="19516" xr:uid="{00000000-0005-0000-0000-0000524C0000}"/>
    <cellStyle name="Normal 67 2 2 4 3" xfId="6069" xr:uid="{00000000-0005-0000-0000-0000C9170000}"/>
    <cellStyle name="Normal 67 2 2 4 3 2" xfId="16121" xr:uid="{00000000-0005-0000-0000-00000D3F0000}"/>
    <cellStyle name="Normal 67 2 2 4 3 3" xfId="11101" xr:uid="{00000000-0005-0000-0000-0000712B0000}"/>
    <cellStyle name="Normal 67 2 2 4 3 3 3" xfId="26200" xr:uid="{00000000-0005-0000-0000-00006E660000}"/>
    <cellStyle name="Normal 67 2 2 4 3 5" xfId="21187" xr:uid="{00000000-0005-0000-0000-0000D9520000}"/>
    <cellStyle name="Normal 67 2 2 4 4" xfId="12779" xr:uid="{00000000-0005-0000-0000-0000FF310000}"/>
    <cellStyle name="Normal 67 2 2 4 4 3" xfId="27875" xr:uid="{00000000-0005-0000-0000-0000F96C0000}"/>
    <cellStyle name="Normal 67 2 2 4 5" xfId="7758" xr:uid="{00000000-0005-0000-0000-0000621E0000}"/>
    <cellStyle name="Normal 67 2 2 4 5 3" xfId="22858" xr:uid="{00000000-0005-0000-0000-000060590000}"/>
    <cellStyle name="Normal 67 2 2 4 7" xfId="17845" xr:uid="{00000000-0005-0000-0000-0000CB450000}"/>
    <cellStyle name="Normal 67 2 2 5" xfId="3541" xr:uid="{00000000-0005-0000-0000-0000E80D0000}"/>
    <cellStyle name="Normal 67 2 2 5 2" xfId="13614" xr:uid="{00000000-0005-0000-0000-000042350000}"/>
    <cellStyle name="Normal 67 2 2 5 2 3" xfId="28710" xr:uid="{00000000-0005-0000-0000-00003C700000}"/>
    <cellStyle name="Normal 67 2 2 5 3" xfId="8594" xr:uid="{00000000-0005-0000-0000-0000A6210000}"/>
    <cellStyle name="Normal 67 2 2 5 3 3" xfId="23693" xr:uid="{00000000-0005-0000-0000-0000A35C0000}"/>
    <cellStyle name="Normal 67 2 2 5 5" xfId="18680" xr:uid="{00000000-0005-0000-0000-00000E490000}"/>
    <cellStyle name="Normal 67 2 2 6" xfId="5233" xr:uid="{00000000-0005-0000-0000-000085140000}"/>
    <cellStyle name="Normal 67 2 2 6 2" xfId="15285" xr:uid="{00000000-0005-0000-0000-0000C93B0000}"/>
    <cellStyle name="Normal 67 2 2 6 2 3" xfId="30381" xr:uid="{00000000-0005-0000-0000-0000C3760000}"/>
    <cellStyle name="Normal 67 2 2 6 3" xfId="10265" xr:uid="{00000000-0005-0000-0000-00002D280000}"/>
    <cellStyle name="Normal 67 2 2 6 3 3" xfId="25364" xr:uid="{00000000-0005-0000-0000-00002A630000}"/>
    <cellStyle name="Normal 67 2 2 6 5" xfId="20351" xr:uid="{00000000-0005-0000-0000-0000954F0000}"/>
    <cellStyle name="Normal 67 2 2 7" xfId="11943" xr:uid="{00000000-0005-0000-0000-0000BB2E0000}"/>
    <cellStyle name="Normal 67 2 2 7 3" xfId="27039" xr:uid="{00000000-0005-0000-0000-0000B5690000}"/>
    <cellStyle name="Normal 67 2 2 8" xfId="6922" xr:uid="{00000000-0005-0000-0000-00001E1B0000}"/>
    <cellStyle name="Normal 67 2 2 8 3" xfId="22022" xr:uid="{00000000-0005-0000-0000-00001C560000}"/>
    <cellStyle name="Normal 67 2 3" xfId="1951" xr:uid="{00000000-0005-0000-0000-0000B1070000}"/>
    <cellStyle name="Normal 67 2 3 2" xfId="2372" xr:uid="{00000000-0005-0000-0000-000056090000}"/>
    <cellStyle name="Normal 67 2 3 2 2" xfId="3211" xr:uid="{00000000-0005-0000-0000-00009D0C0000}"/>
    <cellStyle name="Normal 67 2 3 2 2 2" xfId="4900" xr:uid="{00000000-0005-0000-0000-000037130000}"/>
    <cellStyle name="Normal 67 2 3 2 2 2 2" xfId="14972" xr:uid="{00000000-0005-0000-0000-0000903A0000}"/>
    <cellStyle name="Normal 67 2 3 2 2 2 2 3" xfId="30068" xr:uid="{00000000-0005-0000-0000-00008A750000}"/>
    <cellStyle name="Normal 67 2 3 2 2 2 3" xfId="9952" xr:uid="{00000000-0005-0000-0000-0000F4260000}"/>
    <cellStyle name="Normal 67 2 3 2 2 2 3 3" xfId="25051" xr:uid="{00000000-0005-0000-0000-0000F1610000}"/>
    <cellStyle name="Normal 67 2 3 2 2 2 5" xfId="20038" xr:uid="{00000000-0005-0000-0000-00005C4E0000}"/>
    <cellStyle name="Normal 67 2 3 2 2 3" xfId="6591" xr:uid="{00000000-0005-0000-0000-0000D3190000}"/>
    <cellStyle name="Normal 67 2 3 2 2 3 2" xfId="16643" xr:uid="{00000000-0005-0000-0000-000017410000}"/>
    <cellStyle name="Normal 67 2 3 2 2 3 3" xfId="11623" xr:uid="{00000000-0005-0000-0000-00007B2D0000}"/>
    <cellStyle name="Normal 67 2 3 2 2 3 3 3" xfId="26722" xr:uid="{00000000-0005-0000-0000-000078680000}"/>
    <cellStyle name="Normal 67 2 3 2 2 3 5" xfId="21709" xr:uid="{00000000-0005-0000-0000-0000E3540000}"/>
    <cellStyle name="Normal 67 2 3 2 2 4" xfId="13301" xr:uid="{00000000-0005-0000-0000-000009340000}"/>
    <cellStyle name="Normal 67 2 3 2 2 4 3" xfId="28397" xr:uid="{00000000-0005-0000-0000-0000036F0000}"/>
    <cellStyle name="Normal 67 2 3 2 2 5" xfId="8280" xr:uid="{00000000-0005-0000-0000-00006C200000}"/>
    <cellStyle name="Normal 67 2 3 2 2 5 3" xfId="23380" xr:uid="{00000000-0005-0000-0000-00006A5B0000}"/>
    <cellStyle name="Normal 67 2 3 2 2 7" xfId="18367" xr:uid="{00000000-0005-0000-0000-0000D5470000}"/>
    <cellStyle name="Normal 67 2 3 2 3" xfId="4063" xr:uid="{00000000-0005-0000-0000-0000F20F0000}"/>
    <cellStyle name="Normal 67 2 3 2 3 2" xfId="14136" xr:uid="{00000000-0005-0000-0000-00004C370000}"/>
    <cellStyle name="Normal 67 2 3 2 3 2 3" xfId="29232" xr:uid="{00000000-0005-0000-0000-000046720000}"/>
    <cellStyle name="Normal 67 2 3 2 3 3" xfId="9116" xr:uid="{00000000-0005-0000-0000-0000B0230000}"/>
    <cellStyle name="Normal 67 2 3 2 3 3 3" xfId="24215" xr:uid="{00000000-0005-0000-0000-0000AD5E0000}"/>
    <cellStyle name="Normal 67 2 3 2 3 5" xfId="19202" xr:uid="{00000000-0005-0000-0000-0000184B0000}"/>
    <cellStyle name="Normal 67 2 3 2 4" xfId="5755" xr:uid="{00000000-0005-0000-0000-00008F160000}"/>
    <cellStyle name="Normal 67 2 3 2 4 2" xfId="15807" xr:uid="{00000000-0005-0000-0000-0000D33D0000}"/>
    <cellStyle name="Normal 67 2 3 2 4 2 3" xfId="30903" xr:uid="{00000000-0005-0000-0000-0000CD780000}"/>
    <cellStyle name="Normal 67 2 3 2 4 3" xfId="10787" xr:uid="{00000000-0005-0000-0000-0000372A0000}"/>
    <cellStyle name="Normal 67 2 3 2 4 3 3" xfId="25886" xr:uid="{00000000-0005-0000-0000-000034650000}"/>
    <cellStyle name="Normal 67 2 3 2 4 5" xfId="20873" xr:uid="{00000000-0005-0000-0000-00009F510000}"/>
    <cellStyle name="Normal 67 2 3 2 5" xfId="12465" xr:uid="{00000000-0005-0000-0000-0000C5300000}"/>
    <cellStyle name="Normal 67 2 3 2 5 3" xfId="27561" xr:uid="{00000000-0005-0000-0000-0000BF6B0000}"/>
    <cellStyle name="Normal 67 2 3 2 6" xfId="7444" xr:uid="{00000000-0005-0000-0000-0000281D0000}"/>
    <cellStyle name="Normal 67 2 3 2 6 3" xfId="22544" xr:uid="{00000000-0005-0000-0000-000026580000}"/>
    <cellStyle name="Normal 67 2 3 2 8" xfId="17531" xr:uid="{00000000-0005-0000-0000-000091440000}"/>
    <cellStyle name="Normal 67 2 3 3" xfId="2793" xr:uid="{00000000-0005-0000-0000-0000FB0A0000}"/>
    <cellStyle name="Normal 67 2 3 3 2" xfId="4482" xr:uid="{00000000-0005-0000-0000-000095110000}"/>
    <cellStyle name="Normal 67 2 3 3 2 2" xfId="14554" xr:uid="{00000000-0005-0000-0000-0000EE380000}"/>
    <cellStyle name="Normal 67 2 3 3 2 2 3" xfId="29650" xr:uid="{00000000-0005-0000-0000-0000E8730000}"/>
    <cellStyle name="Normal 67 2 3 3 2 3" xfId="9534" xr:uid="{00000000-0005-0000-0000-000052250000}"/>
    <cellStyle name="Normal 67 2 3 3 2 3 3" xfId="24633" xr:uid="{00000000-0005-0000-0000-00004F600000}"/>
    <cellStyle name="Normal 67 2 3 3 2 5" xfId="19620" xr:uid="{00000000-0005-0000-0000-0000BA4C0000}"/>
    <cellStyle name="Normal 67 2 3 3 3" xfId="6173" xr:uid="{00000000-0005-0000-0000-000031180000}"/>
    <cellStyle name="Normal 67 2 3 3 3 2" xfId="16225" xr:uid="{00000000-0005-0000-0000-0000753F0000}"/>
    <cellStyle name="Normal 67 2 3 3 3 3" xfId="11205" xr:uid="{00000000-0005-0000-0000-0000D92B0000}"/>
    <cellStyle name="Normal 67 2 3 3 3 3 3" xfId="26304" xr:uid="{00000000-0005-0000-0000-0000D6660000}"/>
    <cellStyle name="Normal 67 2 3 3 3 5" xfId="21291" xr:uid="{00000000-0005-0000-0000-000041530000}"/>
    <cellStyle name="Normal 67 2 3 3 4" xfId="12883" xr:uid="{00000000-0005-0000-0000-000067320000}"/>
    <cellStyle name="Normal 67 2 3 3 4 3" xfId="27979" xr:uid="{00000000-0005-0000-0000-0000616D0000}"/>
    <cellStyle name="Normal 67 2 3 3 5" xfId="7862" xr:uid="{00000000-0005-0000-0000-0000CA1E0000}"/>
    <cellStyle name="Normal 67 2 3 3 5 3" xfId="22962" xr:uid="{00000000-0005-0000-0000-0000C8590000}"/>
    <cellStyle name="Normal 67 2 3 3 7" xfId="17949" xr:uid="{00000000-0005-0000-0000-000033460000}"/>
    <cellStyle name="Normal 67 2 3 4" xfId="3645" xr:uid="{00000000-0005-0000-0000-0000500E0000}"/>
    <cellStyle name="Normal 67 2 3 4 2" xfId="13718" xr:uid="{00000000-0005-0000-0000-0000AA350000}"/>
    <cellStyle name="Normal 67 2 3 4 2 3" xfId="28814" xr:uid="{00000000-0005-0000-0000-0000A4700000}"/>
    <cellStyle name="Normal 67 2 3 4 3" xfId="8698" xr:uid="{00000000-0005-0000-0000-00000E220000}"/>
    <cellStyle name="Normal 67 2 3 4 3 3" xfId="23797" xr:uid="{00000000-0005-0000-0000-00000B5D0000}"/>
    <cellStyle name="Normal 67 2 3 4 5" xfId="18784" xr:uid="{00000000-0005-0000-0000-000076490000}"/>
    <cellStyle name="Normal 67 2 3 5" xfId="5337" xr:uid="{00000000-0005-0000-0000-0000ED140000}"/>
    <cellStyle name="Normal 67 2 3 5 2" xfId="15389" xr:uid="{00000000-0005-0000-0000-0000313C0000}"/>
    <cellStyle name="Normal 67 2 3 5 2 3" xfId="30485" xr:uid="{00000000-0005-0000-0000-00002B770000}"/>
    <cellStyle name="Normal 67 2 3 5 3" xfId="10369" xr:uid="{00000000-0005-0000-0000-000095280000}"/>
    <cellStyle name="Normal 67 2 3 5 3 3" xfId="25468" xr:uid="{00000000-0005-0000-0000-000092630000}"/>
    <cellStyle name="Normal 67 2 3 5 5" xfId="20455" xr:uid="{00000000-0005-0000-0000-0000FD4F0000}"/>
    <cellStyle name="Normal 67 2 3 6" xfId="12047" xr:uid="{00000000-0005-0000-0000-0000232F0000}"/>
    <cellStyle name="Normal 67 2 3 6 3" xfId="27143" xr:uid="{00000000-0005-0000-0000-00001D6A0000}"/>
    <cellStyle name="Normal 67 2 3 7" xfId="7026" xr:uid="{00000000-0005-0000-0000-0000861B0000}"/>
    <cellStyle name="Normal 67 2 3 7 3" xfId="22126" xr:uid="{00000000-0005-0000-0000-000084560000}"/>
    <cellStyle name="Normal 67 2 3 9" xfId="17113" xr:uid="{00000000-0005-0000-0000-0000EF420000}"/>
    <cellStyle name="Normal 67 2 4" xfId="2164" xr:uid="{00000000-0005-0000-0000-000086080000}"/>
    <cellStyle name="Normal 67 2 4 2" xfId="3003" xr:uid="{00000000-0005-0000-0000-0000CD0B0000}"/>
    <cellStyle name="Normal 67 2 4 2 2" xfId="4692" xr:uid="{00000000-0005-0000-0000-000067120000}"/>
    <cellStyle name="Normal 67 2 4 2 2 2" xfId="14764" xr:uid="{00000000-0005-0000-0000-0000C0390000}"/>
    <cellStyle name="Normal 67 2 4 2 2 2 3" xfId="29860" xr:uid="{00000000-0005-0000-0000-0000BA740000}"/>
    <cellStyle name="Normal 67 2 4 2 2 3" xfId="9744" xr:uid="{00000000-0005-0000-0000-000024260000}"/>
    <cellStyle name="Normal 67 2 4 2 2 3 3" xfId="24843" xr:uid="{00000000-0005-0000-0000-000021610000}"/>
    <cellStyle name="Normal 67 2 4 2 2 5" xfId="19830" xr:uid="{00000000-0005-0000-0000-00008C4D0000}"/>
    <cellStyle name="Normal 67 2 4 2 3" xfId="6383" xr:uid="{00000000-0005-0000-0000-000003190000}"/>
    <cellStyle name="Normal 67 2 4 2 3 2" xfId="16435" xr:uid="{00000000-0005-0000-0000-000047400000}"/>
    <cellStyle name="Normal 67 2 4 2 3 3" xfId="11415" xr:uid="{00000000-0005-0000-0000-0000AB2C0000}"/>
    <cellStyle name="Normal 67 2 4 2 3 3 3" xfId="26514" xr:uid="{00000000-0005-0000-0000-0000A8670000}"/>
    <cellStyle name="Normal 67 2 4 2 3 5" xfId="21501" xr:uid="{00000000-0005-0000-0000-000013540000}"/>
    <cellStyle name="Normal 67 2 4 2 4" xfId="13093" xr:uid="{00000000-0005-0000-0000-000039330000}"/>
    <cellStyle name="Normal 67 2 4 2 4 3" xfId="28189" xr:uid="{00000000-0005-0000-0000-0000336E0000}"/>
    <cellStyle name="Normal 67 2 4 2 5" xfId="8072" xr:uid="{00000000-0005-0000-0000-00009C1F0000}"/>
    <cellStyle name="Normal 67 2 4 2 5 3" xfId="23172" xr:uid="{00000000-0005-0000-0000-00009A5A0000}"/>
    <cellStyle name="Normal 67 2 4 2 7" xfId="18159" xr:uid="{00000000-0005-0000-0000-000005470000}"/>
    <cellStyle name="Normal 67 2 4 3" xfId="3855" xr:uid="{00000000-0005-0000-0000-0000220F0000}"/>
    <cellStyle name="Normal 67 2 4 3 2" xfId="13928" xr:uid="{00000000-0005-0000-0000-00007C360000}"/>
    <cellStyle name="Normal 67 2 4 3 2 3" xfId="29024" xr:uid="{00000000-0005-0000-0000-000076710000}"/>
    <cellStyle name="Normal 67 2 4 3 3" xfId="8908" xr:uid="{00000000-0005-0000-0000-0000E0220000}"/>
    <cellStyle name="Normal 67 2 4 3 3 3" xfId="24007" xr:uid="{00000000-0005-0000-0000-0000DD5D0000}"/>
    <cellStyle name="Normal 67 2 4 3 5" xfId="18994" xr:uid="{00000000-0005-0000-0000-0000484A0000}"/>
    <cellStyle name="Normal 67 2 4 4" xfId="5547" xr:uid="{00000000-0005-0000-0000-0000BF150000}"/>
    <cellStyle name="Normal 67 2 4 4 2" xfId="15599" xr:uid="{00000000-0005-0000-0000-0000033D0000}"/>
    <cellStyle name="Normal 67 2 4 4 2 3" xfId="30695" xr:uid="{00000000-0005-0000-0000-0000FD770000}"/>
    <cellStyle name="Normal 67 2 4 4 3" xfId="10579" xr:uid="{00000000-0005-0000-0000-000067290000}"/>
    <cellStyle name="Normal 67 2 4 4 3 3" xfId="25678" xr:uid="{00000000-0005-0000-0000-000064640000}"/>
    <cellStyle name="Normal 67 2 4 4 5" xfId="20665" xr:uid="{00000000-0005-0000-0000-0000CF500000}"/>
    <cellStyle name="Normal 67 2 4 5" xfId="12257" xr:uid="{00000000-0005-0000-0000-0000F52F0000}"/>
    <cellStyle name="Normal 67 2 4 5 3" xfId="27353" xr:uid="{00000000-0005-0000-0000-0000EF6A0000}"/>
    <cellStyle name="Normal 67 2 4 6" xfId="7236" xr:uid="{00000000-0005-0000-0000-0000581C0000}"/>
    <cellStyle name="Normal 67 2 4 6 3" xfId="22336" xr:uid="{00000000-0005-0000-0000-000056570000}"/>
    <cellStyle name="Normal 67 2 4 8" xfId="17323" xr:uid="{00000000-0005-0000-0000-0000C1430000}"/>
    <cellStyle name="Normal 67 2 5" xfId="2585" xr:uid="{00000000-0005-0000-0000-00002B0A0000}"/>
    <cellStyle name="Normal 67 2 5 2" xfId="4274" xr:uid="{00000000-0005-0000-0000-0000C5100000}"/>
    <cellStyle name="Normal 67 2 5 2 2" xfId="14346" xr:uid="{00000000-0005-0000-0000-00001E380000}"/>
    <cellStyle name="Normal 67 2 5 2 2 3" xfId="29442" xr:uid="{00000000-0005-0000-0000-000018730000}"/>
    <cellStyle name="Normal 67 2 5 2 3" xfId="9326" xr:uid="{00000000-0005-0000-0000-000082240000}"/>
    <cellStyle name="Normal 67 2 5 2 3 3" xfId="24425" xr:uid="{00000000-0005-0000-0000-00007F5F0000}"/>
    <cellStyle name="Normal 67 2 5 2 5" xfId="19412" xr:uid="{00000000-0005-0000-0000-0000EA4B0000}"/>
    <cellStyle name="Normal 67 2 5 3" xfId="5965" xr:uid="{00000000-0005-0000-0000-000061170000}"/>
    <cellStyle name="Normal 67 2 5 3 2" xfId="16017" xr:uid="{00000000-0005-0000-0000-0000A53E0000}"/>
    <cellStyle name="Normal 67 2 5 3 3" xfId="10997" xr:uid="{00000000-0005-0000-0000-0000092B0000}"/>
    <cellStyle name="Normal 67 2 5 3 3 3" xfId="26096" xr:uid="{00000000-0005-0000-0000-000006660000}"/>
    <cellStyle name="Normal 67 2 5 3 5" xfId="21083" xr:uid="{00000000-0005-0000-0000-000071520000}"/>
    <cellStyle name="Normal 67 2 5 4" xfId="12675" xr:uid="{00000000-0005-0000-0000-000097310000}"/>
    <cellStyle name="Normal 67 2 5 4 3" xfId="27771" xr:uid="{00000000-0005-0000-0000-0000916C0000}"/>
    <cellStyle name="Normal 67 2 5 5" xfId="7654" xr:uid="{00000000-0005-0000-0000-0000FA1D0000}"/>
    <cellStyle name="Normal 67 2 5 5 3" xfId="22754" xr:uid="{00000000-0005-0000-0000-0000F8580000}"/>
    <cellStyle name="Normal 67 2 5 7" xfId="17741" xr:uid="{00000000-0005-0000-0000-000063450000}"/>
    <cellStyle name="Normal 67 2 6" xfId="3437" xr:uid="{00000000-0005-0000-0000-0000800D0000}"/>
    <cellStyle name="Normal 67 2 6 2" xfId="13510" xr:uid="{00000000-0005-0000-0000-0000DA340000}"/>
    <cellStyle name="Normal 67 2 6 2 3" xfId="28606" xr:uid="{00000000-0005-0000-0000-0000D46F0000}"/>
    <cellStyle name="Normal 67 2 6 3" xfId="8490" xr:uid="{00000000-0005-0000-0000-00003E210000}"/>
    <cellStyle name="Normal 67 2 6 3 3" xfId="23589" xr:uid="{00000000-0005-0000-0000-00003B5C0000}"/>
    <cellStyle name="Normal 67 2 6 5" xfId="18576" xr:uid="{00000000-0005-0000-0000-0000A6480000}"/>
    <cellStyle name="Normal 67 2 7" xfId="5129" xr:uid="{00000000-0005-0000-0000-00001D140000}"/>
    <cellStyle name="Normal 67 2 7 2" xfId="15181" xr:uid="{00000000-0005-0000-0000-0000613B0000}"/>
    <cellStyle name="Normal 67 2 7 2 3" xfId="30277" xr:uid="{00000000-0005-0000-0000-00005B760000}"/>
    <cellStyle name="Normal 67 2 7 3" xfId="10161" xr:uid="{00000000-0005-0000-0000-0000C5270000}"/>
    <cellStyle name="Normal 67 2 7 3 3" xfId="25260" xr:uid="{00000000-0005-0000-0000-0000C2620000}"/>
    <cellStyle name="Normal 67 2 7 5" xfId="20247" xr:uid="{00000000-0005-0000-0000-00002D4F0000}"/>
    <cellStyle name="Normal 67 2 8" xfId="11839" xr:uid="{00000000-0005-0000-0000-0000532E0000}"/>
    <cellStyle name="Normal 67 2 8 3" xfId="26935" xr:uid="{00000000-0005-0000-0000-00004D690000}"/>
    <cellStyle name="Normal 67 2 9" xfId="6818" xr:uid="{00000000-0005-0000-0000-0000B61A0000}"/>
    <cellStyle name="Normal 67 2 9 3" xfId="21918" xr:uid="{00000000-0005-0000-0000-0000B4550000}"/>
    <cellStyle name="Normal 67 3" xfId="1784" xr:uid="{00000000-0005-0000-0000-00000A070000}"/>
    <cellStyle name="Normal 67 3 10" xfId="16957" xr:uid="{00000000-0005-0000-0000-000053420000}"/>
    <cellStyle name="Normal 67 3 2" xfId="2003" xr:uid="{00000000-0005-0000-0000-0000E5070000}"/>
    <cellStyle name="Normal 67 3 2 2" xfId="2424" xr:uid="{00000000-0005-0000-0000-00008A090000}"/>
    <cellStyle name="Normal 67 3 2 2 2" xfId="3263" xr:uid="{00000000-0005-0000-0000-0000D10C0000}"/>
    <cellStyle name="Normal 67 3 2 2 2 2" xfId="4952" xr:uid="{00000000-0005-0000-0000-00006B130000}"/>
    <cellStyle name="Normal 67 3 2 2 2 2 2" xfId="15024" xr:uid="{00000000-0005-0000-0000-0000C43A0000}"/>
    <cellStyle name="Normal 67 3 2 2 2 2 2 3" xfId="30120" xr:uid="{00000000-0005-0000-0000-0000BE750000}"/>
    <cellStyle name="Normal 67 3 2 2 2 2 3" xfId="10004" xr:uid="{00000000-0005-0000-0000-000028270000}"/>
    <cellStyle name="Normal 67 3 2 2 2 2 3 3" xfId="25103" xr:uid="{00000000-0005-0000-0000-000025620000}"/>
    <cellStyle name="Normal 67 3 2 2 2 2 5" xfId="20090" xr:uid="{00000000-0005-0000-0000-0000904E0000}"/>
    <cellStyle name="Normal 67 3 2 2 2 3" xfId="6643" xr:uid="{00000000-0005-0000-0000-0000071A0000}"/>
    <cellStyle name="Normal 67 3 2 2 2 3 2" xfId="16695" xr:uid="{00000000-0005-0000-0000-00004B410000}"/>
    <cellStyle name="Normal 67 3 2 2 2 3 3" xfId="11675" xr:uid="{00000000-0005-0000-0000-0000AF2D0000}"/>
    <cellStyle name="Normal 67 3 2 2 2 3 3 3" xfId="26774" xr:uid="{00000000-0005-0000-0000-0000AC680000}"/>
    <cellStyle name="Normal 67 3 2 2 2 3 5" xfId="21761" xr:uid="{00000000-0005-0000-0000-000017550000}"/>
    <cellStyle name="Normal 67 3 2 2 2 4" xfId="13353" xr:uid="{00000000-0005-0000-0000-00003D340000}"/>
    <cellStyle name="Normal 67 3 2 2 2 4 3" xfId="28449" xr:uid="{00000000-0005-0000-0000-0000376F0000}"/>
    <cellStyle name="Normal 67 3 2 2 2 5" xfId="8332" xr:uid="{00000000-0005-0000-0000-0000A0200000}"/>
    <cellStyle name="Normal 67 3 2 2 2 5 3" xfId="23432" xr:uid="{00000000-0005-0000-0000-00009E5B0000}"/>
    <cellStyle name="Normal 67 3 2 2 2 7" xfId="18419" xr:uid="{00000000-0005-0000-0000-000009480000}"/>
    <cellStyle name="Normal 67 3 2 2 3" xfId="4115" xr:uid="{00000000-0005-0000-0000-000026100000}"/>
    <cellStyle name="Normal 67 3 2 2 3 2" xfId="14188" xr:uid="{00000000-0005-0000-0000-000080370000}"/>
    <cellStyle name="Normal 67 3 2 2 3 2 3" xfId="29284" xr:uid="{00000000-0005-0000-0000-00007A720000}"/>
    <cellStyle name="Normal 67 3 2 2 3 3" xfId="9168" xr:uid="{00000000-0005-0000-0000-0000E4230000}"/>
    <cellStyle name="Normal 67 3 2 2 3 3 3" xfId="24267" xr:uid="{00000000-0005-0000-0000-0000E15E0000}"/>
    <cellStyle name="Normal 67 3 2 2 3 5" xfId="19254" xr:uid="{00000000-0005-0000-0000-00004C4B0000}"/>
    <cellStyle name="Normal 67 3 2 2 4" xfId="5807" xr:uid="{00000000-0005-0000-0000-0000C3160000}"/>
    <cellStyle name="Normal 67 3 2 2 4 2" xfId="15859" xr:uid="{00000000-0005-0000-0000-0000073E0000}"/>
    <cellStyle name="Normal 67 3 2 2 4 3" xfId="10839" xr:uid="{00000000-0005-0000-0000-00006B2A0000}"/>
    <cellStyle name="Normal 67 3 2 2 4 3 3" xfId="25938" xr:uid="{00000000-0005-0000-0000-000068650000}"/>
    <cellStyle name="Normal 67 3 2 2 4 5" xfId="20925" xr:uid="{00000000-0005-0000-0000-0000D3510000}"/>
    <cellStyle name="Normal 67 3 2 2 5" xfId="12517" xr:uid="{00000000-0005-0000-0000-0000F9300000}"/>
    <cellStyle name="Normal 67 3 2 2 5 3" xfId="27613" xr:uid="{00000000-0005-0000-0000-0000F36B0000}"/>
    <cellStyle name="Normal 67 3 2 2 6" xfId="7496" xr:uid="{00000000-0005-0000-0000-00005C1D0000}"/>
    <cellStyle name="Normal 67 3 2 2 6 3" xfId="22596" xr:uid="{00000000-0005-0000-0000-00005A580000}"/>
    <cellStyle name="Normal 67 3 2 2 8" xfId="17583" xr:uid="{00000000-0005-0000-0000-0000C5440000}"/>
    <cellStyle name="Normal 67 3 2 3" xfId="2845" xr:uid="{00000000-0005-0000-0000-00002F0B0000}"/>
    <cellStyle name="Normal 67 3 2 3 2" xfId="4534" xr:uid="{00000000-0005-0000-0000-0000C9110000}"/>
    <cellStyle name="Normal 67 3 2 3 2 2" xfId="14606" xr:uid="{00000000-0005-0000-0000-000022390000}"/>
    <cellStyle name="Normal 67 3 2 3 2 2 3" xfId="29702" xr:uid="{00000000-0005-0000-0000-00001C740000}"/>
    <cellStyle name="Normal 67 3 2 3 2 3" xfId="9586" xr:uid="{00000000-0005-0000-0000-000086250000}"/>
    <cellStyle name="Normal 67 3 2 3 2 3 3" xfId="24685" xr:uid="{00000000-0005-0000-0000-000083600000}"/>
    <cellStyle name="Normal 67 3 2 3 2 5" xfId="19672" xr:uid="{00000000-0005-0000-0000-0000EE4C0000}"/>
    <cellStyle name="Normal 67 3 2 3 3" xfId="6225" xr:uid="{00000000-0005-0000-0000-000065180000}"/>
    <cellStyle name="Normal 67 3 2 3 3 2" xfId="16277" xr:uid="{00000000-0005-0000-0000-0000A93F0000}"/>
    <cellStyle name="Normal 67 3 2 3 3 3" xfId="11257" xr:uid="{00000000-0005-0000-0000-00000D2C0000}"/>
    <cellStyle name="Normal 67 3 2 3 3 3 3" xfId="26356" xr:uid="{00000000-0005-0000-0000-00000A670000}"/>
    <cellStyle name="Normal 67 3 2 3 3 5" xfId="21343" xr:uid="{00000000-0005-0000-0000-000075530000}"/>
    <cellStyle name="Normal 67 3 2 3 4" xfId="12935" xr:uid="{00000000-0005-0000-0000-00009B320000}"/>
    <cellStyle name="Normal 67 3 2 3 4 3" xfId="28031" xr:uid="{00000000-0005-0000-0000-0000956D0000}"/>
    <cellStyle name="Normal 67 3 2 3 5" xfId="7914" xr:uid="{00000000-0005-0000-0000-0000FE1E0000}"/>
    <cellStyle name="Normal 67 3 2 3 5 3" xfId="23014" xr:uid="{00000000-0005-0000-0000-0000FC590000}"/>
    <cellStyle name="Normal 67 3 2 3 7" xfId="18001" xr:uid="{00000000-0005-0000-0000-000067460000}"/>
    <cellStyle name="Normal 67 3 2 4" xfId="3697" xr:uid="{00000000-0005-0000-0000-0000840E0000}"/>
    <cellStyle name="Normal 67 3 2 4 2" xfId="13770" xr:uid="{00000000-0005-0000-0000-0000DE350000}"/>
    <cellStyle name="Normal 67 3 2 4 2 3" xfId="28866" xr:uid="{00000000-0005-0000-0000-0000D8700000}"/>
    <cellStyle name="Normal 67 3 2 4 3" xfId="8750" xr:uid="{00000000-0005-0000-0000-000042220000}"/>
    <cellStyle name="Normal 67 3 2 4 3 3" xfId="23849" xr:uid="{00000000-0005-0000-0000-00003F5D0000}"/>
    <cellStyle name="Normal 67 3 2 4 5" xfId="18836" xr:uid="{00000000-0005-0000-0000-0000AA490000}"/>
    <cellStyle name="Normal 67 3 2 5" xfId="5389" xr:uid="{00000000-0005-0000-0000-000021150000}"/>
    <cellStyle name="Normal 67 3 2 5 2" xfId="15441" xr:uid="{00000000-0005-0000-0000-0000653C0000}"/>
    <cellStyle name="Normal 67 3 2 5 2 3" xfId="30537" xr:uid="{00000000-0005-0000-0000-00005F770000}"/>
    <cellStyle name="Normal 67 3 2 5 3" xfId="10421" xr:uid="{00000000-0005-0000-0000-0000C9280000}"/>
    <cellStyle name="Normal 67 3 2 5 3 3" xfId="25520" xr:uid="{00000000-0005-0000-0000-0000C6630000}"/>
    <cellStyle name="Normal 67 3 2 5 5" xfId="20507" xr:uid="{00000000-0005-0000-0000-000031500000}"/>
    <cellStyle name="Normal 67 3 2 6" xfId="12099" xr:uid="{00000000-0005-0000-0000-0000572F0000}"/>
    <cellStyle name="Normal 67 3 2 6 3" xfId="27195" xr:uid="{00000000-0005-0000-0000-0000516A0000}"/>
    <cellStyle name="Normal 67 3 2 7" xfId="7078" xr:uid="{00000000-0005-0000-0000-0000BA1B0000}"/>
    <cellStyle name="Normal 67 3 2 7 3" xfId="22178" xr:uid="{00000000-0005-0000-0000-0000B8560000}"/>
    <cellStyle name="Normal 67 3 2 9" xfId="17165" xr:uid="{00000000-0005-0000-0000-000023430000}"/>
    <cellStyle name="Normal 67 3 3" xfId="2216" xr:uid="{00000000-0005-0000-0000-0000BA080000}"/>
    <cellStyle name="Normal 67 3 3 2" xfId="3055" xr:uid="{00000000-0005-0000-0000-0000010C0000}"/>
    <cellStyle name="Normal 67 3 3 2 2" xfId="4744" xr:uid="{00000000-0005-0000-0000-00009B120000}"/>
    <cellStyle name="Normal 67 3 3 2 2 2" xfId="14816" xr:uid="{00000000-0005-0000-0000-0000F4390000}"/>
    <cellStyle name="Normal 67 3 3 2 2 2 3" xfId="29912" xr:uid="{00000000-0005-0000-0000-0000EE740000}"/>
    <cellStyle name="Normal 67 3 3 2 2 3" xfId="9796" xr:uid="{00000000-0005-0000-0000-000058260000}"/>
    <cellStyle name="Normal 67 3 3 2 2 3 3" xfId="24895" xr:uid="{00000000-0005-0000-0000-000055610000}"/>
    <cellStyle name="Normal 67 3 3 2 2 5" xfId="19882" xr:uid="{00000000-0005-0000-0000-0000C04D0000}"/>
    <cellStyle name="Normal 67 3 3 2 3" xfId="6435" xr:uid="{00000000-0005-0000-0000-000037190000}"/>
    <cellStyle name="Normal 67 3 3 2 3 2" xfId="16487" xr:uid="{00000000-0005-0000-0000-00007B400000}"/>
    <cellStyle name="Normal 67 3 3 2 3 3" xfId="11467" xr:uid="{00000000-0005-0000-0000-0000DF2C0000}"/>
    <cellStyle name="Normal 67 3 3 2 3 3 3" xfId="26566" xr:uid="{00000000-0005-0000-0000-0000DC670000}"/>
    <cellStyle name="Normal 67 3 3 2 3 5" xfId="21553" xr:uid="{00000000-0005-0000-0000-000047540000}"/>
    <cellStyle name="Normal 67 3 3 2 4" xfId="13145" xr:uid="{00000000-0005-0000-0000-00006D330000}"/>
    <cellStyle name="Normal 67 3 3 2 4 3" xfId="28241" xr:uid="{00000000-0005-0000-0000-0000676E0000}"/>
    <cellStyle name="Normal 67 3 3 2 5" xfId="8124" xr:uid="{00000000-0005-0000-0000-0000D01F0000}"/>
    <cellStyle name="Normal 67 3 3 2 5 3" xfId="23224" xr:uid="{00000000-0005-0000-0000-0000CE5A0000}"/>
    <cellStyle name="Normal 67 3 3 2 7" xfId="18211" xr:uid="{00000000-0005-0000-0000-000039470000}"/>
    <cellStyle name="Normal 67 3 3 3" xfId="3907" xr:uid="{00000000-0005-0000-0000-0000560F0000}"/>
    <cellStyle name="Normal 67 3 3 3 2" xfId="13980" xr:uid="{00000000-0005-0000-0000-0000B0360000}"/>
    <cellStyle name="Normal 67 3 3 3 2 3" xfId="29076" xr:uid="{00000000-0005-0000-0000-0000AA710000}"/>
    <cellStyle name="Normal 67 3 3 3 3" xfId="8960" xr:uid="{00000000-0005-0000-0000-000014230000}"/>
    <cellStyle name="Normal 67 3 3 3 3 3" xfId="24059" xr:uid="{00000000-0005-0000-0000-0000115E0000}"/>
    <cellStyle name="Normal 67 3 3 3 5" xfId="19046" xr:uid="{00000000-0005-0000-0000-00007C4A0000}"/>
    <cellStyle name="Normal 67 3 3 4" xfId="5599" xr:uid="{00000000-0005-0000-0000-0000F3150000}"/>
    <cellStyle name="Normal 67 3 3 4 2" xfId="15651" xr:uid="{00000000-0005-0000-0000-0000373D0000}"/>
    <cellStyle name="Normal 67 3 3 4 2 3" xfId="30747" xr:uid="{00000000-0005-0000-0000-000031780000}"/>
    <cellStyle name="Normal 67 3 3 4 3" xfId="10631" xr:uid="{00000000-0005-0000-0000-00009B290000}"/>
    <cellStyle name="Normal 67 3 3 4 3 3" xfId="25730" xr:uid="{00000000-0005-0000-0000-000098640000}"/>
    <cellStyle name="Normal 67 3 3 4 5" xfId="20717" xr:uid="{00000000-0005-0000-0000-000003510000}"/>
    <cellStyle name="Normal 67 3 3 5" xfId="12309" xr:uid="{00000000-0005-0000-0000-000029300000}"/>
    <cellStyle name="Normal 67 3 3 5 3" xfId="27405" xr:uid="{00000000-0005-0000-0000-0000236B0000}"/>
    <cellStyle name="Normal 67 3 3 6" xfId="7288" xr:uid="{00000000-0005-0000-0000-00008C1C0000}"/>
    <cellStyle name="Normal 67 3 3 6 3" xfId="22388" xr:uid="{00000000-0005-0000-0000-00008A570000}"/>
    <cellStyle name="Normal 67 3 3 8" xfId="17375" xr:uid="{00000000-0005-0000-0000-0000F5430000}"/>
    <cellStyle name="Normal 67 3 4" xfId="2637" xr:uid="{00000000-0005-0000-0000-00005F0A0000}"/>
    <cellStyle name="Normal 67 3 4 2" xfId="4326" xr:uid="{00000000-0005-0000-0000-0000F9100000}"/>
    <cellStyle name="Normal 67 3 4 2 2" xfId="14398" xr:uid="{00000000-0005-0000-0000-000052380000}"/>
    <cellStyle name="Normal 67 3 4 2 2 3" xfId="29494" xr:uid="{00000000-0005-0000-0000-00004C730000}"/>
    <cellStyle name="Normal 67 3 4 2 3" xfId="9378" xr:uid="{00000000-0005-0000-0000-0000B6240000}"/>
    <cellStyle name="Normal 67 3 4 2 3 3" xfId="24477" xr:uid="{00000000-0005-0000-0000-0000B35F0000}"/>
    <cellStyle name="Normal 67 3 4 2 5" xfId="19464" xr:uid="{00000000-0005-0000-0000-00001E4C0000}"/>
    <cellStyle name="Normal 67 3 4 3" xfId="6017" xr:uid="{00000000-0005-0000-0000-000095170000}"/>
    <cellStyle name="Normal 67 3 4 3 2" xfId="16069" xr:uid="{00000000-0005-0000-0000-0000D93E0000}"/>
    <cellStyle name="Normal 67 3 4 3 3" xfId="11049" xr:uid="{00000000-0005-0000-0000-00003D2B0000}"/>
    <cellStyle name="Normal 67 3 4 3 3 3" xfId="26148" xr:uid="{00000000-0005-0000-0000-00003A660000}"/>
    <cellStyle name="Normal 67 3 4 3 5" xfId="21135" xr:uid="{00000000-0005-0000-0000-0000A5520000}"/>
    <cellStyle name="Normal 67 3 4 4" xfId="12727" xr:uid="{00000000-0005-0000-0000-0000CB310000}"/>
    <cellStyle name="Normal 67 3 4 4 3" xfId="27823" xr:uid="{00000000-0005-0000-0000-0000C56C0000}"/>
    <cellStyle name="Normal 67 3 4 5" xfId="7706" xr:uid="{00000000-0005-0000-0000-00002E1E0000}"/>
    <cellStyle name="Normal 67 3 4 5 3" xfId="22806" xr:uid="{00000000-0005-0000-0000-00002C590000}"/>
    <cellStyle name="Normal 67 3 4 7" xfId="17793" xr:uid="{00000000-0005-0000-0000-000097450000}"/>
    <cellStyle name="Normal 67 3 5" xfId="3489" xr:uid="{00000000-0005-0000-0000-0000B40D0000}"/>
    <cellStyle name="Normal 67 3 5 2" xfId="13562" xr:uid="{00000000-0005-0000-0000-00000E350000}"/>
    <cellStyle name="Normal 67 3 5 2 3" xfId="28658" xr:uid="{00000000-0005-0000-0000-000008700000}"/>
    <cellStyle name="Normal 67 3 5 3" xfId="8542" xr:uid="{00000000-0005-0000-0000-000072210000}"/>
    <cellStyle name="Normal 67 3 5 3 3" xfId="23641" xr:uid="{00000000-0005-0000-0000-00006F5C0000}"/>
    <cellStyle name="Normal 67 3 5 5" xfId="18628" xr:uid="{00000000-0005-0000-0000-0000DA480000}"/>
    <cellStyle name="Normal 67 3 6" xfId="5181" xr:uid="{00000000-0005-0000-0000-000051140000}"/>
    <cellStyle name="Normal 67 3 6 2" xfId="15233" xr:uid="{00000000-0005-0000-0000-0000953B0000}"/>
    <cellStyle name="Normal 67 3 6 2 3" xfId="30329" xr:uid="{00000000-0005-0000-0000-00008F760000}"/>
    <cellStyle name="Normal 67 3 6 3" xfId="10213" xr:uid="{00000000-0005-0000-0000-0000F9270000}"/>
    <cellStyle name="Normal 67 3 6 3 3" xfId="25312" xr:uid="{00000000-0005-0000-0000-0000F6620000}"/>
    <cellStyle name="Normal 67 3 6 5" xfId="20299" xr:uid="{00000000-0005-0000-0000-0000614F0000}"/>
    <cellStyle name="Normal 67 3 7" xfId="11891" xr:uid="{00000000-0005-0000-0000-0000872E0000}"/>
    <cellStyle name="Normal 67 3 7 3" xfId="26987" xr:uid="{00000000-0005-0000-0000-000081690000}"/>
    <cellStyle name="Normal 67 3 8" xfId="6870" xr:uid="{00000000-0005-0000-0000-0000EA1A0000}"/>
    <cellStyle name="Normal 67 3 8 3" xfId="21970" xr:uid="{00000000-0005-0000-0000-0000E8550000}"/>
    <cellStyle name="Normal 67 4" xfId="1897" xr:uid="{00000000-0005-0000-0000-00007B070000}"/>
    <cellStyle name="Normal 67 4 2" xfId="2320" xr:uid="{00000000-0005-0000-0000-000022090000}"/>
    <cellStyle name="Normal 67 4 2 2" xfId="3159" xr:uid="{00000000-0005-0000-0000-0000690C0000}"/>
    <cellStyle name="Normal 67 4 2 2 2" xfId="4848" xr:uid="{00000000-0005-0000-0000-000003130000}"/>
    <cellStyle name="Normal 67 4 2 2 2 2" xfId="14920" xr:uid="{00000000-0005-0000-0000-00005C3A0000}"/>
    <cellStyle name="Normal 67 4 2 2 2 2 3" xfId="30016" xr:uid="{00000000-0005-0000-0000-000056750000}"/>
    <cellStyle name="Normal 67 4 2 2 2 3" xfId="9900" xr:uid="{00000000-0005-0000-0000-0000C0260000}"/>
    <cellStyle name="Normal 67 4 2 2 2 3 3" xfId="24999" xr:uid="{00000000-0005-0000-0000-0000BD610000}"/>
    <cellStyle name="Normal 67 4 2 2 2 5" xfId="19986" xr:uid="{00000000-0005-0000-0000-0000284E0000}"/>
    <cellStyle name="Normal 67 4 2 2 3" xfId="6539" xr:uid="{00000000-0005-0000-0000-00009F190000}"/>
    <cellStyle name="Normal 67 4 2 2 3 2" xfId="16591" xr:uid="{00000000-0005-0000-0000-0000E3400000}"/>
    <cellStyle name="Normal 67 4 2 2 3 3" xfId="11571" xr:uid="{00000000-0005-0000-0000-0000472D0000}"/>
    <cellStyle name="Normal 67 4 2 2 3 3 3" xfId="26670" xr:uid="{00000000-0005-0000-0000-000044680000}"/>
    <cellStyle name="Normal 67 4 2 2 3 5" xfId="21657" xr:uid="{00000000-0005-0000-0000-0000AF540000}"/>
    <cellStyle name="Normal 67 4 2 2 4" xfId="13249" xr:uid="{00000000-0005-0000-0000-0000D5330000}"/>
    <cellStyle name="Normal 67 4 2 2 4 3" xfId="28345" xr:uid="{00000000-0005-0000-0000-0000CF6E0000}"/>
    <cellStyle name="Normal 67 4 2 2 5" xfId="8228" xr:uid="{00000000-0005-0000-0000-000038200000}"/>
    <cellStyle name="Normal 67 4 2 2 5 3" xfId="23328" xr:uid="{00000000-0005-0000-0000-0000365B0000}"/>
    <cellStyle name="Normal 67 4 2 2 7" xfId="18315" xr:uid="{00000000-0005-0000-0000-0000A1470000}"/>
    <cellStyle name="Normal 67 4 2 3" xfId="4011" xr:uid="{00000000-0005-0000-0000-0000BE0F0000}"/>
    <cellStyle name="Normal 67 4 2 3 2" xfId="14084" xr:uid="{00000000-0005-0000-0000-000018370000}"/>
    <cellStyle name="Normal 67 4 2 3 2 3" xfId="29180" xr:uid="{00000000-0005-0000-0000-000012720000}"/>
    <cellStyle name="Normal 67 4 2 3 3" xfId="9064" xr:uid="{00000000-0005-0000-0000-00007C230000}"/>
    <cellStyle name="Normal 67 4 2 3 3 3" xfId="24163" xr:uid="{00000000-0005-0000-0000-0000795E0000}"/>
    <cellStyle name="Normal 67 4 2 3 5" xfId="19150" xr:uid="{00000000-0005-0000-0000-0000E44A0000}"/>
    <cellStyle name="Normal 67 4 2 4" xfId="5703" xr:uid="{00000000-0005-0000-0000-00005B160000}"/>
    <cellStyle name="Normal 67 4 2 4 2" xfId="15755" xr:uid="{00000000-0005-0000-0000-00009F3D0000}"/>
    <cellStyle name="Normal 67 4 2 4 2 3" xfId="30851" xr:uid="{00000000-0005-0000-0000-000099780000}"/>
    <cellStyle name="Normal 67 4 2 4 3" xfId="10735" xr:uid="{00000000-0005-0000-0000-0000032A0000}"/>
    <cellStyle name="Normal 67 4 2 4 3 3" xfId="25834" xr:uid="{00000000-0005-0000-0000-000000650000}"/>
    <cellStyle name="Normal 67 4 2 4 5" xfId="20821" xr:uid="{00000000-0005-0000-0000-00006B510000}"/>
    <cellStyle name="Normal 67 4 2 5" xfId="12413" xr:uid="{00000000-0005-0000-0000-000091300000}"/>
    <cellStyle name="Normal 67 4 2 5 3" xfId="27509" xr:uid="{00000000-0005-0000-0000-00008B6B0000}"/>
    <cellStyle name="Normal 67 4 2 6" xfId="7392" xr:uid="{00000000-0005-0000-0000-0000F41C0000}"/>
    <cellStyle name="Normal 67 4 2 6 3" xfId="22492" xr:uid="{00000000-0005-0000-0000-0000F2570000}"/>
    <cellStyle name="Normal 67 4 2 8" xfId="17479" xr:uid="{00000000-0005-0000-0000-00005D440000}"/>
    <cellStyle name="Normal 67 4 3" xfId="2741" xr:uid="{00000000-0005-0000-0000-0000C70A0000}"/>
    <cellStyle name="Normal 67 4 3 2" xfId="4430" xr:uid="{00000000-0005-0000-0000-000061110000}"/>
    <cellStyle name="Normal 67 4 3 2 2" xfId="14502" xr:uid="{00000000-0005-0000-0000-0000BA380000}"/>
    <cellStyle name="Normal 67 4 3 2 2 3" xfId="29598" xr:uid="{00000000-0005-0000-0000-0000B4730000}"/>
    <cellStyle name="Normal 67 4 3 2 3" xfId="9482" xr:uid="{00000000-0005-0000-0000-00001E250000}"/>
    <cellStyle name="Normal 67 4 3 2 3 3" xfId="24581" xr:uid="{00000000-0005-0000-0000-00001B600000}"/>
    <cellStyle name="Normal 67 4 3 2 5" xfId="19568" xr:uid="{00000000-0005-0000-0000-0000864C0000}"/>
    <cellStyle name="Normal 67 4 3 3" xfId="6121" xr:uid="{00000000-0005-0000-0000-0000FD170000}"/>
    <cellStyle name="Normal 67 4 3 3 2" xfId="16173" xr:uid="{00000000-0005-0000-0000-0000413F0000}"/>
    <cellStyle name="Normal 67 4 3 3 3" xfId="11153" xr:uid="{00000000-0005-0000-0000-0000A52B0000}"/>
    <cellStyle name="Normal 67 4 3 3 3 3" xfId="26252" xr:uid="{00000000-0005-0000-0000-0000A2660000}"/>
    <cellStyle name="Normal 67 4 3 3 5" xfId="21239" xr:uid="{00000000-0005-0000-0000-00000D530000}"/>
    <cellStyle name="Normal 67 4 3 4" xfId="12831" xr:uid="{00000000-0005-0000-0000-000033320000}"/>
    <cellStyle name="Normal 67 4 3 4 3" xfId="27927" xr:uid="{00000000-0005-0000-0000-00002D6D0000}"/>
    <cellStyle name="Normal 67 4 3 5" xfId="7810" xr:uid="{00000000-0005-0000-0000-0000961E0000}"/>
    <cellStyle name="Normal 67 4 3 5 3" xfId="22910" xr:uid="{00000000-0005-0000-0000-000094590000}"/>
    <cellStyle name="Normal 67 4 3 7" xfId="17897" xr:uid="{00000000-0005-0000-0000-0000FF450000}"/>
    <cellStyle name="Normal 67 4 4" xfId="3593" xr:uid="{00000000-0005-0000-0000-00001C0E0000}"/>
    <cellStyle name="Normal 67 4 4 2" xfId="13666" xr:uid="{00000000-0005-0000-0000-000076350000}"/>
    <cellStyle name="Normal 67 4 4 2 3" xfId="28762" xr:uid="{00000000-0005-0000-0000-000070700000}"/>
    <cellStyle name="Normal 67 4 4 3" xfId="8646" xr:uid="{00000000-0005-0000-0000-0000DA210000}"/>
    <cellStyle name="Normal 67 4 4 3 3" xfId="23745" xr:uid="{00000000-0005-0000-0000-0000D75C0000}"/>
    <cellStyle name="Normal 67 4 4 5" xfId="18732" xr:uid="{00000000-0005-0000-0000-000042490000}"/>
    <cellStyle name="Normal 67 4 5" xfId="5285" xr:uid="{00000000-0005-0000-0000-0000B9140000}"/>
    <cellStyle name="Normal 67 4 5 2" xfId="15337" xr:uid="{00000000-0005-0000-0000-0000FD3B0000}"/>
    <cellStyle name="Normal 67 4 5 2 3" xfId="30433" xr:uid="{00000000-0005-0000-0000-0000F7760000}"/>
    <cellStyle name="Normal 67 4 5 3" xfId="10317" xr:uid="{00000000-0005-0000-0000-000061280000}"/>
    <cellStyle name="Normal 67 4 5 3 3" xfId="25416" xr:uid="{00000000-0005-0000-0000-00005E630000}"/>
    <cellStyle name="Normal 67 4 5 5" xfId="20403" xr:uid="{00000000-0005-0000-0000-0000C94F0000}"/>
    <cellStyle name="Normal 67 4 6" xfId="11995" xr:uid="{00000000-0005-0000-0000-0000EF2E0000}"/>
    <cellStyle name="Normal 67 4 6 3" xfId="27091" xr:uid="{00000000-0005-0000-0000-0000E9690000}"/>
    <cellStyle name="Normal 67 4 7" xfId="6974" xr:uid="{00000000-0005-0000-0000-0000521B0000}"/>
    <cellStyle name="Normal 67 4 7 3" xfId="22074" xr:uid="{00000000-0005-0000-0000-000050560000}"/>
    <cellStyle name="Normal 67 4 9" xfId="17061" xr:uid="{00000000-0005-0000-0000-0000BB420000}"/>
    <cellStyle name="Normal 67 5" xfId="2110" xr:uid="{00000000-0005-0000-0000-000050080000}"/>
    <cellStyle name="Normal 67 5 2" xfId="2951" xr:uid="{00000000-0005-0000-0000-0000990B0000}"/>
    <cellStyle name="Normal 67 5 2 2" xfId="4640" xr:uid="{00000000-0005-0000-0000-000033120000}"/>
    <cellStyle name="Normal 67 5 2 2 2" xfId="14712" xr:uid="{00000000-0005-0000-0000-00008C390000}"/>
    <cellStyle name="Normal 67 5 2 2 2 3" xfId="29808" xr:uid="{00000000-0005-0000-0000-000086740000}"/>
    <cellStyle name="Normal 67 5 2 2 3" xfId="9692" xr:uid="{00000000-0005-0000-0000-0000F0250000}"/>
    <cellStyle name="Normal 67 5 2 2 3 3" xfId="24791" xr:uid="{00000000-0005-0000-0000-0000ED600000}"/>
    <cellStyle name="Normal 67 5 2 2 5" xfId="19778" xr:uid="{00000000-0005-0000-0000-0000584D0000}"/>
    <cellStyle name="Normal 67 5 2 3" xfId="6331" xr:uid="{00000000-0005-0000-0000-0000CF180000}"/>
    <cellStyle name="Normal 67 5 2 3 2" xfId="16383" xr:uid="{00000000-0005-0000-0000-000013400000}"/>
    <cellStyle name="Normal 67 5 2 3 3" xfId="11363" xr:uid="{00000000-0005-0000-0000-0000772C0000}"/>
    <cellStyle name="Normal 67 5 2 3 3 3" xfId="26462" xr:uid="{00000000-0005-0000-0000-000074670000}"/>
    <cellStyle name="Normal 67 5 2 3 5" xfId="21449" xr:uid="{00000000-0005-0000-0000-0000DF530000}"/>
    <cellStyle name="Normal 67 5 2 4" xfId="13041" xr:uid="{00000000-0005-0000-0000-000005330000}"/>
    <cellStyle name="Normal 67 5 2 4 3" xfId="28137" xr:uid="{00000000-0005-0000-0000-0000FF6D0000}"/>
    <cellStyle name="Normal 67 5 2 5" xfId="8020" xr:uid="{00000000-0005-0000-0000-0000681F0000}"/>
    <cellStyle name="Normal 67 5 2 5 3" xfId="23120" xr:uid="{00000000-0005-0000-0000-0000665A0000}"/>
    <cellStyle name="Normal 67 5 2 7" xfId="18107" xr:uid="{00000000-0005-0000-0000-0000D1460000}"/>
    <cellStyle name="Normal 67 5 3" xfId="3803" xr:uid="{00000000-0005-0000-0000-0000EE0E0000}"/>
    <cellStyle name="Normal 67 5 3 2" xfId="13876" xr:uid="{00000000-0005-0000-0000-000048360000}"/>
    <cellStyle name="Normal 67 5 3 2 3" xfId="28972" xr:uid="{00000000-0005-0000-0000-000042710000}"/>
    <cellStyle name="Normal 67 5 3 3" xfId="8856" xr:uid="{00000000-0005-0000-0000-0000AC220000}"/>
    <cellStyle name="Normal 67 5 3 3 3" xfId="23955" xr:uid="{00000000-0005-0000-0000-0000A95D0000}"/>
    <cellStyle name="Normal 67 5 3 5" xfId="18942" xr:uid="{00000000-0005-0000-0000-0000144A0000}"/>
    <cellStyle name="Normal 67 5 4" xfId="5495" xr:uid="{00000000-0005-0000-0000-00008B150000}"/>
    <cellStyle name="Normal 67 5 4 2" xfId="15547" xr:uid="{00000000-0005-0000-0000-0000CF3C0000}"/>
    <cellStyle name="Normal 67 5 4 2 3" xfId="30643" xr:uid="{00000000-0005-0000-0000-0000C9770000}"/>
    <cellStyle name="Normal 67 5 4 3" xfId="10527" xr:uid="{00000000-0005-0000-0000-000033290000}"/>
    <cellStyle name="Normal 67 5 4 3 3" xfId="25626" xr:uid="{00000000-0005-0000-0000-000030640000}"/>
    <cellStyle name="Normal 67 5 4 5" xfId="20613" xr:uid="{00000000-0005-0000-0000-00009B500000}"/>
    <cellStyle name="Normal 67 5 5" xfId="12205" xr:uid="{00000000-0005-0000-0000-0000C12F0000}"/>
    <cellStyle name="Normal 67 5 5 3" xfId="27301" xr:uid="{00000000-0005-0000-0000-0000BB6A0000}"/>
    <cellStyle name="Normal 67 5 6" xfId="7184" xr:uid="{00000000-0005-0000-0000-0000241C0000}"/>
    <cellStyle name="Normal 67 5 6 3" xfId="22284" xr:uid="{00000000-0005-0000-0000-000022570000}"/>
    <cellStyle name="Normal 67 5 8" xfId="17271" xr:uid="{00000000-0005-0000-0000-00008D430000}"/>
    <cellStyle name="Normal 67 6" xfId="2531" xr:uid="{00000000-0005-0000-0000-0000F5090000}"/>
    <cellStyle name="Normal 67 6 2" xfId="4222" xr:uid="{00000000-0005-0000-0000-000091100000}"/>
    <cellStyle name="Normal 67 6 2 2" xfId="14294" xr:uid="{00000000-0005-0000-0000-0000EA370000}"/>
    <cellStyle name="Normal 67 6 2 2 3" xfId="29390" xr:uid="{00000000-0005-0000-0000-0000E4720000}"/>
    <cellStyle name="Normal 67 6 2 3" xfId="9274" xr:uid="{00000000-0005-0000-0000-00004E240000}"/>
    <cellStyle name="Normal 67 6 2 3 3" xfId="24373" xr:uid="{00000000-0005-0000-0000-00004B5F0000}"/>
    <cellStyle name="Normal 67 6 2 5" xfId="19360" xr:uid="{00000000-0005-0000-0000-0000B64B0000}"/>
    <cellStyle name="Normal 67 6 3" xfId="5913" xr:uid="{00000000-0005-0000-0000-00002D170000}"/>
    <cellStyle name="Normal 67 6 3 2" xfId="15965" xr:uid="{00000000-0005-0000-0000-0000713E0000}"/>
    <cellStyle name="Normal 67 6 3 3" xfId="10945" xr:uid="{00000000-0005-0000-0000-0000D52A0000}"/>
    <cellStyle name="Normal 67 6 3 3 3" xfId="26044" xr:uid="{00000000-0005-0000-0000-0000D2650000}"/>
    <cellStyle name="Normal 67 6 3 5" xfId="21031" xr:uid="{00000000-0005-0000-0000-00003D520000}"/>
    <cellStyle name="Normal 67 6 4" xfId="12623" xr:uid="{00000000-0005-0000-0000-000063310000}"/>
    <cellStyle name="Normal 67 6 4 3" xfId="27719" xr:uid="{00000000-0005-0000-0000-00005D6C0000}"/>
    <cellStyle name="Normal 67 6 5" xfId="7602" xr:uid="{00000000-0005-0000-0000-0000C61D0000}"/>
    <cellStyle name="Normal 67 6 5 3" xfId="22702" xr:uid="{00000000-0005-0000-0000-0000C4580000}"/>
    <cellStyle name="Normal 67 6 7" xfId="17689" xr:uid="{00000000-0005-0000-0000-00002F450000}"/>
    <cellStyle name="Normal 67 7" xfId="3382" xr:uid="{00000000-0005-0000-0000-0000490D0000}"/>
    <cellStyle name="Normal 67 7 2" xfId="13458" xr:uid="{00000000-0005-0000-0000-0000A6340000}"/>
    <cellStyle name="Normal 67 7 2 3" xfId="28554" xr:uid="{00000000-0005-0000-0000-0000A06F0000}"/>
    <cellStyle name="Normal 67 7 3" xfId="8438" xr:uid="{00000000-0005-0000-0000-00000A210000}"/>
    <cellStyle name="Normal 67 7 3 3" xfId="23537" xr:uid="{00000000-0005-0000-0000-0000075C0000}"/>
    <cellStyle name="Normal 67 7 5" xfId="18524" xr:uid="{00000000-0005-0000-0000-000072480000}"/>
    <cellStyle name="Normal 67 8" xfId="5075" xr:uid="{00000000-0005-0000-0000-0000E7130000}"/>
    <cellStyle name="Normal 67 8 2" xfId="15129" xr:uid="{00000000-0005-0000-0000-00002D3B0000}"/>
    <cellStyle name="Normal 67 8 2 3" xfId="30225" xr:uid="{00000000-0005-0000-0000-000027760000}"/>
    <cellStyle name="Normal 67 8 3" xfId="10109" xr:uid="{00000000-0005-0000-0000-000091270000}"/>
    <cellStyle name="Normal 67 8 3 3" xfId="25208" xr:uid="{00000000-0005-0000-0000-00008E620000}"/>
    <cellStyle name="Normal 67 8 5" xfId="20195" xr:uid="{00000000-0005-0000-0000-0000F94E0000}"/>
    <cellStyle name="Normal 67 9" xfId="11785" xr:uid="{00000000-0005-0000-0000-00001D2E0000}"/>
    <cellStyle name="Normal 67 9 3" xfId="26883" xr:uid="{00000000-0005-0000-0000-000019690000}"/>
    <cellStyle name="Normal 68" xfId="1463" xr:uid="{00000000-0005-0000-0000-0000C8050000}"/>
    <cellStyle name="Normal 69" xfId="1464" xr:uid="{00000000-0005-0000-0000-0000C9050000}"/>
    <cellStyle name="Normal 7" xfId="133" xr:uid="{00000000-0005-0000-0000-000085000000}"/>
    <cellStyle name="Normal 7 11" xfId="959" xr:uid="{00000000-0005-0000-0000-0000CE030000}"/>
    <cellStyle name="Normal 7 12" xfId="405" xr:uid="{00000000-0005-0000-0000-00009D010000}"/>
    <cellStyle name="Normal 7 2" xfId="770" xr:uid="{00000000-0005-0000-0000-00000F030000}"/>
    <cellStyle name="Normal 7 2 2" xfId="1466" xr:uid="{00000000-0005-0000-0000-0000CB050000}"/>
    <cellStyle name="Normal 7 3" xfId="652" xr:uid="{00000000-0005-0000-0000-000098020000}"/>
    <cellStyle name="Normal 7 4" xfId="1467" xr:uid="{00000000-0005-0000-0000-0000CC050000}"/>
    <cellStyle name="Normal 7 5" xfId="1468" xr:uid="{00000000-0005-0000-0000-0000CD050000}"/>
    <cellStyle name="Normal 7 6" xfId="1469" xr:uid="{00000000-0005-0000-0000-0000CE050000}"/>
    <cellStyle name="Normal 7 6 10" xfId="6765" xr:uid="{00000000-0005-0000-0000-0000811A0000}"/>
    <cellStyle name="Normal 7 6 10 3" xfId="21867" xr:uid="{00000000-0005-0000-0000-000081550000}"/>
    <cellStyle name="Normal 7 6 12" xfId="16852" xr:uid="{00000000-0005-0000-0000-0000EA410000}"/>
    <cellStyle name="Normal 7 6 2" xfId="1731" xr:uid="{00000000-0005-0000-0000-0000D5060000}"/>
    <cellStyle name="Normal 7 6 2 11" xfId="16906" xr:uid="{00000000-0005-0000-0000-000020420000}"/>
    <cellStyle name="Normal 7 6 2 2" xfId="1839" xr:uid="{00000000-0005-0000-0000-000041070000}"/>
    <cellStyle name="Normal 7 6 2 2 10" xfId="17010" xr:uid="{00000000-0005-0000-0000-000088420000}"/>
    <cellStyle name="Normal 7 6 2 2 2" xfId="2056" xr:uid="{00000000-0005-0000-0000-00001A080000}"/>
    <cellStyle name="Normal 7 6 2 2 2 2" xfId="2477" xr:uid="{00000000-0005-0000-0000-0000BF090000}"/>
    <cellStyle name="Normal 7 6 2 2 2 2 2" xfId="3316" xr:uid="{00000000-0005-0000-0000-0000060D0000}"/>
    <cellStyle name="Normal 7 6 2 2 2 2 2 2" xfId="5005" xr:uid="{00000000-0005-0000-0000-0000A0130000}"/>
    <cellStyle name="Normal 7 6 2 2 2 2 2 2 2" xfId="15077" xr:uid="{00000000-0005-0000-0000-0000F93A0000}"/>
    <cellStyle name="Normal 7 6 2 2 2 2 2 2 2 3" xfId="30173" xr:uid="{00000000-0005-0000-0000-0000F3750000}"/>
    <cellStyle name="Normal 7 6 2 2 2 2 2 2 3" xfId="10057" xr:uid="{00000000-0005-0000-0000-00005D270000}"/>
    <cellStyle name="Normal 7 6 2 2 2 2 2 2 3 3" xfId="25156" xr:uid="{00000000-0005-0000-0000-00005A620000}"/>
    <cellStyle name="Normal 7 6 2 2 2 2 2 2 5" xfId="20143" xr:uid="{00000000-0005-0000-0000-0000C54E0000}"/>
    <cellStyle name="Normal 7 6 2 2 2 2 2 3" xfId="6696" xr:uid="{00000000-0005-0000-0000-00003C1A0000}"/>
    <cellStyle name="Normal 7 6 2 2 2 2 2 3 2" xfId="16748" xr:uid="{00000000-0005-0000-0000-000080410000}"/>
    <cellStyle name="Normal 7 6 2 2 2 2 2 3 3" xfId="11728" xr:uid="{00000000-0005-0000-0000-0000E42D0000}"/>
    <cellStyle name="Normal 7 6 2 2 2 2 2 3 3 3" xfId="26827" xr:uid="{00000000-0005-0000-0000-0000E1680000}"/>
    <cellStyle name="Normal 7 6 2 2 2 2 2 3 5" xfId="21814" xr:uid="{00000000-0005-0000-0000-00004C550000}"/>
    <cellStyle name="Normal 7 6 2 2 2 2 2 4" xfId="13406" xr:uid="{00000000-0005-0000-0000-000072340000}"/>
    <cellStyle name="Normal 7 6 2 2 2 2 2 4 3" xfId="28502" xr:uid="{00000000-0005-0000-0000-00006C6F0000}"/>
    <cellStyle name="Normal 7 6 2 2 2 2 2 5" xfId="8385" xr:uid="{00000000-0005-0000-0000-0000D5200000}"/>
    <cellStyle name="Normal 7 6 2 2 2 2 2 5 3" xfId="23485" xr:uid="{00000000-0005-0000-0000-0000D35B0000}"/>
    <cellStyle name="Normal 7 6 2 2 2 2 2 7" xfId="18472" xr:uid="{00000000-0005-0000-0000-00003E480000}"/>
    <cellStyle name="Normal 7 6 2 2 2 2 3" xfId="4168" xr:uid="{00000000-0005-0000-0000-00005B100000}"/>
    <cellStyle name="Normal 7 6 2 2 2 2 3 2" xfId="14241" xr:uid="{00000000-0005-0000-0000-0000B5370000}"/>
    <cellStyle name="Normal 7 6 2 2 2 2 3 2 3" xfId="29337" xr:uid="{00000000-0005-0000-0000-0000AF720000}"/>
    <cellStyle name="Normal 7 6 2 2 2 2 3 3" xfId="9221" xr:uid="{00000000-0005-0000-0000-000019240000}"/>
    <cellStyle name="Normal 7 6 2 2 2 2 3 3 3" xfId="24320" xr:uid="{00000000-0005-0000-0000-0000165F0000}"/>
    <cellStyle name="Normal 7 6 2 2 2 2 3 5" xfId="19307" xr:uid="{00000000-0005-0000-0000-0000814B0000}"/>
    <cellStyle name="Normal 7 6 2 2 2 2 4" xfId="5860" xr:uid="{00000000-0005-0000-0000-0000F8160000}"/>
    <cellStyle name="Normal 7 6 2 2 2 2 4 2" xfId="15912" xr:uid="{00000000-0005-0000-0000-00003C3E0000}"/>
    <cellStyle name="Normal 7 6 2 2 2 2 4 3" xfId="10892" xr:uid="{00000000-0005-0000-0000-0000A02A0000}"/>
    <cellStyle name="Normal 7 6 2 2 2 2 4 3 3" xfId="25991" xr:uid="{00000000-0005-0000-0000-00009D650000}"/>
    <cellStyle name="Normal 7 6 2 2 2 2 4 5" xfId="20978" xr:uid="{00000000-0005-0000-0000-000008520000}"/>
    <cellStyle name="Normal 7 6 2 2 2 2 5" xfId="12570" xr:uid="{00000000-0005-0000-0000-00002E310000}"/>
    <cellStyle name="Normal 7 6 2 2 2 2 5 3" xfId="27666" xr:uid="{00000000-0005-0000-0000-0000286C0000}"/>
    <cellStyle name="Normal 7 6 2 2 2 2 6" xfId="7549" xr:uid="{00000000-0005-0000-0000-0000911D0000}"/>
    <cellStyle name="Normal 7 6 2 2 2 2 6 3" xfId="22649" xr:uid="{00000000-0005-0000-0000-00008F580000}"/>
    <cellStyle name="Normal 7 6 2 2 2 2 8" xfId="17636" xr:uid="{00000000-0005-0000-0000-0000FA440000}"/>
    <cellStyle name="Normal 7 6 2 2 2 3" xfId="2898" xr:uid="{00000000-0005-0000-0000-0000640B0000}"/>
    <cellStyle name="Normal 7 6 2 2 2 3 2" xfId="4587" xr:uid="{00000000-0005-0000-0000-0000FE110000}"/>
    <cellStyle name="Normal 7 6 2 2 2 3 2 2" xfId="14659" xr:uid="{00000000-0005-0000-0000-000057390000}"/>
    <cellStyle name="Normal 7 6 2 2 2 3 2 2 3" xfId="29755" xr:uid="{00000000-0005-0000-0000-000051740000}"/>
    <cellStyle name="Normal 7 6 2 2 2 3 2 3" xfId="9639" xr:uid="{00000000-0005-0000-0000-0000BB250000}"/>
    <cellStyle name="Normal 7 6 2 2 2 3 2 3 3" xfId="24738" xr:uid="{00000000-0005-0000-0000-0000B8600000}"/>
    <cellStyle name="Normal 7 6 2 2 2 3 2 5" xfId="19725" xr:uid="{00000000-0005-0000-0000-0000234D0000}"/>
    <cellStyle name="Normal 7 6 2 2 2 3 3" xfId="6278" xr:uid="{00000000-0005-0000-0000-00009A180000}"/>
    <cellStyle name="Normal 7 6 2 2 2 3 3 2" xfId="16330" xr:uid="{00000000-0005-0000-0000-0000DE3F0000}"/>
    <cellStyle name="Normal 7 6 2 2 2 3 3 3" xfId="11310" xr:uid="{00000000-0005-0000-0000-0000422C0000}"/>
    <cellStyle name="Normal 7 6 2 2 2 3 3 3 3" xfId="26409" xr:uid="{00000000-0005-0000-0000-00003F670000}"/>
    <cellStyle name="Normal 7 6 2 2 2 3 3 5" xfId="21396" xr:uid="{00000000-0005-0000-0000-0000AA530000}"/>
    <cellStyle name="Normal 7 6 2 2 2 3 4" xfId="12988" xr:uid="{00000000-0005-0000-0000-0000D0320000}"/>
    <cellStyle name="Normal 7 6 2 2 2 3 4 3" xfId="28084" xr:uid="{00000000-0005-0000-0000-0000CA6D0000}"/>
    <cellStyle name="Normal 7 6 2 2 2 3 5" xfId="7967" xr:uid="{00000000-0005-0000-0000-0000331F0000}"/>
    <cellStyle name="Normal 7 6 2 2 2 3 5 3" xfId="23067" xr:uid="{00000000-0005-0000-0000-0000315A0000}"/>
    <cellStyle name="Normal 7 6 2 2 2 3 7" xfId="18054" xr:uid="{00000000-0005-0000-0000-00009C460000}"/>
    <cellStyle name="Normal 7 6 2 2 2 4" xfId="3750" xr:uid="{00000000-0005-0000-0000-0000B90E0000}"/>
    <cellStyle name="Normal 7 6 2 2 2 4 2" xfId="13823" xr:uid="{00000000-0005-0000-0000-000013360000}"/>
    <cellStyle name="Normal 7 6 2 2 2 4 2 3" xfId="28919" xr:uid="{00000000-0005-0000-0000-00000D710000}"/>
    <cellStyle name="Normal 7 6 2 2 2 4 3" xfId="8803" xr:uid="{00000000-0005-0000-0000-000077220000}"/>
    <cellStyle name="Normal 7 6 2 2 2 4 3 3" xfId="23902" xr:uid="{00000000-0005-0000-0000-0000745D0000}"/>
    <cellStyle name="Normal 7 6 2 2 2 4 5" xfId="18889" xr:uid="{00000000-0005-0000-0000-0000DF490000}"/>
    <cellStyle name="Normal 7 6 2 2 2 5" xfId="5442" xr:uid="{00000000-0005-0000-0000-000056150000}"/>
    <cellStyle name="Normal 7 6 2 2 2 5 2" xfId="15494" xr:uid="{00000000-0005-0000-0000-00009A3C0000}"/>
    <cellStyle name="Normal 7 6 2 2 2 5 2 3" xfId="30590" xr:uid="{00000000-0005-0000-0000-000094770000}"/>
    <cellStyle name="Normal 7 6 2 2 2 5 3" xfId="10474" xr:uid="{00000000-0005-0000-0000-0000FE280000}"/>
    <cellStyle name="Normal 7 6 2 2 2 5 3 3" xfId="25573" xr:uid="{00000000-0005-0000-0000-0000FB630000}"/>
    <cellStyle name="Normal 7 6 2 2 2 5 5" xfId="20560" xr:uid="{00000000-0005-0000-0000-000066500000}"/>
    <cellStyle name="Normal 7 6 2 2 2 6" xfId="12152" xr:uid="{00000000-0005-0000-0000-00008C2F0000}"/>
    <cellStyle name="Normal 7 6 2 2 2 6 3" xfId="27248" xr:uid="{00000000-0005-0000-0000-0000866A0000}"/>
    <cellStyle name="Normal 7 6 2 2 2 7" xfId="7131" xr:uid="{00000000-0005-0000-0000-0000EF1B0000}"/>
    <cellStyle name="Normal 7 6 2 2 2 7 3" xfId="22231" xr:uid="{00000000-0005-0000-0000-0000ED560000}"/>
    <cellStyle name="Normal 7 6 2 2 2 9" xfId="17218" xr:uid="{00000000-0005-0000-0000-000058430000}"/>
    <cellStyle name="Normal 7 6 2 2 3" xfId="2269" xr:uid="{00000000-0005-0000-0000-0000EF080000}"/>
    <cellStyle name="Normal 7 6 2 2 3 2" xfId="3108" xr:uid="{00000000-0005-0000-0000-0000360C0000}"/>
    <cellStyle name="Normal 7 6 2 2 3 2 2" xfId="4797" xr:uid="{00000000-0005-0000-0000-0000D0120000}"/>
    <cellStyle name="Normal 7 6 2 2 3 2 2 2" xfId="14869" xr:uid="{00000000-0005-0000-0000-0000293A0000}"/>
    <cellStyle name="Normal 7 6 2 2 3 2 2 2 3" xfId="29965" xr:uid="{00000000-0005-0000-0000-000023750000}"/>
    <cellStyle name="Normal 7 6 2 2 3 2 2 3" xfId="9849" xr:uid="{00000000-0005-0000-0000-00008D260000}"/>
    <cellStyle name="Normal 7 6 2 2 3 2 2 3 3" xfId="24948" xr:uid="{00000000-0005-0000-0000-00008A610000}"/>
    <cellStyle name="Normal 7 6 2 2 3 2 2 5" xfId="19935" xr:uid="{00000000-0005-0000-0000-0000F54D0000}"/>
    <cellStyle name="Normal 7 6 2 2 3 2 3" xfId="6488" xr:uid="{00000000-0005-0000-0000-00006C190000}"/>
    <cellStyle name="Normal 7 6 2 2 3 2 3 2" xfId="16540" xr:uid="{00000000-0005-0000-0000-0000B0400000}"/>
    <cellStyle name="Normal 7 6 2 2 3 2 3 3" xfId="11520" xr:uid="{00000000-0005-0000-0000-0000142D0000}"/>
    <cellStyle name="Normal 7 6 2 2 3 2 3 3 3" xfId="26619" xr:uid="{00000000-0005-0000-0000-000011680000}"/>
    <cellStyle name="Normal 7 6 2 2 3 2 3 5" xfId="21606" xr:uid="{00000000-0005-0000-0000-00007C540000}"/>
    <cellStyle name="Normal 7 6 2 2 3 2 4" xfId="13198" xr:uid="{00000000-0005-0000-0000-0000A2330000}"/>
    <cellStyle name="Normal 7 6 2 2 3 2 4 3" xfId="28294" xr:uid="{00000000-0005-0000-0000-00009C6E0000}"/>
    <cellStyle name="Normal 7 6 2 2 3 2 5" xfId="8177" xr:uid="{00000000-0005-0000-0000-000005200000}"/>
    <cellStyle name="Normal 7 6 2 2 3 2 5 3" xfId="23277" xr:uid="{00000000-0005-0000-0000-0000035B0000}"/>
    <cellStyle name="Normal 7 6 2 2 3 2 7" xfId="18264" xr:uid="{00000000-0005-0000-0000-00006E470000}"/>
    <cellStyle name="Normal 7 6 2 2 3 3" xfId="3960" xr:uid="{00000000-0005-0000-0000-00008B0F0000}"/>
    <cellStyle name="Normal 7 6 2 2 3 3 2" xfId="14033" xr:uid="{00000000-0005-0000-0000-0000E5360000}"/>
    <cellStyle name="Normal 7 6 2 2 3 3 2 3" xfId="29129" xr:uid="{00000000-0005-0000-0000-0000DF710000}"/>
    <cellStyle name="Normal 7 6 2 2 3 3 3" xfId="9013" xr:uid="{00000000-0005-0000-0000-000049230000}"/>
    <cellStyle name="Normal 7 6 2 2 3 3 3 3" xfId="24112" xr:uid="{00000000-0005-0000-0000-0000465E0000}"/>
    <cellStyle name="Normal 7 6 2 2 3 3 5" xfId="19099" xr:uid="{00000000-0005-0000-0000-0000B14A0000}"/>
    <cellStyle name="Normal 7 6 2 2 3 4" xfId="5652" xr:uid="{00000000-0005-0000-0000-000028160000}"/>
    <cellStyle name="Normal 7 6 2 2 3 4 2" xfId="15704" xr:uid="{00000000-0005-0000-0000-00006C3D0000}"/>
    <cellStyle name="Normal 7 6 2 2 3 4 2 3" xfId="30800" xr:uid="{00000000-0005-0000-0000-000066780000}"/>
    <cellStyle name="Normal 7 6 2 2 3 4 3" xfId="10684" xr:uid="{00000000-0005-0000-0000-0000D0290000}"/>
    <cellStyle name="Normal 7 6 2 2 3 4 3 3" xfId="25783" xr:uid="{00000000-0005-0000-0000-0000CD640000}"/>
    <cellStyle name="Normal 7 6 2 2 3 4 5" xfId="20770" xr:uid="{00000000-0005-0000-0000-000038510000}"/>
    <cellStyle name="Normal 7 6 2 2 3 5" xfId="12362" xr:uid="{00000000-0005-0000-0000-00005E300000}"/>
    <cellStyle name="Normal 7 6 2 2 3 5 3" xfId="27458" xr:uid="{00000000-0005-0000-0000-0000586B0000}"/>
    <cellStyle name="Normal 7 6 2 2 3 6" xfId="7341" xr:uid="{00000000-0005-0000-0000-0000C11C0000}"/>
    <cellStyle name="Normal 7 6 2 2 3 6 3" xfId="22441" xr:uid="{00000000-0005-0000-0000-0000BF570000}"/>
    <cellStyle name="Normal 7 6 2 2 3 8" xfId="17428" xr:uid="{00000000-0005-0000-0000-00002A440000}"/>
    <cellStyle name="Normal 7 6 2 2 4" xfId="2690" xr:uid="{00000000-0005-0000-0000-0000940A0000}"/>
    <cellStyle name="Normal 7 6 2 2 4 2" xfId="4379" xr:uid="{00000000-0005-0000-0000-00002E110000}"/>
    <cellStyle name="Normal 7 6 2 2 4 2 2" xfId="14451" xr:uid="{00000000-0005-0000-0000-000087380000}"/>
    <cellStyle name="Normal 7 6 2 2 4 2 2 3" xfId="29547" xr:uid="{00000000-0005-0000-0000-000081730000}"/>
    <cellStyle name="Normal 7 6 2 2 4 2 3" xfId="9431" xr:uid="{00000000-0005-0000-0000-0000EB240000}"/>
    <cellStyle name="Normal 7 6 2 2 4 2 3 3" xfId="24530" xr:uid="{00000000-0005-0000-0000-0000E85F0000}"/>
    <cellStyle name="Normal 7 6 2 2 4 2 5" xfId="19517" xr:uid="{00000000-0005-0000-0000-0000534C0000}"/>
    <cellStyle name="Normal 7 6 2 2 4 3" xfId="6070" xr:uid="{00000000-0005-0000-0000-0000CA170000}"/>
    <cellStyle name="Normal 7 6 2 2 4 3 2" xfId="16122" xr:uid="{00000000-0005-0000-0000-00000E3F0000}"/>
    <cellStyle name="Normal 7 6 2 2 4 3 3" xfId="11102" xr:uid="{00000000-0005-0000-0000-0000722B0000}"/>
    <cellStyle name="Normal 7 6 2 2 4 3 3 3" xfId="26201" xr:uid="{00000000-0005-0000-0000-00006F660000}"/>
    <cellStyle name="Normal 7 6 2 2 4 3 5" xfId="21188" xr:uid="{00000000-0005-0000-0000-0000DA520000}"/>
    <cellStyle name="Normal 7 6 2 2 4 4" xfId="12780" xr:uid="{00000000-0005-0000-0000-000000320000}"/>
    <cellStyle name="Normal 7 6 2 2 4 4 3" xfId="27876" xr:uid="{00000000-0005-0000-0000-0000FA6C0000}"/>
    <cellStyle name="Normal 7 6 2 2 4 5" xfId="7759" xr:uid="{00000000-0005-0000-0000-0000631E0000}"/>
    <cellStyle name="Normal 7 6 2 2 4 5 3" xfId="22859" xr:uid="{00000000-0005-0000-0000-000061590000}"/>
    <cellStyle name="Normal 7 6 2 2 4 7" xfId="17846" xr:uid="{00000000-0005-0000-0000-0000CC450000}"/>
    <cellStyle name="Normal 7 6 2 2 5" xfId="3542" xr:uid="{00000000-0005-0000-0000-0000E90D0000}"/>
    <cellStyle name="Normal 7 6 2 2 5 2" xfId="13615" xr:uid="{00000000-0005-0000-0000-000043350000}"/>
    <cellStyle name="Normal 7 6 2 2 5 2 3" xfId="28711" xr:uid="{00000000-0005-0000-0000-00003D700000}"/>
    <cellStyle name="Normal 7 6 2 2 5 3" xfId="8595" xr:uid="{00000000-0005-0000-0000-0000A7210000}"/>
    <cellStyle name="Normal 7 6 2 2 5 3 3" xfId="23694" xr:uid="{00000000-0005-0000-0000-0000A45C0000}"/>
    <cellStyle name="Normal 7 6 2 2 5 5" xfId="18681" xr:uid="{00000000-0005-0000-0000-00000F490000}"/>
    <cellStyle name="Normal 7 6 2 2 6" xfId="5234" xr:uid="{00000000-0005-0000-0000-000086140000}"/>
    <cellStyle name="Normal 7 6 2 2 6 2" xfId="15286" xr:uid="{00000000-0005-0000-0000-0000CA3B0000}"/>
    <cellStyle name="Normal 7 6 2 2 6 2 3" xfId="30382" xr:uid="{00000000-0005-0000-0000-0000C4760000}"/>
    <cellStyle name="Normal 7 6 2 2 6 3" xfId="10266" xr:uid="{00000000-0005-0000-0000-00002E280000}"/>
    <cellStyle name="Normal 7 6 2 2 6 3 3" xfId="25365" xr:uid="{00000000-0005-0000-0000-00002B630000}"/>
    <cellStyle name="Normal 7 6 2 2 6 5" xfId="20352" xr:uid="{00000000-0005-0000-0000-0000964F0000}"/>
    <cellStyle name="Normal 7 6 2 2 7" xfId="11944" xr:uid="{00000000-0005-0000-0000-0000BC2E0000}"/>
    <cellStyle name="Normal 7 6 2 2 7 3" xfId="27040" xr:uid="{00000000-0005-0000-0000-0000B6690000}"/>
    <cellStyle name="Normal 7 6 2 2 8" xfId="6923" xr:uid="{00000000-0005-0000-0000-00001F1B0000}"/>
    <cellStyle name="Normal 7 6 2 2 8 3" xfId="22023" xr:uid="{00000000-0005-0000-0000-00001D560000}"/>
    <cellStyle name="Normal 7 6 2 3" xfId="1952" xr:uid="{00000000-0005-0000-0000-0000B2070000}"/>
    <cellStyle name="Normal 7 6 2 3 2" xfId="2373" xr:uid="{00000000-0005-0000-0000-000057090000}"/>
    <cellStyle name="Normal 7 6 2 3 2 2" xfId="3212" xr:uid="{00000000-0005-0000-0000-00009E0C0000}"/>
    <cellStyle name="Normal 7 6 2 3 2 2 2" xfId="4901" xr:uid="{00000000-0005-0000-0000-000038130000}"/>
    <cellStyle name="Normal 7 6 2 3 2 2 2 2" xfId="14973" xr:uid="{00000000-0005-0000-0000-0000913A0000}"/>
    <cellStyle name="Normal 7 6 2 3 2 2 2 2 3" xfId="30069" xr:uid="{00000000-0005-0000-0000-00008B750000}"/>
    <cellStyle name="Normal 7 6 2 3 2 2 2 3" xfId="9953" xr:uid="{00000000-0005-0000-0000-0000F5260000}"/>
    <cellStyle name="Normal 7 6 2 3 2 2 2 3 3" xfId="25052" xr:uid="{00000000-0005-0000-0000-0000F2610000}"/>
    <cellStyle name="Normal 7 6 2 3 2 2 2 5" xfId="20039" xr:uid="{00000000-0005-0000-0000-00005D4E0000}"/>
    <cellStyle name="Normal 7 6 2 3 2 2 3" xfId="6592" xr:uid="{00000000-0005-0000-0000-0000D4190000}"/>
    <cellStyle name="Normal 7 6 2 3 2 2 3 2" xfId="16644" xr:uid="{00000000-0005-0000-0000-000018410000}"/>
    <cellStyle name="Normal 7 6 2 3 2 2 3 3" xfId="11624" xr:uid="{00000000-0005-0000-0000-00007C2D0000}"/>
    <cellStyle name="Normal 7 6 2 3 2 2 3 3 3" xfId="26723" xr:uid="{00000000-0005-0000-0000-000079680000}"/>
    <cellStyle name="Normal 7 6 2 3 2 2 3 5" xfId="21710" xr:uid="{00000000-0005-0000-0000-0000E4540000}"/>
    <cellStyle name="Normal 7 6 2 3 2 2 4" xfId="13302" xr:uid="{00000000-0005-0000-0000-00000A340000}"/>
    <cellStyle name="Normal 7 6 2 3 2 2 4 3" xfId="28398" xr:uid="{00000000-0005-0000-0000-0000046F0000}"/>
    <cellStyle name="Normal 7 6 2 3 2 2 5" xfId="8281" xr:uid="{00000000-0005-0000-0000-00006D200000}"/>
    <cellStyle name="Normal 7 6 2 3 2 2 5 3" xfId="23381" xr:uid="{00000000-0005-0000-0000-00006B5B0000}"/>
    <cellStyle name="Normal 7 6 2 3 2 2 7" xfId="18368" xr:uid="{00000000-0005-0000-0000-0000D6470000}"/>
    <cellStyle name="Normal 7 6 2 3 2 3" xfId="4064" xr:uid="{00000000-0005-0000-0000-0000F30F0000}"/>
    <cellStyle name="Normal 7 6 2 3 2 3 2" xfId="14137" xr:uid="{00000000-0005-0000-0000-00004D370000}"/>
    <cellStyle name="Normal 7 6 2 3 2 3 2 3" xfId="29233" xr:uid="{00000000-0005-0000-0000-000047720000}"/>
    <cellStyle name="Normal 7 6 2 3 2 3 3" xfId="9117" xr:uid="{00000000-0005-0000-0000-0000B1230000}"/>
    <cellStyle name="Normal 7 6 2 3 2 3 3 3" xfId="24216" xr:uid="{00000000-0005-0000-0000-0000AE5E0000}"/>
    <cellStyle name="Normal 7 6 2 3 2 3 5" xfId="19203" xr:uid="{00000000-0005-0000-0000-0000194B0000}"/>
    <cellStyle name="Normal 7 6 2 3 2 4" xfId="5756" xr:uid="{00000000-0005-0000-0000-000090160000}"/>
    <cellStyle name="Normal 7 6 2 3 2 4 2" xfId="15808" xr:uid="{00000000-0005-0000-0000-0000D43D0000}"/>
    <cellStyle name="Normal 7 6 2 3 2 4 2 3" xfId="30904" xr:uid="{00000000-0005-0000-0000-0000CE780000}"/>
    <cellStyle name="Normal 7 6 2 3 2 4 3" xfId="10788" xr:uid="{00000000-0005-0000-0000-0000382A0000}"/>
    <cellStyle name="Normal 7 6 2 3 2 4 3 3" xfId="25887" xr:uid="{00000000-0005-0000-0000-000035650000}"/>
    <cellStyle name="Normal 7 6 2 3 2 4 5" xfId="20874" xr:uid="{00000000-0005-0000-0000-0000A0510000}"/>
    <cellStyle name="Normal 7 6 2 3 2 5" xfId="12466" xr:uid="{00000000-0005-0000-0000-0000C6300000}"/>
    <cellStyle name="Normal 7 6 2 3 2 5 3" xfId="27562" xr:uid="{00000000-0005-0000-0000-0000C06B0000}"/>
    <cellStyle name="Normal 7 6 2 3 2 6" xfId="7445" xr:uid="{00000000-0005-0000-0000-0000291D0000}"/>
    <cellStyle name="Normal 7 6 2 3 2 6 3" xfId="22545" xr:uid="{00000000-0005-0000-0000-000027580000}"/>
    <cellStyle name="Normal 7 6 2 3 2 8" xfId="17532" xr:uid="{00000000-0005-0000-0000-000092440000}"/>
    <cellStyle name="Normal 7 6 2 3 3" xfId="2794" xr:uid="{00000000-0005-0000-0000-0000FC0A0000}"/>
    <cellStyle name="Normal 7 6 2 3 3 2" xfId="4483" xr:uid="{00000000-0005-0000-0000-000096110000}"/>
    <cellStyle name="Normal 7 6 2 3 3 2 2" xfId="14555" xr:uid="{00000000-0005-0000-0000-0000EF380000}"/>
    <cellStyle name="Normal 7 6 2 3 3 2 2 3" xfId="29651" xr:uid="{00000000-0005-0000-0000-0000E9730000}"/>
    <cellStyle name="Normal 7 6 2 3 3 2 3" xfId="9535" xr:uid="{00000000-0005-0000-0000-000053250000}"/>
    <cellStyle name="Normal 7 6 2 3 3 2 3 3" xfId="24634" xr:uid="{00000000-0005-0000-0000-000050600000}"/>
    <cellStyle name="Normal 7 6 2 3 3 2 5" xfId="19621" xr:uid="{00000000-0005-0000-0000-0000BB4C0000}"/>
    <cellStyle name="Normal 7 6 2 3 3 3" xfId="6174" xr:uid="{00000000-0005-0000-0000-000032180000}"/>
    <cellStyle name="Normal 7 6 2 3 3 3 2" xfId="16226" xr:uid="{00000000-0005-0000-0000-0000763F0000}"/>
    <cellStyle name="Normal 7 6 2 3 3 3 3" xfId="11206" xr:uid="{00000000-0005-0000-0000-0000DA2B0000}"/>
    <cellStyle name="Normal 7 6 2 3 3 3 3 3" xfId="26305" xr:uid="{00000000-0005-0000-0000-0000D7660000}"/>
    <cellStyle name="Normal 7 6 2 3 3 3 5" xfId="21292" xr:uid="{00000000-0005-0000-0000-000042530000}"/>
    <cellStyle name="Normal 7 6 2 3 3 4" xfId="12884" xr:uid="{00000000-0005-0000-0000-000068320000}"/>
    <cellStyle name="Normal 7 6 2 3 3 4 3" xfId="27980" xr:uid="{00000000-0005-0000-0000-0000626D0000}"/>
    <cellStyle name="Normal 7 6 2 3 3 5" xfId="7863" xr:uid="{00000000-0005-0000-0000-0000CB1E0000}"/>
    <cellStyle name="Normal 7 6 2 3 3 5 3" xfId="22963" xr:uid="{00000000-0005-0000-0000-0000C9590000}"/>
    <cellStyle name="Normal 7 6 2 3 3 7" xfId="17950" xr:uid="{00000000-0005-0000-0000-000034460000}"/>
    <cellStyle name="Normal 7 6 2 3 4" xfId="3646" xr:uid="{00000000-0005-0000-0000-0000510E0000}"/>
    <cellStyle name="Normal 7 6 2 3 4 2" xfId="13719" xr:uid="{00000000-0005-0000-0000-0000AB350000}"/>
    <cellStyle name="Normal 7 6 2 3 4 2 3" xfId="28815" xr:uid="{00000000-0005-0000-0000-0000A5700000}"/>
    <cellStyle name="Normal 7 6 2 3 4 3" xfId="8699" xr:uid="{00000000-0005-0000-0000-00000F220000}"/>
    <cellStyle name="Normal 7 6 2 3 4 3 3" xfId="23798" xr:uid="{00000000-0005-0000-0000-00000C5D0000}"/>
    <cellStyle name="Normal 7 6 2 3 4 5" xfId="18785" xr:uid="{00000000-0005-0000-0000-000077490000}"/>
    <cellStyle name="Normal 7 6 2 3 5" xfId="5338" xr:uid="{00000000-0005-0000-0000-0000EE140000}"/>
    <cellStyle name="Normal 7 6 2 3 5 2" xfId="15390" xr:uid="{00000000-0005-0000-0000-0000323C0000}"/>
    <cellStyle name="Normal 7 6 2 3 5 2 3" xfId="30486" xr:uid="{00000000-0005-0000-0000-00002C770000}"/>
    <cellStyle name="Normal 7 6 2 3 5 3" xfId="10370" xr:uid="{00000000-0005-0000-0000-000096280000}"/>
    <cellStyle name="Normal 7 6 2 3 5 3 3" xfId="25469" xr:uid="{00000000-0005-0000-0000-000093630000}"/>
    <cellStyle name="Normal 7 6 2 3 5 5" xfId="20456" xr:uid="{00000000-0005-0000-0000-0000FE4F0000}"/>
    <cellStyle name="Normal 7 6 2 3 6" xfId="12048" xr:uid="{00000000-0005-0000-0000-0000242F0000}"/>
    <cellStyle name="Normal 7 6 2 3 6 3" xfId="27144" xr:uid="{00000000-0005-0000-0000-00001E6A0000}"/>
    <cellStyle name="Normal 7 6 2 3 7" xfId="7027" xr:uid="{00000000-0005-0000-0000-0000871B0000}"/>
    <cellStyle name="Normal 7 6 2 3 7 3" xfId="22127" xr:uid="{00000000-0005-0000-0000-000085560000}"/>
    <cellStyle name="Normal 7 6 2 3 9" xfId="17114" xr:uid="{00000000-0005-0000-0000-0000F0420000}"/>
    <cellStyle name="Normal 7 6 2 4" xfId="2165" xr:uid="{00000000-0005-0000-0000-000087080000}"/>
    <cellStyle name="Normal 7 6 2 4 2" xfId="3004" xr:uid="{00000000-0005-0000-0000-0000CE0B0000}"/>
    <cellStyle name="Normal 7 6 2 4 2 2" xfId="4693" xr:uid="{00000000-0005-0000-0000-000068120000}"/>
    <cellStyle name="Normal 7 6 2 4 2 2 2" xfId="14765" xr:uid="{00000000-0005-0000-0000-0000C1390000}"/>
    <cellStyle name="Normal 7 6 2 4 2 2 2 3" xfId="29861" xr:uid="{00000000-0005-0000-0000-0000BB740000}"/>
    <cellStyle name="Normal 7 6 2 4 2 2 3" xfId="9745" xr:uid="{00000000-0005-0000-0000-000025260000}"/>
    <cellStyle name="Normal 7 6 2 4 2 2 3 3" xfId="24844" xr:uid="{00000000-0005-0000-0000-000022610000}"/>
    <cellStyle name="Normal 7 6 2 4 2 2 5" xfId="19831" xr:uid="{00000000-0005-0000-0000-00008D4D0000}"/>
    <cellStyle name="Normal 7 6 2 4 2 3" xfId="6384" xr:uid="{00000000-0005-0000-0000-000004190000}"/>
    <cellStyle name="Normal 7 6 2 4 2 3 2" xfId="16436" xr:uid="{00000000-0005-0000-0000-000048400000}"/>
    <cellStyle name="Normal 7 6 2 4 2 3 3" xfId="11416" xr:uid="{00000000-0005-0000-0000-0000AC2C0000}"/>
    <cellStyle name="Normal 7 6 2 4 2 3 3 3" xfId="26515" xr:uid="{00000000-0005-0000-0000-0000A9670000}"/>
    <cellStyle name="Normal 7 6 2 4 2 3 5" xfId="21502" xr:uid="{00000000-0005-0000-0000-000014540000}"/>
    <cellStyle name="Normal 7 6 2 4 2 4" xfId="13094" xr:uid="{00000000-0005-0000-0000-00003A330000}"/>
    <cellStyle name="Normal 7 6 2 4 2 4 3" xfId="28190" xr:uid="{00000000-0005-0000-0000-0000346E0000}"/>
    <cellStyle name="Normal 7 6 2 4 2 5" xfId="8073" xr:uid="{00000000-0005-0000-0000-00009D1F0000}"/>
    <cellStyle name="Normal 7 6 2 4 2 5 3" xfId="23173" xr:uid="{00000000-0005-0000-0000-00009B5A0000}"/>
    <cellStyle name="Normal 7 6 2 4 2 7" xfId="18160" xr:uid="{00000000-0005-0000-0000-000006470000}"/>
    <cellStyle name="Normal 7 6 2 4 3" xfId="3856" xr:uid="{00000000-0005-0000-0000-0000230F0000}"/>
    <cellStyle name="Normal 7 6 2 4 3 2" xfId="13929" xr:uid="{00000000-0005-0000-0000-00007D360000}"/>
    <cellStyle name="Normal 7 6 2 4 3 2 3" xfId="29025" xr:uid="{00000000-0005-0000-0000-000077710000}"/>
    <cellStyle name="Normal 7 6 2 4 3 3" xfId="8909" xr:uid="{00000000-0005-0000-0000-0000E1220000}"/>
    <cellStyle name="Normal 7 6 2 4 3 3 3" xfId="24008" xr:uid="{00000000-0005-0000-0000-0000DE5D0000}"/>
    <cellStyle name="Normal 7 6 2 4 3 5" xfId="18995" xr:uid="{00000000-0005-0000-0000-0000494A0000}"/>
    <cellStyle name="Normal 7 6 2 4 4" xfId="5548" xr:uid="{00000000-0005-0000-0000-0000C0150000}"/>
    <cellStyle name="Normal 7 6 2 4 4 2" xfId="15600" xr:uid="{00000000-0005-0000-0000-0000043D0000}"/>
    <cellStyle name="Normal 7 6 2 4 4 2 3" xfId="30696" xr:uid="{00000000-0005-0000-0000-0000FE770000}"/>
    <cellStyle name="Normal 7 6 2 4 4 3" xfId="10580" xr:uid="{00000000-0005-0000-0000-000068290000}"/>
    <cellStyle name="Normal 7 6 2 4 4 3 3" xfId="25679" xr:uid="{00000000-0005-0000-0000-000065640000}"/>
    <cellStyle name="Normal 7 6 2 4 4 5" xfId="20666" xr:uid="{00000000-0005-0000-0000-0000D0500000}"/>
    <cellStyle name="Normal 7 6 2 4 5" xfId="12258" xr:uid="{00000000-0005-0000-0000-0000F62F0000}"/>
    <cellStyle name="Normal 7 6 2 4 5 3" xfId="27354" xr:uid="{00000000-0005-0000-0000-0000F06A0000}"/>
    <cellStyle name="Normal 7 6 2 4 6" xfId="7237" xr:uid="{00000000-0005-0000-0000-0000591C0000}"/>
    <cellStyle name="Normal 7 6 2 4 6 3" xfId="22337" xr:uid="{00000000-0005-0000-0000-000057570000}"/>
    <cellStyle name="Normal 7 6 2 4 8" xfId="17324" xr:uid="{00000000-0005-0000-0000-0000C2430000}"/>
    <cellStyle name="Normal 7 6 2 5" xfId="2586" xr:uid="{00000000-0005-0000-0000-00002C0A0000}"/>
    <cellStyle name="Normal 7 6 2 5 2" xfId="4275" xr:uid="{00000000-0005-0000-0000-0000C6100000}"/>
    <cellStyle name="Normal 7 6 2 5 2 2" xfId="14347" xr:uid="{00000000-0005-0000-0000-00001F380000}"/>
    <cellStyle name="Normal 7 6 2 5 2 2 3" xfId="29443" xr:uid="{00000000-0005-0000-0000-000019730000}"/>
    <cellStyle name="Normal 7 6 2 5 2 3" xfId="9327" xr:uid="{00000000-0005-0000-0000-000083240000}"/>
    <cellStyle name="Normal 7 6 2 5 2 3 3" xfId="24426" xr:uid="{00000000-0005-0000-0000-0000805F0000}"/>
    <cellStyle name="Normal 7 6 2 5 2 5" xfId="19413" xr:uid="{00000000-0005-0000-0000-0000EB4B0000}"/>
    <cellStyle name="Normal 7 6 2 5 3" xfId="5966" xr:uid="{00000000-0005-0000-0000-000062170000}"/>
    <cellStyle name="Normal 7 6 2 5 3 2" xfId="16018" xr:uid="{00000000-0005-0000-0000-0000A63E0000}"/>
    <cellStyle name="Normal 7 6 2 5 3 3" xfId="10998" xr:uid="{00000000-0005-0000-0000-00000A2B0000}"/>
    <cellStyle name="Normal 7 6 2 5 3 3 3" xfId="26097" xr:uid="{00000000-0005-0000-0000-000007660000}"/>
    <cellStyle name="Normal 7 6 2 5 3 5" xfId="21084" xr:uid="{00000000-0005-0000-0000-000072520000}"/>
    <cellStyle name="Normal 7 6 2 5 4" xfId="12676" xr:uid="{00000000-0005-0000-0000-000098310000}"/>
    <cellStyle name="Normal 7 6 2 5 4 3" xfId="27772" xr:uid="{00000000-0005-0000-0000-0000926C0000}"/>
    <cellStyle name="Normal 7 6 2 5 5" xfId="7655" xr:uid="{00000000-0005-0000-0000-0000FB1D0000}"/>
    <cellStyle name="Normal 7 6 2 5 5 3" xfId="22755" xr:uid="{00000000-0005-0000-0000-0000F9580000}"/>
    <cellStyle name="Normal 7 6 2 5 7" xfId="17742" xr:uid="{00000000-0005-0000-0000-000064450000}"/>
    <cellStyle name="Normal 7 6 2 6" xfId="3438" xr:uid="{00000000-0005-0000-0000-0000810D0000}"/>
    <cellStyle name="Normal 7 6 2 6 2" xfId="13511" xr:uid="{00000000-0005-0000-0000-0000DB340000}"/>
    <cellStyle name="Normal 7 6 2 6 2 3" xfId="28607" xr:uid="{00000000-0005-0000-0000-0000D56F0000}"/>
    <cellStyle name="Normal 7 6 2 6 3" xfId="8491" xr:uid="{00000000-0005-0000-0000-00003F210000}"/>
    <cellStyle name="Normal 7 6 2 6 3 3" xfId="23590" xr:uid="{00000000-0005-0000-0000-00003C5C0000}"/>
    <cellStyle name="Normal 7 6 2 6 5" xfId="18577" xr:uid="{00000000-0005-0000-0000-0000A7480000}"/>
    <cellStyle name="Normal 7 6 2 7" xfId="5130" xr:uid="{00000000-0005-0000-0000-00001E140000}"/>
    <cellStyle name="Normal 7 6 2 7 2" xfId="15182" xr:uid="{00000000-0005-0000-0000-0000623B0000}"/>
    <cellStyle name="Normal 7 6 2 7 2 3" xfId="30278" xr:uid="{00000000-0005-0000-0000-00005C760000}"/>
    <cellStyle name="Normal 7 6 2 7 3" xfId="10162" xr:uid="{00000000-0005-0000-0000-0000C6270000}"/>
    <cellStyle name="Normal 7 6 2 7 3 3" xfId="25261" xr:uid="{00000000-0005-0000-0000-0000C3620000}"/>
    <cellStyle name="Normal 7 6 2 7 5" xfId="20248" xr:uid="{00000000-0005-0000-0000-00002E4F0000}"/>
    <cellStyle name="Normal 7 6 2 8" xfId="11840" xr:uid="{00000000-0005-0000-0000-0000542E0000}"/>
    <cellStyle name="Normal 7 6 2 8 3" xfId="26936" xr:uid="{00000000-0005-0000-0000-00004E690000}"/>
    <cellStyle name="Normal 7 6 2 9" xfId="6819" xr:uid="{00000000-0005-0000-0000-0000B71A0000}"/>
    <cellStyle name="Normal 7 6 2 9 3" xfId="21919" xr:uid="{00000000-0005-0000-0000-0000B5550000}"/>
    <cellStyle name="Normal 7 6 3" xfId="1785" xr:uid="{00000000-0005-0000-0000-00000B070000}"/>
    <cellStyle name="Normal 7 6 3 10" xfId="16958" xr:uid="{00000000-0005-0000-0000-000054420000}"/>
    <cellStyle name="Normal 7 6 3 2" xfId="2004" xr:uid="{00000000-0005-0000-0000-0000E6070000}"/>
    <cellStyle name="Normal 7 6 3 2 2" xfId="2425" xr:uid="{00000000-0005-0000-0000-00008B090000}"/>
    <cellStyle name="Normal 7 6 3 2 2 2" xfId="3264" xr:uid="{00000000-0005-0000-0000-0000D20C0000}"/>
    <cellStyle name="Normal 7 6 3 2 2 2 2" xfId="4953" xr:uid="{00000000-0005-0000-0000-00006C130000}"/>
    <cellStyle name="Normal 7 6 3 2 2 2 2 2" xfId="15025" xr:uid="{00000000-0005-0000-0000-0000C53A0000}"/>
    <cellStyle name="Normal 7 6 3 2 2 2 2 2 3" xfId="30121" xr:uid="{00000000-0005-0000-0000-0000BF750000}"/>
    <cellStyle name="Normal 7 6 3 2 2 2 2 3" xfId="10005" xr:uid="{00000000-0005-0000-0000-000029270000}"/>
    <cellStyle name="Normal 7 6 3 2 2 2 2 3 3" xfId="25104" xr:uid="{00000000-0005-0000-0000-000026620000}"/>
    <cellStyle name="Normal 7 6 3 2 2 2 2 5" xfId="20091" xr:uid="{00000000-0005-0000-0000-0000914E0000}"/>
    <cellStyle name="Normal 7 6 3 2 2 2 3" xfId="6644" xr:uid="{00000000-0005-0000-0000-0000081A0000}"/>
    <cellStyle name="Normal 7 6 3 2 2 2 3 2" xfId="16696" xr:uid="{00000000-0005-0000-0000-00004C410000}"/>
    <cellStyle name="Normal 7 6 3 2 2 2 3 3" xfId="11676" xr:uid="{00000000-0005-0000-0000-0000B02D0000}"/>
    <cellStyle name="Normal 7 6 3 2 2 2 3 3 3" xfId="26775" xr:uid="{00000000-0005-0000-0000-0000AD680000}"/>
    <cellStyle name="Normal 7 6 3 2 2 2 3 5" xfId="21762" xr:uid="{00000000-0005-0000-0000-000018550000}"/>
    <cellStyle name="Normal 7 6 3 2 2 2 4" xfId="13354" xr:uid="{00000000-0005-0000-0000-00003E340000}"/>
    <cellStyle name="Normal 7 6 3 2 2 2 4 3" xfId="28450" xr:uid="{00000000-0005-0000-0000-0000386F0000}"/>
    <cellStyle name="Normal 7 6 3 2 2 2 5" xfId="8333" xr:uid="{00000000-0005-0000-0000-0000A1200000}"/>
    <cellStyle name="Normal 7 6 3 2 2 2 5 3" xfId="23433" xr:uid="{00000000-0005-0000-0000-00009F5B0000}"/>
    <cellStyle name="Normal 7 6 3 2 2 2 7" xfId="18420" xr:uid="{00000000-0005-0000-0000-00000A480000}"/>
    <cellStyle name="Normal 7 6 3 2 2 3" xfId="4116" xr:uid="{00000000-0005-0000-0000-000027100000}"/>
    <cellStyle name="Normal 7 6 3 2 2 3 2" xfId="14189" xr:uid="{00000000-0005-0000-0000-000081370000}"/>
    <cellStyle name="Normal 7 6 3 2 2 3 2 3" xfId="29285" xr:uid="{00000000-0005-0000-0000-00007B720000}"/>
    <cellStyle name="Normal 7 6 3 2 2 3 3" xfId="9169" xr:uid="{00000000-0005-0000-0000-0000E5230000}"/>
    <cellStyle name="Normal 7 6 3 2 2 3 3 3" xfId="24268" xr:uid="{00000000-0005-0000-0000-0000E25E0000}"/>
    <cellStyle name="Normal 7 6 3 2 2 3 5" xfId="19255" xr:uid="{00000000-0005-0000-0000-00004D4B0000}"/>
    <cellStyle name="Normal 7 6 3 2 2 4" xfId="5808" xr:uid="{00000000-0005-0000-0000-0000C4160000}"/>
    <cellStyle name="Normal 7 6 3 2 2 4 2" xfId="15860" xr:uid="{00000000-0005-0000-0000-0000083E0000}"/>
    <cellStyle name="Normal 7 6 3 2 2 4 3" xfId="10840" xr:uid="{00000000-0005-0000-0000-00006C2A0000}"/>
    <cellStyle name="Normal 7 6 3 2 2 4 3 3" xfId="25939" xr:uid="{00000000-0005-0000-0000-000069650000}"/>
    <cellStyle name="Normal 7 6 3 2 2 4 5" xfId="20926" xr:uid="{00000000-0005-0000-0000-0000D4510000}"/>
    <cellStyle name="Normal 7 6 3 2 2 5" xfId="12518" xr:uid="{00000000-0005-0000-0000-0000FA300000}"/>
    <cellStyle name="Normal 7 6 3 2 2 5 3" xfId="27614" xr:uid="{00000000-0005-0000-0000-0000F46B0000}"/>
    <cellStyle name="Normal 7 6 3 2 2 6" xfId="7497" xr:uid="{00000000-0005-0000-0000-00005D1D0000}"/>
    <cellStyle name="Normal 7 6 3 2 2 6 3" xfId="22597" xr:uid="{00000000-0005-0000-0000-00005B580000}"/>
    <cellStyle name="Normal 7 6 3 2 2 8" xfId="17584" xr:uid="{00000000-0005-0000-0000-0000C6440000}"/>
    <cellStyle name="Normal 7 6 3 2 3" xfId="2846" xr:uid="{00000000-0005-0000-0000-0000300B0000}"/>
    <cellStyle name="Normal 7 6 3 2 3 2" xfId="4535" xr:uid="{00000000-0005-0000-0000-0000CA110000}"/>
    <cellStyle name="Normal 7 6 3 2 3 2 2" xfId="14607" xr:uid="{00000000-0005-0000-0000-000023390000}"/>
    <cellStyle name="Normal 7 6 3 2 3 2 2 3" xfId="29703" xr:uid="{00000000-0005-0000-0000-00001D740000}"/>
    <cellStyle name="Normal 7 6 3 2 3 2 3" xfId="9587" xr:uid="{00000000-0005-0000-0000-000087250000}"/>
    <cellStyle name="Normal 7 6 3 2 3 2 3 3" xfId="24686" xr:uid="{00000000-0005-0000-0000-000084600000}"/>
    <cellStyle name="Normal 7 6 3 2 3 2 5" xfId="19673" xr:uid="{00000000-0005-0000-0000-0000EF4C0000}"/>
    <cellStyle name="Normal 7 6 3 2 3 3" xfId="6226" xr:uid="{00000000-0005-0000-0000-000066180000}"/>
    <cellStyle name="Normal 7 6 3 2 3 3 2" xfId="16278" xr:uid="{00000000-0005-0000-0000-0000AA3F0000}"/>
    <cellStyle name="Normal 7 6 3 2 3 3 3" xfId="11258" xr:uid="{00000000-0005-0000-0000-00000E2C0000}"/>
    <cellStyle name="Normal 7 6 3 2 3 3 3 3" xfId="26357" xr:uid="{00000000-0005-0000-0000-00000B670000}"/>
    <cellStyle name="Normal 7 6 3 2 3 3 5" xfId="21344" xr:uid="{00000000-0005-0000-0000-000076530000}"/>
    <cellStyle name="Normal 7 6 3 2 3 4" xfId="12936" xr:uid="{00000000-0005-0000-0000-00009C320000}"/>
    <cellStyle name="Normal 7 6 3 2 3 4 3" xfId="28032" xr:uid="{00000000-0005-0000-0000-0000966D0000}"/>
    <cellStyle name="Normal 7 6 3 2 3 5" xfId="7915" xr:uid="{00000000-0005-0000-0000-0000FF1E0000}"/>
    <cellStyle name="Normal 7 6 3 2 3 5 3" xfId="23015" xr:uid="{00000000-0005-0000-0000-0000FD590000}"/>
    <cellStyle name="Normal 7 6 3 2 3 7" xfId="18002" xr:uid="{00000000-0005-0000-0000-000068460000}"/>
    <cellStyle name="Normal 7 6 3 2 4" xfId="3698" xr:uid="{00000000-0005-0000-0000-0000850E0000}"/>
    <cellStyle name="Normal 7 6 3 2 4 2" xfId="13771" xr:uid="{00000000-0005-0000-0000-0000DF350000}"/>
    <cellStyle name="Normal 7 6 3 2 4 2 3" xfId="28867" xr:uid="{00000000-0005-0000-0000-0000D9700000}"/>
    <cellStyle name="Normal 7 6 3 2 4 3" xfId="8751" xr:uid="{00000000-0005-0000-0000-000043220000}"/>
    <cellStyle name="Normal 7 6 3 2 4 3 3" xfId="23850" xr:uid="{00000000-0005-0000-0000-0000405D0000}"/>
    <cellStyle name="Normal 7 6 3 2 4 5" xfId="18837" xr:uid="{00000000-0005-0000-0000-0000AB490000}"/>
    <cellStyle name="Normal 7 6 3 2 5" xfId="5390" xr:uid="{00000000-0005-0000-0000-000022150000}"/>
    <cellStyle name="Normal 7 6 3 2 5 2" xfId="15442" xr:uid="{00000000-0005-0000-0000-0000663C0000}"/>
    <cellStyle name="Normal 7 6 3 2 5 2 3" xfId="30538" xr:uid="{00000000-0005-0000-0000-000060770000}"/>
    <cellStyle name="Normal 7 6 3 2 5 3" xfId="10422" xr:uid="{00000000-0005-0000-0000-0000CA280000}"/>
    <cellStyle name="Normal 7 6 3 2 5 3 3" xfId="25521" xr:uid="{00000000-0005-0000-0000-0000C7630000}"/>
    <cellStyle name="Normal 7 6 3 2 5 5" xfId="20508" xr:uid="{00000000-0005-0000-0000-000032500000}"/>
    <cellStyle name="Normal 7 6 3 2 6" xfId="12100" xr:uid="{00000000-0005-0000-0000-0000582F0000}"/>
    <cellStyle name="Normal 7 6 3 2 6 3" xfId="27196" xr:uid="{00000000-0005-0000-0000-0000526A0000}"/>
    <cellStyle name="Normal 7 6 3 2 7" xfId="7079" xr:uid="{00000000-0005-0000-0000-0000BB1B0000}"/>
    <cellStyle name="Normal 7 6 3 2 7 3" xfId="22179" xr:uid="{00000000-0005-0000-0000-0000B9560000}"/>
    <cellStyle name="Normal 7 6 3 2 9" xfId="17166" xr:uid="{00000000-0005-0000-0000-000024430000}"/>
    <cellStyle name="Normal 7 6 3 3" xfId="2217" xr:uid="{00000000-0005-0000-0000-0000BB080000}"/>
    <cellStyle name="Normal 7 6 3 3 2" xfId="3056" xr:uid="{00000000-0005-0000-0000-0000020C0000}"/>
    <cellStyle name="Normal 7 6 3 3 2 2" xfId="4745" xr:uid="{00000000-0005-0000-0000-00009C120000}"/>
    <cellStyle name="Normal 7 6 3 3 2 2 2" xfId="14817" xr:uid="{00000000-0005-0000-0000-0000F5390000}"/>
    <cellStyle name="Normal 7 6 3 3 2 2 2 3" xfId="29913" xr:uid="{00000000-0005-0000-0000-0000EF740000}"/>
    <cellStyle name="Normal 7 6 3 3 2 2 3" xfId="9797" xr:uid="{00000000-0005-0000-0000-000059260000}"/>
    <cellStyle name="Normal 7 6 3 3 2 2 3 3" xfId="24896" xr:uid="{00000000-0005-0000-0000-000056610000}"/>
    <cellStyle name="Normal 7 6 3 3 2 2 5" xfId="19883" xr:uid="{00000000-0005-0000-0000-0000C14D0000}"/>
    <cellStyle name="Normal 7 6 3 3 2 3" xfId="6436" xr:uid="{00000000-0005-0000-0000-000038190000}"/>
    <cellStyle name="Normal 7 6 3 3 2 3 2" xfId="16488" xr:uid="{00000000-0005-0000-0000-00007C400000}"/>
    <cellStyle name="Normal 7 6 3 3 2 3 3" xfId="11468" xr:uid="{00000000-0005-0000-0000-0000E02C0000}"/>
    <cellStyle name="Normal 7 6 3 3 2 3 3 3" xfId="26567" xr:uid="{00000000-0005-0000-0000-0000DD670000}"/>
    <cellStyle name="Normal 7 6 3 3 2 3 5" xfId="21554" xr:uid="{00000000-0005-0000-0000-000048540000}"/>
    <cellStyle name="Normal 7 6 3 3 2 4" xfId="13146" xr:uid="{00000000-0005-0000-0000-00006E330000}"/>
    <cellStyle name="Normal 7 6 3 3 2 4 3" xfId="28242" xr:uid="{00000000-0005-0000-0000-0000686E0000}"/>
    <cellStyle name="Normal 7 6 3 3 2 5" xfId="8125" xr:uid="{00000000-0005-0000-0000-0000D11F0000}"/>
    <cellStyle name="Normal 7 6 3 3 2 5 3" xfId="23225" xr:uid="{00000000-0005-0000-0000-0000CF5A0000}"/>
    <cellStyle name="Normal 7 6 3 3 2 7" xfId="18212" xr:uid="{00000000-0005-0000-0000-00003A470000}"/>
    <cellStyle name="Normal 7 6 3 3 3" xfId="3908" xr:uid="{00000000-0005-0000-0000-0000570F0000}"/>
    <cellStyle name="Normal 7 6 3 3 3 2" xfId="13981" xr:uid="{00000000-0005-0000-0000-0000B1360000}"/>
    <cellStyle name="Normal 7 6 3 3 3 2 3" xfId="29077" xr:uid="{00000000-0005-0000-0000-0000AB710000}"/>
    <cellStyle name="Normal 7 6 3 3 3 3" xfId="8961" xr:uid="{00000000-0005-0000-0000-000015230000}"/>
    <cellStyle name="Normal 7 6 3 3 3 3 3" xfId="24060" xr:uid="{00000000-0005-0000-0000-0000125E0000}"/>
    <cellStyle name="Normal 7 6 3 3 3 5" xfId="19047" xr:uid="{00000000-0005-0000-0000-00007D4A0000}"/>
    <cellStyle name="Normal 7 6 3 3 4" xfId="5600" xr:uid="{00000000-0005-0000-0000-0000F4150000}"/>
    <cellStyle name="Normal 7 6 3 3 4 2" xfId="15652" xr:uid="{00000000-0005-0000-0000-0000383D0000}"/>
    <cellStyle name="Normal 7 6 3 3 4 2 3" xfId="30748" xr:uid="{00000000-0005-0000-0000-000032780000}"/>
    <cellStyle name="Normal 7 6 3 3 4 3" xfId="10632" xr:uid="{00000000-0005-0000-0000-00009C290000}"/>
    <cellStyle name="Normal 7 6 3 3 4 3 3" xfId="25731" xr:uid="{00000000-0005-0000-0000-000099640000}"/>
    <cellStyle name="Normal 7 6 3 3 4 5" xfId="20718" xr:uid="{00000000-0005-0000-0000-000004510000}"/>
    <cellStyle name="Normal 7 6 3 3 5" xfId="12310" xr:uid="{00000000-0005-0000-0000-00002A300000}"/>
    <cellStyle name="Normal 7 6 3 3 5 3" xfId="27406" xr:uid="{00000000-0005-0000-0000-0000246B0000}"/>
    <cellStyle name="Normal 7 6 3 3 6" xfId="7289" xr:uid="{00000000-0005-0000-0000-00008D1C0000}"/>
    <cellStyle name="Normal 7 6 3 3 6 3" xfId="22389" xr:uid="{00000000-0005-0000-0000-00008B570000}"/>
    <cellStyle name="Normal 7 6 3 3 8" xfId="17376" xr:uid="{00000000-0005-0000-0000-0000F6430000}"/>
    <cellStyle name="Normal 7 6 3 4" xfId="2638" xr:uid="{00000000-0005-0000-0000-0000600A0000}"/>
    <cellStyle name="Normal 7 6 3 4 2" xfId="4327" xr:uid="{00000000-0005-0000-0000-0000FA100000}"/>
    <cellStyle name="Normal 7 6 3 4 2 2" xfId="14399" xr:uid="{00000000-0005-0000-0000-000053380000}"/>
    <cellStyle name="Normal 7 6 3 4 2 2 3" xfId="29495" xr:uid="{00000000-0005-0000-0000-00004D730000}"/>
    <cellStyle name="Normal 7 6 3 4 2 3" xfId="9379" xr:uid="{00000000-0005-0000-0000-0000B7240000}"/>
    <cellStyle name="Normal 7 6 3 4 2 3 3" xfId="24478" xr:uid="{00000000-0005-0000-0000-0000B45F0000}"/>
    <cellStyle name="Normal 7 6 3 4 2 5" xfId="19465" xr:uid="{00000000-0005-0000-0000-00001F4C0000}"/>
    <cellStyle name="Normal 7 6 3 4 3" xfId="6018" xr:uid="{00000000-0005-0000-0000-000096170000}"/>
    <cellStyle name="Normal 7 6 3 4 3 2" xfId="16070" xr:uid="{00000000-0005-0000-0000-0000DA3E0000}"/>
    <cellStyle name="Normal 7 6 3 4 3 3" xfId="11050" xr:uid="{00000000-0005-0000-0000-00003E2B0000}"/>
    <cellStyle name="Normal 7 6 3 4 3 3 3" xfId="26149" xr:uid="{00000000-0005-0000-0000-00003B660000}"/>
    <cellStyle name="Normal 7 6 3 4 3 5" xfId="21136" xr:uid="{00000000-0005-0000-0000-0000A6520000}"/>
    <cellStyle name="Normal 7 6 3 4 4" xfId="12728" xr:uid="{00000000-0005-0000-0000-0000CC310000}"/>
    <cellStyle name="Normal 7 6 3 4 4 3" xfId="27824" xr:uid="{00000000-0005-0000-0000-0000C66C0000}"/>
    <cellStyle name="Normal 7 6 3 4 5" xfId="7707" xr:uid="{00000000-0005-0000-0000-00002F1E0000}"/>
    <cellStyle name="Normal 7 6 3 4 5 3" xfId="22807" xr:uid="{00000000-0005-0000-0000-00002D590000}"/>
    <cellStyle name="Normal 7 6 3 4 7" xfId="17794" xr:uid="{00000000-0005-0000-0000-000098450000}"/>
    <cellStyle name="Normal 7 6 3 5" xfId="3490" xr:uid="{00000000-0005-0000-0000-0000B50D0000}"/>
    <cellStyle name="Normal 7 6 3 5 2" xfId="13563" xr:uid="{00000000-0005-0000-0000-00000F350000}"/>
    <cellStyle name="Normal 7 6 3 5 2 3" xfId="28659" xr:uid="{00000000-0005-0000-0000-000009700000}"/>
    <cellStyle name="Normal 7 6 3 5 3" xfId="8543" xr:uid="{00000000-0005-0000-0000-000073210000}"/>
    <cellStyle name="Normal 7 6 3 5 3 3" xfId="23642" xr:uid="{00000000-0005-0000-0000-0000705C0000}"/>
    <cellStyle name="Normal 7 6 3 5 5" xfId="18629" xr:uid="{00000000-0005-0000-0000-0000DB480000}"/>
    <cellStyle name="Normal 7 6 3 6" xfId="5182" xr:uid="{00000000-0005-0000-0000-000052140000}"/>
    <cellStyle name="Normal 7 6 3 6 2" xfId="15234" xr:uid="{00000000-0005-0000-0000-0000963B0000}"/>
    <cellStyle name="Normal 7 6 3 6 2 3" xfId="30330" xr:uid="{00000000-0005-0000-0000-000090760000}"/>
    <cellStyle name="Normal 7 6 3 6 3" xfId="10214" xr:uid="{00000000-0005-0000-0000-0000FA270000}"/>
    <cellStyle name="Normal 7 6 3 6 3 3" xfId="25313" xr:uid="{00000000-0005-0000-0000-0000F7620000}"/>
    <cellStyle name="Normal 7 6 3 6 5" xfId="20300" xr:uid="{00000000-0005-0000-0000-0000624F0000}"/>
    <cellStyle name="Normal 7 6 3 7" xfId="11892" xr:uid="{00000000-0005-0000-0000-0000882E0000}"/>
    <cellStyle name="Normal 7 6 3 7 3" xfId="26988" xr:uid="{00000000-0005-0000-0000-000082690000}"/>
    <cellStyle name="Normal 7 6 3 8" xfId="6871" xr:uid="{00000000-0005-0000-0000-0000EB1A0000}"/>
    <cellStyle name="Normal 7 6 3 8 3" xfId="21971" xr:uid="{00000000-0005-0000-0000-0000E9550000}"/>
    <cellStyle name="Normal 7 6 4" xfId="1898" xr:uid="{00000000-0005-0000-0000-00007C070000}"/>
    <cellStyle name="Normal 7 6 4 2" xfId="2321" xr:uid="{00000000-0005-0000-0000-000023090000}"/>
    <cellStyle name="Normal 7 6 4 2 2" xfId="3160" xr:uid="{00000000-0005-0000-0000-00006A0C0000}"/>
    <cellStyle name="Normal 7 6 4 2 2 2" xfId="4849" xr:uid="{00000000-0005-0000-0000-000004130000}"/>
    <cellStyle name="Normal 7 6 4 2 2 2 2" xfId="14921" xr:uid="{00000000-0005-0000-0000-00005D3A0000}"/>
    <cellStyle name="Normal 7 6 4 2 2 2 2 3" xfId="30017" xr:uid="{00000000-0005-0000-0000-000057750000}"/>
    <cellStyle name="Normal 7 6 4 2 2 2 3" xfId="9901" xr:uid="{00000000-0005-0000-0000-0000C1260000}"/>
    <cellStyle name="Normal 7 6 4 2 2 2 3 3" xfId="25000" xr:uid="{00000000-0005-0000-0000-0000BE610000}"/>
    <cellStyle name="Normal 7 6 4 2 2 2 5" xfId="19987" xr:uid="{00000000-0005-0000-0000-0000294E0000}"/>
    <cellStyle name="Normal 7 6 4 2 2 3" xfId="6540" xr:uid="{00000000-0005-0000-0000-0000A0190000}"/>
    <cellStyle name="Normal 7 6 4 2 2 3 2" xfId="16592" xr:uid="{00000000-0005-0000-0000-0000E4400000}"/>
    <cellStyle name="Normal 7 6 4 2 2 3 3" xfId="11572" xr:uid="{00000000-0005-0000-0000-0000482D0000}"/>
    <cellStyle name="Normal 7 6 4 2 2 3 3 3" xfId="26671" xr:uid="{00000000-0005-0000-0000-000045680000}"/>
    <cellStyle name="Normal 7 6 4 2 2 3 5" xfId="21658" xr:uid="{00000000-0005-0000-0000-0000B0540000}"/>
    <cellStyle name="Normal 7 6 4 2 2 4" xfId="13250" xr:uid="{00000000-0005-0000-0000-0000D6330000}"/>
    <cellStyle name="Normal 7 6 4 2 2 4 3" xfId="28346" xr:uid="{00000000-0005-0000-0000-0000D06E0000}"/>
    <cellStyle name="Normal 7 6 4 2 2 5" xfId="8229" xr:uid="{00000000-0005-0000-0000-000039200000}"/>
    <cellStyle name="Normal 7 6 4 2 2 5 3" xfId="23329" xr:uid="{00000000-0005-0000-0000-0000375B0000}"/>
    <cellStyle name="Normal 7 6 4 2 2 7" xfId="18316" xr:uid="{00000000-0005-0000-0000-0000A2470000}"/>
    <cellStyle name="Normal 7 6 4 2 3" xfId="4012" xr:uid="{00000000-0005-0000-0000-0000BF0F0000}"/>
    <cellStyle name="Normal 7 6 4 2 3 2" xfId="14085" xr:uid="{00000000-0005-0000-0000-000019370000}"/>
    <cellStyle name="Normal 7 6 4 2 3 2 3" xfId="29181" xr:uid="{00000000-0005-0000-0000-000013720000}"/>
    <cellStyle name="Normal 7 6 4 2 3 3" xfId="9065" xr:uid="{00000000-0005-0000-0000-00007D230000}"/>
    <cellStyle name="Normal 7 6 4 2 3 3 3" xfId="24164" xr:uid="{00000000-0005-0000-0000-00007A5E0000}"/>
    <cellStyle name="Normal 7 6 4 2 3 5" xfId="19151" xr:uid="{00000000-0005-0000-0000-0000E54A0000}"/>
    <cellStyle name="Normal 7 6 4 2 4" xfId="5704" xr:uid="{00000000-0005-0000-0000-00005C160000}"/>
    <cellStyle name="Normal 7 6 4 2 4 2" xfId="15756" xr:uid="{00000000-0005-0000-0000-0000A03D0000}"/>
    <cellStyle name="Normal 7 6 4 2 4 2 3" xfId="30852" xr:uid="{00000000-0005-0000-0000-00009A780000}"/>
    <cellStyle name="Normal 7 6 4 2 4 3" xfId="10736" xr:uid="{00000000-0005-0000-0000-0000042A0000}"/>
    <cellStyle name="Normal 7 6 4 2 4 3 3" xfId="25835" xr:uid="{00000000-0005-0000-0000-000001650000}"/>
    <cellStyle name="Normal 7 6 4 2 4 5" xfId="20822" xr:uid="{00000000-0005-0000-0000-00006C510000}"/>
    <cellStyle name="Normal 7 6 4 2 5" xfId="12414" xr:uid="{00000000-0005-0000-0000-000092300000}"/>
    <cellStyle name="Normal 7 6 4 2 5 3" xfId="27510" xr:uid="{00000000-0005-0000-0000-00008C6B0000}"/>
    <cellStyle name="Normal 7 6 4 2 6" xfId="7393" xr:uid="{00000000-0005-0000-0000-0000F51C0000}"/>
    <cellStyle name="Normal 7 6 4 2 6 3" xfId="22493" xr:uid="{00000000-0005-0000-0000-0000F3570000}"/>
    <cellStyle name="Normal 7 6 4 2 8" xfId="17480" xr:uid="{00000000-0005-0000-0000-00005E440000}"/>
    <cellStyle name="Normal 7 6 4 3" xfId="2742" xr:uid="{00000000-0005-0000-0000-0000C80A0000}"/>
    <cellStyle name="Normal 7 6 4 3 2" xfId="4431" xr:uid="{00000000-0005-0000-0000-000062110000}"/>
    <cellStyle name="Normal 7 6 4 3 2 2" xfId="14503" xr:uid="{00000000-0005-0000-0000-0000BB380000}"/>
    <cellStyle name="Normal 7 6 4 3 2 2 3" xfId="29599" xr:uid="{00000000-0005-0000-0000-0000B5730000}"/>
    <cellStyle name="Normal 7 6 4 3 2 3" xfId="9483" xr:uid="{00000000-0005-0000-0000-00001F250000}"/>
    <cellStyle name="Normal 7 6 4 3 2 3 3" xfId="24582" xr:uid="{00000000-0005-0000-0000-00001C600000}"/>
    <cellStyle name="Normal 7 6 4 3 2 5" xfId="19569" xr:uid="{00000000-0005-0000-0000-0000874C0000}"/>
    <cellStyle name="Normal 7 6 4 3 3" xfId="6122" xr:uid="{00000000-0005-0000-0000-0000FE170000}"/>
    <cellStyle name="Normal 7 6 4 3 3 2" xfId="16174" xr:uid="{00000000-0005-0000-0000-0000423F0000}"/>
    <cellStyle name="Normal 7 6 4 3 3 3" xfId="11154" xr:uid="{00000000-0005-0000-0000-0000A62B0000}"/>
    <cellStyle name="Normal 7 6 4 3 3 3 3" xfId="26253" xr:uid="{00000000-0005-0000-0000-0000A3660000}"/>
    <cellStyle name="Normal 7 6 4 3 3 5" xfId="21240" xr:uid="{00000000-0005-0000-0000-00000E530000}"/>
    <cellStyle name="Normal 7 6 4 3 4" xfId="12832" xr:uid="{00000000-0005-0000-0000-000034320000}"/>
    <cellStyle name="Normal 7 6 4 3 4 3" xfId="27928" xr:uid="{00000000-0005-0000-0000-00002E6D0000}"/>
    <cellStyle name="Normal 7 6 4 3 5" xfId="7811" xr:uid="{00000000-0005-0000-0000-0000971E0000}"/>
    <cellStyle name="Normal 7 6 4 3 5 3" xfId="22911" xr:uid="{00000000-0005-0000-0000-000095590000}"/>
    <cellStyle name="Normal 7 6 4 3 7" xfId="17898" xr:uid="{00000000-0005-0000-0000-000000460000}"/>
    <cellStyle name="Normal 7 6 4 4" xfId="3594" xr:uid="{00000000-0005-0000-0000-00001D0E0000}"/>
    <cellStyle name="Normal 7 6 4 4 2" xfId="13667" xr:uid="{00000000-0005-0000-0000-000077350000}"/>
    <cellStyle name="Normal 7 6 4 4 2 3" xfId="28763" xr:uid="{00000000-0005-0000-0000-000071700000}"/>
    <cellStyle name="Normal 7 6 4 4 3" xfId="8647" xr:uid="{00000000-0005-0000-0000-0000DB210000}"/>
    <cellStyle name="Normal 7 6 4 4 3 3" xfId="23746" xr:uid="{00000000-0005-0000-0000-0000D85C0000}"/>
    <cellStyle name="Normal 7 6 4 4 5" xfId="18733" xr:uid="{00000000-0005-0000-0000-000043490000}"/>
    <cellStyle name="Normal 7 6 4 5" xfId="5286" xr:uid="{00000000-0005-0000-0000-0000BA140000}"/>
    <cellStyle name="Normal 7 6 4 5 2" xfId="15338" xr:uid="{00000000-0005-0000-0000-0000FE3B0000}"/>
    <cellStyle name="Normal 7 6 4 5 2 3" xfId="30434" xr:uid="{00000000-0005-0000-0000-0000F8760000}"/>
    <cellStyle name="Normal 7 6 4 5 3" xfId="10318" xr:uid="{00000000-0005-0000-0000-000062280000}"/>
    <cellStyle name="Normal 7 6 4 5 3 3" xfId="25417" xr:uid="{00000000-0005-0000-0000-00005F630000}"/>
    <cellStyle name="Normal 7 6 4 5 5" xfId="20404" xr:uid="{00000000-0005-0000-0000-0000CA4F0000}"/>
    <cellStyle name="Normal 7 6 4 6" xfId="11996" xr:uid="{00000000-0005-0000-0000-0000F02E0000}"/>
    <cellStyle name="Normal 7 6 4 6 3" xfId="27092" xr:uid="{00000000-0005-0000-0000-0000EA690000}"/>
    <cellStyle name="Normal 7 6 4 7" xfId="6975" xr:uid="{00000000-0005-0000-0000-0000531B0000}"/>
    <cellStyle name="Normal 7 6 4 7 3" xfId="22075" xr:uid="{00000000-0005-0000-0000-000051560000}"/>
    <cellStyle name="Normal 7 6 4 9" xfId="17062" xr:uid="{00000000-0005-0000-0000-0000BC420000}"/>
    <cellStyle name="Normal 7 6 5" xfId="2111" xr:uid="{00000000-0005-0000-0000-000051080000}"/>
    <cellStyle name="Normal 7 6 5 2" xfId="2952" xr:uid="{00000000-0005-0000-0000-00009A0B0000}"/>
    <cellStyle name="Normal 7 6 5 2 2" xfId="4641" xr:uid="{00000000-0005-0000-0000-000034120000}"/>
    <cellStyle name="Normal 7 6 5 2 2 2" xfId="14713" xr:uid="{00000000-0005-0000-0000-00008D390000}"/>
    <cellStyle name="Normal 7 6 5 2 2 2 3" xfId="29809" xr:uid="{00000000-0005-0000-0000-000087740000}"/>
    <cellStyle name="Normal 7 6 5 2 2 3" xfId="9693" xr:uid="{00000000-0005-0000-0000-0000F1250000}"/>
    <cellStyle name="Normal 7 6 5 2 2 3 3" xfId="24792" xr:uid="{00000000-0005-0000-0000-0000EE600000}"/>
    <cellStyle name="Normal 7 6 5 2 2 5" xfId="19779" xr:uid="{00000000-0005-0000-0000-0000594D0000}"/>
    <cellStyle name="Normal 7 6 5 2 3" xfId="6332" xr:uid="{00000000-0005-0000-0000-0000D0180000}"/>
    <cellStyle name="Normal 7 6 5 2 3 2" xfId="16384" xr:uid="{00000000-0005-0000-0000-000014400000}"/>
    <cellStyle name="Normal 7 6 5 2 3 3" xfId="11364" xr:uid="{00000000-0005-0000-0000-0000782C0000}"/>
    <cellStyle name="Normal 7 6 5 2 3 3 3" xfId="26463" xr:uid="{00000000-0005-0000-0000-000075670000}"/>
    <cellStyle name="Normal 7 6 5 2 3 5" xfId="21450" xr:uid="{00000000-0005-0000-0000-0000E0530000}"/>
    <cellStyle name="Normal 7 6 5 2 4" xfId="13042" xr:uid="{00000000-0005-0000-0000-000006330000}"/>
    <cellStyle name="Normal 7 6 5 2 4 3" xfId="28138" xr:uid="{00000000-0005-0000-0000-0000006E0000}"/>
    <cellStyle name="Normal 7 6 5 2 5" xfId="8021" xr:uid="{00000000-0005-0000-0000-0000691F0000}"/>
    <cellStyle name="Normal 7 6 5 2 5 3" xfId="23121" xr:uid="{00000000-0005-0000-0000-0000675A0000}"/>
    <cellStyle name="Normal 7 6 5 2 7" xfId="18108" xr:uid="{00000000-0005-0000-0000-0000D2460000}"/>
    <cellStyle name="Normal 7 6 5 3" xfId="3804" xr:uid="{00000000-0005-0000-0000-0000EF0E0000}"/>
    <cellStyle name="Normal 7 6 5 3 2" xfId="13877" xr:uid="{00000000-0005-0000-0000-000049360000}"/>
    <cellStyle name="Normal 7 6 5 3 2 3" xfId="28973" xr:uid="{00000000-0005-0000-0000-000043710000}"/>
    <cellStyle name="Normal 7 6 5 3 3" xfId="8857" xr:uid="{00000000-0005-0000-0000-0000AD220000}"/>
    <cellStyle name="Normal 7 6 5 3 3 3" xfId="23956" xr:uid="{00000000-0005-0000-0000-0000AA5D0000}"/>
    <cellStyle name="Normal 7 6 5 3 5" xfId="18943" xr:uid="{00000000-0005-0000-0000-0000154A0000}"/>
    <cellStyle name="Normal 7 6 5 4" xfId="5496" xr:uid="{00000000-0005-0000-0000-00008C150000}"/>
    <cellStyle name="Normal 7 6 5 4 2" xfId="15548" xr:uid="{00000000-0005-0000-0000-0000D03C0000}"/>
    <cellStyle name="Normal 7 6 5 4 2 3" xfId="30644" xr:uid="{00000000-0005-0000-0000-0000CA770000}"/>
    <cellStyle name="Normal 7 6 5 4 3" xfId="10528" xr:uid="{00000000-0005-0000-0000-000034290000}"/>
    <cellStyle name="Normal 7 6 5 4 3 3" xfId="25627" xr:uid="{00000000-0005-0000-0000-000031640000}"/>
    <cellStyle name="Normal 7 6 5 4 5" xfId="20614" xr:uid="{00000000-0005-0000-0000-00009C500000}"/>
    <cellStyle name="Normal 7 6 5 5" xfId="12206" xr:uid="{00000000-0005-0000-0000-0000C22F0000}"/>
    <cellStyle name="Normal 7 6 5 5 3" xfId="27302" xr:uid="{00000000-0005-0000-0000-0000BC6A0000}"/>
    <cellStyle name="Normal 7 6 5 6" xfId="7185" xr:uid="{00000000-0005-0000-0000-0000251C0000}"/>
    <cellStyle name="Normal 7 6 5 6 3" xfId="22285" xr:uid="{00000000-0005-0000-0000-000023570000}"/>
    <cellStyle name="Normal 7 6 5 8" xfId="17272" xr:uid="{00000000-0005-0000-0000-00008E430000}"/>
    <cellStyle name="Normal 7 6 6" xfId="2532" xr:uid="{00000000-0005-0000-0000-0000F6090000}"/>
    <cellStyle name="Normal 7 6 6 2" xfId="4223" xr:uid="{00000000-0005-0000-0000-000092100000}"/>
    <cellStyle name="Normal 7 6 6 2 2" xfId="14295" xr:uid="{00000000-0005-0000-0000-0000EB370000}"/>
    <cellStyle name="Normal 7 6 6 2 2 3" xfId="29391" xr:uid="{00000000-0005-0000-0000-0000E5720000}"/>
    <cellStyle name="Normal 7 6 6 2 3" xfId="9275" xr:uid="{00000000-0005-0000-0000-00004F240000}"/>
    <cellStyle name="Normal 7 6 6 2 3 3" xfId="24374" xr:uid="{00000000-0005-0000-0000-00004C5F0000}"/>
    <cellStyle name="Normal 7 6 6 2 5" xfId="19361" xr:uid="{00000000-0005-0000-0000-0000B74B0000}"/>
    <cellStyle name="Normal 7 6 6 3" xfId="5914" xr:uid="{00000000-0005-0000-0000-00002E170000}"/>
    <cellStyle name="Normal 7 6 6 3 2" xfId="15966" xr:uid="{00000000-0005-0000-0000-0000723E0000}"/>
    <cellStyle name="Normal 7 6 6 3 3" xfId="10946" xr:uid="{00000000-0005-0000-0000-0000D62A0000}"/>
    <cellStyle name="Normal 7 6 6 3 3 3" xfId="26045" xr:uid="{00000000-0005-0000-0000-0000D3650000}"/>
    <cellStyle name="Normal 7 6 6 3 5" xfId="21032" xr:uid="{00000000-0005-0000-0000-00003E520000}"/>
    <cellStyle name="Normal 7 6 6 4" xfId="12624" xr:uid="{00000000-0005-0000-0000-000064310000}"/>
    <cellStyle name="Normal 7 6 6 4 3" xfId="27720" xr:uid="{00000000-0005-0000-0000-00005E6C0000}"/>
    <cellStyle name="Normal 7 6 6 5" xfId="7603" xr:uid="{00000000-0005-0000-0000-0000C71D0000}"/>
    <cellStyle name="Normal 7 6 6 5 3" xfId="22703" xr:uid="{00000000-0005-0000-0000-0000C5580000}"/>
    <cellStyle name="Normal 7 6 6 7" xfId="17690" xr:uid="{00000000-0005-0000-0000-000030450000}"/>
    <cellStyle name="Normal 7 6 7" xfId="3383" xr:uid="{00000000-0005-0000-0000-00004A0D0000}"/>
    <cellStyle name="Normal 7 6 7 2" xfId="13459" xr:uid="{00000000-0005-0000-0000-0000A7340000}"/>
    <cellStyle name="Normal 7 6 7 2 3" xfId="28555" xr:uid="{00000000-0005-0000-0000-0000A16F0000}"/>
    <cellStyle name="Normal 7 6 7 3" xfId="8439" xr:uid="{00000000-0005-0000-0000-00000B210000}"/>
    <cellStyle name="Normal 7 6 7 3 3" xfId="23538" xr:uid="{00000000-0005-0000-0000-0000085C0000}"/>
    <cellStyle name="Normal 7 6 7 5" xfId="18525" xr:uid="{00000000-0005-0000-0000-000073480000}"/>
    <cellStyle name="Normal 7 6 8" xfId="5076" xr:uid="{00000000-0005-0000-0000-0000E8130000}"/>
    <cellStyle name="Normal 7 6 8 2" xfId="15130" xr:uid="{00000000-0005-0000-0000-00002E3B0000}"/>
    <cellStyle name="Normal 7 6 8 2 3" xfId="30226" xr:uid="{00000000-0005-0000-0000-000028760000}"/>
    <cellStyle name="Normal 7 6 8 3" xfId="10110" xr:uid="{00000000-0005-0000-0000-000092270000}"/>
    <cellStyle name="Normal 7 6 8 3 3" xfId="25209" xr:uid="{00000000-0005-0000-0000-00008F620000}"/>
    <cellStyle name="Normal 7 6 8 5" xfId="20196" xr:uid="{00000000-0005-0000-0000-0000FA4E0000}"/>
    <cellStyle name="Normal 7 6 9" xfId="11786" xr:uid="{00000000-0005-0000-0000-00001E2E0000}"/>
    <cellStyle name="Normal 7 6 9 3" xfId="26884" xr:uid="{00000000-0005-0000-0000-00001A690000}"/>
    <cellStyle name="Normal 7 7" xfId="1470" xr:uid="{00000000-0005-0000-0000-0000CF050000}"/>
    <cellStyle name="Normal 7 8" xfId="1465" xr:uid="{00000000-0005-0000-0000-0000CA050000}"/>
    <cellStyle name="Normal 7 9" xfId="1040" xr:uid="{00000000-0005-0000-0000-00001F040000}"/>
    <cellStyle name="Normal 70" xfId="1471" xr:uid="{00000000-0005-0000-0000-0000D0050000}"/>
    <cellStyle name="Normal 71" xfId="1472" xr:uid="{00000000-0005-0000-0000-0000D1050000}"/>
    <cellStyle name="Normal 71 10" xfId="6766" xr:uid="{00000000-0005-0000-0000-0000821A0000}"/>
    <cellStyle name="Normal 71 10 3" xfId="21868" xr:uid="{00000000-0005-0000-0000-000082550000}"/>
    <cellStyle name="Normal 71 12" xfId="16853" xr:uid="{00000000-0005-0000-0000-0000EB410000}"/>
    <cellStyle name="Normal 71 2" xfId="1732" xr:uid="{00000000-0005-0000-0000-0000D6060000}"/>
    <cellStyle name="Normal 71 2 11" xfId="16907" xr:uid="{00000000-0005-0000-0000-000021420000}"/>
    <cellStyle name="Normal 71 2 2" xfId="1840" xr:uid="{00000000-0005-0000-0000-000042070000}"/>
    <cellStyle name="Normal 71 2 2 10" xfId="17011" xr:uid="{00000000-0005-0000-0000-000089420000}"/>
    <cellStyle name="Normal 71 2 2 2" xfId="2057" xr:uid="{00000000-0005-0000-0000-00001B080000}"/>
    <cellStyle name="Normal 71 2 2 2 2" xfId="2478" xr:uid="{00000000-0005-0000-0000-0000C0090000}"/>
    <cellStyle name="Normal 71 2 2 2 2 2" xfId="3317" xr:uid="{00000000-0005-0000-0000-0000070D0000}"/>
    <cellStyle name="Normal 71 2 2 2 2 2 2" xfId="5006" xr:uid="{00000000-0005-0000-0000-0000A1130000}"/>
    <cellStyle name="Normal 71 2 2 2 2 2 2 2" xfId="15078" xr:uid="{00000000-0005-0000-0000-0000FA3A0000}"/>
    <cellStyle name="Normal 71 2 2 2 2 2 2 2 3" xfId="30174" xr:uid="{00000000-0005-0000-0000-0000F4750000}"/>
    <cellStyle name="Normal 71 2 2 2 2 2 2 3" xfId="10058" xr:uid="{00000000-0005-0000-0000-00005E270000}"/>
    <cellStyle name="Normal 71 2 2 2 2 2 2 3 3" xfId="25157" xr:uid="{00000000-0005-0000-0000-00005B620000}"/>
    <cellStyle name="Normal 71 2 2 2 2 2 2 5" xfId="20144" xr:uid="{00000000-0005-0000-0000-0000C64E0000}"/>
    <cellStyle name="Normal 71 2 2 2 2 2 3" xfId="6697" xr:uid="{00000000-0005-0000-0000-00003D1A0000}"/>
    <cellStyle name="Normal 71 2 2 2 2 2 3 2" xfId="16749" xr:uid="{00000000-0005-0000-0000-000081410000}"/>
    <cellStyle name="Normal 71 2 2 2 2 2 3 3" xfId="11729" xr:uid="{00000000-0005-0000-0000-0000E52D0000}"/>
    <cellStyle name="Normal 71 2 2 2 2 2 3 3 3" xfId="26828" xr:uid="{00000000-0005-0000-0000-0000E2680000}"/>
    <cellStyle name="Normal 71 2 2 2 2 2 3 5" xfId="21815" xr:uid="{00000000-0005-0000-0000-00004D550000}"/>
    <cellStyle name="Normal 71 2 2 2 2 2 4" xfId="13407" xr:uid="{00000000-0005-0000-0000-000073340000}"/>
    <cellStyle name="Normal 71 2 2 2 2 2 4 3" xfId="28503" xr:uid="{00000000-0005-0000-0000-00006D6F0000}"/>
    <cellStyle name="Normal 71 2 2 2 2 2 5" xfId="8386" xr:uid="{00000000-0005-0000-0000-0000D6200000}"/>
    <cellStyle name="Normal 71 2 2 2 2 2 5 3" xfId="23486" xr:uid="{00000000-0005-0000-0000-0000D45B0000}"/>
    <cellStyle name="Normal 71 2 2 2 2 2 7" xfId="18473" xr:uid="{00000000-0005-0000-0000-00003F480000}"/>
    <cellStyle name="Normal 71 2 2 2 2 3" xfId="4169" xr:uid="{00000000-0005-0000-0000-00005C100000}"/>
    <cellStyle name="Normal 71 2 2 2 2 3 2" xfId="14242" xr:uid="{00000000-0005-0000-0000-0000B6370000}"/>
    <cellStyle name="Normal 71 2 2 2 2 3 2 3" xfId="29338" xr:uid="{00000000-0005-0000-0000-0000B0720000}"/>
    <cellStyle name="Normal 71 2 2 2 2 3 3" xfId="9222" xr:uid="{00000000-0005-0000-0000-00001A240000}"/>
    <cellStyle name="Normal 71 2 2 2 2 3 3 3" xfId="24321" xr:uid="{00000000-0005-0000-0000-0000175F0000}"/>
    <cellStyle name="Normal 71 2 2 2 2 3 5" xfId="19308" xr:uid="{00000000-0005-0000-0000-0000824B0000}"/>
    <cellStyle name="Normal 71 2 2 2 2 4" xfId="5861" xr:uid="{00000000-0005-0000-0000-0000F9160000}"/>
    <cellStyle name="Normal 71 2 2 2 2 4 2" xfId="15913" xr:uid="{00000000-0005-0000-0000-00003D3E0000}"/>
    <cellStyle name="Normal 71 2 2 2 2 4 3" xfId="10893" xr:uid="{00000000-0005-0000-0000-0000A12A0000}"/>
    <cellStyle name="Normal 71 2 2 2 2 4 3 3" xfId="25992" xr:uid="{00000000-0005-0000-0000-00009E650000}"/>
    <cellStyle name="Normal 71 2 2 2 2 4 5" xfId="20979" xr:uid="{00000000-0005-0000-0000-000009520000}"/>
    <cellStyle name="Normal 71 2 2 2 2 5" xfId="12571" xr:uid="{00000000-0005-0000-0000-00002F310000}"/>
    <cellStyle name="Normal 71 2 2 2 2 5 3" xfId="27667" xr:uid="{00000000-0005-0000-0000-0000296C0000}"/>
    <cellStyle name="Normal 71 2 2 2 2 6" xfId="7550" xr:uid="{00000000-0005-0000-0000-0000921D0000}"/>
    <cellStyle name="Normal 71 2 2 2 2 6 3" xfId="22650" xr:uid="{00000000-0005-0000-0000-000090580000}"/>
    <cellStyle name="Normal 71 2 2 2 2 8" xfId="17637" xr:uid="{00000000-0005-0000-0000-0000FB440000}"/>
    <cellStyle name="Normal 71 2 2 2 3" xfId="2899" xr:uid="{00000000-0005-0000-0000-0000650B0000}"/>
    <cellStyle name="Normal 71 2 2 2 3 2" xfId="4588" xr:uid="{00000000-0005-0000-0000-0000FF110000}"/>
    <cellStyle name="Normal 71 2 2 2 3 2 2" xfId="14660" xr:uid="{00000000-0005-0000-0000-000058390000}"/>
    <cellStyle name="Normal 71 2 2 2 3 2 2 3" xfId="29756" xr:uid="{00000000-0005-0000-0000-000052740000}"/>
    <cellStyle name="Normal 71 2 2 2 3 2 3" xfId="9640" xr:uid="{00000000-0005-0000-0000-0000BC250000}"/>
    <cellStyle name="Normal 71 2 2 2 3 2 3 3" xfId="24739" xr:uid="{00000000-0005-0000-0000-0000B9600000}"/>
    <cellStyle name="Normal 71 2 2 2 3 2 5" xfId="19726" xr:uid="{00000000-0005-0000-0000-0000244D0000}"/>
    <cellStyle name="Normal 71 2 2 2 3 3" xfId="6279" xr:uid="{00000000-0005-0000-0000-00009B180000}"/>
    <cellStyle name="Normal 71 2 2 2 3 3 2" xfId="16331" xr:uid="{00000000-0005-0000-0000-0000DF3F0000}"/>
    <cellStyle name="Normal 71 2 2 2 3 3 3" xfId="11311" xr:uid="{00000000-0005-0000-0000-0000432C0000}"/>
    <cellStyle name="Normal 71 2 2 2 3 3 3 3" xfId="26410" xr:uid="{00000000-0005-0000-0000-000040670000}"/>
    <cellStyle name="Normal 71 2 2 2 3 3 5" xfId="21397" xr:uid="{00000000-0005-0000-0000-0000AB530000}"/>
    <cellStyle name="Normal 71 2 2 2 3 4" xfId="12989" xr:uid="{00000000-0005-0000-0000-0000D1320000}"/>
    <cellStyle name="Normal 71 2 2 2 3 4 3" xfId="28085" xr:uid="{00000000-0005-0000-0000-0000CB6D0000}"/>
    <cellStyle name="Normal 71 2 2 2 3 5" xfId="7968" xr:uid="{00000000-0005-0000-0000-0000341F0000}"/>
    <cellStyle name="Normal 71 2 2 2 3 5 3" xfId="23068" xr:uid="{00000000-0005-0000-0000-0000325A0000}"/>
    <cellStyle name="Normal 71 2 2 2 3 7" xfId="18055" xr:uid="{00000000-0005-0000-0000-00009D460000}"/>
    <cellStyle name="Normal 71 2 2 2 4" xfId="3751" xr:uid="{00000000-0005-0000-0000-0000BA0E0000}"/>
    <cellStyle name="Normal 71 2 2 2 4 2" xfId="13824" xr:uid="{00000000-0005-0000-0000-000014360000}"/>
    <cellStyle name="Normal 71 2 2 2 4 2 3" xfId="28920" xr:uid="{00000000-0005-0000-0000-00000E710000}"/>
    <cellStyle name="Normal 71 2 2 2 4 3" xfId="8804" xr:uid="{00000000-0005-0000-0000-000078220000}"/>
    <cellStyle name="Normal 71 2 2 2 4 3 3" xfId="23903" xr:uid="{00000000-0005-0000-0000-0000755D0000}"/>
    <cellStyle name="Normal 71 2 2 2 4 5" xfId="18890" xr:uid="{00000000-0005-0000-0000-0000E0490000}"/>
    <cellStyle name="Normal 71 2 2 2 5" xfId="5443" xr:uid="{00000000-0005-0000-0000-000057150000}"/>
    <cellStyle name="Normal 71 2 2 2 5 2" xfId="15495" xr:uid="{00000000-0005-0000-0000-00009B3C0000}"/>
    <cellStyle name="Normal 71 2 2 2 5 2 3" xfId="30591" xr:uid="{00000000-0005-0000-0000-000095770000}"/>
    <cellStyle name="Normal 71 2 2 2 5 3" xfId="10475" xr:uid="{00000000-0005-0000-0000-0000FF280000}"/>
    <cellStyle name="Normal 71 2 2 2 5 3 3" xfId="25574" xr:uid="{00000000-0005-0000-0000-0000FC630000}"/>
    <cellStyle name="Normal 71 2 2 2 5 5" xfId="20561" xr:uid="{00000000-0005-0000-0000-000067500000}"/>
    <cellStyle name="Normal 71 2 2 2 6" xfId="12153" xr:uid="{00000000-0005-0000-0000-00008D2F0000}"/>
    <cellStyle name="Normal 71 2 2 2 6 3" xfId="27249" xr:uid="{00000000-0005-0000-0000-0000876A0000}"/>
    <cellStyle name="Normal 71 2 2 2 7" xfId="7132" xr:uid="{00000000-0005-0000-0000-0000F01B0000}"/>
    <cellStyle name="Normal 71 2 2 2 7 3" xfId="22232" xr:uid="{00000000-0005-0000-0000-0000EE560000}"/>
    <cellStyle name="Normal 71 2 2 2 9" xfId="17219" xr:uid="{00000000-0005-0000-0000-000059430000}"/>
    <cellStyle name="Normal 71 2 2 3" xfId="2270" xr:uid="{00000000-0005-0000-0000-0000F0080000}"/>
    <cellStyle name="Normal 71 2 2 3 2" xfId="3109" xr:uid="{00000000-0005-0000-0000-0000370C0000}"/>
    <cellStyle name="Normal 71 2 2 3 2 2" xfId="4798" xr:uid="{00000000-0005-0000-0000-0000D1120000}"/>
    <cellStyle name="Normal 71 2 2 3 2 2 2" xfId="14870" xr:uid="{00000000-0005-0000-0000-00002A3A0000}"/>
    <cellStyle name="Normal 71 2 2 3 2 2 2 3" xfId="29966" xr:uid="{00000000-0005-0000-0000-000024750000}"/>
    <cellStyle name="Normal 71 2 2 3 2 2 3" xfId="9850" xr:uid="{00000000-0005-0000-0000-00008E260000}"/>
    <cellStyle name="Normal 71 2 2 3 2 2 3 3" xfId="24949" xr:uid="{00000000-0005-0000-0000-00008B610000}"/>
    <cellStyle name="Normal 71 2 2 3 2 2 5" xfId="19936" xr:uid="{00000000-0005-0000-0000-0000F64D0000}"/>
    <cellStyle name="Normal 71 2 2 3 2 3" xfId="6489" xr:uid="{00000000-0005-0000-0000-00006D190000}"/>
    <cellStyle name="Normal 71 2 2 3 2 3 2" xfId="16541" xr:uid="{00000000-0005-0000-0000-0000B1400000}"/>
    <cellStyle name="Normal 71 2 2 3 2 3 3" xfId="11521" xr:uid="{00000000-0005-0000-0000-0000152D0000}"/>
    <cellStyle name="Normal 71 2 2 3 2 3 3 3" xfId="26620" xr:uid="{00000000-0005-0000-0000-000012680000}"/>
    <cellStyle name="Normal 71 2 2 3 2 3 5" xfId="21607" xr:uid="{00000000-0005-0000-0000-00007D540000}"/>
    <cellStyle name="Normal 71 2 2 3 2 4" xfId="13199" xr:uid="{00000000-0005-0000-0000-0000A3330000}"/>
    <cellStyle name="Normal 71 2 2 3 2 4 3" xfId="28295" xr:uid="{00000000-0005-0000-0000-00009D6E0000}"/>
    <cellStyle name="Normal 71 2 2 3 2 5" xfId="8178" xr:uid="{00000000-0005-0000-0000-000006200000}"/>
    <cellStyle name="Normal 71 2 2 3 2 5 3" xfId="23278" xr:uid="{00000000-0005-0000-0000-0000045B0000}"/>
    <cellStyle name="Normal 71 2 2 3 2 7" xfId="18265" xr:uid="{00000000-0005-0000-0000-00006F470000}"/>
    <cellStyle name="Normal 71 2 2 3 3" xfId="3961" xr:uid="{00000000-0005-0000-0000-00008C0F0000}"/>
    <cellStyle name="Normal 71 2 2 3 3 2" xfId="14034" xr:uid="{00000000-0005-0000-0000-0000E6360000}"/>
    <cellStyle name="Normal 71 2 2 3 3 2 3" xfId="29130" xr:uid="{00000000-0005-0000-0000-0000E0710000}"/>
    <cellStyle name="Normal 71 2 2 3 3 3" xfId="9014" xr:uid="{00000000-0005-0000-0000-00004A230000}"/>
    <cellStyle name="Normal 71 2 2 3 3 3 3" xfId="24113" xr:uid="{00000000-0005-0000-0000-0000475E0000}"/>
    <cellStyle name="Normal 71 2 2 3 3 5" xfId="19100" xr:uid="{00000000-0005-0000-0000-0000B24A0000}"/>
    <cellStyle name="Normal 71 2 2 3 4" xfId="5653" xr:uid="{00000000-0005-0000-0000-000029160000}"/>
    <cellStyle name="Normal 71 2 2 3 4 2" xfId="15705" xr:uid="{00000000-0005-0000-0000-00006D3D0000}"/>
    <cellStyle name="Normal 71 2 2 3 4 2 3" xfId="30801" xr:uid="{00000000-0005-0000-0000-000067780000}"/>
    <cellStyle name="Normal 71 2 2 3 4 3" xfId="10685" xr:uid="{00000000-0005-0000-0000-0000D1290000}"/>
    <cellStyle name="Normal 71 2 2 3 4 3 3" xfId="25784" xr:uid="{00000000-0005-0000-0000-0000CE640000}"/>
    <cellStyle name="Normal 71 2 2 3 4 5" xfId="20771" xr:uid="{00000000-0005-0000-0000-000039510000}"/>
    <cellStyle name="Normal 71 2 2 3 5" xfId="12363" xr:uid="{00000000-0005-0000-0000-00005F300000}"/>
    <cellStyle name="Normal 71 2 2 3 5 3" xfId="27459" xr:uid="{00000000-0005-0000-0000-0000596B0000}"/>
    <cellStyle name="Normal 71 2 2 3 6" xfId="7342" xr:uid="{00000000-0005-0000-0000-0000C21C0000}"/>
    <cellStyle name="Normal 71 2 2 3 6 3" xfId="22442" xr:uid="{00000000-0005-0000-0000-0000C0570000}"/>
    <cellStyle name="Normal 71 2 2 3 8" xfId="17429" xr:uid="{00000000-0005-0000-0000-00002B440000}"/>
    <cellStyle name="Normal 71 2 2 4" xfId="2691" xr:uid="{00000000-0005-0000-0000-0000950A0000}"/>
    <cellStyle name="Normal 71 2 2 4 2" xfId="4380" xr:uid="{00000000-0005-0000-0000-00002F110000}"/>
    <cellStyle name="Normal 71 2 2 4 2 2" xfId="14452" xr:uid="{00000000-0005-0000-0000-000088380000}"/>
    <cellStyle name="Normal 71 2 2 4 2 2 3" xfId="29548" xr:uid="{00000000-0005-0000-0000-000082730000}"/>
    <cellStyle name="Normal 71 2 2 4 2 3" xfId="9432" xr:uid="{00000000-0005-0000-0000-0000EC240000}"/>
    <cellStyle name="Normal 71 2 2 4 2 3 3" xfId="24531" xr:uid="{00000000-0005-0000-0000-0000E95F0000}"/>
    <cellStyle name="Normal 71 2 2 4 2 5" xfId="19518" xr:uid="{00000000-0005-0000-0000-0000544C0000}"/>
    <cellStyle name="Normal 71 2 2 4 3" xfId="6071" xr:uid="{00000000-0005-0000-0000-0000CB170000}"/>
    <cellStyle name="Normal 71 2 2 4 3 2" xfId="16123" xr:uid="{00000000-0005-0000-0000-00000F3F0000}"/>
    <cellStyle name="Normal 71 2 2 4 3 3" xfId="11103" xr:uid="{00000000-0005-0000-0000-0000732B0000}"/>
    <cellStyle name="Normal 71 2 2 4 3 3 3" xfId="26202" xr:uid="{00000000-0005-0000-0000-000070660000}"/>
    <cellStyle name="Normal 71 2 2 4 3 5" xfId="21189" xr:uid="{00000000-0005-0000-0000-0000DB520000}"/>
    <cellStyle name="Normal 71 2 2 4 4" xfId="12781" xr:uid="{00000000-0005-0000-0000-000001320000}"/>
    <cellStyle name="Normal 71 2 2 4 4 3" xfId="27877" xr:uid="{00000000-0005-0000-0000-0000FB6C0000}"/>
    <cellStyle name="Normal 71 2 2 4 5" xfId="7760" xr:uid="{00000000-0005-0000-0000-0000641E0000}"/>
    <cellStyle name="Normal 71 2 2 4 5 3" xfId="22860" xr:uid="{00000000-0005-0000-0000-000062590000}"/>
    <cellStyle name="Normal 71 2 2 4 7" xfId="17847" xr:uid="{00000000-0005-0000-0000-0000CD450000}"/>
    <cellStyle name="Normal 71 2 2 5" xfId="3543" xr:uid="{00000000-0005-0000-0000-0000EA0D0000}"/>
    <cellStyle name="Normal 71 2 2 5 2" xfId="13616" xr:uid="{00000000-0005-0000-0000-000044350000}"/>
    <cellStyle name="Normal 71 2 2 5 2 3" xfId="28712" xr:uid="{00000000-0005-0000-0000-00003E700000}"/>
    <cellStyle name="Normal 71 2 2 5 3" xfId="8596" xr:uid="{00000000-0005-0000-0000-0000A8210000}"/>
    <cellStyle name="Normal 71 2 2 5 3 3" xfId="23695" xr:uid="{00000000-0005-0000-0000-0000A55C0000}"/>
    <cellStyle name="Normal 71 2 2 5 5" xfId="18682" xr:uid="{00000000-0005-0000-0000-000010490000}"/>
    <cellStyle name="Normal 71 2 2 6" xfId="5235" xr:uid="{00000000-0005-0000-0000-000087140000}"/>
    <cellStyle name="Normal 71 2 2 6 2" xfId="15287" xr:uid="{00000000-0005-0000-0000-0000CB3B0000}"/>
    <cellStyle name="Normal 71 2 2 6 2 3" xfId="30383" xr:uid="{00000000-0005-0000-0000-0000C5760000}"/>
    <cellStyle name="Normal 71 2 2 6 3" xfId="10267" xr:uid="{00000000-0005-0000-0000-00002F280000}"/>
    <cellStyle name="Normal 71 2 2 6 3 3" xfId="25366" xr:uid="{00000000-0005-0000-0000-00002C630000}"/>
    <cellStyle name="Normal 71 2 2 6 5" xfId="20353" xr:uid="{00000000-0005-0000-0000-0000974F0000}"/>
    <cellStyle name="Normal 71 2 2 7" xfId="11945" xr:uid="{00000000-0005-0000-0000-0000BD2E0000}"/>
    <cellStyle name="Normal 71 2 2 7 3" xfId="27041" xr:uid="{00000000-0005-0000-0000-0000B7690000}"/>
    <cellStyle name="Normal 71 2 2 8" xfId="6924" xr:uid="{00000000-0005-0000-0000-0000201B0000}"/>
    <cellStyle name="Normal 71 2 2 8 3" xfId="22024" xr:uid="{00000000-0005-0000-0000-00001E560000}"/>
    <cellStyle name="Normal 71 2 3" xfId="1953" xr:uid="{00000000-0005-0000-0000-0000B3070000}"/>
    <cellStyle name="Normal 71 2 3 2" xfId="2374" xr:uid="{00000000-0005-0000-0000-000058090000}"/>
    <cellStyle name="Normal 71 2 3 2 2" xfId="3213" xr:uid="{00000000-0005-0000-0000-00009F0C0000}"/>
    <cellStyle name="Normal 71 2 3 2 2 2" xfId="4902" xr:uid="{00000000-0005-0000-0000-000039130000}"/>
    <cellStyle name="Normal 71 2 3 2 2 2 2" xfId="14974" xr:uid="{00000000-0005-0000-0000-0000923A0000}"/>
    <cellStyle name="Normal 71 2 3 2 2 2 2 3" xfId="30070" xr:uid="{00000000-0005-0000-0000-00008C750000}"/>
    <cellStyle name="Normal 71 2 3 2 2 2 3" xfId="9954" xr:uid="{00000000-0005-0000-0000-0000F6260000}"/>
    <cellStyle name="Normal 71 2 3 2 2 2 3 3" xfId="25053" xr:uid="{00000000-0005-0000-0000-0000F3610000}"/>
    <cellStyle name="Normal 71 2 3 2 2 2 5" xfId="20040" xr:uid="{00000000-0005-0000-0000-00005E4E0000}"/>
    <cellStyle name="Normal 71 2 3 2 2 3" xfId="6593" xr:uid="{00000000-0005-0000-0000-0000D5190000}"/>
    <cellStyle name="Normal 71 2 3 2 2 3 2" xfId="16645" xr:uid="{00000000-0005-0000-0000-000019410000}"/>
    <cellStyle name="Normal 71 2 3 2 2 3 3" xfId="11625" xr:uid="{00000000-0005-0000-0000-00007D2D0000}"/>
    <cellStyle name="Normal 71 2 3 2 2 3 3 3" xfId="26724" xr:uid="{00000000-0005-0000-0000-00007A680000}"/>
    <cellStyle name="Normal 71 2 3 2 2 3 5" xfId="21711" xr:uid="{00000000-0005-0000-0000-0000E5540000}"/>
    <cellStyle name="Normal 71 2 3 2 2 4" xfId="13303" xr:uid="{00000000-0005-0000-0000-00000B340000}"/>
    <cellStyle name="Normal 71 2 3 2 2 4 3" xfId="28399" xr:uid="{00000000-0005-0000-0000-0000056F0000}"/>
    <cellStyle name="Normal 71 2 3 2 2 5" xfId="8282" xr:uid="{00000000-0005-0000-0000-00006E200000}"/>
    <cellStyle name="Normal 71 2 3 2 2 5 3" xfId="23382" xr:uid="{00000000-0005-0000-0000-00006C5B0000}"/>
    <cellStyle name="Normal 71 2 3 2 2 7" xfId="18369" xr:uid="{00000000-0005-0000-0000-0000D7470000}"/>
    <cellStyle name="Normal 71 2 3 2 3" xfId="4065" xr:uid="{00000000-0005-0000-0000-0000F40F0000}"/>
    <cellStyle name="Normal 71 2 3 2 3 2" xfId="14138" xr:uid="{00000000-0005-0000-0000-00004E370000}"/>
    <cellStyle name="Normal 71 2 3 2 3 2 3" xfId="29234" xr:uid="{00000000-0005-0000-0000-000048720000}"/>
    <cellStyle name="Normal 71 2 3 2 3 3" xfId="9118" xr:uid="{00000000-0005-0000-0000-0000B2230000}"/>
    <cellStyle name="Normal 71 2 3 2 3 3 3" xfId="24217" xr:uid="{00000000-0005-0000-0000-0000AF5E0000}"/>
    <cellStyle name="Normal 71 2 3 2 3 5" xfId="19204" xr:uid="{00000000-0005-0000-0000-00001A4B0000}"/>
    <cellStyle name="Normal 71 2 3 2 4" xfId="5757" xr:uid="{00000000-0005-0000-0000-000091160000}"/>
    <cellStyle name="Normal 71 2 3 2 4 2" xfId="15809" xr:uid="{00000000-0005-0000-0000-0000D53D0000}"/>
    <cellStyle name="Normal 71 2 3 2 4 2 3" xfId="30905" xr:uid="{00000000-0005-0000-0000-0000CF780000}"/>
    <cellStyle name="Normal 71 2 3 2 4 3" xfId="10789" xr:uid="{00000000-0005-0000-0000-0000392A0000}"/>
    <cellStyle name="Normal 71 2 3 2 4 3 3" xfId="25888" xr:uid="{00000000-0005-0000-0000-000036650000}"/>
    <cellStyle name="Normal 71 2 3 2 4 5" xfId="20875" xr:uid="{00000000-0005-0000-0000-0000A1510000}"/>
    <cellStyle name="Normal 71 2 3 2 5" xfId="12467" xr:uid="{00000000-0005-0000-0000-0000C7300000}"/>
    <cellStyle name="Normal 71 2 3 2 5 3" xfId="27563" xr:uid="{00000000-0005-0000-0000-0000C16B0000}"/>
    <cellStyle name="Normal 71 2 3 2 6" xfId="7446" xr:uid="{00000000-0005-0000-0000-00002A1D0000}"/>
    <cellStyle name="Normal 71 2 3 2 6 3" xfId="22546" xr:uid="{00000000-0005-0000-0000-000028580000}"/>
    <cellStyle name="Normal 71 2 3 2 8" xfId="17533" xr:uid="{00000000-0005-0000-0000-000093440000}"/>
    <cellStyle name="Normal 71 2 3 3" xfId="2795" xr:uid="{00000000-0005-0000-0000-0000FD0A0000}"/>
    <cellStyle name="Normal 71 2 3 3 2" xfId="4484" xr:uid="{00000000-0005-0000-0000-000097110000}"/>
    <cellStyle name="Normal 71 2 3 3 2 2" xfId="14556" xr:uid="{00000000-0005-0000-0000-0000F0380000}"/>
    <cellStyle name="Normal 71 2 3 3 2 2 3" xfId="29652" xr:uid="{00000000-0005-0000-0000-0000EA730000}"/>
    <cellStyle name="Normal 71 2 3 3 2 3" xfId="9536" xr:uid="{00000000-0005-0000-0000-000054250000}"/>
    <cellStyle name="Normal 71 2 3 3 2 3 3" xfId="24635" xr:uid="{00000000-0005-0000-0000-000051600000}"/>
    <cellStyle name="Normal 71 2 3 3 2 5" xfId="19622" xr:uid="{00000000-0005-0000-0000-0000BC4C0000}"/>
    <cellStyle name="Normal 71 2 3 3 3" xfId="6175" xr:uid="{00000000-0005-0000-0000-000033180000}"/>
    <cellStyle name="Normal 71 2 3 3 3 2" xfId="16227" xr:uid="{00000000-0005-0000-0000-0000773F0000}"/>
    <cellStyle name="Normal 71 2 3 3 3 3" xfId="11207" xr:uid="{00000000-0005-0000-0000-0000DB2B0000}"/>
    <cellStyle name="Normal 71 2 3 3 3 3 3" xfId="26306" xr:uid="{00000000-0005-0000-0000-0000D8660000}"/>
    <cellStyle name="Normal 71 2 3 3 3 5" xfId="21293" xr:uid="{00000000-0005-0000-0000-000043530000}"/>
    <cellStyle name="Normal 71 2 3 3 4" xfId="12885" xr:uid="{00000000-0005-0000-0000-000069320000}"/>
    <cellStyle name="Normal 71 2 3 3 4 3" xfId="27981" xr:uid="{00000000-0005-0000-0000-0000636D0000}"/>
    <cellStyle name="Normal 71 2 3 3 5" xfId="7864" xr:uid="{00000000-0005-0000-0000-0000CC1E0000}"/>
    <cellStyle name="Normal 71 2 3 3 5 3" xfId="22964" xr:uid="{00000000-0005-0000-0000-0000CA590000}"/>
    <cellStyle name="Normal 71 2 3 3 7" xfId="17951" xr:uid="{00000000-0005-0000-0000-000035460000}"/>
    <cellStyle name="Normal 71 2 3 4" xfId="3647" xr:uid="{00000000-0005-0000-0000-0000520E0000}"/>
    <cellStyle name="Normal 71 2 3 4 2" xfId="13720" xr:uid="{00000000-0005-0000-0000-0000AC350000}"/>
    <cellStyle name="Normal 71 2 3 4 2 3" xfId="28816" xr:uid="{00000000-0005-0000-0000-0000A6700000}"/>
    <cellStyle name="Normal 71 2 3 4 3" xfId="8700" xr:uid="{00000000-0005-0000-0000-000010220000}"/>
    <cellStyle name="Normal 71 2 3 4 3 3" xfId="23799" xr:uid="{00000000-0005-0000-0000-00000D5D0000}"/>
    <cellStyle name="Normal 71 2 3 4 5" xfId="18786" xr:uid="{00000000-0005-0000-0000-000078490000}"/>
    <cellStyle name="Normal 71 2 3 5" xfId="5339" xr:uid="{00000000-0005-0000-0000-0000EF140000}"/>
    <cellStyle name="Normal 71 2 3 5 2" xfId="15391" xr:uid="{00000000-0005-0000-0000-0000333C0000}"/>
    <cellStyle name="Normal 71 2 3 5 2 3" xfId="30487" xr:uid="{00000000-0005-0000-0000-00002D770000}"/>
    <cellStyle name="Normal 71 2 3 5 3" xfId="10371" xr:uid="{00000000-0005-0000-0000-000097280000}"/>
    <cellStyle name="Normal 71 2 3 5 3 3" xfId="25470" xr:uid="{00000000-0005-0000-0000-000094630000}"/>
    <cellStyle name="Normal 71 2 3 5 5" xfId="20457" xr:uid="{00000000-0005-0000-0000-0000FF4F0000}"/>
    <cellStyle name="Normal 71 2 3 6" xfId="12049" xr:uid="{00000000-0005-0000-0000-0000252F0000}"/>
    <cellStyle name="Normal 71 2 3 6 3" xfId="27145" xr:uid="{00000000-0005-0000-0000-00001F6A0000}"/>
    <cellStyle name="Normal 71 2 3 7" xfId="7028" xr:uid="{00000000-0005-0000-0000-0000881B0000}"/>
    <cellStyle name="Normal 71 2 3 7 3" xfId="22128" xr:uid="{00000000-0005-0000-0000-000086560000}"/>
    <cellStyle name="Normal 71 2 3 9" xfId="17115" xr:uid="{00000000-0005-0000-0000-0000F1420000}"/>
    <cellStyle name="Normal 71 2 4" xfId="2166" xr:uid="{00000000-0005-0000-0000-000088080000}"/>
    <cellStyle name="Normal 71 2 4 2" xfId="3005" xr:uid="{00000000-0005-0000-0000-0000CF0B0000}"/>
    <cellStyle name="Normal 71 2 4 2 2" xfId="4694" xr:uid="{00000000-0005-0000-0000-000069120000}"/>
    <cellStyle name="Normal 71 2 4 2 2 2" xfId="14766" xr:uid="{00000000-0005-0000-0000-0000C2390000}"/>
    <cellStyle name="Normal 71 2 4 2 2 2 3" xfId="29862" xr:uid="{00000000-0005-0000-0000-0000BC740000}"/>
    <cellStyle name="Normal 71 2 4 2 2 3" xfId="9746" xr:uid="{00000000-0005-0000-0000-000026260000}"/>
    <cellStyle name="Normal 71 2 4 2 2 3 3" xfId="24845" xr:uid="{00000000-0005-0000-0000-000023610000}"/>
    <cellStyle name="Normal 71 2 4 2 2 5" xfId="19832" xr:uid="{00000000-0005-0000-0000-00008E4D0000}"/>
    <cellStyle name="Normal 71 2 4 2 3" xfId="6385" xr:uid="{00000000-0005-0000-0000-000005190000}"/>
    <cellStyle name="Normal 71 2 4 2 3 2" xfId="16437" xr:uid="{00000000-0005-0000-0000-000049400000}"/>
    <cellStyle name="Normal 71 2 4 2 3 3" xfId="11417" xr:uid="{00000000-0005-0000-0000-0000AD2C0000}"/>
    <cellStyle name="Normal 71 2 4 2 3 3 3" xfId="26516" xr:uid="{00000000-0005-0000-0000-0000AA670000}"/>
    <cellStyle name="Normal 71 2 4 2 3 5" xfId="21503" xr:uid="{00000000-0005-0000-0000-000015540000}"/>
    <cellStyle name="Normal 71 2 4 2 4" xfId="13095" xr:uid="{00000000-0005-0000-0000-00003B330000}"/>
    <cellStyle name="Normal 71 2 4 2 4 3" xfId="28191" xr:uid="{00000000-0005-0000-0000-0000356E0000}"/>
    <cellStyle name="Normal 71 2 4 2 5" xfId="8074" xr:uid="{00000000-0005-0000-0000-00009E1F0000}"/>
    <cellStyle name="Normal 71 2 4 2 5 3" xfId="23174" xr:uid="{00000000-0005-0000-0000-00009C5A0000}"/>
    <cellStyle name="Normal 71 2 4 2 7" xfId="18161" xr:uid="{00000000-0005-0000-0000-000007470000}"/>
    <cellStyle name="Normal 71 2 4 3" xfId="3857" xr:uid="{00000000-0005-0000-0000-0000240F0000}"/>
    <cellStyle name="Normal 71 2 4 3 2" xfId="13930" xr:uid="{00000000-0005-0000-0000-00007E360000}"/>
    <cellStyle name="Normal 71 2 4 3 2 3" xfId="29026" xr:uid="{00000000-0005-0000-0000-000078710000}"/>
    <cellStyle name="Normal 71 2 4 3 3" xfId="8910" xr:uid="{00000000-0005-0000-0000-0000E2220000}"/>
    <cellStyle name="Normal 71 2 4 3 3 3" xfId="24009" xr:uid="{00000000-0005-0000-0000-0000DF5D0000}"/>
    <cellStyle name="Normal 71 2 4 3 5" xfId="18996" xr:uid="{00000000-0005-0000-0000-00004A4A0000}"/>
    <cellStyle name="Normal 71 2 4 4" xfId="5549" xr:uid="{00000000-0005-0000-0000-0000C1150000}"/>
    <cellStyle name="Normal 71 2 4 4 2" xfId="15601" xr:uid="{00000000-0005-0000-0000-0000053D0000}"/>
    <cellStyle name="Normal 71 2 4 4 2 3" xfId="30697" xr:uid="{00000000-0005-0000-0000-0000FF770000}"/>
    <cellStyle name="Normal 71 2 4 4 3" xfId="10581" xr:uid="{00000000-0005-0000-0000-000069290000}"/>
    <cellStyle name="Normal 71 2 4 4 3 3" xfId="25680" xr:uid="{00000000-0005-0000-0000-000066640000}"/>
    <cellStyle name="Normal 71 2 4 4 5" xfId="20667" xr:uid="{00000000-0005-0000-0000-0000D1500000}"/>
    <cellStyle name="Normal 71 2 4 5" xfId="12259" xr:uid="{00000000-0005-0000-0000-0000F72F0000}"/>
    <cellStyle name="Normal 71 2 4 5 3" xfId="27355" xr:uid="{00000000-0005-0000-0000-0000F16A0000}"/>
    <cellStyle name="Normal 71 2 4 6" xfId="7238" xr:uid="{00000000-0005-0000-0000-00005A1C0000}"/>
    <cellStyle name="Normal 71 2 4 6 3" xfId="22338" xr:uid="{00000000-0005-0000-0000-000058570000}"/>
    <cellStyle name="Normal 71 2 4 8" xfId="17325" xr:uid="{00000000-0005-0000-0000-0000C3430000}"/>
    <cellStyle name="Normal 71 2 5" xfId="2587" xr:uid="{00000000-0005-0000-0000-00002D0A0000}"/>
    <cellStyle name="Normal 71 2 5 2" xfId="4276" xr:uid="{00000000-0005-0000-0000-0000C7100000}"/>
    <cellStyle name="Normal 71 2 5 2 2" xfId="14348" xr:uid="{00000000-0005-0000-0000-000020380000}"/>
    <cellStyle name="Normal 71 2 5 2 2 3" xfId="29444" xr:uid="{00000000-0005-0000-0000-00001A730000}"/>
    <cellStyle name="Normal 71 2 5 2 3" xfId="9328" xr:uid="{00000000-0005-0000-0000-000084240000}"/>
    <cellStyle name="Normal 71 2 5 2 3 3" xfId="24427" xr:uid="{00000000-0005-0000-0000-0000815F0000}"/>
    <cellStyle name="Normal 71 2 5 2 5" xfId="19414" xr:uid="{00000000-0005-0000-0000-0000EC4B0000}"/>
    <cellStyle name="Normal 71 2 5 3" xfId="5967" xr:uid="{00000000-0005-0000-0000-000063170000}"/>
    <cellStyle name="Normal 71 2 5 3 2" xfId="16019" xr:uid="{00000000-0005-0000-0000-0000A73E0000}"/>
    <cellStyle name="Normal 71 2 5 3 3" xfId="10999" xr:uid="{00000000-0005-0000-0000-00000B2B0000}"/>
    <cellStyle name="Normal 71 2 5 3 3 3" xfId="26098" xr:uid="{00000000-0005-0000-0000-000008660000}"/>
    <cellStyle name="Normal 71 2 5 3 5" xfId="21085" xr:uid="{00000000-0005-0000-0000-000073520000}"/>
    <cellStyle name="Normal 71 2 5 4" xfId="12677" xr:uid="{00000000-0005-0000-0000-000099310000}"/>
    <cellStyle name="Normal 71 2 5 4 3" xfId="27773" xr:uid="{00000000-0005-0000-0000-0000936C0000}"/>
    <cellStyle name="Normal 71 2 5 5" xfId="7656" xr:uid="{00000000-0005-0000-0000-0000FC1D0000}"/>
    <cellStyle name="Normal 71 2 5 5 3" xfId="22756" xr:uid="{00000000-0005-0000-0000-0000FA580000}"/>
    <cellStyle name="Normal 71 2 5 7" xfId="17743" xr:uid="{00000000-0005-0000-0000-000065450000}"/>
    <cellStyle name="Normal 71 2 6" xfId="3439" xr:uid="{00000000-0005-0000-0000-0000820D0000}"/>
    <cellStyle name="Normal 71 2 6 2" xfId="13512" xr:uid="{00000000-0005-0000-0000-0000DC340000}"/>
    <cellStyle name="Normal 71 2 6 2 3" xfId="28608" xr:uid="{00000000-0005-0000-0000-0000D66F0000}"/>
    <cellStyle name="Normal 71 2 6 3" xfId="8492" xr:uid="{00000000-0005-0000-0000-000040210000}"/>
    <cellStyle name="Normal 71 2 6 3 3" xfId="23591" xr:uid="{00000000-0005-0000-0000-00003D5C0000}"/>
    <cellStyle name="Normal 71 2 6 5" xfId="18578" xr:uid="{00000000-0005-0000-0000-0000A8480000}"/>
    <cellStyle name="Normal 71 2 7" xfId="5131" xr:uid="{00000000-0005-0000-0000-00001F140000}"/>
    <cellStyle name="Normal 71 2 7 2" xfId="15183" xr:uid="{00000000-0005-0000-0000-0000633B0000}"/>
    <cellStyle name="Normal 71 2 7 2 3" xfId="30279" xr:uid="{00000000-0005-0000-0000-00005D760000}"/>
    <cellStyle name="Normal 71 2 7 3" xfId="10163" xr:uid="{00000000-0005-0000-0000-0000C7270000}"/>
    <cellStyle name="Normal 71 2 7 3 3" xfId="25262" xr:uid="{00000000-0005-0000-0000-0000C4620000}"/>
    <cellStyle name="Normal 71 2 7 5" xfId="20249" xr:uid="{00000000-0005-0000-0000-00002F4F0000}"/>
    <cellStyle name="Normal 71 2 8" xfId="11841" xr:uid="{00000000-0005-0000-0000-0000552E0000}"/>
    <cellStyle name="Normal 71 2 8 3" xfId="26937" xr:uid="{00000000-0005-0000-0000-00004F690000}"/>
    <cellStyle name="Normal 71 2 9" xfId="6820" xr:uid="{00000000-0005-0000-0000-0000B81A0000}"/>
    <cellStyle name="Normal 71 2 9 3" xfId="21920" xr:uid="{00000000-0005-0000-0000-0000B6550000}"/>
    <cellStyle name="Normal 71 3" xfId="1786" xr:uid="{00000000-0005-0000-0000-00000C070000}"/>
    <cellStyle name="Normal 71 3 10" xfId="16959" xr:uid="{00000000-0005-0000-0000-000055420000}"/>
    <cellStyle name="Normal 71 3 2" xfId="2005" xr:uid="{00000000-0005-0000-0000-0000E7070000}"/>
    <cellStyle name="Normal 71 3 2 2" xfId="2426" xr:uid="{00000000-0005-0000-0000-00008C090000}"/>
    <cellStyle name="Normal 71 3 2 2 2" xfId="3265" xr:uid="{00000000-0005-0000-0000-0000D30C0000}"/>
    <cellStyle name="Normal 71 3 2 2 2 2" xfId="4954" xr:uid="{00000000-0005-0000-0000-00006D130000}"/>
    <cellStyle name="Normal 71 3 2 2 2 2 2" xfId="15026" xr:uid="{00000000-0005-0000-0000-0000C63A0000}"/>
    <cellStyle name="Normal 71 3 2 2 2 2 2 3" xfId="30122" xr:uid="{00000000-0005-0000-0000-0000C0750000}"/>
    <cellStyle name="Normal 71 3 2 2 2 2 3" xfId="10006" xr:uid="{00000000-0005-0000-0000-00002A270000}"/>
    <cellStyle name="Normal 71 3 2 2 2 2 3 3" xfId="25105" xr:uid="{00000000-0005-0000-0000-000027620000}"/>
    <cellStyle name="Normal 71 3 2 2 2 2 5" xfId="20092" xr:uid="{00000000-0005-0000-0000-0000924E0000}"/>
    <cellStyle name="Normal 71 3 2 2 2 3" xfId="6645" xr:uid="{00000000-0005-0000-0000-0000091A0000}"/>
    <cellStyle name="Normal 71 3 2 2 2 3 2" xfId="16697" xr:uid="{00000000-0005-0000-0000-00004D410000}"/>
    <cellStyle name="Normal 71 3 2 2 2 3 3" xfId="11677" xr:uid="{00000000-0005-0000-0000-0000B12D0000}"/>
    <cellStyle name="Normal 71 3 2 2 2 3 3 3" xfId="26776" xr:uid="{00000000-0005-0000-0000-0000AE680000}"/>
    <cellStyle name="Normal 71 3 2 2 2 3 5" xfId="21763" xr:uid="{00000000-0005-0000-0000-000019550000}"/>
    <cellStyle name="Normal 71 3 2 2 2 4" xfId="13355" xr:uid="{00000000-0005-0000-0000-00003F340000}"/>
    <cellStyle name="Normal 71 3 2 2 2 4 3" xfId="28451" xr:uid="{00000000-0005-0000-0000-0000396F0000}"/>
    <cellStyle name="Normal 71 3 2 2 2 5" xfId="8334" xr:uid="{00000000-0005-0000-0000-0000A2200000}"/>
    <cellStyle name="Normal 71 3 2 2 2 5 3" xfId="23434" xr:uid="{00000000-0005-0000-0000-0000A05B0000}"/>
    <cellStyle name="Normal 71 3 2 2 2 7" xfId="18421" xr:uid="{00000000-0005-0000-0000-00000B480000}"/>
    <cellStyle name="Normal 71 3 2 2 3" xfId="4117" xr:uid="{00000000-0005-0000-0000-000028100000}"/>
    <cellStyle name="Normal 71 3 2 2 3 2" xfId="14190" xr:uid="{00000000-0005-0000-0000-000082370000}"/>
    <cellStyle name="Normal 71 3 2 2 3 2 3" xfId="29286" xr:uid="{00000000-0005-0000-0000-00007C720000}"/>
    <cellStyle name="Normal 71 3 2 2 3 3" xfId="9170" xr:uid="{00000000-0005-0000-0000-0000E6230000}"/>
    <cellStyle name="Normal 71 3 2 2 3 3 3" xfId="24269" xr:uid="{00000000-0005-0000-0000-0000E35E0000}"/>
    <cellStyle name="Normal 71 3 2 2 3 5" xfId="19256" xr:uid="{00000000-0005-0000-0000-00004E4B0000}"/>
    <cellStyle name="Normal 71 3 2 2 4" xfId="5809" xr:uid="{00000000-0005-0000-0000-0000C5160000}"/>
    <cellStyle name="Normal 71 3 2 2 4 2" xfId="15861" xr:uid="{00000000-0005-0000-0000-0000093E0000}"/>
    <cellStyle name="Normal 71 3 2 2 4 3" xfId="10841" xr:uid="{00000000-0005-0000-0000-00006D2A0000}"/>
    <cellStyle name="Normal 71 3 2 2 4 3 3" xfId="25940" xr:uid="{00000000-0005-0000-0000-00006A650000}"/>
    <cellStyle name="Normal 71 3 2 2 4 5" xfId="20927" xr:uid="{00000000-0005-0000-0000-0000D5510000}"/>
    <cellStyle name="Normal 71 3 2 2 5" xfId="12519" xr:uid="{00000000-0005-0000-0000-0000FB300000}"/>
    <cellStyle name="Normal 71 3 2 2 5 3" xfId="27615" xr:uid="{00000000-0005-0000-0000-0000F56B0000}"/>
    <cellStyle name="Normal 71 3 2 2 6" xfId="7498" xr:uid="{00000000-0005-0000-0000-00005E1D0000}"/>
    <cellStyle name="Normal 71 3 2 2 6 3" xfId="22598" xr:uid="{00000000-0005-0000-0000-00005C580000}"/>
    <cellStyle name="Normal 71 3 2 2 8" xfId="17585" xr:uid="{00000000-0005-0000-0000-0000C7440000}"/>
    <cellStyle name="Normal 71 3 2 3" xfId="2847" xr:uid="{00000000-0005-0000-0000-0000310B0000}"/>
    <cellStyle name="Normal 71 3 2 3 2" xfId="4536" xr:uid="{00000000-0005-0000-0000-0000CB110000}"/>
    <cellStyle name="Normal 71 3 2 3 2 2" xfId="14608" xr:uid="{00000000-0005-0000-0000-000024390000}"/>
    <cellStyle name="Normal 71 3 2 3 2 2 3" xfId="29704" xr:uid="{00000000-0005-0000-0000-00001E740000}"/>
    <cellStyle name="Normal 71 3 2 3 2 3" xfId="9588" xr:uid="{00000000-0005-0000-0000-000088250000}"/>
    <cellStyle name="Normal 71 3 2 3 2 3 3" xfId="24687" xr:uid="{00000000-0005-0000-0000-000085600000}"/>
    <cellStyle name="Normal 71 3 2 3 2 5" xfId="19674" xr:uid="{00000000-0005-0000-0000-0000F04C0000}"/>
    <cellStyle name="Normal 71 3 2 3 3" xfId="6227" xr:uid="{00000000-0005-0000-0000-000067180000}"/>
    <cellStyle name="Normal 71 3 2 3 3 2" xfId="16279" xr:uid="{00000000-0005-0000-0000-0000AB3F0000}"/>
    <cellStyle name="Normal 71 3 2 3 3 3" xfId="11259" xr:uid="{00000000-0005-0000-0000-00000F2C0000}"/>
    <cellStyle name="Normal 71 3 2 3 3 3 3" xfId="26358" xr:uid="{00000000-0005-0000-0000-00000C670000}"/>
    <cellStyle name="Normal 71 3 2 3 3 5" xfId="21345" xr:uid="{00000000-0005-0000-0000-000077530000}"/>
    <cellStyle name="Normal 71 3 2 3 4" xfId="12937" xr:uid="{00000000-0005-0000-0000-00009D320000}"/>
    <cellStyle name="Normal 71 3 2 3 4 3" xfId="28033" xr:uid="{00000000-0005-0000-0000-0000976D0000}"/>
    <cellStyle name="Normal 71 3 2 3 5" xfId="7916" xr:uid="{00000000-0005-0000-0000-0000001F0000}"/>
    <cellStyle name="Normal 71 3 2 3 5 3" xfId="23016" xr:uid="{00000000-0005-0000-0000-0000FE590000}"/>
    <cellStyle name="Normal 71 3 2 3 7" xfId="18003" xr:uid="{00000000-0005-0000-0000-000069460000}"/>
    <cellStyle name="Normal 71 3 2 4" xfId="3699" xr:uid="{00000000-0005-0000-0000-0000860E0000}"/>
    <cellStyle name="Normal 71 3 2 4 2" xfId="13772" xr:uid="{00000000-0005-0000-0000-0000E0350000}"/>
    <cellStyle name="Normal 71 3 2 4 2 3" xfId="28868" xr:uid="{00000000-0005-0000-0000-0000DA700000}"/>
    <cellStyle name="Normal 71 3 2 4 3" xfId="8752" xr:uid="{00000000-0005-0000-0000-000044220000}"/>
    <cellStyle name="Normal 71 3 2 4 3 3" xfId="23851" xr:uid="{00000000-0005-0000-0000-0000415D0000}"/>
    <cellStyle name="Normal 71 3 2 4 5" xfId="18838" xr:uid="{00000000-0005-0000-0000-0000AC490000}"/>
    <cellStyle name="Normal 71 3 2 5" xfId="5391" xr:uid="{00000000-0005-0000-0000-000023150000}"/>
    <cellStyle name="Normal 71 3 2 5 2" xfId="15443" xr:uid="{00000000-0005-0000-0000-0000673C0000}"/>
    <cellStyle name="Normal 71 3 2 5 2 3" xfId="30539" xr:uid="{00000000-0005-0000-0000-000061770000}"/>
    <cellStyle name="Normal 71 3 2 5 3" xfId="10423" xr:uid="{00000000-0005-0000-0000-0000CB280000}"/>
    <cellStyle name="Normal 71 3 2 5 3 3" xfId="25522" xr:uid="{00000000-0005-0000-0000-0000C8630000}"/>
    <cellStyle name="Normal 71 3 2 5 5" xfId="20509" xr:uid="{00000000-0005-0000-0000-000033500000}"/>
    <cellStyle name="Normal 71 3 2 6" xfId="12101" xr:uid="{00000000-0005-0000-0000-0000592F0000}"/>
    <cellStyle name="Normal 71 3 2 6 3" xfId="27197" xr:uid="{00000000-0005-0000-0000-0000536A0000}"/>
    <cellStyle name="Normal 71 3 2 7" xfId="7080" xr:uid="{00000000-0005-0000-0000-0000BC1B0000}"/>
    <cellStyle name="Normal 71 3 2 7 3" xfId="22180" xr:uid="{00000000-0005-0000-0000-0000BA560000}"/>
    <cellStyle name="Normal 71 3 2 9" xfId="17167" xr:uid="{00000000-0005-0000-0000-000025430000}"/>
    <cellStyle name="Normal 71 3 3" xfId="2218" xr:uid="{00000000-0005-0000-0000-0000BC080000}"/>
    <cellStyle name="Normal 71 3 3 2" xfId="3057" xr:uid="{00000000-0005-0000-0000-0000030C0000}"/>
    <cellStyle name="Normal 71 3 3 2 2" xfId="4746" xr:uid="{00000000-0005-0000-0000-00009D120000}"/>
    <cellStyle name="Normal 71 3 3 2 2 2" xfId="14818" xr:uid="{00000000-0005-0000-0000-0000F6390000}"/>
    <cellStyle name="Normal 71 3 3 2 2 2 3" xfId="29914" xr:uid="{00000000-0005-0000-0000-0000F0740000}"/>
    <cellStyle name="Normal 71 3 3 2 2 3" xfId="9798" xr:uid="{00000000-0005-0000-0000-00005A260000}"/>
    <cellStyle name="Normal 71 3 3 2 2 3 3" xfId="24897" xr:uid="{00000000-0005-0000-0000-000057610000}"/>
    <cellStyle name="Normal 71 3 3 2 2 5" xfId="19884" xr:uid="{00000000-0005-0000-0000-0000C24D0000}"/>
    <cellStyle name="Normal 71 3 3 2 3" xfId="6437" xr:uid="{00000000-0005-0000-0000-000039190000}"/>
    <cellStyle name="Normal 71 3 3 2 3 2" xfId="16489" xr:uid="{00000000-0005-0000-0000-00007D400000}"/>
    <cellStyle name="Normal 71 3 3 2 3 3" xfId="11469" xr:uid="{00000000-0005-0000-0000-0000E12C0000}"/>
    <cellStyle name="Normal 71 3 3 2 3 3 3" xfId="26568" xr:uid="{00000000-0005-0000-0000-0000DE670000}"/>
    <cellStyle name="Normal 71 3 3 2 3 5" xfId="21555" xr:uid="{00000000-0005-0000-0000-000049540000}"/>
    <cellStyle name="Normal 71 3 3 2 4" xfId="13147" xr:uid="{00000000-0005-0000-0000-00006F330000}"/>
    <cellStyle name="Normal 71 3 3 2 4 3" xfId="28243" xr:uid="{00000000-0005-0000-0000-0000696E0000}"/>
    <cellStyle name="Normal 71 3 3 2 5" xfId="8126" xr:uid="{00000000-0005-0000-0000-0000D21F0000}"/>
    <cellStyle name="Normal 71 3 3 2 5 3" xfId="23226" xr:uid="{00000000-0005-0000-0000-0000D05A0000}"/>
    <cellStyle name="Normal 71 3 3 2 7" xfId="18213" xr:uid="{00000000-0005-0000-0000-00003B470000}"/>
    <cellStyle name="Normal 71 3 3 3" xfId="3909" xr:uid="{00000000-0005-0000-0000-0000580F0000}"/>
    <cellStyle name="Normal 71 3 3 3 2" xfId="13982" xr:uid="{00000000-0005-0000-0000-0000B2360000}"/>
    <cellStyle name="Normal 71 3 3 3 2 3" xfId="29078" xr:uid="{00000000-0005-0000-0000-0000AC710000}"/>
    <cellStyle name="Normal 71 3 3 3 3" xfId="8962" xr:uid="{00000000-0005-0000-0000-000016230000}"/>
    <cellStyle name="Normal 71 3 3 3 3 3" xfId="24061" xr:uid="{00000000-0005-0000-0000-0000135E0000}"/>
    <cellStyle name="Normal 71 3 3 3 5" xfId="19048" xr:uid="{00000000-0005-0000-0000-00007E4A0000}"/>
    <cellStyle name="Normal 71 3 3 4" xfId="5601" xr:uid="{00000000-0005-0000-0000-0000F5150000}"/>
    <cellStyle name="Normal 71 3 3 4 2" xfId="15653" xr:uid="{00000000-0005-0000-0000-0000393D0000}"/>
    <cellStyle name="Normal 71 3 3 4 2 3" xfId="30749" xr:uid="{00000000-0005-0000-0000-000033780000}"/>
    <cellStyle name="Normal 71 3 3 4 3" xfId="10633" xr:uid="{00000000-0005-0000-0000-00009D290000}"/>
    <cellStyle name="Normal 71 3 3 4 3 3" xfId="25732" xr:uid="{00000000-0005-0000-0000-00009A640000}"/>
    <cellStyle name="Normal 71 3 3 4 5" xfId="20719" xr:uid="{00000000-0005-0000-0000-000005510000}"/>
    <cellStyle name="Normal 71 3 3 5" xfId="12311" xr:uid="{00000000-0005-0000-0000-00002B300000}"/>
    <cellStyle name="Normal 71 3 3 5 3" xfId="27407" xr:uid="{00000000-0005-0000-0000-0000256B0000}"/>
    <cellStyle name="Normal 71 3 3 6" xfId="7290" xr:uid="{00000000-0005-0000-0000-00008E1C0000}"/>
    <cellStyle name="Normal 71 3 3 6 3" xfId="22390" xr:uid="{00000000-0005-0000-0000-00008C570000}"/>
    <cellStyle name="Normal 71 3 3 8" xfId="17377" xr:uid="{00000000-0005-0000-0000-0000F7430000}"/>
    <cellStyle name="Normal 71 3 4" xfId="2639" xr:uid="{00000000-0005-0000-0000-0000610A0000}"/>
    <cellStyle name="Normal 71 3 4 2" xfId="4328" xr:uid="{00000000-0005-0000-0000-0000FB100000}"/>
    <cellStyle name="Normal 71 3 4 2 2" xfId="14400" xr:uid="{00000000-0005-0000-0000-000054380000}"/>
    <cellStyle name="Normal 71 3 4 2 2 3" xfId="29496" xr:uid="{00000000-0005-0000-0000-00004E730000}"/>
    <cellStyle name="Normal 71 3 4 2 3" xfId="9380" xr:uid="{00000000-0005-0000-0000-0000B8240000}"/>
    <cellStyle name="Normal 71 3 4 2 3 3" xfId="24479" xr:uid="{00000000-0005-0000-0000-0000B55F0000}"/>
    <cellStyle name="Normal 71 3 4 2 5" xfId="19466" xr:uid="{00000000-0005-0000-0000-0000204C0000}"/>
    <cellStyle name="Normal 71 3 4 3" xfId="6019" xr:uid="{00000000-0005-0000-0000-000097170000}"/>
    <cellStyle name="Normal 71 3 4 3 2" xfId="16071" xr:uid="{00000000-0005-0000-0000-0000DB3E0000}"/>
    <cellStyle name="Normal 71 3 4 3 3" xfId="11051" xr:uid="{00000000-0005-0000-0000-00003F2B0000}"/>
    <cellStyle name="Normal 71 3 4 3 3 3" xfId="26150" xr:uid="{00000000-0005-0000-0000-00003C660000}"/>
    <cellStyle name="Normal 71 3 4 3 5" xfId="21137" xr:uid="{00000000-0005-0000-0000-0000A7520000}"/>
    <cellStyle name="Normal 71 3 4 4" xfId="12729" xr:uid="{00000000-0005-0000-0000-0000CD310000}"/>
    <cellStyle name="Normal 71 3 4 4 3" xfId="27825" xr:uid="{00000000-0005-0000-0000-0000C76C0000}"/>
    <cellStyle name="Normal 71 3 4 5" xfId="7708" xr:uid="{00000000-0005-0000-0000-0000301E0000}"/>
    <cellStyle name="Normal 71 3 4 5 3" xfId="22808" xr:uid="{00000000-0005-0000-0000-00002E590000}"/>
    <cellStyle name="Normal 71 3 4 7" xfId="17795" xr:uid="{00000000-0005-0000-0000-000099450000}"/>
    <cellStyle name="Normal 71 3 5" xfId="3491" xr:uid="{00000000-0005-0000-0000-0000B60D0000}"/>
    <cellStyle name="Normal 71 3 5 2" xfId="13564" xr:uid="{00000000-0005-0000-0000-000010350000}"/>
    <cellStyle name="Normal 71 3 5 2 3" xfId="28660" xr:uid="{00000000-0005-0000-0000-00000A700000}"/>
    <cellStyle name="Normal 71 3 5 3" xfId="8544" xr:uid="{00000000-0005-0000-0000-000074210000}"/>
    <cellStyle name="Normal 71 3 5 3 3" xfId="23643" xr:uid="{00000000-0005-0000-0000-0000715C0000}"/>
    <cellStyle name="Normal 71 3 5 5" xfId="18630" xr:uid="{00000000-0005-0000-0000-0000DC480000}"/>
    <cellStyle name="Normal 71 3 6" xfId="5183" xr:uid="{00000000-0005-0000-0000-000053140000}"/>
    <cellStyle name="Normal 71 3 6 2" xfId="15235" xr:uid="{00000000-0005-0000-0000-0000973B0000}"/>
    <cellStyle name="Normal 71 3 6 2 3" xfId="30331" xr:uid="{00000000-0005-0000-0000-000091760000}"/>
    <cellStyle name="Normal 71 3 6 3" xfId="10215" xr:uid="{00000000-0005-0000-0000-0000FB270000}"/>
    <cellStyle name="Normal 71 3 6 3 3" xfId="25314" xr:uid="{00000000-0005-0000-0000-0000F8620000}"/>
    <cellStyle name="Normal 71 3 6 5" xfId="20301" xr:uid="{00000000-0005-0000-0000-0000634F0000}"/>
    <cellStyle name="Normal 71 3 7" xfId="11893" xr:uid="{00000000-0005-0000-0000-0000892E0000}"/>
    <cellStyle name="Normal 71 3 7 3" xfId="26989" xr:uid="{00000000-0005-0000-0000-000083690000}"/>
    <cellStyle name="Normal 71 3 8" xfId="6872" xr:uid="{00000000-0005-0000-0000-0000EC1A0000}"/>
    <cellStyle name="Normal 71 3 8 3" xfId="21972" xr:uid="{00000000-0005-0000-0000-0000EA550000}"/>
    <cellStyle name="Normal 71 4" xfId="1899" xr:uid="{00000000-0005-0000-0000-00007D070000}"/>
    <cellStyle name="Normal 71 4 2" xfId="2322" xr:uid="{00000000-0005-0000-0000-000024090000}"/>
    <cellStyle name="Normal 71 4 2 2" xfId="3161" xr:uid="{00000000-0005-0000-0000-00006B0C0000}"/>
    <cellStyle name="Normal 71 4 2 2 2" xfId="4850" xr:uid="{00000000-0005-0000-0000-000005130000}"/>
    <cellStyle name="Normal 71 4 2 2 2 2" xfId="14922" xr:uid="{00000000-0005-0000-0000-00005E3A0000}"/>
    <cellStyle name="Normal 71 4 2 2 2 2 3" xfId="30018" xr:uid="{00000000-0005-0000-0000-000058750000}"/>
    <cellStyle name="Normal 71 4 2 2 2 3" xfId="9902" xr:uid="{00000000-0005-0000-0000-0000C2260000}"/>
    <cellStyle name="Normal 71 4 2 2 2 3 3" xfId="25001" xr:uid="{00000000-0005-0000-0000-0000BF610000}"/>
    <cellStyle name="Normal 71 4 2 2 2 5" xfId="19988" xr:uid="{00000000-0005-0000-0000-00002A4E0000}"/>
    <cellStyle name="Normal 71 4 2 2 3" xfId="6541" xr:uid="{00000000-0005-0000-0000-0000A1190000}"/>
    <cellStyle name="Normal 71 4 2 2 3 2" xfId="16593" xr:uid="{00000000-0005-0000-0000-0000E5400000}"/>
    <cellStyle name="Normal 71 4 2 2 3 3" xfId="11573" xr:uid="{00000000-0005-0000-0000-0000492D0000}"/>
    <cellStyle name="Normal 71 4 2 2 3 3 3" xfId="26672" xr:uid="{00000000-0005-0000-0000-000046680000}"/>
    <cellStyle name="Normal 71 4 2 2 3 5" xfId="21659" xr:uid="{00000000-0005-0000-0000-0000B1540000}"/>
    <cellStyle name="Normal 71 4 2 2 4" xfId="13251" xr:uid="{00000000-0005-0000-0000-0000D7330000}"/>
    <cellStyle name="Normal 71 4 2 2 4 3" xfId="28347" xr:uid="{00000000-0005-0000-0000-0000D16E0000}"/>
    <cellStyle name="Normal 71 4 2 2 5" xfId="8230" xr:uid="{00000000-0005-0000-0000-00003A200000}"/>
    <cellStyle name="Normal 71 4 2 2 5 3" xfId="23330" xr:uid="{00000000-0005-0000-0000-0000385B0000}"/>
    <cellStyle name="Normal 71 4 2 2 7" xfId="18317" xr:uid="{00000000-0005-0000-0000-0000A3470000}"/>
    <cellStyle name="Normal 71 4 2 3" xfId="4013" xr:uid="{00000000-0005-0000-0000-0000C00F0000}"/>
    <cellStyle name="Normal 71 4 2 3 2" xfId="14086" xr:uid="{00000000-0005-0000-0000-00001A370000}"/>
    <cellStyle name="Normal 71 4 2 3 2 3" xfId="29182" xr:uid="{00000000-0005-0000-0000-000014720000}"/>
    <cellStyle name="Normal 71 4 2 3 3" xfId="9066" xr:uid="{00000000-0005-0000-0000-00007E230000}"/>
    <cellStyle name="Normal 71 4 2 3 3 3" xfId="24165" xr:uid="{00000000-0005-0000-0000-00007B5E0000}"/>
    <cellStyle name="Normal 71 4 2 3 5" xfId="19152" xr:uid="{00000000-0005-0000-0000-0000E64A0000}"/>
    <cellStyle name="Normal 71 4 2 4" xfId="5705" xr:uid="{00000000-0005-0000-0000-00005D160000}"/>
    <cellStyle name="Normal 71 4 2 4 2" xfId="15757" xr:uid="{00000000-0005-0000-0000-0000A13D0000}"/>
    <cellStyle name="Normal 71 4 2 4 2 3" xfId="30853" xr:uid="{00000000-0005-0000-0000-00009B780000}"/>
    <cellStyle name="Normal 71 4 2 4 3" xfId="10737" xr:uid="{00000000-0005-0000-0000-0000052A0000}"/>
    <cellStyle name="Normal 71 4 2 4 3 3" xfId="25836" xr:uid="{00000000-0005-0000-0000-000002650000}"/>
    <cellStyle name="Normal 71 4 2 4 5" xfId="20823" xr:uid="{00000000-0005-0000-0000-00006D510000}"/>
    <cellStyle name="Normal 71 4 2 5" xfId="12415" xr:uid="{00000000-0005-0000-0000-000093300000}"/>
    <cellStyle name="Normal 71 4 2 5 3" xfId="27511" xr:uid="{00000000-0005-0000-0000-00008D6B0000}"/>
    <cellStyle name="Normal 71 4 2 6" xfId="7394" xr:uid="{00000000-0005-0000-0000-0000F61C0000}"/>
    <cellStyle name="Normal 71 4 2 6 3" xfId="22494" xr:uid="{00000000-0005-0000-0000-0000F4570000}"/>
    <cellStyle name="Normal 71 4 2 8" xfId="17481" xr:uid="{00000000-0005-0000-0000-00005F440000}"/>
    <cellStyle name="Normal 71 4 3" xfId="2743" xr:uid="{00000000-0005-0000-0000-0000C90A0000}"/>
    <cellStyle name="Normal 71 4 3 2" xfId="4432" xr:uid="{00000000-0005-0000-0000-000063110000}"/>
    <cellStyle name="Normal 71 4 3 2 2" xfId="14504" xr:uid="{00000000-0005-0000-0000-0000BC380000}"/>
    <cellStyle name="Normal 71 4 3 2 2 3" xfId="29600" xr:uid="{00000000-0005-0000-0000-0000B6730000}"/>
    <cellStyle name="Normal 71 4 3 2 3" xfId="9484" xr:uid="{00000000-0005-0000-0000-000020250000}"/>
    <cellStyle name="Normal 71 4 3 2 3 3" xfId="24583" xr:uid="{00000000-0005-0000-0000-00001D600000}"/>
    <cellStyle name="Normal 71 4 3 2 5" xfId="19570" xr:uid="{00000000-0005-0000-0000-0000884C0000}"/>
    <cellStyle name="Normal 71 4 3 3" xfId="6123" xr:uid="{00000000-0005-0000-0000-0000FF170000}"/>
    <cellStyle name="Normal 71 4 3 3 2" xfId="16175" xr:uid="{00000000-0005-0000-0000-0000433F0000}"/>
    <cellStyle name="Normal 71 4 3 3 3" xfId="11155" xr:uid="{00000000-0005-0000-0000-0000A72B0000}"/>
    <cellStyle name="Normal 71 4 3 3 3 3" xfId="26254" xr:uid="{00000000-0005-0000-0000-0000A4660000}"/>
    <cellStyle name="Normal 71 4 3 3 5" xfId="21241" xr:uid="{00000000-0005-0000-0000-00000F530000}"/>
    <cellStyle name="Normal 71 4 3 4" xfId="12833" xr:uid="{00000000-0005-0000-0000-000035320000}"/>
    <cellStyle name="Normal 71 4 3 4 3" xfId="27929" xr:uid="{00000000-0005-0000-0000-00002F6D0000}"/>
    <cellStyle name="Normal 71 4 3 5" xfId="7812" xr:uid="{00000000-0005-0000-0000-0000981E0000}"/>
    <cellStyle name="Normal 71 4 3 5 3" xfId="22912" xr:uid="{00000000-0005-0000-0000-000096590000}"/>
    <cellStyle name="Normal 71 4 3 7" xfId="17899" xr:uid="{00000000-0005-0000-0000-000001460000}"/>
    <cellStyle name="Normal 71 4 4" xfId="3595" xr:uid="{00000000-0005-0000-0000-00001E0E0000}"/>
    <cellStyle name="Normal 71 4 4 2" xfId="13668" xr:uid="{00000000-0005-0000-0000-000078350000}"/>
    <cellStyle name="Normal 71 4 4 2 3" xfId="28764" xr:uid="{00000000-0005-0000-0000-000072700000}"/>
    <cellStyle name="Normal 71 4 4 3" xfId="8648" xr:uid="{00000000-0005-0000-0000-0000DC210000}"/>
    <cellStyle name="Normal 71 4 4 3 3" xfId="23747" xr:uid="{00000000-0005-0000-0000-0000D95C0000}"/>
    <cellStyle name="Normal 71 4 4 5" xfId="18734" xr:uid="{00000000-0005-0000-0000-000044490000}"/>
    <cellStyle name="Normal 71 4 5" xfId="5287" xr:uid="{00000000-0005-0000-0000-0000BB140000}"/>
    <cellStyle name="Normal 71 4 5 2" xfId="15339" xr:uid="{00000000-0005-0000-0000-0000FF3B0000}"/>
    <cellStyle name="Normal 71 4 5 2 3" xfId="30435" xr:uid="{00000000-0005-0000-0000-0000F9760000}"/>
    <cellStyle name="Normal 71 4 5 3" xfId="10319" xr:uid="{00000000-0005-0000-0000-000063280000}"/>
    <cellStyle name="Normal 71 4 5 3 3" xfId="25418" xr:uid="{00000000-0005-0000-0000-000060630000}"/>
    <cellStyle name="Normal 71 4 5 5" xfId="20405" xr:uid="{00000000-0005-0000-0000-0000CB4F0000}"/>
    <cellStyle name="Normal 71 4 6" xfId="11997" xr:uid="{00000000-0005-0000-0000-0000F12E0000}"/>
    <cellStyle name="Normal 71 4 6 3" xfId="27093" xr:uid="{00000000-0005-0000-0000-0000EB690000}"/>
    <cellStyle name="Normal 71 4 7" xfId="6976" xr:uid="{00000000-0005-0000-0000-0000541B0000}"/>
    <cellStyle name="Normal 71 4 7 3" xfId="22076" xr:uid="{00000000-0005-0000-0000-000052560000}"/>
    <cellStyle name="Normal 71 4 9" xfId="17063" xr:uid="{00000000-0005-0000-0000-0000BD420000}"/>
    <cellStyle name="Normal 71 5" xfId="2112" xr:uid="{00000000-0005-0000-0000-000052080000}"/>
    <cellStyle name="Normal 71 5 2" xfId="2953" xr:uid="{00000000-0005-0000-0000-00009B0B0000}"/>
    <cellStyle name="Normal 71 5 2 2" xfId="4642" xr:uid="{00000000-0005-0000-0000-000035120000}"/>
    <cellStyle name="Normal 71 5 2 2 2" xfId="14714" xr:uid="{00000000-0005-0000-0000-00008E390000}"/>
    <cellStyle name="Normal 71 5 2 2 2 3" xfId="29810" xr:uid="{00000000-0005-0000-0000-000088740000}"/>
    <cellStyle name="Normal 71 5 2 2 3" xfId="9694" xr:uid="{00000000-0005-0000-0000-0000F2250000}"/>
    <cellStyle name="Normal 71 5 2 2 3 3" xfId="24793" xr:uid="{00000000-0005-0000-0000-0000EF600000}"/>
    <cellStyle name="Normal 71 5 2 2 5" xfId="19780" xr:uid="{00000000-0005-0000-0000-00005A4D0000}"/>
    <cellStyle name="Normal 71 5 2 3" xfId="6333" xr:uid="{00000000-0005-0000-0000-0000D1180000}"/>
    <cellStyle name="Normal 71 5 2 3 2" xfId="16385" xr:uid="{00000000-0005-0000-0000-000015400000}"/>
    <cellStyle name="Normal 71 5 2 3 3" xfId="11365" xr:uid="{00000000-0005-0000-0000-0000792C0000}"/>
    <cellStyle name="Normal 71 5 2 3 3 3" xfId="26464" xr:uid="{00000000-0005-0000-0000-000076670000}"/>
    <cellStyle name="Normal 71 5 2 3 5" xfId="21451" xr:uid="{00000000-0005-0000-0000-0000E1530000}"/>
    <cellStyle name="Normal 71 5 2 4" xfId="13043" xr:uid="{00000000-0005-0000-0000-000007330000}"/>
    <cellStyle name="Normal 71 5 2 4 3" xfId="28139" xr:uid="{00000000-0005-0000-0000-0000016E0000}"/>
    <cellStyle name="Normal 71 5 2 5" xfId="8022" xr:uid="{00000000-0005-0000-0000-00006A1F0000}"/>
    <cellStyle name="Normal 71 5 2 5 3" xfId="23122" xr:uid="{00000000-0005-0000-0000-0000685A0000}"/>
    <cellStyle name="Normal 71 5 2 7" xfId="18109" xr:uid="{00000000-0005-0000-0000-0000D3460000}"/>
    <cellStyle name="Normal 71 5 3" xfId="3805" xr:uid="{00000000-0005-0000-0000-0000F00E0000}"/>
    <cellStyle name="Normal 71 5 3 2" xfId="13878" xr:uid="{00000000-0005-0000-0000-00004A360000}"/>
    <cellStyle name="Normal 71 5 3 2 3" xfId="28974" xr:uid="{00000000-0005-0000-0000-000044710000}"/>
    <cellStyle name="Normal 71 5 3 3" xfId="8858" xr:uid="{00000000-0005-0000-0000-0000AE220000}"/>
    <cellStyle name="Normal 71 5 3 3 3" xfId="23957" xr:uid="{00000000-0005-0000-0000-0000AB5D0000}"/>
    <cellStyle name="Normal 71 5 3 5" xfId="18944" xr:uid="{00000000-0005-0000-0000-0000164A0000}"/>
    <cellStyle name="Normal 71 5 4" xfId="5497" xr:uid="{00000000-0005-0000-0000-00008D150000}"/>
    <cellStyle name="Normal 71 5 4 2" xfId="15549" xr:uid="{00000000-0005-0000-0000-0000D13C0000}"/>
    <cellStyle name="Normal 71 5 4 2 3" xfId="30645" xr:uid="{00000000-0005-0000-0000-0000CB770000}"/>
    <cellStyle name="Normal 71 5 4 3" xfId="10529" xr:uid="{00000000-0005-0000-0000-000035290000}"/>
    <cellStyle name="Normal 71 5 4 3 3" xfId="25628" xr:uid="{00000000-0005-0000-0000-000032640000}"/>
    <cellStyle name="Normal 71 5 4 5" xfId="20615" xr:uid="{00000000-0005-0000-0000-00009D500000}"/>
    <cellStyle name="Normal 71 5 5" xfId="12207" xr:uid="{00000000-0005-0000-0000-0000C32F0000}"/>
    <cellStyle name="Normal 71 5 5 3" xfId="27303" xr:uid="{00000000-0005-0000-0000-0000BD6A0000}"/>
    <cellStyle name="Normal 71 5 6" xfId="7186" xr:uid="{00000000-0005-0000-0000-0000261C0000}"/>
    <cellStyle name="Normal 71 5 6 3" xfId="22286" xr:uid="{00000000-0005-0000-0000-000024570000}"/>
    <cellStyle name="Normal 71 5 8" xfId="17273" xr:uid="{00000000-0005-0000-0000-00008F430000}"/>
    <cellStyle name="Normal 71 6" xfId="2533" xr:uid="{00000000-0005-0000-0000-0000F7090000}"/>
    <cellStyle name="Normal 71 6 2" xfId="4224" xr:uid="{00000000-0005-0000-0000-000093100000}"/>
    <cellStyle name="Normal 71 6 2 2" xfId="14296" xr:uid="{00000000-0005-0000-0000-0000EC370000}"/>
    <cellStyle name="Normal 71 6 2 2 3" xfId="29392" xr:uid="{00000000-0005-0000-0000-0000E6720000}"/>
    <cellStyle name="Normal 71 6 2 3" xfId="9276" xr:uid="{00000000-0005-0000-0000-000050240000}"/>
    <cellStyle name="Normal 71 6 2 3 3" xfId="24375" xr:uid="{00000000-0005-0000-0000-00004D5F0000}"/>
    <cellStyle name="Normal 71 6 2 5" xfId="19362" xr:uid="{00000000-0005-0000-0000-0000B84B0000}"/>
    <cellStyle name="Normal 71 6 3" xfId="5915" xr:uid="{00000000-0005-0000-0000-00002F170000}"/>
    <cellStyle name="Normal 71 6 3 2" xfId="15967" xr:uid="{00000000-0005-0000-0000-0000733E0000}"/>
    <cellStyle name="Normal 71 6 3 3" xfId="10947" xr:uid="{00000000-0005-0000-0000-0000D72A0000}"/>
    <cellStyle name="Normal 71 6 3 3 3" xfId="26046" xr:uid="{00000000-0005-0000-0000-0000D4650000}"/>
    <cellStyle name="Normal 71 6 3 5" xfId="21033" xr:uid="{00000000-0005-0000-0000-00003F520000}"/>
    <cellStyle name="Normal 71 6 4" xfId="12625" xr:uid="{00000000-0005-0000-0000-000065310000}"/>
    <cellStyle name="Normal 71 6 4 3" xfId="27721" xr:uid="{00000000-0005-0000-0000-00005F6C0000}"/>
    <cellStyle name="Normal 71 6 5" xfId="7604" xr:uid="{00000000-0005-0000-0000-0000C81D0000}"/>
    <cellStyle name="Normal 71 6 5 3" xfId="22704" xr:uid="{00000000-0005-0000-0000-0000C6580000}"/>
    <cellStyle name="Normal 71 6 7" xfId="17691" xr:uid="{00000000-0005-0000-0000-000031450000}"/>
    <cellStyle name="Normal 71 7" xfId="3384" xr:uid="{00000000-0005-0000-0000-00004B0D0000}"/>
    <cellStyle name="Normal 71 7 2" xfId="13460" xr:uid="{00000000-0005-0000-0000-0000A8340000}"/>
    <cellStyle name="Normal 71 7 2 3" xfId="28556" xr:uid="{00000000-0005-0000-0000-0000A26F0000}"/>
    <cellStyle name="Normal 71 7 3" xfId="8440" xr:uid="{00000000-0005-0000-0000-00000C210000}"/>
    <cellStyle name="Normal 71 7 3 3" xfId="23539" xr:uid="{00000000-0005-0000-0000-0000095C0000}"/>
    <cellStyle name="Normal 71 7 5" xfId="18526" xr:uid="{00000000-0005-0000-0000-000074480000}"/>
    <cellStyle name="Normal 71 8" xfId="5077" xr:uid="{00000000-0005-0000-0000-0000E9130000}"/>
    <cellStyle name="Normal 71 8 2" xfId="15131" xr:uid="{00000000-0005-0000-0000-00002F3B0000}"/>
    <cellStyle name="Normal 71 8 2 3" xfId="30227" xr:uid="{00000000-0005-0000-0000-000029760000}"/>
    <cellStyle name="Normal 71 8 3" xfId="10111" xr:uid="{00000000-0005-0000-0000-000093270000}"/>
    <cellStyle name="Normal 71 8 3 3" xfId="25210" xr:uid="{00000000-0005-0000-0000-000090620000}"/>
    <cellStyle name="Normal 71 8 5" xfId="20197" xr:uid="{00000000-0005-0000-0000-0000FB4E0000}"/>
    <cellStyle name="Normal 71 9" xfId="11787" xr:uid="{00000000-0005-0000-0000-00001F2E0000}"/>
    <cellStyle name="Normal 71 9 3" xfId="26885" xr:uid="{00000000-0005-0000-0000-00001B690000}"/>
    <cellStyle name="Normal 72" xfId="1473" xr:uid="{00000000-0005-0000-0000-0000D2050000}"/>
    <cellStyle name="Normal 72 10" xfId="6767" xr:uid="{00000000-0005-0000-0000-0000831A0000}"/>
    <cellStyle name="Normal 72 10 3" xfId="21869" xr:uid="{00000000-0005-0000-0000-000083550000}"/>
    <cellStyle name="Normal 72 12" xfId="16854" xr:uid="{00000000-0005-0000-0000-0000EC410000}"/>
    <cellStyle name="Normal 72 2" xfId="1733" xr:uid="{00000000-0005-0000-0000-0000D7060000}"/>
    <cellStyle name="Normal 72 2 11" xfId="16908" xr:uid="{00000000-0005-0000-0000-000022420000}"/>
    <cellStyle name="Normal 72 2 2" xfId="1841" xr:uid="{00000000-0005-0000-0000-000043070000}"/>
    <cellStyle name="Normal 72 2 2 10" xfId="17012" xr:uid="{00000000-0005-0000-0000-00008A420000}"/>
    <cellStyle name="Normal 72 2 2 2" xfId="2058" xr:uid="{00000000-0005-0000-0000-00001C080000}"/>
    <cellStyle name="Normal 72 2 2 2 2" xfId="2479" xr:uid="{00000000-0005-0000-0000-0000C1090000}"/>
    <cellStyle name="Normal 72 2 2 2 2 2" xfId="3318" xr:uid="{00000000-0005-0000-0000-0000080D0000}"/>
    <cellStyle name="Normal 72 2 2 2 2 2 2" xfId="5007" xr:uid="{00000000-0005-0000-0000-0000A2130000}"/>
    <cellStyle name="Normal 72 2 2 2 2 2 2 2" xfId="15079" xr:uid="{00000000-0005-0000-0000-0000FB3A0000}"/>
    <cellStyle name="Normal 72 2 2 2 2 2 2 2 3" xfId="30175" xr:uid="{00000000-0005-0000-0000-0000F5750000}"/>
    <cellStyle name="Normal 72 2 2 2 2 2 2 3" xfId="10059" xr:uid="{00000000-0005-0000-0000-00005F270000}"/>
    <cellStyle name="Normal 72 2 2 2 2 2 2 3 3" xfId="25158" xr:uid="{00000000-0005-0000-0000-00005C620000}"/>
    <cellStyle name="Normal 72 2 2 2 2 2 2 5" xfId="20145" xr:uid="{00000000-0005-0000-0000-0000C74E0000}"/>
    <cellStyle name="Normal 72 2 2 2 2 2 3" xfId="6698" xr:uid="{00000000-0005-0000-0000-00003E1A0000}"/>
    <cellStyle name="Normal 72 2 2 2 2 2 3 2" xfId="16750" xr:uid="{00000000-0005-0000-0000-000082410000}"/>
    <cellStyle name="Normal 72 2 2 2 2 2 3 3" xfId="11730" xr:uid="{00000000-0005-0000-0000-0000E62D0000}"/>
    <cellStyle name="Normal 72 2 2 2 2 2 3 3 3" xfId="26829" xr:uid="{00000000-0005-0000-0000-0000E3680000}"/>
    <cellStyle name="Normal 72 2 2 2 2 2 3 5" xfId="21816" xr:uid="{00000000-0005-0000-0000-00004E550000}"/>
    <cellStyle name="Normal 72 2 2 2 2 2 4" xfId="13408" xr:uid="{00000000-0005-0000-0000-000074340000}"/>
    <cellStyle name="Normal 72 2 2 2 2 2 4 3" xfId="28504" xr:uid="{00000000-0005-0000-0000-00006E6F0000}"/>
    <cellStyle name="Normal 72 2 2 2 2 2 5" xfId="8387" xr:uid="{00000000-0005-0000-0000-0000D7200000}"/>
    <cellStyle name="Normal 72 2 2 2 2 2 5 3" xfId="23487" xr:uid="{00000000-0005-0000-0000-0000D55B0000}"/>
    <cellStyle name="Normal 72 2 2 2 2 2 7" xfId="18474" xr:uid="{00000000-0005-0000-0000-000040480000}"/>
    <cellStyle name="Normal 72 2 2 2 2 3" xfId="4170" xr:uid="{00000000-0005-0000-0000-00005D100000}"/>
    <cellStyle name="Normal 72 2 2 2 2 3 2" xfId="14243" xr:uid="{00000000-0005-0000-0000-0000B7370000}"/>
    <cellStyle name="Normal 72 2 2 2 2 3 2 3" xfId="29339" xr:uid="{00000000-0005-0000-0000-0000B1720000}"/>
    <cellStyle name="Normal 72 2 2 2 2 3 3" xfId="9223" xr:uid="{00000000-0005-0000-0000-00001B240000}"/>
    <cellStyle name="Normal 72 2 2 2 2 3 3 3" xfId="24322" xr:uid="{00000000-0005-0000-0000-0000185F0000}"/>
    <cellStyle name="Normal 72 2 2 2 2 3 5" xfId="19309" xr:uid="{00000000-0005-0000-0000-0000834B0000}"/>
    <cellStyle name="Normal 72 2 2 2 2 4" xfId="5862" xr:uid="{00000000-0005-0000-0000-0000FA160000}"/>
    <cellStyle name="Normal 72 2 2 2 2 4 2" xfId="15914" xr:uid="{00000000-0005-0000-0000-00003E3E0000}"/>
    <cellStyle name="Normal 72 2 2 2 2 4 3" xfId="10894" xr:uid="{00000000-0005-0000-0000-0000A22A0000}"/>
    <cellStyle name="Normal 72 2 2 2 2 4 3 3" xfId="25993" xr:uid="{00000000-0005-0000-0000-00009F650000}"/>
    <cellStyle name="Normal 72 2 2 2 2 4 5" xfId="20980" xr:uid="{00000000-0005-0000-0000-00000A520000}"/>
    <cellStyle name="Normal 72 2 2 2 2 5" xfId="12572" xr:uid="{00000000-0005-0000-0000-000030310000}"/>
    <cellStyle name="Normal 72 2 2 2 2 5 3" xfId="27668" xr:uid="{00000000-0005-0000-0000-00002A6C0000}"/>
    <cellStyle name="Normal 72 2 2 2 2 6" xfId="7551" xr:uid="{00000000-0005-0000-0000-0000931D0000}"/>
    <cellStyle name="Normal 72 2 2 2 2 6 3" xfId="22651" xr:uid="{00000000-0005-0000-0000-000091580000}"/>
    <cellStyle name="Normal 72 2 2 2 2 8" xfId="17638" xr:uid="{00000000-0005-0000-0000-0000FC440000}"/>
    <cellStyle name="Normal 72 2 2 2 3" xfId="2900" xr:uid="{00000000-0005-0000-0000-0000660B0000}"/>
    <cellStyle name="Normal 72 2 2 2 3 2" xfId="4589" xr:uid="{00000000-0005-0000-0000-000000120000}"/>
    <cellStyle name="Normal 72 2 2 2 3 2 2" xfId="14661" xr:uid="{00000000-0005-0000-0000-000059390000}"/>
    <cellStyle name="Normal 72 2 2 2 3 2 2 3" xfId="29757" xr:uid="{00000000-0005-0000-0000-000053740000}"/>
    <cellStyle name="Normal 72 2 2 2 3 2 3" xfId="9641" xr:uid="{00000000-0005-0000-0000-0000BD250000}"/>
    <cellStyle name="Normal 72 2 2 2 3 2 3 3" xfId="24740" xr:uid="{00000000-0005-0000-0000-0000BA600000}"/>
    <cellStyle name="Normal 72 2 2 2 3 2 5" xfId="19727" xr:uid="{00000000-0005-0000-0000-0000254D0000}"/>
    <cellStyle name="Normal 72 2 2 2 3 3" xfId="6280" xr:uid="{00000000-0005-0000-0000-00009C180000}"/>
    <cellStyle name="Normal 72 2 2 2 3 3 2" xfId="16332" xr:uid="{00000000-0005-0000-0000-0000E03F0000}"/>
    <cellStyle name="Normal 72 2 2 2 3 3 3" xfId="11312" xr:uid="{00000000-0005-0000-0000-0000442C0000}"/>
    <cellStyle name="Normal 72 2 2 2 3 3 3 3" xfId="26411" xr:uid="{00000000-0005-0000-0000-000041670000}"/>
    <cellStyle name="Normal 72 2 2 2 3 3 5" xfId="21398" xr:uid="{00000000-0005-0000-0000-0000AC530000}"/>
    <cellStyle name="Normal 72 2 2 2 3 4" xfId="12990" xr:uid="{00000000-0005-0000-0000-0000D2320000}"/>
    <cellStyle name="Normal 72 2 2 2 3 4 3" xfId="28086" xr:uid="{00000000-0005-0000-0000-0000CC6D0000}"/>
    <cellStyle name="Normal 72 2 2 2 3 5" xfId="7969" xr:uid="{00000000-0005-0000-0000-0000351F0000}"/>
    <cellStyle name="Normal 72 2 2 2 3 5 3" xfId="23069" xr:uid="{00000000-0005-0000-0000-0000335A0000}"/>
    <cellStyle name="Normal 72 2 2 2 3 7" xfId="18056" xr:uid="{00000000-0005-0000-0000-00009E460000}"/>
    <cellStyle name="Normal 72 2 2 2 4" xfId="3752" xr:uid="{00000000-0005-0000-0000-0000BB0E0000}"/>
    <cellStyle name="Normal 72 2 2 2 4 2" xfId="13825" xr:uid="{00000000-0005-0000-0000-000015360000}"/>
    <cellStyle name="Normal 72 2 2 2 4 2 3" xfId="28921" xr:uid="{00000000-0005-0000-0000-00000F710000}"/>
    <cellStyle name="Normal 72 2 2 2 4 3" xfId="8805" xr:uid="{00000000-0005-0000-0000-000079220000}"/>
    <cellStyle name="Normal 72 2 2 2 4 3 3" xfId="23904" xr:uid="{00000000-0005-0000-0000-0000765D0000}"/>
    <cellStyle name="Normal 72 2 2 2 4 5" xfId="18891" xr:uid="{00000000-0005-0000-0000-0000E1490000}"/>
    <cellStyle name="Normal 72 2 2 2 5" xfId="5444" xr:uid="{00000000-0005-0000-0000-000058150000}"/>
    <cellStyle name="Normal 72 2 2 2 5 2" xfId="15496" xr:uid="{00000000-0005-0000-0000-00009C3C0000}"/>
    <cellStyle name="Normal 72 2 2 2 5 2 3" xfId="30592" xr:uid="{00000000-0005-0000-0000-000096770000}"/>
    <cellStyle name="Normal 72 2 2 2 5 3" xfId="10476" xr:uid="{00000000-0005-0000-0000-000000290000}"/>
    <cellStyle name="Normal 72 2 2 2 5 3 3" xfId="25575" xr:uid="{00000000-0005-0000-0000-0000FD630000}"/>
    <cellStyle name="Normal 72 2 2 2 5 5" xfId="20562" xr:uid="{00000000-0005-0000-0000-000068500000}"/>
    <cellStyle name="Normal 72 2 2 2 6" xfId="12154" xr:uid="{00000000-0005-0000-0000-00008E2F0000}"/>
    <cellStyle name="Normal 72 2 2 2 6 3" xfId="27250" xr:uid="{00000000-0005-0000-0000-0000886A0000}"/>
    <cellStyle name="Normal 72 2 2 2 7" xfId="7133" xr:uid="{00000000-0005-0000-0000-0000F11B0000}"/>
    <cellStyle name="Normal 72 2 2 2 7 3" xfId="22233" xr:uid="{00000000-0005-0000-0000-0000EF560000}"/>
    <cellStyle name="Normal 72 2 2 2 9" xfId="17220" xr:uid="{00000000-0005-0000-0000-00005A430000}"/>
    <cellStyle name="Normal 72 2 2 3" xfId="2271" xr:uid="{00000000-0005-0000-0000-0000F1080000}"/>
    <cellStyle name="Normal 72 2 2 3 2" xfId="3110" xr:uid="{00000000-0005-0000-0000-0000380C0000}"/>
    <cellStyle name="Normal 72 2 2 3 2 2" xfId="4799" xr:uid="{00000000-0005-0000-0000-0000D2120000}"/>
    <cellStyle name="Normal 72 2 2 3 2 2 2" xfId="14871" xr:uid="{00000000-0005-0000-0000-00002B3A0000}"/>
    <cellStyle name="Normal 72 2 2 3 2 2 2 3" xfId="29967" xr:uid="{00000000-0005-0000-0000-000025750000}"/>
    <cellStyle name="Normal 72 2 2 3 2 2 3" xfId="9851" xr:uid="{00000000-0005-0000-0000-00008F260000}"/>
    <cellStyle name="Normal 72 2 2 3 2 2 3 3" xfId="24950" xr:uid="{00000000-0005-0000-0000-00008C610000}"/>
    <cellStyle name="Normal 72 2 2 3 2 2 5" xfId="19937" xr:uid="{00000000-0005-0000-0000-0000F74D0000}"/>
    <cellStyle name="Normal 72 2 2 3 2 3" xfId="6490" xr:uid="{00000000-0005-0000-0000-00006E190000}"/>
    <cellStyle name="Normal 72 2 2 3 2 3 2" xfId="16542" xr:uid="{00000000-0005-0000-0000-0000B2400000}"/>
    <cellStyle name="Normal 72 2 2 3 2 3 3" xfId="11522" xr:uid="{00000000-0005-0000-0000-0000162D0000}"/>
    <cellStyle name="Normal 72 2 2 3 2 3 3 3" xfId="26621" xr:uid="{00000000-0005-0000-0000-000013680000}"/>
    <cellStyle name="Normal 72 2 2 3 2 3 5" xfId="21608" xr:uid="{00000000-0005-0000-0000-00007E540000}"/>
    <cellStyle name="Normal 72 2 2 3 2 4" xfId="13200" xr:uid="{00000000-0005-0000-0000-0000A4330000}"/>
    <cellStyle name="Normal 72 2 2 3 2 4 3" xfId="28296" xr:uid="{00000000-0005-0000-0000-00009E6E0000}"/>
    <cellStyle name="Normal 72 2 2 3 2 5" xfId="8179" xr:uid="{00000000-0005-0000-0000-000007200000}"/>
    <cellStyle name="Normal 72 2 2 3 2 5 3" xfId="23279" xr:uid="{00000000-0005-0000-0000-0000055B0000}"/>
    <cellStyle name="Normal 72 2 2 3 2 7" xfId="18266" xr:uid="{00000000-0005-0000-0000-000070470000}"/>
    <cellStyle name="Normal 72 2 2 3 3" xfId="3962" xr:uid="{00000000-0005-0000-0000-00008D0F0000}"/>
    <cellStyle name="Normal 72 2 2 3 3 2" xfId="14035" xr:uid="{00000000-0005-0000-0000-0000E7360000}"/>
    <cellStyle name="Normal 72 2 2 3 3 2 3" xfId="29131" xr:uid="{00000000-0005-0000-0000-0000E1710000}"/>
    <cellStyle name="Normal 72 2 2 3 3 3" xfId="9015" xr:uid="{00000000-0005-0000-0000-00004B230000}"/>
    <cellStyle name="Normal 72 2 2 3 3 3 3" xfId="24114" xr:uid="{00000000-0005-0000-0000-0000485E0000}"/>
    <cellStyle name="Normal 72 2 2 3 3 5" xfId="19101" xr:uid="{00000000-0005-0000-0000-0000B34A0000}"/>
    <cellStyle name="Normal 72 2 2 3 4" xfId="5654" xr:uid="{00000000-0005-0000-0000-00002A160000}"/>
    <cellStyle name="Normal 72 2 2 3 4 2" xfId="15706" xr:uid="{00000000-0005-0000-0000-00006E3D0000}"/>
    <cellStyle name="Normal 72 2 2 3 4 2 3" xfId="30802" xr:uid="{00000000-0005-0000-0000-000068780000}"/>
    <cellStyle name="Normal 72 2 2 3 4 3" xfId="10686" xr:uid="{00000000-0005-0000-0000-0000D2290000}"/>
    <cellStyle name="Normal 72 2 2 3 4 3 3" xfId="25785" xr:uid="{00000000-0005-0000-0000-0000CF640000}"/>
    <cellStyle name="Normal 72 2 2 3 4 5" xfId="20772" xr:uid="{00000000-0005-0000-0000-00003A510000}"/>
    <cellStyle name="Normal 72 2 2 3 5" xfId="12364" xr:uid="{00000000-0005-0000-0000-000060300000}"/>
    <cellStyle name="Normal 72 2 2 3 5 3" xfId="27460" xr:uid="{00000000-0005-0000-0000-00005A6B0000}"/>
    <cellStyle name="Normal 72 2 2 3 6" xfId="7343" xr:uid="{00000000-0005-0000-0000-0000C31C0000}"/>
    <cellStyle name="Normal 72 2 2 3 6 3" xfId="22443" xr:uid="{00000000-0005-0000-0000-0000C1570000}"/>
    <cellStyle name="Normal 72 2 2 3 8" xfId="17430" xr:uid="{00000000-0005-0000-0000-00002C440000}"/>
    <cellStyle name="Normal 72 2 2 4" xfId="2692" xr:uid="{00000000-0005-0000-0000-0000960A0000}"/>
    <cellStyle name="Normal 72 2 2 4 2" xfId="4381" xr:uid="{00000000-0005-0000-0000-000030110000}"/>
    <cellStyle name="Normal 72 2 2 4 2 2" xfId="14453" xr:uid="{00000000-0005-0000-0000-000089380000}"/>
    <cellStyle name="Normal 72 2 2 4 2 2 3" xfId="29549" xr:uid="{00000000-0005-0000-0000-000083730000}"/>
    <cellStyle name="Normal 72 2 2 4 2 3" xfId="9433" xr:uid="{00000000-0005-0000-0000-0000ED240000}"/>
    <cellStyle name="Normal 72 2 2 4 2 3 3" xfId="24532" xr:uid="{00000000-0005-0000-0000-0000EA5F0000}"/>
    <cellStyle name="Normal 72 2 2 4 2 5" xfId="19519" xr:uid="{00000000-0005-0000-0000-0000554C0000}"/>
    <cellStyle name="Normal 72 2 2 4 3" xfId="6072" xr:uid="{00000000-0005-0000-0000-0000CC170000}"/>
    <cellStyle name="Normal 72 2 2 4 3 2" xfId="16124" xr:uid="{00000000-0005-0000-0000-0000103F0000}"/>
    <cellStyle name="Normal 72 2 2 4 3 3" xfId="11104" xr:uid="{00000000-0005-0000-0000-0000742B0000}"/>
    <cellStyle name="Normal 72 2 2 4 3 3 3" xfId="26203" xr:uid="{00000000-0005-0000-0000-000071660000}"/>
    <cellStyle name="Normal 72 2 2 4 3 5" xfId="21190" xr:uid="{00000000-0005-0000-0000-0000DC520000}"/>
    <cellStyle name="Normal 72 2 2 4 4" xfId="12782" xr:uid="{00000000-0005-0000-0000-000002320000}"/>
    <cellStyle name="Normal 72 2 2 4 4 3" xfId="27878" xr:uid="{00000000-0005-0000-0000-0000FC6C0000}"/>
    <cellStyle name="Normal 72 2 2 4 5" xfId="7761" xr:uid="{00000000-0005-0000-0000-0000651E0000}"/>
    <cellStyle name="Normal 72 2 2 4 5 3" xfId="22861" xr:uid="{00000000-0005-0000-0000-000063590000}"/>
    <cellStyle name="Normal 72 2 2 4 7" xfId="17848" xr:uid="{00000000-0005-0000-0000-0000CE450000}"/>
    <cellStyle name="Normal 72 2 2 5" xfId="3544" xr:uid="{00000000-0005-0000-0000-0000EB0D0000}"/>
    <cellStyle name="Normal 72 2 2 5 2" xfId="13617" xr:uid="{00000000-0005-0000-0000-000045350000}"/>
    <cellStyle name="Normal 72 2 2 5 2 3" xfId="28713" xr:uid="{00000000-0005-0000-0000-00003F700000}"/>
    <cellStyle name="Normal 72 2 2 5 3" xfId="8597" xr:uid="{00000000-0005-0000-0000-0000A9210000}"/>
    <cellStyle name="Normal 72 2 2 5 3 3" xfId="23696" xr:uid="{00000000-0005-0000-0000-0000A65C0000}"/>
    <cellStyle name="Normal 72 2 2 5 5" xfId="18683" xr:uid="{00000000-0005-0000-0000-000011490000}"/>
    <cellStyle name="Normal 72 2 2 6" xfId="5236" xr:uid="{00000000-0005-0000-0000-000088140000}"/>
    <cellStyle name="Normal 72 2 2 6 2" xfId="15288" xr:uid="{00000000-0005-0000-0000-0000CC3B0000}"/>
    <cellStyle name="Normal 72 2 2 6 2 3" xfId="30384" xr:uid="{00000000-0005-0000-0000-0000C6760000}"/>
    <cellStyle name="Normal 72 2 2 6 3" xfId="10268" xr:uid="{00000000-0005-0000-0000-000030280000}"/>
    <cellStyle name="Normal 72 2 2 6 3 3" xfId="25367" xr:uid="{00000000-0005-0000-0000-00002D630000}"/>
    <cellStyle name="Normal 72 2 2 6 5" xfId="20354" xr:uid="{00000000-0005-0000-0000-0000984F0000}"/>
    <cellStyle name="Normal 72 2 2 7" xfId="11946" xr:uid="{00000000-0005-0000-0000-0000BE2E0000}"/>
    <cellStyle name="Normal 72 2 2 7 3" xfId="27042" xr:uid="{00000000-0005-0000-0000-0000B8690000}"/>
    <cellStyle name="Normal 72 2 2 8" xfId="6925" xr:uid="{00000000-0005-0000-0000-0000211B0000}"/>
    <cellStyle name="Normal 72 2 2 8 3" xfId="22025" xr:uid="{00000000-0005-0000-0000-00001F560000}"/>
    <cellStyle name="Normal 72 2 3" xfId="1954" xr:uid="{00000000-0005-0000-0000-0000B4070000}"/>
    <cellStyle name="Normal 72 2 3 2" xfId="2375" xr:uid="{00000000-0005-0000-0000-000059090000}"/>
    <cellStyle name="Normal 72 2 3 2 2" xfId="3214" xr:uid="{00000000-0005-0000-0000-0000A00C0000}"/>
    <cellStyle name="Normal 72 2 3 2 2 2" xfId="4903" xr:uid="{00000000-0005-0000-0000-00003A130000}"/>
    <cellStyle name="Normal 72 2 3 2 2 2 2" xfId="14975" xr:uid="{00000000-0005-0000-0000-0000933A0000}"/>
    <cellStyle name="Normal 72 2 3 2 2 2 2 3" xfId="30071" xr:uid="{00000000-0005-0000-0000-00008D750000}"/>
    <cellStyle name="Normal 72 2 3 2 2 2 3" xfId="9955" xr:uid="{00000000-0005-0000-0000-0000F7260000}"/>
    <cellStyle name="Normal 72 2 3 2 2 2 3 3" xfId="25054" xr:uid="{00000000-0005-0000-0000-0000F4610000}"/>
    <cellStyle name="Normal 72 2 3 2 2 2 5" xfId="20041" xr:uid="{00000000-0005-0000-0000-00005F4E0000}"/>
    <cellStyle name="Normal 72 2 3 2 2 3" xfId="6594" xr:uid="{00000000-0005-0000-0000-0000D6190000}"/>
    <cellStyle name="Normal 72 2 3 2 2 3 2" xfId="16646" xr:uid="{00000000-0005-0000-0000-00001A410000}"/>
    <cellStyle name="Normal 72 2 3 2 2 3 3" xfId="11626" xr:uid="{00000000-0005-0000-0000-00007E2D0000}"/>
    <cellStyle name="Normal 72 2 3 2 2 3 3 3" xfId="26725" xr:uid="{00000000-0005-0000-0000-00007B680000}"/>
    <cellStyle name="Normal 72 2 3 2 2 3 5" xfId="21712" xr:uid="{00000000-0005-0000-0000-0000E6540000}"/>
    <cellStyle name="Normal 72 2 3 2 2 4" xfId="13304" xr:uid="{00000000-0005-0000-0000-00000C340000}"/>
    <cellStyle name="Normal 72 2 3 2 2 4 3" xfId="28400" xr:uid="{00000000-0005-0000-0000-0000066F0000}"/>
    <cellStyle name="Normal 72 2 3 2 2 5" xfId="8283" xr:uid="{00000000-0005-0000-0000-00006F200000}"/>
    <cellStyle name="Normal 72 2 3 2 2 5 3" xfId="23383" xr:uid="{00000000-0005-0000-0000-00006D5B0000}"/>
    <cellStyle name="Normal 72 2 3 2 2 7" xfId="18370" xr:uid="{00000000-0005-0000-0000-0000D8470000}"/>
    <cellStyle name="Normal 72 2 3 2 3" xfId="4066" xr:uid="{00000000-0005-0000-0000-0000F50F0000}"/>
    <cellStyle name="Normal 72 2 3 2 3 2" xfId="14139" xr:uid="{00000000-0005-0000-0000-00004F370000}"/>
    <cellStyle name="Normal 72 2 3 2 3 2 3" xfId="29235" xr:uid="{00000000-0005-0000-0000-000049720000}"/>
    <cellStyle name="Normal 72 2 3 2 3 3" xfId="9119" xr:uid="{00000000-0005-0000-0000-0000B3230000}"/>
    <cellStyle name="Normal 72 2 3 2 3 3 3" xfId="24218" xr:uid="{00000000-0005-0000-0000-0000B05E0000}"/>
    <cellStyle name="Normal 72 2 3 2 3 5" xfId="19205" xr:uid="{00000000-0005-0000-0000-00001B4B0000}"/>
    <cellStyle name="Normal 72 2 3 2 4" xfId="5758" xr:uid="{00000000-0005-0000-0000-000092160000}"/>
    <cellStyle name="Normal 72 2 3 2 4 2" xfId="15810" xr:uid="{00000000-0005-0000-0000-0000D63D0000}"/>
    <cellStyle name="Normal 72 2 3 2 4 2 3" xfId="30906" xr:uid="{00000000-0005-0000-0000-0000D0780000}"/>
    <cellStyle name="Normal 72 2 3 2 4 3" xfId="10790" xr:uid="{00000000-0005-0000-0000-00003A2A0000}"/>
    <cellStyle name="Normal 72 2 3 2 4 3 3" xfId="25889" xr:uid="{00000000-0005-0000-0000-000037650000}"/>
    <cellStyle name="Normal 72 2 3 2 4 5" xfId="20876" xr:uid="{00000000-0005-0000-0000-0000A2510000}"/>
    <cellStyle name="Normal 72 2 3 2 5" xfId="12468" xr:uid="{00000000-0005-0000-0000-0000C8300000}"/>
    <cellStyle name="Normal 72 2 3 2 5 3" xfId="27564" xr:uid="{00000000-0005-0000-0000-0000C26B0000}"/>
    <cellStyle name="Normal 72 2 3 2 6" xfId="7447" xr:uid="{00000000-0005-0000-0000-00002B1D0000}"/>
    <cellStyle name="Normal 72 2 3 2 6 3" xfId="22547" xr:uid="{00000000-0005-0000-0000-000029580000}"/>
    <cellStyle name="Normal 72 2 3 2 8" xfId="17534" xr:uid="{00000000-0005-0000-0000-000094440000}"/>
    <cellStyle name="Normal 72 2 3 3" xfId="2796" xr:uid="{00000000-0005-0000-0000-0000FE0A0000}"/>
    <cellStyle name="Normal 72 2 3 3 2" xfId="4485" xr:uid="{00000000-0005-0000-0000-000098110000}"/>
    <cellStyle name="Normal 72 2 3 3 2 2" xfId="14557" xr:uid="{00000000-0005-0000-0000-0000F1380000}"/>
    <cellStyle name="Normal 72 2 3 3 2 2 3" xfId="29653" xr:uid="{00000000-0005-0000-0000-0000EB730000}"/>
    <cellStyle name="Normal 72 2 3 3 2 3" xfId="9537" xr:uid="{00000000-0005-0000-0000-000055250000}"/>
    <cellStyle name="Normal 72 2 3 3 2 3 3" xfId="24636" xr:uid="{00000000-0005-0000-0000-000052600000}"/>
    <cellStyle name="Normal 72 2 3 3 2 5" xfId="19623" xr:uid="{00000000-0005-0000-0000-0000BD4C0000}"/>
    <cellStyle name="Normal 72 2 3 3 3" xfId="6176" xr:uid="{00000000-0005-0000-0000-000034180000}"/>
    <cellStyle name="Normal 72 2 3 3 3 2" xfId="16228" xr:uid="{00000000-0005-0000-0000-0000783F0000}"/>
    <cellStyle name="Normal 72 2 3 3 3 3" xfId="11208" xr:uid="{00000000-0005-0000-0000-0000DC2B0000}"/>
    <cellStyle name="Normal 72 2 3 3 3 3 3" xfId="26307" xr:uid="{00000000-0005-0000-0000-0000D9660000}"/>
    <cellStyle name="Normal 72 2 3 3 3 5" xfId="21294" xr:uid="{00000000-0005-0000-0000-000044530000}"/>
    <cellStyle name="Normal 72 2 3 3 4" xfId="12886" xr:uid="{00000000-0005-0000-0000-00006A320000}"/>
    <cellStyle name="Normal 72 2 3 3 4 3" xfId="27982" xr:uid="{00000000-0005-0000-0000-0000646D0000}"/>
    <cellStyle name="Normal 72 2 3 3 5" xfId="7865" xr:uid="{00000000-0005-0000-0000-0000CD1E0000}"/>
    <cellStyle name="Normal 72 2 3 3 5 3" xfId="22965" xr:uid="{00000000-0005-0000-0000-0000CB590000}"/>
    <cellStyle name="Normal 72 2 3 3 7" xfId="17952" xr:uid="{00000000-0005-0000-0000-000036460000}"/>
    <cellStyle name="Normal 72 2 3 4" xfId="3648" xr:uid="{00000000-0005-0000-0000-0000530E0000}"/>
    <cellStyle name="Normal 72 2 3 4 2" xfId="13721" xr:uid="{00000000-0005-0000-0000-0000AD350000}"/>
    <cellStyle name="Normal 72 2 3 4 2 3" xfId="28817" xr:uid="{00000000-0005-0000-0000-0000A7700000}"/>
    <cellStyle name="Normal 72 2 3 4 3" xfId="8701" xr:uid="{00000000-0005-0000-0000-000011220000}"/>
    <cellStyle name="Normal 72 2 3 4 3 3" xfId="23800" xr:uid="{00000000-0005-0000-0000-00000E5D0000}"/>
    <cellStyle name="Normal 72 2 3 4 5" xfId="18787" xr:uid="{00000000-0005-0000-0000-000079490000}"/>
    <cellStyle name="Normal 72 2 3 5" xfId="5340" xr:uid="{00000000-0005-0000-0000-0000F0140000}"/>
    <cellStyle name="Normal 72 2 3 5 2" xfId="15392" xr:uid="{00000000-0005-0000-0000-0000343C0000}"/>
    <cellStyle name="Normal 72 2 3 5 2 3" xfId="30488" xr:uid="{00000000-0005-0000-0000-00002E770000}"/>
    <cellStyle name="Normal 72 2 3 5 3" xfId="10372" xr:uid="{00000000-0005-0000-0000-000098280000}"/>
    <cellStyle name="Normal 72 2 3 5 3 3" xfId="25471" xr:uid="{00000000-0005-0000-0000-000095630000}"/>
    <cellStyle name="Normal 72 2 3 5 5" xfId="20458" xr:uid="{00000000-0005-0000-0000-000000500000}"/>
    <cellStyle name="Normal 72 2 3 6" xfId="12050" xr:uid="{00000000-0005-0000-0000-0000262F0000}"/>
    <cellStyle name="Normal 72 2 3 6 3" xfId="27146" xr:uid="{00000000-0005-0000-0000-0000206A0000}"/>
    <cellStyle name="Normal 72 2 3 7" xfId="7029" xr:uid="{00000000-0005-0000-0000-0000891B0000}"/>
    <cellStyle name="Normal 72 2 3 7 3" xfId="22129" xr:uid="{00000000-0005-0000-0000-000087560000}"/>
    <cellStyle name="Normal 72 2 3 9" xfId="17116" xr:uid="{00000000-0005-0000-0000-0000F2420000}"/>
    <cellStyle name="Normal 72 2 4" xfId="2167" xr:uid="{00000000-0005-0000-0000-000089080000}"/>
    <cellStyle name="Normal 72 2 4 2" xfId="3006" xr:uid="{00000000-0005-0000-0000-0000D00B0000}"/>
    <cellStyle name="Normal 72 2 4 2 2" xfId="4695" xr:uid="{00000000-0005-0000-0000-00006A120000}"/>
    <cellStyle name="Normal 72 2 4 2 2 2" xfId="14767" xr:uid="{00000000-0005-0000-0000-0000C3390000}"/>
    <cellStyle name="Normal 72 2 4 2 2 2 3" xfId="29863" xr:uid="{00000000-0005-0000-0000-0000BD740000}"/>
    <cellStyle name="Normal 72 2 4 2 2 3" xfId="9747" xr:uid="{00000000-0005-0000-0000-000027260000}"/>
    <cellStyle name="Normal 72 2 4 2 2 3 3" xfId="24846" xr:uid="{00000000-0005-0000-0000-000024610000}"/>
    <cellStyle name="Normal 72 2 4 2 2 5" xfId="19833" xr:uid="{00000000-0005-0000-0000-00008F4D0000}"/>
    <cellStyle name="Normal 72 2 4 2 3" xfId="6386" xr:uid="{00000000-0005-0000-0000-000006190000}"/>
    <cellStyle name="Normal 72 2 4 2 3 2" xfId="16438" xr:uid="{00000000-0005-0000-0000-00004A400000}"/>
    <cellStyle name="Normal 72 2 4 2 3 3" xfId="11418" xr:uid="{00000000-0005-0000-0000-0000AE2C0000}"/>
    <cellStyle name="Normal 72 2 4 2 3 3 3" xfId="26517" xr:uid="{00000000-0005-0000-0000-0000AB670000}"/>
    <cellStyle name="Normal 72 2 4 2 3 5" xfId="21504" xr:uid="{00000000-0005-0000-0000-000016540000}"/>
    <cellStyle name="Normal 72 2 4 2 4" xfId="13096" xr:uid="{00000000-0005-0000-0000-00003C330000}"/>
    <cellStyle name="Normal 72 2 4 2 4 3" xfId="28192" xr:uid="{00000000-0005-0000-0000-0000366E0000}"/>
    <cellStyle name="Normal 72 2 4 2 5" xfId="8075" xr:uid="{00000000-0005-0000-0000-00009F1F0000}"/>
    <cellStyle name="Normal 72 2 4 2 5 3" xfId="23175" xr:uid="{00000000-0005-0000-0000-00009D5A0000}"/>
    <cellStyle name="Normal 72 2 4 2 7" xfId="18162" xr:uid="{00000000-0005-0000-0000-000008470000}"/>
    <cellStyle name="Normal 72 2 4 3" xfId="3858" xr:uid="{00000000-0005-0000-0000-0000250F0000}"/>
    <cellStyle name="Normal 72 2 4 3 2" xfId="13931" xr:uid="{00000000-0005-0000-0000-00007F360000}"/>
    <cellStyle name="Normal 72 2 4 3 2 3" xfId="29027" xr:uid="{00000000-0005-0000-0000-000079710000}"/>
    <cellStyle name="Normal 72 2 4 3 3" xfId="8911" xr:uid="{00000000-0005-0000-0000-0000E3220000}"/>
    <cellStyle name="Normal 72 2 4 3 3 3" xfId="24010" xr:uid="{00000000-0005-0000-0000-0000E05D0000}"/>
    <cellStyle name="Normal 72 2 4 3 5" xfId="18997" xr:uid="{00000000-0005-0000-0000-00004B4A0000}"/>
    <cellStyle name="Normal 72 2 4 4" xfId="5550" xr:uid="{00000000-0005-0000-0000-0000C2150000}"/>
    <cellStyle name="Normal 72 2 4 4 2" xfId="15602" xr:uid="{00000000-0005-0000-0000-0000063D0000}"/>
    <cellStyle name="Normal 72 2 4 4 2 3" xfId="30698" xr:uid="{00000000-0005-0000-0000-000000780000}"/>
    <cellStyle name="Normal 72 2 4 4 3" xfId="10582" xr:uid="{00000000-0005-0000-0000-00006A290000}"/>
    <cellStyle name="Normal 72 2 4 4 3 3" xfId="25681" xr:uid="{00000000-0005-0000-0000-000067640000}"/>
    <cellStyle name="Normal 72 2 4 4 5" xfId="20668" xr:uid="{00000000-0005-0000-0000-0000D2500000}"/>
    <cellStyle name="Normal 72 2 4 5" xfId="12260" xr:uid="{00000000-0005-0000-0000-0000F82F0000}"/>
    <cellStyle name="Normal 72 2 4 5 3" xfId="27356" xr:uid="{00000000-0005-0000-0000-0000F26A0000}"/>
    <cellStyle name="Normal 72 2 4 6" xfId="7239" xr:uid="{00000000-0005-0000-0000-00005B1C0000}"/>
    <cellStyle name="Normal 72 2 4 6 3" xfId="22339" xr:uid="{00000000-0005-0000-0000-000059570000}"/>
    <cellStyle name="Normal 72 2 4 8" xfId="17326" xr:uid="{00000000-0005-0000-0000-0000C4430000}"/>
    <cellStyle name="Normal 72 2 5" xfId="2588" xr:uid="{00000000-0005-0000-0000-00002E0A0000}"/>
    <cellStyle name="Normal 72 2 5 2" xfId="4277" xr:uid="{00000000-0005-0000-0000-0000C8100000}"/>
    <cellStyle name="Normal 72 2 5 2 2" xfId="14349" xr:uid="{00000000-0005-0000-0000-000021380000}"/>
    <cellStyle name="Normal 72 2 5 2 2 3" xfId="29445" xr:uid="{00000000-0005-0000-0000-00001B730000}"/>
    <cellStyle name="Normal 72 2 5 2 3" xfId="9329" xr:uid="{00000000-0005-0000-0000-000085240000}"/>
    <cellStyle name="Normal 72 2 5 2 3 3" xfId="24428" xr:uid="{00000000-0005-0000-0000-0000825F0000}"/>
    <cellStyle name="Normal 72 2 5 2 5" xfId="19415" xr:uid="{00000000-0005-0000-0000-0000ED4B0000}"/>
    <cellStyle name="Normal 72 2 5 3" xfId="5968" xr:uid="{00000000-0005-0000-0000-000064170000}"/>
    <cellStyle name="Normal 72 2 5 3 2" xfId="16020" xr:uid="{00000000-0005-0000-0000-0000A83E0000}"/>
    <cellStyle name="Normal 72 2 5 3 3" xfId="11000" xr:uid="{00000000-0005-0000-0000-00000C2B0000}"/>
    <cellStyle name="Normal 72 2 5 3 3 3" xfId="26099" xr:uid="{00000000-0005-0000-0000-000009660000}"/>
    <cellStyle name="Normal 72 2 5 3 5" xfId="21086" xr:uid="{00000000-0005-0000-0000-000074520000}"/>
    <cellStyle name="Normal 72 2 5 4" xfId="12678" xr:uid="{00000000-0005-0000-0000-00009A310000}"/>
    <cellStyle name="Normal 72 2 5 4 3" xfId="27774" xr:uid="{00000000-0005-0000-0000-0000946C0000}"/>
    <cellStyle name="Normal 72 2 5 5" xfId="7657" xr:uid="{00000000-0005-0000-0000-0000FD1D0000}"/>
    <cellStyle name="Normal 72 2 5 5 3" xfId="22757" xr:uid="{00000000-0005-0000-0000-0000FB580000}"/>
    <cellStyle name="Normal 72 2 5 7" xfId="17744" xr:uid="{00000000-0005-0000-0000-000066450000}"/>
    <cellStyle name="Normal 72 2 6" xfId="3440" xr:uid="{00000000-0005-0000-0000-0000830D0000}"/>
    <cellStyle name="Normal 72 2 6 2" xfId="13513" xr:uid="{00000000-0005-0000-0000-0000DD340000}"/>
    <cellStyle name="Normal 72 2 6 2 3" xfId="28609" xr:uid="{00000000-0005-0000-0000-0000D76F0000}"/>
    <cellStyle name="Normal 72 2 6 3" xfId="8493" xr:uid="{00000000-0005-0000-0000-000041210000}"/>
    <cellStyle name="Normal 72 2 6 3 3" xfId="23592" xr:uid="{00000000-0005-0000-0000-00003E5C0000}"/>
    <cellStyle name="Normal 72 2 6 5" xfId="18579" xr:uid="{00000000-0005-0000-0000-0000A9480000}"/>
    <cellStyle name="Normal 72 2 7" xfId="5132" xr:uid="{00000000-0005-0000-0000-000020140000}"/>
    <cellStyle name="Normal 72 2 7 2" xfId="15184" xr:uid="{00000000-0005-0000-0000-0000643B0000}"/>
    <cellStyle name="Normal 72 2 7 2 3" xfId="30280" xr:uid="{00000000-0005-0000-0000-00005E760000}"/>
    <cellStyle name="Normal 72 2 7 3" xfId="10164" xr:uid="{00000000-0005-0000-0000-0000C8270000}"/>
    <cellStyle name="Normal 72 2 7 3 3" xfId="25263" xr:uid="{00000000-0005-0000-0000-0000C5620000}"/>
    <cellStyle name="Normal 72 2 7 5" xfId="20250" xr:uid="{00000000-0005-0000-0000-0000304F0000}"/>
    <cellStyle name="Normal 72 2 8" xfId="11842" xr:uid="{00000000-0005-0000-0000-0000562E0000}"/>
    <cellStyle name="Normal 72 2 8 3" xfId="26938" xr:uid="{00000000-0005-0000-0000-000050690000}"/>
    <cellStyle name="Normal 72 2 9" xfId="6821" xr:uid="{00000000-0005-0000-0000-0000B91A0000}"/>
    <cellStyle name="Normal 72 2 9 3" xfId="21921" xr:uid="{00000000-0005-0000-0000-0000B7550000}"/>
    <cellStyle name="Normal 72 3" xfId="1787" xr:uid="{00000000-0005-0000-0000-00000D070000}"/>
    <cellStyle name="Normal 72 3 10" xfId="16960" xr:uid="{00000000-0005-0000-0000-000056420000}"/>
    <cellStyle name="Normal 72 3 2" xfId="2006" xr:uid="{00000000-0005-0000-0000-0000E8070000}"/>
    <cellStyle name="Normal 72 3 2 2" xfId="2427" xr:uid="{00000000-0005-0000-0000-00008D090000}"/>
    <cellStyle name="Normal 72 3 2 2 2" xfId="3266" xr:uid="{00000000-0005-0000-0000-0000D40C0000}"/>
    <cellStyle name="Normal 72 3 2 2 2 2" xfId="4955" xr:uid="{00000000-0005-0000-0000-00006E130000}"/>
    <cellStyle name="Normal 72 3 2 2 2 2 2" xfId="15027" xr:uid="{00000000-0005-0000-0000-0000C73A0000}"/>
    <cellStyle name="Normal 72 3 2 2 2 2 2 3" xfId="30123" xr:uid="{00000000-0005-0000-0000-0000C1750000}"/>
    <cellStyle name="Normal 72 3 2 2 2 2 3" xfId="10007" xr:uid="{00000000-0005-0000-0000-00002B270000}"/>
    <cellStyle name="Normal 72 3 2 2 2 2 3 3" xfId="25106" xr:uid="{00000000-0005-0000-0000-000028620000}"/>
    <cellStyle name="Normal 72 3 2 2 2 2 5" xfId="20093" xr:uid="{00000000-0005-0000-0000-0000934E0000}"/>
    <cellStyle name="Normal 72 3 2 2 2 3" xfId="6646" xr:uid="{00000000-0005-0000-0000-00000A1A0000}"/>
    <cellStyle name="Normal 72 3 2 2 2 3 2" xfId="16698" xr:uid="{00000000-0005-0000-0000-00004E410000}"/>
    <cellStyle name="Normal 72 3 2 2 2 3 3" xfId="11678" xr:uid="{00000000-0005-0000-0000-0000B22D0000}"/>
    <cellStyle name="Normal 72 3 2 2 2 3 3 3" xfId="26777" xr:uid="{00000000-0005-0000-0000-0000AF680000}"/>
    <cellStyle name="Normal 72 3 2 2 2 3 5" xfId="21764" xr:uid="{00000000-0005-0000-0000-00001A550000}"/>
    <cellStyle name="Normal 72 3 2 2 2 4" xfId="13356" xr:uid="{00000000-0005-0000-0000-000040340000}"/>
    <cellStyle name="Normal 72 3 2 2 2 4 3" xfId="28452" xr:uid="{00000000-0005-0000-0000-00003A6F0000}"/>
    <cellStyle name="Normal 72 3 2 2 2 5" xfId="8335" xr:uid="{00000000-0005-0000-0000-0000A3200000}"/>
    <cellStyle name="Normal 72 3 2 2 2 5 3" xfId="23435" xr:uid="{00000000-0005-0000-0000-0000A15B0000}"/>
    <cellStyle name="Normal 72 3 2 2 2 7" xfId="18422" xr:uid="{00000000-0005-0000-0000-00000C480000}"/>
    <cellStyle name="Normal 72 3 2 2 3" xfId="4118" xr:uid="{00000000-0005-0000-0000-000029100000}"/>
    <cellStyle name="Normal 72 3 2 2 3 2" xfId="14191" xr:uid="{00000000-0005-0000-0000-000083370000}"/>
    <cellStyle name="Normal 72 3 2 2 3 2 3" xfId="29287" xr:uid="{00000000-0005-0000-0000-00007D720000}"/>
    <cellStyle name="Normal 72 3 2 2 3 3" xfId="9171" xr:uid="{00000000-0005-0000-0000-0000E7230000}"/>
    <cellStyle name="Normal 72 3 2 2 3 3 3" xfId="24270" xr:uid="{00000000-0005-0000-0000-0000E45E0000}"/>
    <cellStyle name="Normal 72 3 2 2 3 5" xfId="19257" xr:uid="{00000000-0005-0000-0000-00004F4B0000}"/>
    <cellStyle name="Normal 72 3 2 2 4" xfId="5810" xr:uid="{00000000-0005-0000-0000-0000C6160000}"/>
    <cellStyle name="Normal 72 3 2 2 4 2" xfId="15862" xr:uid="{00000000-0005-0000-0000-00000A3E0000}"/>
    <cellStyle name="Normal 72 3 2 2 4 3" xfId="10842" xr:uid="{00000000-0005-0000-0000-00006E2A0000}"/>
    <cellStyle name="Normal 72 3 2 2 4 3 3" xfId="25941" xr:uid="{00000000-0005-0000-0000-00006B650000}"/>
    <cellStyle name="Normal 72 3 2 2 4 5" xfId="20928" xr:uid="{00000000-0005-0000-0000-0000D6510000}"/>
    <cellStyle name="Normal 72 3 2 2 5" xfId="12520" xr:uid="{00000000-0005-0000-0000-0000FC300000}"/>
    <cellStyle name="Normal 72 3 2 2 5 3" xfId="27616" xr:uid="{00000000-0005-0000-0000-0000F66B0000}"/>
    <cellStyle name="Normal 72 3 2 2 6" xfId="7499" xr:uid="{00000000-0005-0000-0000-00005F1D0000}"/>
    <cellStyle name="Normal 72 3 2 2 6 3" xfId="22599" xr:uid="{00000000-0005-0000-0000-00005D580000}"/>
    <cellStyle name="Normal 72 3 2 2 8" xfId="17586" xr:uid="{00000000-0005-0000-0000-0000C8440000}"/>
    <cellStyle name="Normal 72 3 2 3" xfId="2848" xr:uid="{00000000-0005-0000-0000-0000320B0000}"/>
    <cellStyle name="Normal 72 3 2 3 2" xfId="4537" xr:uid="{00000000-0005-0000-0000-0000CC110000}"/>
    <cellStyle name="Normal 72 3 2 3 2 2" xfId="14609" xr:uid="{00000000-0005-0000-0000-000025390000}"/>
    <cellStyle name="Normal 72 3 2 3 2 2 3" xfId="29705" xr:uid="{00000000-0005-0000-0000-00001F740000}"/>
    <cellStyle name="Normal 72 3 2 3 2 3" xfId="9589" xr:uid="{00000000-0005-0000-0000-000089250000}"/>
    <cellStyle name="Normal 72 3 2 3 2 3 3" xfId="24688" xr:uid="{00000000-0005-0000-0000-000086600000}"/>
    <cellStyle name="Normal 72 3 2 3 2 5" xfId="19675" xr:uid="{00000000-0005-0000-0000-0000F14C0000}"/>
    <cellStyle name="Normal 72 3 2 3 3" xfId="6228" xr:uid="{00000000-0005-0000-0000-000068180000}"/>
    <cellStyle name="Normal 72 3 2 3 3 2" xfId="16280" xr:uid="{00000000-0005-0000-0000-0000AC3F0000}"/>
    <cellStyle name="Normal 72 3 2 3 3 3" xfId="11260" xr:uid="{00000000-0005-0000-0000-0000102C0000}"/>
    <cellStyle name="Normal 72 3 2 3 3 3 3" xfId="26359" xr:uid="{00000000-0005-0000-0000-00000D670000}"/>
    <cellStyle name="Normal 72 3 2 3 3 5" xfId="21346" xr:uid="{00000000-0005-0000-0000-000078530000}"/>
    <cellStyle name="Normal 72 3 2 3 4" xfId="12938" xr:uid="{00000000-0005-0000-0000-00009E320000}"/>
    <cellStyle name="Normal 72 3 2 3 4 3" xfId="28034" xr:uid="{00000000-0005-0000-0000-0000986D0000}"/>
    <cellStyle name="Normal 72 3 2 3 5" xfId="7917" xr:uid="{00000000-0005-0000-0000-0000011F0000}"/>
    <cellStyle name="Normal 72 3 2 3 5 3" xfId="23017" xr:uid="{00000000-0005-0000-0000-0000FF590000}"/>
    <cellStyle name="Normal 72 3 2 3 7" xfId="18004" xr:uid="{00000000-0005-0000-0000-00006A460000}"/>
    <cellStyle name="Normal 72 3 2 4" xfId="3700" xr:uid="{00000000-0005-0000-0000-0000870E0000}"/>
    <cellStyle name="Normal 72 3 2 4 2" xfId="13773" xr:uid="{00000000-0005-0000-0000-0000E1350000}"/>
    <cellStyle name="Normal 72 3 2 4 2 3" xfId="28869" xr:uid="{00000000-0005-0000-0000-0000DB700000}"/>
    <cellStyle name="Normal 72 3 2 4 3" xfId="8753" xr:uid="{00000000-0005-0000-0000-000045220000}"/>
    <cellStyle name="Normal 72 3 2 4 3 3" xfId="23852" xr:uid="{00000000-0005-0000-0000-0000425D0000}"/>
    <cellStyle name="Normal 72 3 2 4 5" xfId="18839" xr:uid="{00000000-0005-0000-0000-0000AD490000}"/>
    <cellStyle name="Normal 72 3 2 5" xfId="5392" xr:uid="{00000000-0005-0000-0000-000024150000}"/>
    <cellStyle name="Normal 72 3 2 5 2" xfId="15444" xr:uid="{00000000-0005-0000-0000-0000683C0000}"/>
    <cellStyle name="Normal 72 3 2 5 2 3" xfId="30540" xr:uid="{00000000-0005-0000-0000-000062770000}"/>
    <cellStyle name="Normal 72 3 2 5 3" xfId="10424" xr:uid="{00000000-0005-0000-0000-0000CC280000}"/>
    <cellStyle name="Normal 72 3 2 5 3 3" xfId="25523" xr:uid="{00000000-0005-0000-0000-0000C9630000}"/>
    <cellStyle name="Normal 72 3 2 5 5" xfId="20510" xr:uid="{00000000-0005-0000-0000-000034500000}"/>
    <cellStyle name="Normal 72 3 2 6" xfId="12102" xr:uid="{00000000-0005-0000-0000-00005A2F0000}"/>
    <cellStyle name="Normal 72 3 2 6 3" xfId="27198" xr:uid="{00000000-0005-0000-0000-0000546A0000}"/>
    <cellStyle name="Normal 72 3 2 7" xfId="7081" xr:uid="{00000000-0005-0000-0000-0000BD1B0000}"/>
    <cellStyle name="Normal 72 3 2 7 3" xfId="22181" xr:uid="{00000000-0005-0000-0000-0000BB560000}"/>
    <cellStyle name="Normal 72 3 2 9" xfId="17168" xr:uid="{00000000-0005-0000-0000-000026430000}"/>
    <cellStyle name="Normal 72 3 3" xfId="2219" xr:uid="{00000000-0005-0000-0000-0000BD080000}"/>
    <cellStyle name="Normal 72 3 3 2" xfId="3058" xr:uid="{00000000-0005-0000-0000-0000040C0000}"/>
    <cellStyle name="Normal 72 3 3 2 2" xfId="4747" xr:uid="{00000000-0005-0000-0000-00009E120000}"/>
    <cellStyle name="Normal 72 3 3 2 2 2" xfId="14819" xr:uid="{00000000-0005-0000-0000-0000F7390000}"/>
    <cellStyle name="Normal 72 3 3 2 2 2 3" xfId="29915" xr:uid="{00000000-0005-0000-0000-0000F1740000}"/>
    <cellStyle name="Normal 72 3 3 2 2 3" xfId="9799" xr:uid="{00000000-0005-0000-0000-00005B260000}"/>
    <cellStyle name="Normal 72 3 3 2 2 3 3" xfId="24898" xr:uid="{00000000-0005-0000-0000-000058610000}"/>
    <cellStyle name="Normal 72 3 3 2 2 5" xfId="19885" xr:uid="{00000000-0005-0000-0000-0000C34D0000}"/>
    <cellStyle name="Normal 72 3 3 2 3" xfId="6438" xr:uid="{00000000-0005-0000-0000-00003A190000}"/>
    <cellStyle name="Normal 72 3 3 2 3 2" xfId="16490" xr:uid="{00000000-0005-0000-0000-00007E400000}"/>
    <cellStyle name="Normal 72 3 3 2 3 3" xfId="11470" xr:uid="{00000000-0005-0000-0000-0000E22C0000}"/>
    <cellStyle name="Normal 72 3 3 2 3 3 3" xfId="26569" xr:uid="{00000000-0005-0000-0000-0000DF670000}"/>
    <cellStyle name="Normal 72 3 3 2 3 5" xfId="21556" xr:uid="{00000000-0005-0000-0000-00004A540000}"/>
    <cellStyle name="Normal 72 3 3 2 4" xfId="13148" xr:uid="{00000000-0005-0000-0000-000070330000}"/>
    <cellStyle name="Normal 72 3 3 2 4 3" xfId="28244" xr:uid="{00000000-0005-0000-0000-00006A6E0000}"/>
    <cellStyle name="Normal 72 3 3 2 5" xfId="8127" xr:uid="{00000000-0005-0000-0000-0000D31F0000}"/>
    <cellStyle name="Normal 72 3 3 2 5 3" xfId="23227" xr:uid="{00000000-0005-0000-0000-0000D15A0000}"/>
    <cellStyle name="Normal 72 3 3 2 7" xfId="18214" xr:uid="{00000000-0005-0000-0000-00003C470000}"/>
    <cellStyle name="Normal 72 3 3 3" xfId="3910" xr:uid="{00000000-0005-0000-0000-0000590F0000}"/>
    <cellStyle name="Normal 72 3 3 3 2" xfId="13983" xr:uid="{00000000-0005-0000-0000-0000B3360000}"/>
    <cellStyle name="Normal 72 3 3 3 2 3" xfId="29079" xr:uid="{00000000-0005-0000-0000-0000AD710000}"/>
    <cellStyle name="Normal 72 3 3 3 3" xfId="8963" xr:uid="{00000000-0005-0000-0000-000017230000}"/>
    <cellStyle name="Normal 72 3 3 3 3 3" xfId="24062" xr:uid="{00000000-0005-0000-0000-0000145E0000}"/>
    <cellStyle name="Normal 72 3 3 3 5" xfId="19049" xr:uid="{00000000-0005-0000-0000-00007F4A0000}"/>
    <cellStyle name="Normal 72 3 3 4" xfId="5602" xr:uid="{00000000-0005-0000-0000-0000F6150000}"/>
    <cellStyle name="Normal 72 3 3 4 2" xfId="15654" xr:uid="{00000000-0005-0000-0000-00003A3D0000}"/>
    <cellStyle name="Normal 72 3 3 4 2 3" xfId="30750" xr:uid="{00000000-0005-0000-0000-000034780000}"/>
    <cellStyle name="Normal 72 3 3 4 3" xfId="10634" xr:uid="{00000000-0005-0000-0000-00009E290000}"/>
    <cellStyle name="Normal 72 3 3 4 3 3" xfId="25733" xr:uid="{00000000-0005-0000-0000-00009B640000}"/>
    <cellStyle name="Normal 72 3 3 4 5" xfId="20720" xr:uid="{00000000-0005-0000-0000-000006510000}"/>
    <cellStyle name="Normal 72 3 3 5" xfId="12312" xr:uid="{00000000-0005-0000-0000-00002C300000}"/>
    <cellStyle name="Normal 72 3 3 5 3" xfId="27408" xr:uid="{00000000-0005-0000-0000-0000266B0000}"/>
    <cellStyle name="Normal 72 3 3 6" xfId="7291" xr:uid="{00000000-0005-0000-0000-00008F1C0000}"/>
    <cellStyle name="Normal 72 3 3 6 3" xfId="22391" xr:uid="{00000000-0005-0000-0000-00008D570000}"/>
    <cellStyle name="Normal 72 3 3 8" xfId="17378" xr:uid="{00000000-0005-0000-0000-0000F8430000}"/>
    <cellStyle name="Normal 72 3 4" xfId="2640" xr:uid="{00000000-0005-0000-0000-0000620A0000}"/>
    <cellStyle name="Normal 72 3 4 2" xfId="4329" xr:uid="{00000000-0005-0000-0000-0000FC100000}"/>
    <cellStyle name="Normal 72 3 4 2 2" xfId="14401" xr:uid="{00000000-0005-0000-0000-000055380000}"/>
    <cellStyle name="Normal 72 3 4 2 2 3" xfId="29497" xr:uid="{00000000-0005-0000-0000-00004F730000}"/>
    <cellStyle name="Normal 72 3 4 2 3" xfId="9381" xr:uid="{00000000-0005-0000-0000-0000B9240000}"/>
    <cellStyle name="Normal 72 3 4 2 3 3" xfId="24480" xr:uid="{00000000-0005-0000-0000-0000B65F0000}"/>
    <cellStyle name="Normal 72 3 4 2 5" xfId="19467" xr:uid="{00000000-0005-0000-0000-0000214C0000}"/>
    <cellStyle name="Normal 72 3 4 3" xfId="6020" xr:uid="{00000000-0005-0000-0000-000098170000}"/>
    <cellStyle name="Normal 72 3 4 3 2" xfId="16072" xr:uid="{00000000-0005-0000-0000-0000DC3E0000}"/>
    <cellStyle name="Normal 72 3 4 3 3" xfId="11052" xr:uid="{00000000-0005-0000-0000-0000402B0000}"/>
    <cellStyle name="Normal 72 3 4 3 3 3" xfId="26151" xr:uid="{00000000-0005-0000-0000-00003D660000}"/>
    <cellStyle name="Normal 72 3 4 3 5" xfId="21138" xr:uid="{00000000-0005-0000-0000-0000A8520000}"/>
    <cellStyle name="Normal 72 3 4 4" xfId="12730" xr:uid="{00000000-0005-0000-0000-0000CE310000}"/>
    <cellStyle name="Normal 72 3 4 4 3" xfId="27826" xr:uid="{00000000-0005-0000-0000-0000C86C0000}"/>
    <cellStyle name="Normal 72 3 4 5" xfId="7709" xr:uid="{00000000-0005-0000-0000-0000311E0000}"/>
    <cellStyle name="Normal 72 3 4 5 3" xfId="22809" xr:uid="{00000000-0005-0000-0000-00002F590000}"/>
    <cellStyle name="Normal 72 3 4 7" xfId="17796" xr:uid="{00000000-0005-0000-0000-00009A450000}"/>
    <cellStyle name="Normal 72 3 5" xfId="3492" xr:uid="{00000000-0005-0000-0000-0000B70D0000}"/>
    <cellStyle name="Normal 72 3 5 2" xfId="13565" xr:uid="{00000000-0005-0000-0000-000011350000}"/>
    <cellStyle name="Normal 72 3 5 2 3" xfId="28661" xr:uid="{00000000-0005-0000-0000-00000B700000}"/>
    <cellStyle name="Normal 72 3 5 3" xfId="8545" xr:uid="{00000000-0005-0000-0000-000075210000}"/>
    <cellStyle name="Normal 72 3 5 3 3" xfId="23644" xr:uid="{00000000-0005-0000-0000-0000725C0000}"/>
    <cellStyle name="Normal 72 3 5 5" xfId="18631" xr:uid="{00000000-0005-0000-0000-0000DD480000}"/>
    <cellStyle name="Normal 72 3 6" xfId="5184" xr:uid="{00000000-0005-0000-0000-000054140000}"/>
    <cellStyle name="Normal 72 3 6 2" xfId="15236" xr:uid="{00000000-0005-0000-0000-0000983B0000}"/>
    <cellStyle name="Normal 72 3 6 2 3" xfId="30332" xr:uid="{00000000-0005-0000-0000-000092760000}"/>
    <cellStyle name="Normal 72 3 6 3" xfId="10216" xr:uid="{00000000-0005-0000-0000-0000FC270000}"/>
    <cellStyle name="Normal 72 3 6 3 3" xfId="25315" xr:uid="{00000000-0005-0000-0000-0000F9620000}"/>
    <cellStyle name="Normal 72 3 6 5" xfId="20302" xr:uid="{00000000-0005-0000-0000-0000644F0000}"/>
    <cellStyle name="Normal 72 3 7" xfId="11894" xr:uid="{00000000-0005-0000-0000-00008A2E0000}"/>
    <cellStyle name="Normal 72 3 7 3" xfId="26990" xr:uid="{00000000-0005-0000-0000-000084690000}"/>
    <cellStyle name="Normal 72 3 8" xfId="6873" xr:uid="{00000000-0005-0000-0000-0000ED1A0000}"/>
    <cellStyle name="Normal 72 3 8 3" xfId="21973" xr:uid="{00000000-0005-0000-0000-0000EB550000}"/>
    <cellStyle name="Normal 72 4" xfId="1900" xr:uid="{00000000-0005-0000-0000-00007E070000}"/>
    <cellStyle name="Normal 72 4 2" xfId="2323" xr:uid="{00000000-0005-0000-0000-000025090000}"/>
    <cellStyle name="Normal 72 4 2 2" xfId="3162" xr:uid="{00000000-0005-0000-0000-00006C0C0000}"/>
    <cellStyle name="Normal 72 4 2 2 2" xfId="4851" xr:uid="{00000000-0005-0000-0000-000006130000}"/>
    <cellStyle name="Normal 72 4 2 2 2 2" xfId="14923" xr:uid="{00000000-0005-0000-0000-00005F3A0000}"/>
    <cellStyle name="Normal 72 4 2 2 2 2 3" xfId="30019" xr:uid="{00000000-0005-0000-0000-000059750000}"/>
    <cellStyle name="Normal 72 4 2 2 2 3" xfId="9903" xr:uid="{00000000-0005-0000-0000-0000C3260000}"/>
    <cellStyle name="Normal 72 4 2 2 2 3 3" xfId="25002" xr:uid="{00000000-0005-0000-0000-0000C0610000}"/>
    <cellStyle name="Normal 72 4 2 2 2 5" xfId="19989" xr:uid="{00000000-0005-0000-0000-00002B4E0000}"/>
    <cellStyle name="Normal 72 4 2 2 3" xfId="6542" xr:uid="{00000000-0005-0000-0000-0000A2190000}"/>
    <cellStyle name="Normal 72 4 2 2 3 2" xfId="16594" xr:uid="{00000000-0005-0000-0000-0000E6400000}"/>
    <cellStyle name="Normal 72 4 2 2 3 3" xfId="11574" xr:uid="{00000000-0005-0000-0000-00004A2D0000}"/>
    <cellStyle name="Normal 72 4 2 2 3 3 3" xfId="26673" xr:uid="{00000000-0005-0000-0000-000047680000}"/>
    <cellStyle name="Normal 72 4 2 2 3 5" xfId="21660" xr:uid="{00000000-0005-0000-0000-0000B2540000}"/>
    <cellStyle name="Normal 72 4 2 2 4" xfId="13252" xr:uid="{00000000-0005-0000-0000-0000D8330000}"/>
    <cellStyle name="Normal 72 4 2 2 4 3" xfId="28348" xr:uid="{00000000-0005-0000-0000-0000D26E0000}"/>
    <cellStyle name="Normal 72 4 2 2 5" xfId="8231" xr:uid="{00000000-0005-0000-0000-00003B200000}"/>
    <cellStyle name="Normal 72 4 2 2 5 3" xfId="23331" xr:uid="{00000000-0005-0000-0000-0000395B0000}"/>
    <cellStyle name="Normal 72 4 2 2 7" xfId="18318" xr:uid="{00000000-0005-0000-0000-0000A4470000}"/>
    <cellStyle name="Normal 72 4 2 3" xfId="4014" xr:uid="{00000000-0005-0000-0000-0000C10F0000}"/>
    <cellStyle name="Normal 72 4 2 3 2" xfId="14087" xr:uid="{00000000-0005-0000-0000-00001B370000}"/>
    <cellStyle name="Normal 72 4 2 3 2 3" xfId="29183" xr:uid="{00000000-0005-0000-0000-000015720000}"/>
    <cellStyle name="Normal 72 4 2 3 3" xfId="9067" xr:uid="{00000000-0005-0000-0000-00007F230000}"/>
    <cellStyle name="Normal 72 4 2 3 3 3" xfId="24166" xr:uid="{00000000-0005-0000-0000-00007C5E0000}"/>
    <cellStyle name="Normal 72 4 2 3 5" xfId="19153" xr:uid="{00000000-0005-0000-0000-0000E74A0000}"/>
    <cellStyle name="Normal 72 4 2 4" xfId="5706" xr:uid="{00000000-0005-0000-0000-00005E160000}"/>
    <cellStyle name="Normal 72 4 2 4 2" xfId="15758" xr:uid="{00000000-0005-0000-0000-0000A23D0000}"/>
    <cellStyle name="Normal 72 4 2 4 2 3" xfId="30854" xr:uid="{00000000-0005-0000-0000-00009C780000}"/>
    <cellStyle name="Normal 72 4 2 4 3" xfId="10738" xr:uid="{00000000-0005-0000-0000-0000062A0000}"/>
    <cellStyle name="Normal 72 4 2 4 3 3" xfId="25837" xr:uid="{00000000-0005-0000-0000-000003650000}"/>
    <cellStyle name="Normal 72 4 2 4 5" xfId="20824" xr:uid="{00000000-0005-0000-0000-00006E510000}"/>
    <cellStyle name="Normal 72 4 2 5" xfId="12416" xr:uid="{00000000-0005-0000-0000-000094300000}"/>
    <cellStyle name="Normal 72 4 2 5 3" xfId="27512" xr:uid="{00000000-0005-0000-0000-00008E6B0000}"/>
    <cellStyle name="Normal 72 4 2 6" xfId="7395" xr:uid="{00000000-0005-0000-0000-0000F71C0000}"/>
    <cellStyle name="Normal 72 4 2 6 3" xfId="22495" xr:uid="{00000000-0005-0000-0000-0000F5570000}"/>
    <cellStyle name="Normal 72 4 2 8" xfId="17482" xr:uid="{00000000-0005-0000-0000-000060440000}"/>
    <cellStyle name="Normal 72 4 3" xfId="2744" xr:uid="{00000000-0005-0000-0000-0000CA0A0000}"/>
    <cellStyle name="Normal 72 4 3 2" xfId="4433" xr:uid="{00000000-0005-0000-0000-000064110000}"/>
    <cellStyle name="Normal 72 4 3 2 2" xfId="14505" xr:uid="{00000000-0005-0000-0000-0000BD380000}"/>
    <cellStyle name="Normal 72 4 3 2 2 3" xfId="29601" xr:uid="{00000000-0005-0000-0000-0000B7730000}"/>
    <cellStyle name="Normal 72 4 3 2 3" xfId="9485" xr:uid="{00000000-0005-0000-0000-000021250000}"/>
    <cellStyle name="Normal 72 4 3 2 3 3" xfId="24584" xr:uid="{00000000-0005-0000-0000-00001E600000}"/>
    <cellStyle name="Normal 72 4 3 2 5" xfId="19571" xr:uid="{00000000-0005-0000-0000-0000894C0000}"/>
    <cellStyle name="Normal 72 4 3 3" xfId="6124" xr:uid="{00000000-0005-0000-0000-000000180000}"/>
    <cellStyle name="Normal 72 4 3 3 2" xfId="16176" xr:uid="{00000000-0005-0000-0000-0000443F0000}"/>
    <cellStyle name="Normal 72 4 3 3 3" xfId="11156" xr:uid="{00000000-0005-0000-0000-0000A82B0000}"/>
    <cellStyle name="Normal 72 4 3 3 3 3" xfId="26255" xr:uid="{00000000-0005-0000-0000-0000A5660000}"/>
    <cellStyle name="Normal 72 4 3 3 5" xfId="21242" xr:uid="{00000000-0005-0000-0000-000010530000}"/>
    <cellStyle name="Normal 72 4 3 4" xfId="12834" xr:uid="{00000000-0005-0000-0000-000036320000}"/>
    <cellStyle name="Normal 72 4 3 4 3" xfId="27930" xr:uid="{00000000-0005-0000-0000-0000306D0000}"/>
    <cellStyle name="Normal 72 4 3 5" xfId="7813" xr:uid="{00000000-0005-0000-0000-0000991E0000}"/>
    <cellStyle name="Normal 72 4 3 5 3" xfId="22913" xr:uid="{00000000-0005-0000-0000-000097590000}"/>
    <cellStyle name="Normal 72 4 3 7" xfId="17900" xr:uid="{00000000-0005-0000-0000-000002460000}"/>
    <cellStyle name="Normal 72 4 4" xfId="3596" xr:uid="{00000000-0005-0000-0000-00001F0E0000}"/>
    <cellStyle name="Normal 72 4 4 2" xfId="13669" xr:uid="{00000000-0005-0000-0000-000079350000}"/>
    <cellStyle name="Normal 72 4 4 2 3" xfId="28765" xr:uid="{00000000-0005-0000-0000-000073700000}"/>
    <cellStyle name="Normal 72 4 4 3" xfId="8649" xr:uid="{00000000-0005-0000-0000-0000DD210000}"/>
    <cellStyle name="Normal 72 4 4 3 3" xfId="23748" xr:uid="{00000000-0005-0000-0000-0000DA5C0000}"/>
    <cellStyle name="Normal 72 4 4 5" xfId="18735" xr:uid="{00000000-0005-0000-0000-000045490000}"/>
    <cellStyle name="Normal 72 4 5" xfId="5288" xr:uid="{00000000-0005-0000-0000-0000BC140000}"/>
    <cellStyle name="Normal 72 4 5 2" xfId="15340" xr:uid="{00000000-0005-0000-0000-0000003C0000}"/>
    <cellStyle name="Normal 72 4 5 2 3" xfId="30436" xr:uid="{00000000-0005-0000-0000-0000FA760000}"/>
    <cellStyle name="Normal 72 4 5 3" xfId="10320" xr:uid="{00000000-0005-0000-0000-000064280000}"/>
    <cellStyle name="Normal 72 4 5 3 3" xfId="25419" xr:uid="{00000000-0005-0000-0000-000061630000}"/>
    <cellStyle name="Normal 72 4 5 5" xfId="20406" xr:uid="{00000000-0005-0000-0000-0000CC4F0000}"/>
    <cellStyle name="Normal 72 4 6" xfId="11998" xr:uid="{00000000-0005-0000-0000-0000F22E0000}"/>
    <cellStyle name="Normal 72 4 6 3" xfId="27094" xr:uid="{00000000-0005-0000-0000-0000EC690000}"/>
    <cellStyle name="Normal 72 4 7" xfId="6977" xr:uid="{00000000-0005-0000-0000-0000551B0000}"/>
    <cellStyle name="Normal 72 4 7 3" xfId="22077" xr:uid="{00000000-0005-0000-0000-000053560000}"/>
    <cellStyle name="Normal 72 4 9" xfId="17064" xr:uid="{00000000-0005-0000-0000-0000BE420000}"/>
    <cellStyle name="Normal 72 5" xfId="2113" xr:uid="{00000000-0005-0000-0000-000053080000}"/>
    <cellStyle name="Normal 72 5 2" xfId="2954" xr:uid="{00000000-0005-0000-0000-00009C0B0000}"/>
    <cellStyle name="Normal 72 5 2 2" xfId="4643" xr:uid="{00000000-0005-0000-0000-000036120000}"/>
    <cellStyle name="Normal 72 5 2 2 2" xfId="14715" xr:uid="{00000000-0005-0000-0000-00008F390000}"/>
    <cellStyle name="Normal 72 5 2 2 2 3" xfId="29811" xr:uid="{00000000-0005-0000-0000-000089740000}"/>
    <cellStyle name="Normal 72 5 2 2 3" xfId="9695" xr:uid="{00000000-0005-0000-0000-0000F3250000}"/>
    <cellStyle name="Normal 72 5 2 2 3 3" xfId="24794" xr:uid="{00000000-0005-0000-0000-0000F0600000}"/>
    <cellStyle name="Normal 72 5 2 2 5" xfId="19781" xr:uid="{00000000-0005-0000-0000-00005B4D0000}"/>
    <cellStyle name="Normal 72 5 2 3" xfId="6334" xr:uid="{00000000-0005-0000-0000-0000D2180000}"/>
    <cellStyle name="Normal 72 5 2 3 2" xfId="16386" xr:uid="{00000000-0005-0000-0000-000016400000}"/>
    <cellStyle name="Normal 72 5 2 3 3" xfId="11366" xr:uid="{00000000-0005-0000-0000-00007A2C0000}"/>
    <cellStyle name="Normal 72 5 2 3 3 3" xfId="26465" xr:uid="{00000000-0005-0000-0000-000077670000}"/>
    <cellStyle name="Normal 72 5 2 3 5" xfId="21452" xr:uid="{00000000-0005-0000-0000-0000E2530000}"/>
    <cellStyle name="Normal 72 5 2 4" xfId="13044" xr:uid="{00000000-0005-0000-0000-000008330000}"/>
    <cellStyle name="Normal 72 5 2 4 3" xfId="28140" xr:uid="{00000000-0005-0000-0000-0000026E0000}"/>
    <cellStyle name="Normal 72 5 2 5" xfId="8023" xr:uid="{00000000-0005-0000-0000-00006B1F0000}"/>
    <cellStyle name="Normal 72 5 2 5 3" xfId="23123" xr:uid="{00000000-0005-0000-0000-0000695A0000}"/>
    <cellStyle name="Normal 72 5 2 7" xfId="18110" xr:uid="{00000000-0005-0000-0000-0000D4460000}"/>
    <cellStyle name="Normal 72 5 3" xfId="3806" xr:uid="{00000000-0005-0000-0000-0000F10E0000}"/>
    <cellStyle name="Normal 72 5 3 2" xfId="13879" xr:uid="{00000000-0005-0000-0000-00004B360000}"/>
    <cellStyle name="Normal 72 5 3 2 3" xfId="28975" xr:uid="{00000000-0005-0000-0000-000045710000}"/>
    <cellStyle name="Normal 72 5 3 3" xfId="8859" xr:uid="{00000000-0005-0000-0000-0000AF220000}"/>
    <cellStyle name="Normal 72 5 3 3 3" xfId="23958" xr:uid="{00000000-0005-0000-0000-0000AC5D0000}"/>
    <cellStyle name="Normal 72 5 3 5" xfId="18945" xr:uid="{00000000-0005-0000-0000-0000174A0000}"/>
    <cellStyle name="Normal 72 5 4" xfId="5498" xr:uid="{00000000-0005-0000-0000-00008E150000}"/>
    <cellStyle name="Normal 72 5 4 2" xfId="15550" xr:uid="{00000000-0005-0000-0000-0000D23C0000}"/>
    <cellStyle name="Normal 72 5 4 2 3" xfId="30646" xr:uid="{00000000-0005-0000-0000-0000CC770000}"/>
    <cellStyle name="Normal 72 5 4 3" xfId="10530" xr:uid="{00000000-0005-0000-0000-000036290000}"/>
    <cellStyle name="Normal 72 5 4 3 3" xfId="25629" xr:uid="{00000000-0005-0000-0000-000033640000}"/>
    <cellStyle name="Normal 72 5 4 5" xfId="20616" xr:uid="{00000000-0005-0000-0000-00009E500000}"/>
    <cellStyle name="Normal 72 5 5" xfId="12208" xr:uid="{00000000-0005-0000-0000-0000C42F0000}"/>
    <cellStyle name="Normal 72 5 5 3" xfId="27304" xr:uid="{00000000-0005-0000-0000-0000BE6A0000}"/>
    <cellStyle name="Normal 72 5 6" xfId="7187" xr:uid="{00000000-0005-0000-0000-0000271C0000}"/>
    <cellStyle name="Normal 72 5 6 3" xfId="22287" xr:uid="{00000000-0005-0000-0000-000025570000}"/>
    <cellStyle name="Normal 72 5 8" xfId="17274" xr:uid="{00000000-0005-0000-0000-000090430000}"/>
    <cellStyle name="Normal 72 6" xfId="2534" xr:uid="{00000000-0005-0000-0000-0000F8090000}"/>
    <cellStyle name="Normal 72 6 2" xfId="4225" xr:uid="{00000000-0005-0000-0000-000094100000}"/>
    <cellStyle name="Normal 72 6 2 2" xfId="14297" xr:uid="{00000000-0005-0000-0000-0000ED370000}"/>
    <cellStyle name="Normal 72 6 2 2 3" xfId="29393" xr:uid="{00000000-0005-0000-0000-0000E7720000}"/>
    <cellStyle name="Normal 72 6 2 3" xfId="9277" xr:uid="{00000000-0005-0000-0000-000051240000}"/>
    <cellStyle name="Normal 72 6 2 3 3" xfId="24376" xr:uid="{00000000-0005-0000-0000-00004E5F0000}"/>
    <cellStyle name="Normal 72 6 2 5" xfId="19363" xr:uid="{00000000-0005-0000-0000-0000B94B0000}"/>
    <cellStyle name="Normal 72 6 3" xfId="5916" xr:uid="{00000000-0005-0000-0000-000030170000}"/>
    <cellStyle name="Normal 72 6 3 2" xfId="15968" xr:uid="{00000000-0005-0000-0000-0000743E0000}"/>
    <cellStyle name="Normal 72 6 3 3" xfId="10948" xr:uid="{00000000-0005-0000-0000-0000D82A0000}"/>
    <cellStyle name="Normal 72 6 3 3 3" xfId="26047" xr:uid="{00000000-0005-0000-0000-0000D5650000}"/>
    <cellStyle name="Normal 72 6 3 5" xfId="21034" xr:uid="{00000000-0005-0000-0000-000040520000}"/>
    <cellStyle name="Normal 72 6 4" xfId="12626" xr:uid="{00000000-0005-0000-0000-000066310000}"/>
    <cellStyle name="Normal 72 6 4 3" xfId="27722" xr:uid="{00000000-0005-0000-0000-0000606C0000}"/>
    <cellStyle name="Normal 72 6 5" xfId="7605" xr:uid="{00000000-0005-0000-0000-0000C91D0000}"/>
    <cellStyle name="Normal 72 6 5 3" xfId="22705" xr:uid="{00000000-0005-0000-0000-0000C7580000}"/>
    <cellStyle name="Normal 72 6 7" xfId="17692" xr:uid="{00000000-0005-0000-0000-000032450000}"/>
    <cellStyle name="Normal 72 7" xfId="3385" xr:uid="{00000000-0005-0000-0000-00004C0D0000}"/>
    <cellStyle name="Normal 72 7 2" xfId="13461" xr:uid="{00000000-0005-0000-0000-0000A9340000}"/>
    <cellStyle name="Normal 72 7 2 3" xfId="28557" xr:uid="{00000000-0005-0000-0000-0000A36F0000}"/>
    <cellStyle name="Normal 72 7 3" xfId="8441" xr:uid="{00000000-0005-0000-0000-00000D210000}"/>
    <cellStyle name="Normal 72 7 3 3" xfId="23540" xr:uid="{00000000-0005-0000-0000-00000A5C0000}"/>
    <cellStyle name="Normal 72 7 5" xfId="18527" xr:uid="{00000000-0005-0000-0000-000075480000}"/>
    <cellStyle name="Normal 72 8" xfId="5078" xr:uid="{00000000-0005-0000-0000-0000EA130000}"/>
    <cellStyle name="Normal 72 8 2" xfId="15132" xr:uid="{00000000-0005-0000-0000-0000303B0000}"/>
    <cellStyle name="Normal 72 8 2 3" xfId="30228" xr:uid="{00000000-0005-0000-0000-00002A760000}"/>
    <cellStyle name="Normal 72 8 3" xfId="10112" xr:uid="{00000000-0005-0000-0000-000094270000}"/>
    <cellStyle name="Normal 72 8 3 3" xfId="25211" xr:uid="{00000000-0005-0000-0000-000091620000}"/>
    <cellStyle name="Normal 72 8 5" xfId="20198" xr:uid="{00000000-0005-0000-0000-0000FC4E0000}"/>
    <cellStyle name="Normal 72 9" xfId="11788" xr:uid="{00000000-0005-0000-0000-0000202E0000}"/>
    <cellStyle name="Normal 72 9 3" xfId="26886" xr:uid="{00000000-0005-0000-0000-00001C690000}"/>
    <cellStyle name="Normal 73" xfId="1474" xr:uid="{00000000-0005-0000-0000-0000D3050000}"/>
    <cellStyle name="Normal 73 10" xfId="6768" xr:uid="{00000000-0005-0000-0000-0000841A0000}"/>
    <cellStyle name="Normal 73 10 3" xfId="21870" xr:uid="{00000000-0005-0000-0000-000084550000}"/>
    <cellStyle name="Normal 73 12" xfId="16855" xr:uid="{00000000-0005-0000-0000-0000ED410000}"/>
    <cellStyle name="Normal 73 2" xfId="1734" xr:uid="{00000000-0005-0000-0000-0000D8060000}"/>
    <cellStyle name="Normal 73 2 11" xfId="16909" xr:uid="{00000000-0005-0000-0000-000023420000}"/>
    <cellStyle name="Normal 73 2 2" xfId="1842" xr:uid="{00000000-0005-0000-0000-000044070000}"/>
    <cellStyle name="Normal 73 2 2 10" xfId="17013" xr:uid="{00000000-0005-0000-0000-00008B420000}"/>
    <cellStyle name="Normal 73 2 2 2" xfId="2059" xr:uid="{00000000-0005-0000-0000-00001D080000}"/>
    <cellStyle name="Normal 73 2 2 2 2" xfId="2480" xr:uid="{00000000-0005-0000-0000-0000C2090000}"/>
    <cellStyle name="Normal 73 2 2 2 2 2" xfId="3319" xr:uid="{00000000-0005-0000-0000-0000090D0000}"/>
    <cellStyle name="Normal 73 2 2 2 2 2 2" xfId="5008" xr:uid="{00000000-0005-0000-0000-0000A3130000}"/>
    <cellStyle name="Normal 73 2 2 2 2 2 2 2" xfId="15080" xr:uid="{00000000-0005-0000-0000-0000FC3A0000}"/>
    <cellStyle name="Normal 73 2 2 2 2 2 2 2 3" xfId="30176" xr:uid="{00000000-0005-0000-0000-0000F6750000}"/>
    <cellStyle name="Normal 73 2 2 2 2 2 2 3" xfId="10060" xr:uid="{00000000-0005-0000-0000-000060270000}"/>
    <cellStyle name="Normal 73 2 2 2 2 2 2 3 3" xfId="25159" xr:uid="{00000000-0005-0000-0000-00005D620000}"/>
    <cellStyle name="Normal 73 2 2 2 2 2 2 5" xfId="20146" xr:uid="{00000000-0005-0000-0000-0000C84E0000}"/>
    <cellStyle name="Normal 73 2 2 2 2 2 3" xfId="6699" xr:uid="{00000000-0005-0000-0000-00003F1A0000}"/>
    <cellStyle name="Normal 73 2 2 2 2 2 3 2" xfId="16751" xr:uid="{00000000-0005-0000-0000-000083410000}"/>
    <cellStyle name="Normal 73 2 2 2 2 2 3 3" xfId="11731" xr:uid="{00000000-0005-0000-0000-0000E72D0000}"/>
    <cellStyle name="Normal 73 2 2 2 2 2 3 3 3" xfId="26830" xr:uid="{00000000-0005-0000-0000-0000E4680000}"/>
    <cellStyle name="Normal 73 2 2 2 2 2 3 5" xfId="21817" xr:uid="{00000000-0005-0000-0000-00004F550000}"/>
    <cellStyle name="Normal 73 2 2 2 2 2 4" xfId="13409" xr:uid="{00000000-0005-0000-0000-000075340000}"/>
    <cellStyle name="Normal 73 2 2 2 2 2 4 3" xfId="28505" xr:uid="{00000000-0005-0000-0000-00006F6F0000}"/>
    <cellStyle name="Normal 73 2 2 2 2 2 5" xfId="8388" xr:uid="{00000000-0005-0000-0000-0000D8200000}"/>
    <cellStyle name="Normal 73 2 2 2 2 2 5 3" xfId="23488" xr:uid="{00000000-0005-0000-0000-0000D65B0000}"/>
    <cellStyle name="Normal 73 2 2 2 2 2 7" xfId="18475" xr:uid="{00000000-0005-0000-0000-000041480000}"/>
    <cellStyle name="Normal 73 2 2 2 2 3" xfId="4171" xr:uid="{00000000-0005-0000-0000-00005E100000}"/>
    <cellStyle name="Normal 73 2 2 2 2 3 2" xfId="14244" xr:uid="{00000000-0005-0000-0000-0000B8370000}"/>
    <cellStyle name="Normal 73 2 2 2 2 3 2 3" xfId="29340" xr:uid="{00000000-0005-0000-0000-0000B2720000}"/>
    <cellStyle name="Normal 73 2 2 2 2 3 3" xfId="9224" xr:uid="{00000000-0005-0000-0000-00001C240000}"/>
    <cellStyle name="Normal 73 2 2 2 2 3 3 3" xfId="24323" xr:uid="{00000000-0005-0000-0000-0000195F0000}"/>
    <cellStyle name="Normal 73 2 2 2 2 3 5" xfId="19310" xr:uid="{00000000-0005-0000-0000-0000844B0000}"/>
    <cellStyle name="Normal 73 2 2 2 2 4" xfId="5863" xr:uid="{00000000-0005-0000-0000-0000FB160000}"/>
    <cellStyle name="Normal 73 2 2 2 2 4 2" xfId="15915" xr:uid="{00000000-0005-0000-0000-00003F3E0000}"/>
    <cellStyle name="Normal 73 2 2 2 2 4 3" xfId="10895" xr:uid="{00000000-0005-0000-0000-0000A32A0000}"/>
    <cellStyle name="Normal 73 2 2 2 2 4 3 3" xfId="25994" xr:uid="{00000000-0005-0000-0000-0000A0650000}"/>
    <cellStyle name="Normal 73 2 2 2 2 4 5" xfId="20981" xr:uid="{00000000-0005-0000-0000-00000B520000}"/>
    <cellStyle name="Normal 73 2 2 2 2 5" xfId="12573" xr:uid="{00000000-0005-0000-0000-000031310000}"/>
    <cellStyle name="Normal 73 2 2 2 2 5 3" xfId="27669" xr:uid="{00000000-0005-0000-0000-00002B6C0000}"/>
    <cellStyle name="Normal 73 2 2 2 2 6" xfId="7552" xr:uid="{00000000-0005-0000-0000-0000941D0000}"/>
    <cellStyle name="Normal 73 2 2 2 2 6 3" xfId="22652" xr:uid="{00000000-0005-0000-0000-000092580000}"/>
    <cellStyle name="Normal 73 2 2 2 2 8" xfId="17639" xr:uid="{00000000-0005-0000-0000-0000FD440000}"/>
    <cellStyle name="Normal 73 2 2 2 3" xfId="2901" xr:uid="{00000000-0005-0000-0000-0000670B0000}"/>
    <cellStyle name="Normal 73 2 2 2 3 2" xfId="4590" xr:uid="{00000000-0005-0000-0000-000001120000}"/>
    <cellStyle name="Normal 73 2 2 2 3 2 2" xfId="14662" xr:uid="{00000000-0005-0000-0000-00005A390000}"/>
    <cellStyle name="Normal 73 2 2 2 3 2 2 3" xfId="29758" xr:uid="{00000000-0005-0000-0000-000054740000}"/>
    <cellStyle name="Normal 73 2 2 2 3 2 3" xfId="9642" xr:uid="{00000000-0005-0000-0000-0000BE250000}"/>
    <cellStyle name="Normal 73 2 2 2 3 2 3 3" xfId="24741" xr:uid="{00000000-0005-0000-0000-0000BB600000}"/>
    <cellStyle name="Normal 73 2 2 2 3 2 5" xfId="19728" xr:uid="{00000000-0005-0000-0000-0000264D0000}"/>
    <cellStyle name="Normal 73 2 2 2 3 3" xfId="6281" xr:uid="{00000000-0005-0000-0000-00009D180000}"/>
    <cellStyle name="Normal 73 2 2 2 3 3 2" xfId="16333" xr:uid="{00000000-0005-0000-0000-0000E13F0000}"/>
    <cellStyle name="Normal 73 2 2 2 3 3 3" xfId="11313" xr:uid="{00000000-0005-0000-0000-0000452C0000}"/>
    <cellStyle name="Normal 73 2 2 2 3 3 3 3" xfId="26412" xr:uid="{00000000-0005-0000-0000-000042670000}"/>
    <cellStyle name="Normal 73 2 2 2 3 3 5" xfId="21399" xr:uid="{00000000-0005-0000-0000-0000AD530000}"/>
    <cellStyle name="Normal 73 2 2 2 3 4" xfId="12991" xr:uid="{00000000-0005-0000-0000-0000D3320000}"/>
    <cellStyle name="Normal 73 2 2 2 3 4 3" xfId="28087" xr:uid="{00000000-0005-0000-0000-0000CD6D0000}"/>
    <cellStyle name="Normal 73 2 2 2 3 5" xfId="7970" xr:uid="{00000000-0005-0000-0000-0000361F0000}"/>
    <cellStyle name="Normal 73 2 2 2 3 5 3" xfId="23070" xr:uid="{00000000-0005-0000-0000-0000345A0000}"/>
    <cellStyle name="Normal 73 2 2 2 3 7" xfId="18057" xr:uid="{00000000-0005-0000-0000-00009F460000}"/>
    <cellStyle name="Normal 73 2 2 2 4" xfId="3753" xr:uid="{00000000-0005-0000-0000-0000BC0E0000}"/>
    <cellStyle name="Normal 73 2 2 2 4 2" xfId="13826" xr:uid="{00000000-0005-0000-0000-000016360000}"/>
    <cellStyle name="Normal 73 2 2 2 4 2 3" xfId="28922" xr:uid="{00000000-0005-0000-0000-000010710000}"/>
    <cellStyle name="Normal 73 2 2 2 4 3" xfId="8806" xr:uid="{00000000-0005-0000-0000-00007A220000}"/>
    <cellStyle name="Normal 73 2 2 2 4 3 3" xfId="23905" xr:uid="{00000000-0005-0000-0000-0000775D0000}"/>
    <cellStyle name="Normal 73 2 2 2 4 5" xfId="18892" xr:uid="{00000000-0005-0000-0000-0000E2490000}"/>
    <cellStyle name="Normal 73 2 2 2 5" xfId="5445" xr:uid="{00000000-0005-0000-0000-000059150000}"/>
    <cellStyle name="Normal 73 2 2 2 5 2" xfId="15497" xr:uid="{00000000-0005-0000-0000-00009D3C0000}"/>
    <cellStyle name="Normal 73 2 2 2 5 2 3" xfId="30593" xr:uid="{00000000-0005-0000-0000-000097770000}"/>
    <cellStyle name="Normal 73 2 2 2 5 3" xfId="10477" xr:uid="{00000000-0005-0000-0000-000001290000}"/>
    <cellStyle name="Normal 73 2 2 2 5 3 3" xfId="25576" xr:uid="{00000000-0005-0000-0000-0000FE630000}"/>
    <cellStyle name="Normal 73 2 2 2 5 5" xfId="20563" xr:uid="{00000000-0005-0000-0000-000069500000}"/>
    <cellStyle name="Normal 73 2 2 2 6" xfId="12155" xr:uid="{00000000-0005-0000-0000-00008F2F0000}"/>
    <cellStyle name="Normal 73 2 2 2 6 3" xfId="27251" xr:uid="{00000000-0005-0000-0000-0000896A0000}"/>
    <cellStyle name="Normal 73 2 2 2 7" xfId="7134" xr:uid="{00000000-0005-0000-0000-0000F21B0000}"/>
    <cellStyle name="Normal 73 2 2 2 7 3" xfId="22234" xr:uid="{00000000-0005-0000-0000-0000F0560000}"/>
    <cellStyle name="Normal 73 2 2 2 9" xfId="17221" xr:uid="{00000000-0005-0000-0000-00005B430000}"/>
    <cellStyle name="Normal 73 2 2 3" xfId="2272" xr:uid="{00000000-0005-0000-0000-0000F2080000}"/>
    <cellStyle name="Normal 73 2 2 3 2" xfId="3111" xr:uid="{00000000-0005-0000-0000-0000390C0000}"/>
    <cellStyle name="Normal 73 2 2 3 2 2" xfId="4800" xr:uid="{00000000-0005-0000-0000-0000D3120000}"/>
    <cellStyle name="Normal 73 2 2 3 2 2 2" xfId="14872" xr:uid="{00000000-0005-0000-0000-00002C3A0000}"/>
    <cellStyle name="Normal 73 2 2 3 2 2 2 3" xfId="29968" xr:uid="{00000000-0005-0000-0000-000026750000}"/>
    <cellStyle name="Normal 73 2 2 3 2 2 3" xfId="9852" xr:uid="{00000000-0005-0000-0000-000090260000}"/>
    <cellStyle name="Normal 73 2 2 3 2 2 3 3" xfId="24951" xr:uid="{00000000-0005-0000-0000-00008D610000}"/>
    <cellStyle name="Normal 73 2 2 3 2 2 5" xfId="19938" xr:uid="{00000000-0005-0000-0000-0000F84D0000}"/>
    <cellStyle name="Normal 73 2 2 3 2 3" xfId="6491" xr:uid="{00000000-0005-0000-0000-00006F190000}"/>
    <cellStyle name="Normal 73 2 2 3 2 3 2" xfId="16543" xr:uid="{00000000-0005-0000-0000-0000B3400000}"/>
    <cellStyle name="Normal 73 2 2 3 2 3 3" xfId="11523" xr:uid="{00000000-0005-0000-0000-0000172D0000}"/>
    <cellStyle name="Normal 73 2 2 3 2 3 3 3" xfId="26622" xr:uid="{00000000-0005-0000-0000-000014680000}"/>
    <cellStyle name="Normal 73 2 2 3 2 3 5" xfId="21609" xr:uid="{00000000-0005-0000-0000-00007F540000}"/>
    <cellStyle name="Normal 73 2 2 3 2 4" xfId="13201" xr:uid="{00000000-0005-0000-0000-0000A5330000}"/>
    <cellStyle name="Normal 73 2 2 3 2 4 3" xfId="28297" xr:uid="{00000000-0005-0000-0000-00009F6E0000}"/>
    <cellStyle name="Normal 73 2 2 3 2 5" xfId="8180" xr:uid="{00000000-0005-0000-0000-000008200000}"/>
    <cellStyle name="Normal 73 2 2 3 2 5 3" xfId="23280" xr:uid="{00000000-0005-0000-0000-0000065B0000}"/>
    <cellStyle name="Normal 73 2 2 3 2 7" xfId="18267" xr:uid="{00000000-0005-0000-0000-000071470000}"/>
    <cellStyle name="Normal 73 2 2 3 3" xfId="3963" xr:uid="{00000000-0005-0000-0000-00008E0F0000}"/>
    <cellStyle name="Normal 73 2 2 3 3 2" xfId="14036" xr:uid="{00000000-0005-0000-0000-0000E8360000}"/>
    <cellStyle name="Normal 73 2 2 3 3 2 3" xfId="29132" xr:uid="{00000000-0005-0000-0000-0000E2710000}"/>
    <cellStyle name="Normal 73 2 2 3 3 3" xfId="9016" xr:uid="{00000000-0005-0000-0000-00004C230000}"/>
    <cellStyle name="Normal 73 2 2 3 3 3 3" xfId="24115" xr:uid="{00000000-0005-0000-0000-0000495E0000}"/>
    <cellStyle name="Normal 73 2 2 3 3 5" xfId="19102" xr:uid="{00000000-0005-0000-0000-0000B44A0000}"/>
    <cellStyle name="Normal 73 2 2 3 4" xfId="5655" xr:uid="{00000000-0005-0000-0000-00002B160000}"/>
    <cellStyle name="Normal 73 2 2 3 4 2" xfId="15707" xr:uid="{00000000-0005-0000-0000-00006F3D0000}"/>
    <cellStyle name="Normal 73 2 2 3 4 2 3" xfId="30803" xr:uid="{00000000-0005-0000-0000-000069780000}"/>
    <cellStyle name="Normal 73 2 2 3 4 3" xfId="10687" xr:uid="{00000000-0005-0000-0000-0000D3290000}"/>
    <cellStyle name="Normal 73 2 2 3 4 3 3" xfId="25786" xr:uid="{00000000-0005-0000-0000-0000D0640000}"/>
    <cellStyle name="Normal 73 2 2 3 4 5" xfId="20773" xr:uid="{00000000-0005-0000-0000-00003B510000}"/>
    <cellStyle name="Normal 73 2 2 3 5" xfId="12365" xr:uid="{00000000-0005-0000-0000-000061300000}"/>
    <cellStyle name="Normal 73 2 2 3 5 3" xfId="27461" xr:uid="{00000000-0005-0000-0000-00005B6B0000}"/>
    <cellStyle name="Normal 73 2 2 3 6" xfId="7344" xr:uid="{00000000-0005-0000-0000-0000C41C0000}"/>
    <cellStyle name="Normal 73 2 2 3 6 3" xfId="22444" xr:uid="{00000000-0005-0000-0000-0000C2570000}"/>
    <cellStyle name="Normal 73 2 2 3 8" xfId="17431" xr:uid="{00000000-0005-0000-0000-00002D440000}"/>
    <cellStyle name="Normal 73 2 2 4" xfId="2693" xr:uid="{00000000-0005-0000-0000-0000970A0000}"/>
    <cellStyle name="Normal 73 2 2 4 2" xfId="4382" xr:uid="{00000000-0005-0000-0000-000031110000}"/>
    <cellStyle name="Normal 73 2 2 4 2 2" xfId="14454" xr:uid="{00000000-0005-0000-0000-00008A380000}"/>
    <cellStyle name="Normal 73 2 2 4 2 2 3" xfId="29550" xr:uid="{00000000-0005-0000-0000-000084730000}"/>
    <cellStyle name="Normal 73 2 2 4 2 3" xfId="9434" xr:uid="{00000000-0005-0000-0000-0000EE240000}"/>
    <cellStyle name="Normal 73 2 2 4 2 3 3" xfId="24533" xr:uid="{00000000-0005-0000-0000-0000EB5F0000}"/>
    <cellStyle name="Normal 73 2 2 4 2 5" xfId="19520" xr:uid="{00000000-0005-0000-0000-0000564C0000}"/>
    <cellStyle name="Normal 73 2 2 4 3" xfId="6073" xr:uid="{00000000-0005-0000-0000-0000CD170000}"/>
    <cellStyle name="Normal 73 2 2 4 3 2" xfId="16125" xr:uid="{00000000-0005-0000-0000-0000113F0000}"/>
    <cellStyle name="Normal 73 2 2 4 3 3" xfId="11105" xr:uid="{00000000-0005-0000-0000-0000752B0000}"/>
    <cellStyle name="Normal 73 2 2 4 3 3 3" xfId="26204" xr:uid="{00000000-0005-0000-0000-000072660000}"/>
    <cellStyle name="Normal 73 2 2 4 3 5" xfId="21191" xr:uid="{00000000-0005-0000-0000-0000DD520000}"/>
    <cellStyle name="Normal 73 2 2 4 4" xfId="12783" xr:uid="{00000000-0005-0000-0000-000003320000}"/>
    <cellStyle name="Normal 73 2 2 4 4 3" xfId="27879" xr:uid="{00000000-0005-0000-0000-0000FD6C0000}"/>
    <cellStyle name="Normal 73 2 2 4 5" xfId="7762" xr:uid="{00000000-0005-0000-0000-0000661E0000}"/>
    <cellStyle name="Normal 73 2 2 4 5 3" xfId="22862" xr:uid="{00000000-0005-0000-0000-000064590000}"/>
    <cellStyle name="Normal 73 2 2 4 7" xfId="17849" xr:uid="{00000000-0005-0000-0000-0000CF450000}"/>
    <cellStyle name="Normal 73 2 2 5" xfId="3545" xr:uid="{00000000-0005-0000-0000-0000EC0D0000}"/>
    <cellStyle name="Normal 73 2 2 5 2" xfId="13618" xr:uid="{00000000-0005-0000-0000-000046350000}"/>
    <cellStyle name="Normal 73 2 2 5 2 3" xfId="28714" xr:uid="{00000000-0005-0000-0000-000040700000}"/>
    <cellStyle name="Normal 73 2 2 5 3" xfId="8598" xr:uid="{00000000-0005-0000-0000-0000AA210000}"/>
    <cellStyle name="Normal 73 2 2 5 3 3" xfId="23697" xr:uid="{00000000-0005-0000-0000-0000A75C0000}"/>
    <cellStyle name="Normal 73 2 2 5 5" xfId="18684" xr:uid="{00000000-0005-0000-0000-000012490000}"/>
    <cellStyle name="Normal 73 2 2 6" xfId="5237" xr:uid="{00000000-0005-0000-0000-000089140000}"/>
    <cellStyle name="Normal 73 2 2 6 2" xfId="15289" xr:uid="{00000000-0005-0000-0000-0000CD3B0000}"/>
    <cellStyle name="Normal 73 2 2 6 2 3" xfId="30385" xr:uid="{00000000-0005-0000-0000-0000C7760000}"/>
    <cellStyle name="Normal 73 2 2 6 3" xfId="10269" xr:uid="{00000000-0005-0000-0000-000031280000}"/>
    <cellStyle name="Normal 73 2 2 6 3 3" xfId="25368" xr:uid="{00000000-0005-0000-0000-00002E630000}"/>
    <cellStyle name="Normal 73 2 2 6 5" xfId="20355" xr:uid="{00000000-0005-0000-0000-0000994F0000}"/>
    <cellStyle name="Normal 73 2 2 7" xfId="11947" xr:uid="{00000000-0005-0000-0000-0000BF2E0000}"/>
    <cellStyle name="Normal 73 2 2 7 3" xfId="27043" xr:uid="{00000000-0005-0000-0000-0000B9690000}"/>
    <cellStyle name="Normal 73 2 2 8" xfId="6926" xr:uid="{00000000-0005-0000-0000-0000221B0000}"/>
    <cellStyle name="Normal 73 2 2 8 3" xfId="22026" xr:uid="{00000000-0005-0000-0000-000020560000}"/>
    <cellStyle name="Normal 73 2 3" xfId="1955" xr:uid="{00000000-0005-0000-0000-0000B5070000}"/>
    <cellStyle name="Normal 73 2 3 2" xfId="2376" xr:uid="{00000000-0005-0000-0000-00005A090000}"/>
    <cellStyle name="Normal 73 2 3 2 2" xfId="3215" xr:uid="{00000000-0005-0000-0000-0000A10C0000}"/>
    <cellStyle name="Normal 73 2 3 2 2 2" xfId="4904" xr:uid="{00000000-0005-0000-0000-00003B130000}"/>
    <cellStyle name="Normal 73 2 3 2 2 2 2" xfId="14976" xr:uid="{00000000-0005-0000-0000-0000943A0000}"/>
    <cellStyle name="Normal 73 2 3 2 2 2 2 3" xfId="30072" xr:uid="{00000000-0005-0000-0000-00008E750000}"/>
    <cellStyle name="Normal 73 2 3 2 2 2 3" xfId="9956" xr:uid="{00000000-0005-0000-0000-0000F8260000}"/>
    <cellStyle name="Normal 73 2 3 2 2 2 3 3" xfId="25055" xr:uid="{00000000-0005-0000-0000-0000F5610000}"/>
    <cellStyle name="Normal 73 2 3 2 2 2 5" xfId="20042" xr:uid="{00000000-0005-0000-0000-0000604E0000}"/>
    <cellStyle name="Normal 73 2 3 2 2 3" xfId="6595" xr:uid="{00000000-0005-0000-0000-0000D7190000}"/>
    <cellStyle name="Normal 73 2 3 2 2 3 2" xfId="16647" xr:uid="{00000000-0005-0000-0000-00001B410000}"/>
    <cellStyle name="Normal 73 2 3 2 2 3 3" xfId="11627" xr:uid="{00000000-0005-0000-0000-00007F2D0000}"/>
    <cellStyle name="Normal 73 2 3 2 2 3 3 3" xfId="26726" xr:uid="{00000000-0005-0000-0000-00007C680000}"/>
    <cellStyle name="Normal 73 2 3 2 2 3 5" xfId="21713" xr:uid="{00000000-0005-0000-0000-0000E7540000}"/>
    <cellStyle name="Normal 73 2 3 2 2 4" xfId="13305" xr:uid="{00000000-0005-0000-0000-00000D340000}"/>
    <cellStyle name="Normal 73 2 3 2 2 4 3" xfId="28401" xr:uid="{00000000-0005-0000-0000-0000076F0000}"/>
    <cellStyle name="Normal 73 2 3 2 2 5" xfId="8284" xr:uid="{00000000-0005-0000-0000-000070200000}"/>
    <cellStyle name="Normal 73 2 3 2 2 5 3" xfId="23384" xr:uid="{00000000-0005-0000-0000-00006E5B0000}"/>
    <cellStyle name="Normal 73 2 3 2 2 7" xfId="18371" xr:uid="{00000000-0005-0000-0000-0000D9470000}"/>
    <cellStyle name="Normal 73 2 3 2 3" xfId="4067" xr:uid="{00000000-0005-0000-0000-0000F60F0000}"/>
    <cellStyle name="Normal 73 2 3 2 3 2" xfId="14140" xr:uid="{00000000-0005-0000-0000-000050370000}"/>
    <cellStyle name="Normal 73 2 3 2 3 2 3" xfId="29236" xr:uid="{00000000-0005-0000-0000-00004A720000}"/>
    <cellStyle name="Normal 73 2 3 2 3 3" xfId="9120" xr:uid="{00000000-0005-0000-0000-0000B4230000}"/>
    <cellStyle name="Normal 73 2 3 2 3 3 3" xfId="24219" xr:uid="{00000000-0005-0000-0000-0000B15E0000}"/>
    <cellStyle name="Normal 73 2 3 2 3 5" xfId="19206" xr:uid="{00000000-0005-0000-0000-00001C4B0000}"/>
    <cellStyle name="Normal 73 2 3 2 4" xfId="5759" xr:uid="{00000000-0005-0000-0000-000093160000}"/>
    <cellStyle name="Normal 73 2 3 2 4 2" xfId="15811" xr:uid="{00000000-0005-0000-0000-0000D73D0000}"/>
    <cellStyle name="Normal 73 2 3 2 4 2 3" xfId="30907" xr:uid="{00000000-0005-0000-0000-0000D1780000}"/>
    <cellStyle name="Normal 73 2 3 2 4 3" xfId="10791" xr:uid="{00000000-0005-0000-0000-00003B2A0000}"/>
    <cellStyle name="Normal 73 2 3 2 4 3 3" xfId="25890" xr:uid="{00000000-0005-0000-0000-000038650000}"/>
    <cellStyle name="Normal 73 2 3 2 4 5" xfId="20877" xr:uid="{00000000-0005-0000-0000-0000A3510000}"/>
    <cellStyle name="Normal 73 2 3 2 5" xfId="12469" xr:uid="{00000000-0005-0000-0000-0000C9300000}"/>
    <cellStyle name="Normal 73 2 3 2 5 3" xfId="27565" xr:uid="{00000000-0005-0000-0000-0000C36B0000}"/>
    <cellStyle name="Normal 73 2 3 2 6" xfId="7448" xr:uid="{00000000-0005-0000-0000-00002C1D0000}"/>
    <cellStyle name="Normal 73 2 3 2 6 3" xfId="22548" xr:uid="{00000000-0005-0000-0000-00002A580000}"/>
    <cellStyle name="Normal 73 2 3 2 8" xfId="17535" xr:uid="{00000000-0005-0000-0000-000095440000}"/>
    <cellStyle name="Normal 73 2 3 3" xfId="2797" xr:uid="{00000000-0005-0000-0000-0000FF0A0000}"/>
    <cellStyle name="Normal 73 2 3 3 2" xfId="4486" xr:uid="{00000000-0005-0000-0000-000099110000}"/>
    <cellStyle name="Normal 73 2 3 3 2 2" xfId="14558" xr:uid="{00000000-0005-0000-0000-0000F2380000}"/>
    <cellStyle name="Normal 73 2 3 3 2 2 3" xfId="29654" xr:uid="{00000000-0005-0000-0000-0000EC730000}"/>
    <cellStyle name="Normal 73 2 3 3 2 3" xfId="9538" xr:uid="{00000000-0005-0000-0000-000056250000}"/>
    <cellStyle name="Normal 73 2 3 3 2 3 3" xfId="24637" xr:uid="{00000000-0005-0000-0000-000053600000}"/>
    <cellStyle name="Normal 73 2 3 3 2 5" xfId="19624" xr:uid="{00000000-0005-0000-0000-0000BE4C0000}"/>
    <cellStyle name="Normal 73 2 3 3 3" xfId="6177" xr:uid="{00000000-0005-0000-0000-000035180000}"/>
    <cellStyle name="Normal 73 2 3 3 3 2" xfId="16229" xr:uid="{00000000-0005-0000-0000-0000793F0000}"/>
    <cellStyle name="Normal 73 2 3 3 3 3" xfId="11209" xr:uid="{00000000-0005-0000-0000-0000DD2B0000}"/>
    <cellStyle name="Normal 73 2 3 3 3 3 3" xfId="26308" xr:uid="{00000000-0005-0000-0000-0000DA660000}"/>
    <cellStyle name="Normal 73 2 3 3 3 5" xfId="21295" xr:uid="{00000000-0005-0000-0000-000045530000}"/>
    <cellStyle name="Normal 73 2 3 3 4" xfId="12887" xr:uid="{00000000-0005-0000-0000-00006B320000}"/>
    <cellStyle name="Normal 73 2 3 3 4 3" xfId="27983" xr:uid="{00000000-0005-0000-0000-0000656D0000}"/>
    <cellStyle name="Normal 73 2 3 3 5" xfId="7866" xr:uid="{00000000-0005-0000-0000-0000CE1E0000}"/>
    <cellStyle name="Normal 73 2 3 3 5 3" xfId="22966" xr:uid="{00000000-0005-0000-0000-0000CC590000}"/>
    <cellStyle name="Normal 73 2 3 3 7" xfId="17953" xr:uid="{00000000-0005-0000-0000-000037460000}"/>
    <cellStyle name="Normal 73 2 3 4" xfId="3649" xr:uid="{00000000-0005-0000-0000-0000540E0000}"/>
    <cellStyle name="Normal 73 2 3 4 2" xfId="13722" xr:uid="{00000000-0005-0000-0000-0000AE350000}"/>
    <cellStyle name="Normal 73 2 3 4 2 3" xfId="28818" xr:uid="{00000000-0005-0000-0000-0000A8700000}"/>
    <cellStyle name="Normal 73 2 3 4 3" xfId="8702" xr:uid="{00000000-0005-0000-0000-000012220000}"/>
    <cellStyle name="Normal 73 2 3 4 3 3" xfId="23801" xr:uid="{00000000-0005-0000-0000-00000F5D0000}"/>
    <cellStyle name="Normal 73 2 3 4 5" xfId="18788" xr:uid="{00000000-0005-0000-0000-00007A490000}"/>
    <cellStyle name="Normal 73 2 3 5" xfId="5341" xr:uid="{00000000-0005-0000-0000-0000F1140000}"/>
    <cellStyle name="Normal 73 2 3 5 2" xfId="15393" xr:uid="{00000000-0005-0000-0000-0000353C0000}"/>
    <cellStyle name="Normal 73 2 3 5 2 3" xfId="30489" xr:uid="{00000000-0005-0000-0000-00002F770000}"/>
    <cellStyle name="Normal 73 2 3 5 3" xfId="10373" xr:uid="{00000000-0005-0000-0000-000099280000}"/>
    <cellStyle name="Normal 73 2 3 5 3 3" xfId="25472" xr:uid="{00000000-0005-0000-0000-000096630000}"/>
    <cellStyle name="Normal 73 2 3 5 5" xfId="20459" xr:uid="{00000000-0005-0000-0000-000001500000}"/>
    <cellStyle name="Normal 73 2 3 6" xfId="12051" xr:uid="{00000000-0005-0000-0000-0000272F0000}"/>
    <cellStyle name="Normal 73 2 3 6 3" xfId="27147" xr:uid="{00000000-0005-0000-0000-0000216A0000}"/>
    <cellStyle name="Normal 73 2 3 7" xfId="7030" xr:uid="{00000000-0005-0000-0000-00008A1B0000}"/>
    <cellStyle name="Normal 73 2 3 7 3" xfId="22130" xr:uid="{00000000-0005-0000-0000-000088560000}"/>
    <cellStyle name="Normal 73 2 3 9" xfId="17117" xr:uid="{00000000-0005-0000-0000-0000F3420000}"/>
    <cellStyle name="Normal 73 2 4" xfId="2168" xr:uid="{00000000-0005-0000-0000-00008A080000}"/>
    <cellStyle name="Normal 73 2 4 2" xfId="3007" xr:uid="{00000000-0005-0000-0000-0000D10B0000}"/>
    <cellStyle name="Normal 73 2 4 2 2" xfId="4696" xr:uid="{00000000-0005-0000-0000-00006B120000}"/>
    <cellStyle name="Normal 73 2 4 2 2 2" xfId="14768" xr:uid="{00000000-0005-0000-0000-0000C4390000}"/>
    <cellStyle name="Normal 73 2 4 2 2 2 3" xfId="29864" xr:uid="{00000000-0005-0000-0000-0000BE740000}"/>
    <cellStyle name="Normal 73 2 4 2 2 3" xfId="9748" xr:uid="{00000000-0005-0000-0000-000028260000}"/>
    <cellStyle name="Normal 73 2 4 2 2 3 3" xfId="24847" xr:uid="{00000000-0005-0000-0000-000025610000}"/>
    <cellStyle name="Normal 73 2 4 2 2 5" xfId="19834" xr:uid="{00000000-0005-0000-0000-0000904D0000}"/>
    <cellStyle name="Normal 73 2 4 2 3" xfId="6387" xr:uid="{00000000-0005-0000-0000-000007190000}"/>
    <cellStyle name="Normal 73 2 4 2 3 2" xfId="16439" xr:uid="{00000000-0005-0000-0000-00004B400000}"/>
    <cellStyle name="Normal 73 2 4 2 3 3" xfId="11419" xr:uid="{00000000-0005-0000-0000-0000AF2C0000}"/>
    <cellStyle name="Normal 73 2 4 2 3 3 3" xfId="26518" xr:uid="{00000000-0005-0000-0000-0000AC670000}"/>
    <cellStyle name="Normal 73 2 4 2 3 5" xfId="21505" xr:uid="{00000000-0005-0000-0000-000017540000}"/>
    <cellStyle name="Normal 73 2 4 2 4" xfId="13097" xr:uid="{00000000-0005-0000-0000-00003D330000}"/>
    <cellStyle name="Normal 73 2 4 2 4 3" xfId="28193" xr:uid="{00000000-0005-0000-0000-0000376E0000}"/>
    <cellStyle name="Normal 73 2 4 2 5" xfId="8076" xr:uid="{00000000-0005-0000-0000-0000A01F0000}"/>
    <cellStyle name="Normal 73 2 4 2 5 3" xfId="23176" xr:uid="{00000000-0005-0000-0000-00009E5A0000}"/>
    <cellStyle name="Normal 73 2 4 2 7" xfId="18163" xr:uid="{00000000-0005-0000-0000-000009470000}"/>
    <cellStyle name="Normal 73 2 4 3" xfId="3859" xr:uid="{00000000-0005-0000-0000-0000260F0000}"/>
    <cellStyle name="Normal 73 2 4 3 2" xfId="13932" xr:uid="{00000000-0005-0000-0000-000080360000}"/>
    <cellStyle name="Normal 73 2 4 3 2 3" xfId="29028" xr:uid="{00000000-0005-0000-0000-00007A710000}"/>
    <cellStyle name="Normal 73 2 4 3 3" xfId="8912" xr:uid="{00000000-0005-0000-0000-0000E4220000}"/>
    <cellStyle name="Normal 73 2 4 3 3 3" xfId="24011" xr:uid="{00000000-0005-0000-0000-0000E15D0000}"/>
    <cellStyle name="Normal 73 2 4 3 5" xfId="18998" xr:uid="{00000000-0005-0000-0000-00004C4A0000}"/>
    <cellStyle name="Normal 73 2 4 4" xfId="5551" xr:uid="{00000000-0005-0000-0000-0000C3150000}"/>
    <cellStyle name="Normal 73 2 4 4 2" xfId="15603" xr:uid="{00000000-0005-0000-0000-0000073D0000}"/>
    <cellStyle name="Normal 73 2 4 4 2 3" xfId="30699" xr:uid="{00000000-0005-0000-0000-000001780000}"/>
    <cellStyle name="Normal 73 2 4 4 3" xfId="10583" xr:uid="{00000000-0005-0000-0000-00006B290000}"/>
    <cellStyle name="Normal 73 2 4 4 3 3" xfId="25682" xr:uid="{00000000-0005-0000-0000-000068640000}"/>
    <cellStyle name="Normal 73 2 4 4 5" xfId="20669" xr:uid="{00000000-0005-0000-0000-0000D3500000}"/>
    <cellStyle name="Normal 73 2 4 5" xfId="12261" xr:uid="{00000000-0005-0000-0000-0000F92F0000}"/>
    <cellStyle name="Normal 73 2 4 5 3" xfId="27357" xr:uid="{00000000-0005-0000-0000-0000F36A0000}"/>
    <cellStyle name="Normal 73 2 4 6" xfId="7240" xr:uid="{00000000-0005-0000-0000-00005C1C0000}"/>
    <cellStyle name="Normal 73 2 4 6 3" xfId="22340" xr:uid="{00000000-0005-0000-0000-00005A570000}"/>
    <cellStyle name="Normal 73 2 4 8" xfId="17327" xr:uid="{00000000-0005-0000-0000-0000C5430000}"/>
    <cellStyle name="Normal 73 2 5" xfId="2589" xr:uid="{00000000-0005-0000-0000-00002F0A0000}"/>
    <cellStyle name="Normal 73 2 5 2" xfId="4278" xr:uid="{00000000-0005-0000-0000-0000C9100000}"/>
    <cellStyle name="Normal 73 2 5 2 2" xfId="14350" xr:uid="{00000000-0005-0000-0000-000022380000}"/>
    <cellStyle name="Normal 73 2 5 2 2 3" xfId="29446" xr:uid="{00000000-0005-0000-0000-00001C730000}"/>
    <cellStyle name="Normal 73 2 5 2 3" xfId="9330" xr:uid="{00000000-0005-0000-0000-000086240000}"/>
    <cellStyle name="Normal 73 2 5 2 3 3" xfId="24429" xr:uid="{00000000-0005-0000-0000-0000835F0000}"/>
    <cellStyle name="Normal 73 2 5 2 5" xfId="19416" xr:uid="{00000000-0005-0000-0000-0000EE4B0000}"/>
    <cellStyle name="Normal 73 2 5 3" xfId="5969" xr:uid="{00000000-0005-0000-0000-000065170000}"/>
    <cellStyle name="Normal 73 2 5 3 2" xfId="16021" xr:uid="{00000000-0005-0000-0000-0000A93E0000}"/>
    <cellStyle name="Normal 73 2 5 3 3" xfId="11001" xr:uid="{00000000-0005-0000-0000-00000D2B0000}"/>
    <cellStyle name="Normal 73 2 5 3 3 3" xfId="26100" xr:uid="{00000000-0005-0000-0000-00000A660000}"/>
    <cellStyle name="Normal 73 2 5 3 5" xfId="21087" xr:uid="{00000000-0005-0000-0000-000075520000}"/>
    <cellStyle name="Normal 73 2 5 4" xfId="12679" xr:uid="{00000000-0005-0000-0000-00009B310000}"/>
    <cellStyle name="Normal 73 2 5 4 3" xfId="27775" xr:uid="{00000000-0005-0000-0000-0000956C0000}"/>
    <cellStyle name="Normal 73 2 5 5" xfId="7658" xr:uid="{00000000-0005-0000-0000-0000FE1D0000}"/>
    <cellStyle name="Normal 73 2 5 5 3" xfId="22758" xr:uid="{00000000-0005-0000-0000-0000FC580000}"/>
    <cellStyle name="Normal 73 2 5 7" xfId="17745" xr:uid="{00000000-0005-0000-0000-000067450000}"/>
    <cellStyle name="Normal 73 2 6" xfId="3441" xr:uid="{00000000-0005-0000-0000-0000840D0000}"/>
    <cellStyle name="Normal 73 2 6 2" xfId="13514" xr:uid="{00000000-0005-0000-0000-0000DE340000}"/>
    <cellStyle name="Normal 73 2 6 2 3" xfId="28610" xr:uid="{00000000-0005-0000-0000-0000D86F0000}"/>
    <cellStyle name="Normal 73 2 6 3" xfId="8494" xr:uid="{00000000-0005-0000-0000-000042210000}"/>
    <cellStyle name="Normal 73 2 6 3 3" xfId="23593" xr:uid="{00000000-0005-0000-0000-00003F5C0000}"/>
    <cellStyle name="Normal 73 2 6 5" xfId="18580" xr:uid="{00000000-0005-0000-0000-0000AA480000}"/>
    <cellStyle name="Normal 73 2 7" xfId="5133" xr:uid="{00000000-0005-0000-0000-000021140000}"/>
    <cellStyle name="Normal 73 2 7 2" xfId="15185" xr:uid="{00000000-0005-0000-0000-0000653B0000}"/>
    <cellStyle name="Normal 73 2 7 2 3" xfId="30281" xr:uid="{00000000-0005-0000-0000-00005F760000}"/>
    <cellStyle name="Normal 73 2 7 3" xfId="10165" xr:uid="{00000000-0005-0000-0000-0000C9270000}"/>
    <cellStyle name="Normal 73 2 7 3 3" xfId="25264" xr:uid="{00000000-0005-0000-0000-0000C6620000}"/>
    <cellStyle name="Normal 73 2 7 5" xfId="20251" xr:uid="{00000000-0005-0000-0000-0000314F0000}"/>
    <cellStyle name="Normal 73 2 8" xfId="11843" xr:uid="{00000000-0005-0000-0000-0000572E0000}"/>
    <cellStyle name="Normal 73 2 8 3" xfId="26939" xr:uid="{00000000-0005-0000-0000-000051690000}"/>
    <cellStyle name="Normal 73 2 9" xfId="6822" xr:uid="{00000000-0005-0000-0000-0000BA1A0000}"/>
    <cellStyle name="Normal 73 2 9 3" xfId="21922" xr:uid="{00000000-0005-0000-0000-0000B8550000}"/>
    <cellStyle name="Normal 73 3" xfId="1788" xr:uid="{00000000-0005-0000-0000-00000E070000}"/>
    <cellStyle name="Normal 73 3 10" xfId="16961" xr:uid="{00000000-0005-0000-0000-000057420000}"/>
    <cellStyle name="Normal 73 3 2" xfId="2007" xr:uid="{00000000-0005-0000-0000-0000E9070000}"/>
    <cellStyle name="Normal 73 3 2 2" xfId="2428" xr:uid="{00000000-0005-0000-0000-00008E090000}"/>
    <cellStyle name="Normal 73 3 2 2 2" xfId="3267" xr:uid="{00000000-0005-0000-0000-0000D50C0000}"/>
    <cellStyle name="Normal 73 3 2 2 2 2" xfId="4956" xr:uid="{00000000-0005-0000-0000-00006F130000}"/>
    <cellStyle name="Normal 73 3 2 2 2 2 2" xfId="15028" xr:uid="{00000000-0005-0000-0000-0000C83A0000}"/>
    <cellStyle name="Normal 73 3 2 2 2 2 2 3" xfId="30124" xr:uid="{00000000-0005-0000-0000-0000C2750000}"/>
    <cellStyle name="Normal 73 3 2 2 2 2 3" xfId="10008" xr:uid="{00000000-0005-0000-0000-00002C270000}"/>
    <cellStyle name="Normal 73 3 2 2 2 2 3 3" xfId="25107" xr:uid="{00000000-0005-0000-0000-000029620000}"/>
    <cellStyle name="Normal 73 3 2 2 2 2 5" xfId="20094" xr:uid="{00000000-0005-0000-0000-0000944E0000}"/>
    <cellStyle name="Normal 73 3 2 2 2 3" xfId="6647" xr:uid="{00000000-0005-0000-0000-00000B1A0000}"/>
    <cellStyle name="Normal 73 3 2 2 2 3 2" xfId="16699" xr:uid="{00000000-0005-0000-0000-00004F410000}"/>
    <cellStyle name="Normal 73 3 2 2 2 3 3" xfId="11679" xr:uid="{00000000-0005-0000-0000-0000B32D0000}"/>
    <cellStyle name="Normal 73 3 2 2 2 3 3 3" xfId="26778" xr:uid="{00000000-0005-0000-0000-0000B0680000}"/>
    <cellStyle name="Normal 73 3 2 2 2 3 5" xfId="21765" xr:uid="{00000000-0005-0000-0000-00001B550000}"/>
    <cellStyle name="Normal 73 3 2 2 2 4" xfId="13357" xr:uid="{00000000-0005-0000-0000-000041340000}"/>
    <cellStyle name="Normal 73 3 2 2 2 4 3" xfId="28453" xr:uid="{00000000-0005-0000-0000-00003B6F0000}"/>
    <cellStyle name="Normal 73 3 2 2 2 5" xfId="8336" xr:uid="{00000000-0005-0000-0000-0000A4200000}"/>
    <cellStyle name="Normal 73 3 2 2 2 5 3" xfId="23436" xr:uid="{00000000-0005-0000-0000-0000A25B0000}"/>
    <cellStyle name="Normal 73 3 2 2 2 7" xfId="18423" xr:uid="{00000000-0005-0000-0000-00000D480000}"/>
    <cellStyle name="Normal 73 3 2 2 3" xfId="4119" xr:uid="{00000000-0005-0000-0000-00002A100000}"/>
    <cellStyle name="Normal 73 3 2 2 3 2" xfId="14192" xr:uid="{00000000-0005-0000-0000-000084370000}"/>
    <cellStyle name="Normal 73 3 2 2 3 2 3" xfId="29288" xr:uid="{00000000-0005-0000-0000-00007E720000}"/>
    <cellStyle name="Normal 73 3 2 2 3 3" xfId="9172" xr:uid="{00000000-0005-0000-0000-0000E8230000}"/>
    <cellStyle name="Normal 73 3 2 2 3 3 3" xfId="24271" xr:uid="{00000000-0005-0000-0000-0000E55E0000}"/>
    <cellStyle name="Normal 73 3 2 2 3 5" xfId="19258" xr:uid="{00000000-0005-0000-0000-0000504B0000}"/>
    <cellStyle name="Normal 73 3 2 2 4" xfId="5811" xr:uid="{00000000-0005-0000-0000-0000C7160000}"/>
    <cellStyle name="Normal 73 3 2 2 4 2" xfId="15863" xr:uid="{00000000-0005-0000-0000-00000B3E0000}"/>
    <cellStyle name="Normal 73 3 2 2 4 3" xfId="10843" xr:uid="{00000000-0005-0000-0000-00006F2A0000}"/>
    <cellStyle name="Normal 73 3 2 2 4 3 3" xfId="25942" xr:uid="{00000000-0005-0000-0000-00006C650000}"/>
    <cellStyle name="Normal 73 3 2 2 4 5" xfId="20929" xr:uid="{00000000-0005-0000-0000-0000D7510000}"/>
    <cellStyle name="Normal 73 3 2 2 5" xfId="12521" xr:uid="{00000000-0005-0000-0000-0000FD300000}"/>
    <cellStyle name="Normal 73 3 2 2 5 3" xfId="27617" xr:uid="{00000000-0005-0000-0000-0000F76B0000}"/>
    <cellStyle name="Normal 73 3 2 2 6" xfId="7500" xr:uid="{00000000-0005-0000-0000-0000601D0000}"/>
    <cellStyle name="Normal 73 3 2 2 6 3" xfId="22600" xr:uid="{00000000-0005-0000-0000-00005E580000}"/>
    <cellStyle name="Normal 73 3 2 2 8" xfId="17587" xr:uid="{00000000-0005-0000-0000-0000C9440000}"/>
    <cellStyle name="Normal 73 3 2 3" xfId="2849" xr:uid="{00000000-0005-0000-0000-0000330B0000}"/>
    <cellStyle name="Normal 73 3 2 3 2" xfId="4538" xr:uid="{00000000-0005-0000-0000-0000CD110000}"/>
    <cellStyle name="Normal 73 3 2 3 2 2" xfId="14610" xr:uid="{00000000-0005-0000-0000-000026390000}"/>
    <cellStyle name="Normal 73 3 2 3 2 2 3" xfId="29706" xr:uid="{00000000-0005-0000-0000-000020740000}"/>
    <cellStyle name="Normal 73 3 2 3 2 3" xfId="9590" xr:uid="{00000000-0005-0000-0000-00008A250000}"/>
    <cellStyle name="Normal 73 3 2 3 2 3 3" xfId="24689" xr:uid="{00000000-0005-0000-0000-000087600000}"/>
    <cellStyle name="Normal 73 3 2 3 2 5" xfId="19676" xr:uid="{00000000-0005-0000-0000-0000F24C0000}"/>
    <cellStyle name="Normal 73 3 2 3 3" xfId="6229" xr:uid="{00000000-0005-0000-0000-000069180000}"/>
    <cellStyle name="Normal 73 3 2 3 3 2" xfId="16281" xr:uid="{00000000-0005-0000-0000-0000AD3F0000}"/>
    <cellStyle name="Normal 73 3 2 3 3 3" xfId="11261" xr:uid="{00000000-0005-0000-0000-0000112C0000}"/>
    <cellStyle name="Normal 73 3 2 3 3 3 3" xfId="26360" xr:uid="{00000000-0005-0000-0000-00000E670000}"/>
    <cellStyle name="Normal 73 3 2 3 3 5" xfId="21347" xr:uid="{00000000-0005-0000-0000-000079530000}"/>
    <cellStyle name="Normal 73 3 2 3 4" xfId="12939" xr:uid="{00000000-0005-0000-0000-00009F320000}"/>
    <cellStyle name="Normal 73 3 2 3 4 3" xfId="28035" xr:uid="{00000000-0005-0000-0000-0000996D0000}"/>
    <cellStyle name="Normal 73 3 2 3 5" xfId="7918" xr:uid="{00000000-0005-0000-0000-0000021F0000}"/>
    <cellStyle name="Normal 73 3 2 3 5 3" xfId="23018" xr:uid="{00000000-0005-0000-0000-0000005A0000}"/>
    <cellStyle name="Normal 73 3 2 3 7" xfId="18005" xr:uid="{00000000-0005-0000-0000-00006B460000}"/>
    <cellStyle name="Normal 73 3 2 4" xfId="3701" xr:uid="{00000000-0005-0000-0000-0000880E0000}"/>
    <cellStyle name="Normal 73 3 2 4 2" xfId="13774" xr:uid="{00000000-0005-0000-0000-0000E2350000}"/>
    <cellStyle name="Normal 73 3 2 4 2 3" xfId="28870" xr:uid="{00000000-0005-0000-0000-0000DC700000}"/>
    <cellStyle name="Normal 73 3 2 4 3" xfId="8754" xr:uid="{00000000-0005-0000-0000-000046220000}"/>
    <cellStyle name="Normal 73 3 2 4 3 3" xfId="23853" xr:uid="{00000000-0005-0000-0000-0000435D0000}"/>
    <cellStyle name="Normal 73 3 2 4 5" xfId="18840" xr:uid="{00000000-0005-0000-0000-0000AE490000}"/>
    <cellStyle name="Normal 73 3 2 5" xfId="5393" xr:uid="{00000000-0005-0000-0000-000025150000}"/>
    <cellStyle name="Normal 73 3 2 5 2" xfId="15445" xr:uid="{00000000-0005-0000-0000-0000693C0000}"/>
    <cellStyle name="Normal 73 3 2 5 2 3" xfId="30541" xr:uid="{00000000-0005-0000-0000-000063770000}"/>
    <cellStyle name="Normal 73 3 2 5 3" xfId="10425" xr:uid="{00000000-0005-0000-0000-0000CD280000}"/>
    <cellStyle name="Normal 73 3 2 5 3 3" xfId="25524" xr:uid="{00000000-0005-0000-0000-0000CA630000}"/>
    <cellStyle name="Normal 73 3 2 5 5" xfId="20511" xr:uid="{00000000-0005-0000-0000-000035500000}"/>
    <cellStyle name="Normal 73 3 2 6" xfId="12103" xr:uid="{00000000-0005-0000-0000-00005B2F0000}"/>
    <cellStyle name="Normal 73 3 2 6 3" xfId="27199" xr:uid="{00000000-0005-0000-0000-0000556A0000}"/>
    <cellStyle name="Normal 73 3 2 7" xfId="7082" xr:uid="{00000000-0005-0000-0000-0000BE1B0000}"/>
    <cellStyle name="Normal 73 3 2 7 3" xfId="22182" xr:uid="{00000000-0005-0000-0000-0000BC560000}"/>
    <cellStyle name="Normal 73 3 2 9" xfId="17169" xr:uid="{00000000-0005-0000-0000-000027430000}"/>
    <cellStyle name="Normal 73 3 3" xfId="2220" xr:uid="{00000000-0005-0000-0000-0000BE080000}"/>
    <cellStyle name="Normal 73 3 3 2" xfId="3059" xr:uid="{00000000-0005-0000-0000-0000050C0000}"/>
    <cellStyle name="Normal 73 3 3 2 2" xfId="4748" xr:uid="{00000000-0005-0000-0000-00009F120000}"/>
    <cellStyle name="Normal 73 3 3 2 2 2" xfId="14820" xr:uid="{00000000-0005-0000-0000-0000F8390000}"/>
    <cellStyle name="Normal 73 3 3 2 2 2 3" xfId="29916" xr:uid="{00000000-0005-0000-0000-0000F2740000}"/>
    <cellStyle name="Normal 73 3 3 2 2 3" xfId="9800" xr:uid="{00000000-0005-0000-0000-00005C260000}"/>
    <cellStyle name="Normal 73 3 3 2 2 3 3" xfId="24899" xr:uid="{00000000-0005-0000-0000-000059610000}"/>
    <cellStyle name="Normal 73 3 3 2 2 5" xfId="19886" xr:uid="{00000000-0005-0000-0000-0000C44D0000}"/>
    <cellStyle name="Normal 73 3 3 2 3" xfId="6439" xr:uid="{00000000-0005-0000-0000-00003B190000}"/>
    <cellStyle name="Normal 73 3 3 2 3 2" xfId="16491" xr:uid="{00000000-0005-0000-0000-00007F400000}"/>
    <cellStyle name="Normal 73 3 3 2 3 3" xfId="11471" xr:uid="{00000000-0005-0000-0000-0000E32C0000}"/>
    <cellStyle name="Normal 73 3 3 2 3 3 3" xfId="26570" xr:uid="{00000000-0005-0000-0000-0000E0670000}"/>
    <cellStyle name="Normal 73 3 3 2 3 5" xfId="21557" xr:uid="{00000000-0005-0000-0000-00004B540000}"/>
    <cellStyle name="Normal 73 3 3 2 4" xfId="13149" xr:uid="{00000000-0005-0000-0000-000071330000}"/>
    <cellStyle name="Normal 73 3 3 2 4 3" xfId="28245" xr:uid="{00000000-0005-0000-0000-00006B6E0000}"/>
    <cellStyle name="Normal 73 3 3 2 5" xfId="8128" xr:uid="{00000000-0005-0000-0000-0000D41F0000}"/>
    <cellStyle name="Normal 73 3 3 2 5 3" xfId="23228" xr:uid="{00000000-0005-0000-0000-0000D25A0000}"/>
    <cellStyle name="Normal 73 3 3 2 7" xfId="18215" xr:uid="{00000000-0005-0000-0000-00003D470000}"/>
    <cellStyle name="Normal 73 3 3 3" xfId="3911" xr:uid="{00000000-0005-0000-0000-00005A0F0000}"/>
    <cellStyle name="Normal 73 3 3 3 2" xfId="13984" xr:uid="{00000000-0005-0000-0000-0000B4360000}"/>
    <cellStyle name="Normal 73 3 3 3 2 3" xfId="29080" xr:uid="{00000000-0005-0000-0000-0000AE710000}"/>
    <cellStyle name="Normal 73 3 3 3 3" xfId="8964" xr:uid="{00000000-0005-0000-0000-000018230000}"/>
    <cellStyle name="Normal 73 3 3 3 3 3" xfId="24063" xr:uid="{00000000-0005-0000-0000-0000155E0000}"/>
    <cellStyle name="Normal 73 3 3 3 5" xfId="19050" xr:uid="{00000000-0005-0000-0000-0000804A0000}"/>
    <cellStyle name="Normal 73 3 3 4" xfId="5603" xr:uid="{00000000-0005-0000-0000-0000F7150000}"/>
    <cellStyle name="Normal 73 3 3 4 2" xfId="15655" xr:uid="{00000000-0005-0000-0000-00003B3D0000}"/>
    <cellStyle name="Normal 73 3 3 4 2 3" xfId="30751" xr:uid="{00000000-0005-0000-0000-000035780000}"/>
    <cellStyle name="Normal 73 3 3 4 3" xfId="10635" xr:uid="{00000000-0005-0000-0000-00009F290000}"/>
    <cellStyle name="Normal 73 3 3 4 3 3" xfId="25734" xr:uid="{00000000-0005-0000-0000-00009C640000}"/>
    <cellStyle name="Normal 73 3 3 4 5" xfId="20721" xr:uid="{00000000-0005-0000-0000-000007510000}"/>
    <cellStyle name="Normal 73 3 3 5" xfId="12313" xr:uid="{00000000-0005-0000-0000-00002D300000}"/>
    <cellStyle name="Normal 73 3 3 5 3" xfId="27409" xr:uid="{00000000-0005-0000-0000-0000276B0000}"/>
    <cellStyle name="Normal 73 3 3 6" xfId="7292" xr:uid="{00000000-0005-0000-0000-0000901C0000}"/>
    <cellStyle name="Normal 73 3 3 6 3" xfId="22392" xr:uid="{00000000-0005-0000-0000-00008E570000}"/>
    <cellStyle name="Normal 73 3 3 8" xfId="17379" xr:uid="{00000000-0005-0000-0000-0000F9430000}"/>
    <cellStyle name="Normal 73 3 4" xfId="2641" xr:uid="{00000000-0005-0000-0000-0000630A0000}"/>
    <cellStyle name="Normal 73 3 4 2" xfId="4330" xr:uid="{00000000-0005-0000-0000-0000FD100000}"/>
    <cellStyle name="Normal 73 3 4 2 2" xfId="14402" xr:uid="{00000000-0005-0000-0000-000056380000}"/>
    <cellStyle name="Normal 73 3 4 2 2 3" xfId="29498" xr:uid="{00000000-0005-0000-0000-000050730000}"/>
    <cellStyle name="Normal 73 3 4 2 3" xfId="9382" xr:uid="{00000000-0005-0000-0000-0000BA240000}"/>
    <cellStyle name="Normal 73 3 4 2 3 3" xfId="24481" xr:uid="{00000000-0005-0000-0000-0000B75F0000}"/>
    <cellStyle name="Normal 73 3 4 2 5" xfId="19468" xr:uid="{00000000-0005-0000-0000-0000224C0000}"/>
    <cellStyle name="Normal 73 3 4 3" xfId="6021" xr:uid="{00000000-0005-0000-0000-000099170000}"/>
    <cellStyle name="Normal 73 3 4 3 2" xfId="16073" xr:uid="{00000000-0005-0000-0000-0000DD3E0000}"/>
    <cellStyle name="Normal 73 3 4 3 3" xfId="11053" xr:uid="{00000000-0005-0000-0000-0000412B0000}"/>
    <cellStyle name="Normal 73 3 4 3 3 3" xfId="26152" xr:uid="{00000000-0005-0000-0000-00003E660000}"/>
    <cellStyle name="Normal 73 3 4 3 5" xfId="21139" xr:uid="{00000000-0005-0000-0000-0000A9520000}"/>
    <cellStyle name="Normal 73 3 4 4" xfId="12731" xr:uid="{00000000-0005-0000-0000-0000CF310000}"/>
    <cellStyle name="Normal 73 3 4 4 3" xfId="27827" xr:uid="{00000000-0005-0000-0000-0000C96C0000}"/>
    <cellStyle name="Normal 73 3 4 5" xfId="7710" xr:uid="{00000000-0005-0000-0000-0000321E0000}"/>
    <cellStyle name="Normal 73 3 4 5 3" xfId="22810" xr:uid="{00000000-0005-0000-0000-000030590000}"/>
    <cellStyle name="Normal 73 3 4 7" xfId="17797" xr:uid="{00000000-0005-0000-0000-00009B450000}"/>
    <cellStyle name="Normal 73 3 5" xfId="3493" xr:uid="{00000000-0005-0000-0000-0000B80D0000}"/>
    <cellStyle name="Normal 73 3 5 2" xfId="13566" xr:uid="{00000000-0005-0000-0000-000012350000}"/>
    <cellStyle name="Normal 73 3 5 2 3" xfId="28662" xr:uid="{00000000-0005-0000-0000-00000C700000}"/>
    <cellStyle name="Normal 73 3 5 3" xfId="8546" xr:uid="{00000000-0005-0000-0000-000076210000}"/>
    <cellStyle name="Normal 73 3 5 3 3" xfId="23645" xr:uid="{00000000-0005-0000-0000-0000735C0000}"/>
    <cellStyle name="Normal 73 3 5 5" xfId="18632" xr:uid="{00000000-0005-0000-0000-0000DE480000}"/>
    <cellStyle name="Normal 73 3 6" xfId="5185" xr:uid="{00000000-0005-0000-0000-000055140000}"/>
    <cellStyle name="Normal 73 3 6 2" xfId="15237" xr:uid="{00000000-0005-0000-0000-0000993B0000}"/>
    <cellStyle name="Normal 73 3 6 2 3" xfId="30333" xr:uid="{00000000-0005-0000-0000-000093760000}"/>
    <cellStyle name="Normal 73 3 6 3" xfId="10217" xr:uid="{00000000-0005-0000-0000-0000FD270000}"/>
    <cellStyle name="Normal 73 3 6 3 3" xfId="25316" xr:uid="{00000000-0005-0000-0000-0000FA620000}"/>
    <cellStyle name="Normal 73 3 6 5" xfId="20303" xr:uid="{00000000-0005-0000-0000-0000654F0000}"/>
    <cellStyle name="Normal 73 3 7" xfId="11895" xr:uid="{00000000-0005-0000-0000-00008B2E0000}"/>
    <cellStyle name="Normal 73 3 7 3" xfId="26991" xr:uid="{00000000-0005-0000-0000-000085690000}"/>
    <cellStyle name="Normal 73 3 8" xfId="6874" xr:uid="{00000000-0005-0000-0000-0000EE1A0000}"/>
    <cellStyle name="Normal 73 3 8 3" xfId="21974" xr:uid="{00000000-0005-0000-0000-0000EC550000}"/>
    <cellStyle name="Normal 73 4" xfId="1901" xr:uid="{00000000-0005-0000-0000-00007F070000}"/>
    <cellStyle name="Normal 73 4 2" xfId="2324" xr:uid="{00000000-0005-0000-0000-000026090000}"/>
    <cellStyle name="Normal 73 4 2 2" xfId="3163" xr:uid="{00000000-0005-0000-0000-00006D0C0000}"/>
    <cellStyle name="Normal 73 4 2 2 2" xfId="4852" xr:uid="{00000000-0005-0000-0000-000007130000}"/>
    <cellStyle name="Normal 73 4 2 2 2 2" xfId="14924" xr:uid="{00000000-0005-0000-0000-0000603A0000}"/>
    <cellStyle name="Normal 73 4 2 2 2 2 3" xfId="30020" xr:uid="{00000000-0005-0000-0000-00005A750000}"/>
    <cellStyle name="Normal 73 4 2 2 2 3" xfId="9904" xr:uid="{00000000-0005-0000-0000-0000C4260000}"/>
    <cellStyle name="Normal 73 4 2 2 2 3 3" xfId="25003" xr:uid="{00000000-0005-0000-0000-0000C1610000}"/>
    <cellStyle name="Normal 73 4 2 2 2 5" xfId="19990" xr:uid="{00000000-0005-0000-0000-00002C4E0000}"/>
    <cellStyle name="Normal 73 4 2 2 3" xfId="6543" xr:uid="{00000000-0005-0000-0000-0000A3190000}"/>
    <cellStyle name="Normal 73 4 2 2 3 2" xfId="16595" xr:uid="{00000000-0005-0000-0000-0000E7400000}"/>
    <cellStyle name="Normal 73 4 2 2 3 3" xfId="11575" xr:uid="{00000000-0005-0000-0000-00004B2D0000}"/>
    <cellStyle name="Normal 73 4 2 2 3 3 3" xfId="26674" xr:uid="{00000000-0005-0000-0000-000048680000}"/>
    <cellStyle name="Normal 73 4 2 2 3 5" xfId="21661" xr:uid="{00000000-0005-0000-0000-0000B3540000}"/>
    <cellStyle name="Normal 73 4 2 2 4" xfId="13253" xr:uid="{00000000-0005-0000-0000-0000D9330000}"/>
    <cellStyle name="Normal 73 4 2 2 4 3" xfId="28349" xr:uid="{00000000-0005-0000-0000-0000D36E0000}"/>
    <cellStyle name="Normal 73 4 2 2 5" xfId="8232" xr:uid="{00000000-0005-0000-0000-00003C200000}"/>
    <cellStyle name="Normal 73 4 2 2 5 3" xfId="23332" xr:uid="{00000000-0005-0000-0000-00003A5B0000}"/>
    <cellStyle name="Normal 73 4 2 2 7" xfId="18319" xr:uid="{00000000-0005-0000-0000-0000A5470000}"/>
    <cellStyle name="Normal 73 4 2 3" xfId="4015" xr:uid="{00000000-0005-0000-0000-0000C20F0000}"/>
    <cellStyle name="Normal 73 4 2 3 2" xfId="14088" xr:uid="{00000000-0005-0000-0000-00001C370000}"/>
    <cellStyle name="Normal 73 4 2 3 2 3" xfId="29184" xr:uid="{00000000-0005-0000-0000-000016720000}"/>
    <cellStyle name="Normal 73 4 2 3 3" xfId="9068" xr:uid="{00000000-0005-0000-0000-000080230000}"/>
    <cellStyle name="Normal 73 4 2 3 3 3" xfId="24167" xr:uid="{00000000-0005-0000-0000-00007D5E0000}"/>
    <cellStyle name="Normal 73 4 2 3 5" xfId="19154" xr:uid="{00000000-0005-0000-0000-0000E84A0000}"/>
    <cellStyle name="Normal 73 4 2 4" xfId="5707" xr:uid="{00000000-0005-0000-0000-00005F160000}"/>
    <cellStyle name="Normal 73 4 2 4 2" xfId="15759" xr:uid="{00000000-0005-0000-0000-0000A33D0000}"/>
    <cellStyle name="Normal 73 4 2 4 2 3" xfId="30855" xr:uid="{00000000-0005-0000-0000-00009D780000}"/>
    <cellStyle name="Normal 73 4 2 4 3" xfId="10739" xr:uid="{00000000-0005-0000-0000-0000072A0000}"/>
    <cellStyle name="Normal 73 4 2 4 3 3" xfId="25838" xr:uid="{00000000-0005-0000-0000-000004650000}"/>
    <cellStyle name="Normal 73 4 2 4 5" xfId="20825" xr:uid="{00000000-0005-0000-0000-00006F510000}"/>
    <cellStyle name="Normal 73 4 2 5" xfId="12417" xr:uid="{00000000-0005-0000-0000-000095300000}"/>
    <cellStyle name="Normal 73 4 2 5 3" xfId="27513" xr:uid="{00000000-0005-0000-0000-00008F6B0000}"/>
    <cellStyle name="Normal 73 4 2 6" xfId="7396" xr:uid="{00000000-0005-0000-0000-0000F81C0000}"/>
    <cellStyle name="Normal 73 4 2 6 3" xfId="22496" xr:uid="{00000000-0005-0000-0000-0000F6570000}"/>
    <cellStyle name="Normal 73 4 2 8" xfId="17483" xr:uid="{00000000-0005-0000-0000-000061440000}"/>
    <cellStyle name="Normal 73 4 3" xfId="2745" xr:uid="{00000000-0005-0000-0000-0000CB0A0000}"/>
    <cellStyle name="Normal 73 4 3 2" xfId="4434" xr:uid="{00000000-0005-0000-0000-000065110000}"/>
    <cellStyle name="Normal 73 4 3 2 2" xfId="14506" xr:uid="{00000000-0005-0000-0000-0000BE380000}"/>
    <cellStyle name="Normal 73 4 3 2 2 3" xfId="29602" xr:uid="{00000000-0005-0000-0000-0000B8730000}"/>
    <cellStyle name="Normal 73 4 3 2 3" xfId="9486" xr:uid="{00000000-0005-0000-0000-000022250000}"/>
    <cellStyle name="Normal 73 4 3 2 3 3" xfId="24585" xr:uid="{00000000-0005-0000-0000-00001F600000}"/>
    <cellStyle name="Normal 73 4 3 2 5" xfId="19572" xr:uid="{00000000-0005-0000-0000-00008A4C0000}"/>
    <cellStyle name="Normal 73 4 3 3" xfId="6125" xr:uid="{00000000-0005-0000-0000-000001180000}"/>
    <cellStyle name="Normal 73 4 3 3 2" xfId="16177" xr:uid="{00000000-0005-0000-0000-0000453F0000}"/>
    <cellStyle name="Normal 73 4 3 3 3" xfId="11157" xr:uid="{00000000-0005-0000-0000-0000A92B0000}"/>
    <cellStyle name="Normal 73 4 3 3 3 3" xfId="26256" xr:uid="{00000000-0005-0000-0000-0000A6660000}"/>
    <cellStyle name="Normal 73 4 3 3 5" xfId="21243" xr:uid="{00000000-0005-0000-0000-000011530000}"/>
    <cellStyle name="Normal 73 4 3 4" xfId="12835" xr:uid="{00000000-0005-0000-0000-000037320000}"/>
    <cellStyle name="Normal 73 4 3 4 3" xfId="27931" xr:uid="{00000000-0005-0000-0000-0000316D0000}"/>
    <cellStyle name="Normal 73 4 3 5" xfId="7814" xr:uid="{00000000-0005-0000-0000-00009A1E0000}"/>
    <cellStyle name="Normal 73 4 3 5 3" xfId="22914" xr:uid="{00000000-0005-0000-0000-000098590000}"/>
    <cellStyle name="Normal 73 4 3 7" xfId="17901" xr:uid="{00000000-0005-0000-0000-000003460000}"/>
    <cellStyle name="Normal 73 4 4" xfId="3597" xr:uid="{00000000-0005-0000-0000-0000200E0000}"/>
    <cellStyle name="Normal 73 4 4 2" xfId="13670" xr:uid="{00000000-0005-0000-0000-00007A350000}"/>
    <cellStyle name="Normal 73 4 4 2 3" xfId="28766" xr:uid="{00000000-0005-0000-0000-000074700000}"/>
    <cellStyle name="Normal 73 4 4 3" xfId="8650" xr:uid="{00000000-0005-0000-0000-0000DE210000}"/>
    <cellStyle name="Normal 73 4 4 3 3" xfId="23749" xr:uid="{00000000-0005-0000-0000-0000DB5C0000}"/>
    <cellStyle name="Normal 73 4 4 5" xfId="18736" xr:uid="{00000000-0005-0000-0000-000046490000}"/>
    <cellStyle name="Normal 73 4 5" xfId="5289" xr:uid="{00000000-0005-0000-0000-0000BD140000}"/>
    <cellStyle name="Normal 73 4 5 2" xfId="15341" xr:uid="{00000000-0005-0000-0000-0000013C0000}"/>
    <cellStyle name="Normal 73 4 5 2 3" xfId="30437" xr:uid="{00000000-0005-0000-0000-0000FB760000}"/>
    <cellStyle name="Normal 73 4 5 3" xfId="10321" xr:uid="{00000000-0005-0000-0000-000065280000}"/>
    <cellStyle name="Normal 73 4 5 3 3" xfId="25420" xr:uid="{00000000-0005-0000-0000-000062630000}"/>
    <cellStyle name="Normal 73 4 5 5" xfId="20407" xr:uid="{00000000-0005-0000-0000-0000CD4F0000}"/>
    <cellStyle name="Normal 73 4 6" xfId="11999" xr:uid="{00000000-0005-0000-0000-0000F32E0000}"/>
    <cellStyle name="Normal 73 4 6 3" xfId="27095" xr:uid="{00000000-0005-0000-0000-0000ED690000}"/>
    <cellStyle name="Normal 73 4 7" xfId="6978" xr:uid="{00000000-0005-0000-0000-0000561B0000}"/>
    <cellStyle name="Normal 73 4 7 3" xfId="22078" xr:uid="{00000000-0005-0000-0000-000054560000}"/>
    <cellStyle name="Normal 73 4 9" xfId="17065" xr:uid="{00000000-0005-0000-0000-0000BF420000}"/>
    <cellStyle name="Normal 73 5" xfId="2114" xr:uid="{00000000-0005-0000-0000-000054080000}"/>
    <cellStyle name="Normal 73 5 2" xfId="2955" xr:uid="{00000000-0005-0000-0000-00009D0B0000}"/>
    <cellStyle name="Normal 73 5 2 2" xfId="4644" xr:uid="{00000000-0005-0000-0000-000037120000}"/>
    <cellStyle name="Normal 73 5 2 2 2" xfId="14716" xr:uid="{00000000-0005-0000-0000-000090390000}"/>
    <cellStyle name="Normal 73 5 2 2 2 3" xfId="29812" xr:uid="{00000000-0005-0000-0000-00008A740000}"/>
    <cellStyle name="Normal 73 5 2 2 3" xfId="9696" xr:uid="{00000000-0005-0000-0000-0000F4250000}"/>
    <cellStyle name="Normal 73 5 2 2 3 3" xfId="24795" xr:uid="{00000000-0005-0000-0000-0000F1600000}"/>
    <cellStyle name="Normal 73 5 2 2 5" xfId="19782" xr:uid="{00000000-0005-0000-0000-00005C4D0000}"/>
    <cellStyle name="Normal 73 5 2 3" xfId="6335" xr:uid="{00000000-0005-0000-0000-0000D3180000}"/>
    <cellStyle name="Normal 73 5 2 3 2" xfId="16387" xr:uid="{00000000-0005-0000-0000-000017400000}"/>
    <cellStyle name="Normal 73 5 2 3 3" xfId="11367" xr:uid="{00000000-0005-0000-0000-00007B2C0000}"/>
    <cellStyle name="Normal 73 5 2 3 3 3" xfId="26466" xr:uid="{00000000-0005-0000-0000-000078670000}"/>
    <cellStyle name="Normal 73 5 2 3 5" xfId="21453" xr:uid="{00000000-0005-0000-0000-0000E3530000}"/>
    <cellStyle name="Normal 73 5 2 4" xfId="13045" xr:uid="{00000000-0005-0000-0000-000009330000}"/>
    <cellStyle name="Normal 73 5 2 4 3" xfId="28141" xr:uid="{00000000-0005-0000-0000-0000036E0000}"/>
    <cellStyle name="Normal 73 5 2 5" xfId="8024" xr:uid="{00000000-0005-0000-0000-00006C1F0000}"/>
    <cellStyle name="Normal 73 5 2 5 3" xfId="23124" xr:uid="{00000000-0005-0000-0000-00006A5A0000}"/>
    <cellStyle name="Normal 73 5 2 7" xfId="18111" xr:uid="{00000000-0005-0000-0000-0000D5460000}"/>
    <cellStyle name="Normal 73 5 3" xfId="3807" xr:uid="{00000000-0005-0000-0000-0000F20E0000}"/>
    <cellStyle name="Normal 73 5 3 2" xfId="13880" xr:uid="{00000000-0005-0000-0000-00004C360000}"/>
    <cellStyle name="Normal 73 5 3 2 3" xfId="28976" xr:uid="{00000000-0005-0000-0000-000046710000}"/>
    <cellStyle name="Normal 73 5 3 3" xfId="8860" xr:uid="{00000000-0005-0000-0000-0000B0220000}"/>
    <cellStyle name="Normal 73 5 3 3 3" xfId="23959" xr:uid="{00000000-0005-0000-0000-0000AD5D0000}"/>
    <cellStyle name="Normal 73 5 3 5" xfId="18946" xr:uid="{00000000-0005-0000-0000-0000184A0000}"/>
    <cellStyle name="Normal 73 5 4" xfId="5499" xr:uid="{00000000-0005-0000-0000-00008F150000}"/>
    <cellStyle name="Normal 73 5 4 2" xfId="15551" xr:uid="{00000000-0005-0000-0000-0000D33C0000}"/>
    <cellStyle name="Normal 73 5 4 2 3" xfId="30647" xr:uid="{00000000-0005-0000-0000-0000CD770000}"/>
    <cellStyle name="Normal 73 5 4 3" xfId="10531" xr:uid="{00000000-0005-0000-0000-000037290000}"/>
    <cellStyle name="Normal 73 5 4 3 3" xfId="25630" xr:uid="{00000000-0005-0000-0000-000034640000}"/>
    <cellStyle name="Normal 73 5 4 5" xfId="20617" xr:uid="{00000000-0005-0000-0000-00009F500000}"/>
    <cellStyle name="Normal 73 5 5" xfId="12209" xr:uid="{00000000-0005-0000-0000-0000C52F0000}"/>
    <cellStyle name="Normal 73 5 5 3" xfId="27305" xr:uid="{00000000-0005-0000-0000-0000BF6A0000}"/>
    <cellStyle name="Normal 73 5 6" xfId="7188" xr:uid="{00000000-0005-0000-0000-0000281C0000}"/>
    <cellStyle name="Normal 73 5 6 3" xfId="22288" xr:uid="{00000000-0005-0000-0000-000026570000}"/>
    <cellStyle name="Normal 73 5 8" xfId="17275" xr:uid="{00000000-0005-0000-0000-000091430000}"/>
    <cellStyle name="Normal 73 6" xfId="2535" xr:uid="{00000000-0005-0000-0000-0000F9090000}"/>
    <cellStyle name="Normal 73 6 2" xfId="4226" xr:uid="{00000000-0005-0000-0000-000095100000}"/>
    <cellStyle name="Normal 73 6 2 2" xfId="14298" xr:uid="{00000000-0005-0000-0000-0000EE370000}"/>
    <cellStyle name="Normal 73 6 2 2 3" xfId="29394" xr:uid="{00000000-0005-0000-0000-0000E8720000}"/>
    <cellStyle name="Normal 73 6 2 3" xfId="9278" xr:uid="{00000000-0005-0000-0000-000052240000}"/>
    <cellStyle name="Normal 73 6 2 3 3" xfId="24377" xr:uid="{00000000-0005-0000-0000-00004F5F0000}"/>
    <cellStyle name="Normal 73 6 2 5" xfId="19364" xr:uid="{00000000-0005-0000-0000-0000BA4B0000}"/>
    <cellStyle name="Normal 73 6 3" xfId="5917" xr:uid="{00000000-0005-0000-0000-000031170000}"/>
    <cellStyle name="Normal 73 6 3 2" xfId="15969" xr:uid="{00000000-0005-0000-0000-0000753E0000}"/>
    <cellStyle name="Normal 73 6 3 3" xfId="10949" xr:uid="{00000000-0005-0000-0000-0000D92A0000}"/>
    <cellStyle name="Normal 73 6 3 3 3" xfId="26048" xr:uid="{00000000-0005-0000-0000-0000D6650000}"/>
    <cellStyle name="Normal 73 6 3 5" xfId="21035" xr:uid="{00000000-0005-0000-0000-000041520000}"/>
    <cellStyle name="Normal 73 6 4" xfId="12627" xr:uid="{00000000-0005-0000-0000-000067310000}"/>
    <cellStyle name="Normal 73 6 4 3" xfId="27723" xr:uid="{00000000-0005-0000-0000-0000616C0000}"/>
    <cellStyle name="Normal 73 6 5" xfId="7606" xr:uid="{00000000-0005-0000-0000-0000CA1D0000}"/>
    <cellStyle name="Normal 73 6 5 3" xfId="22706" xr:uid="{00000000-0005-0000-0000-0000C8580000}"/>
    <cellStyle name="Normal 73 6 7" xfId="17693" xr:uid="{00000000-0005-0000-0000-000033450000}"/>
    <cellStyle name="Normal 73 7" xfId="3386" xr:uid="{00000000-0005-0000-0000-00004D0D0000}"/>
    <cellStyle name="Normal 73 7 2" xfId="13462" xr:uid="{00000000-0005-0000-0000-0000AA340000}"/>
    <cellStyle name="Normal 73 7 2 3" xfId="28558" xr:uid="{00000000-0005-0000-0000-0000A46F0000}"/>
    <cellStyle name="Normal 73 7 3" xfId="8442" xr:uid="{00000000-0005-0000-0000-00000E210000}"/>
    <cellStyle name="Normal 73 7 3 3" xfId="23541" xr:uid="{00000000-0005-0000-0000-00000B5C0000}"/>
    <cellStyle name="Normal 73 7 5" xfId="18528" xr:uid="{00000000-0005-0000-0000-000076480000}"/>
    <cellStyle name="Normal 73 8" xfId="5079" xr:uid="{00000000-0005-0000-0000-0000EB130000}"/>
    <cellStyle name="Normal 73 8 2" xfId="15133" xr:uid="{00000000-0005-0000-0000-0000313B0000}"/>
    <cellStyle name="Normal 73 8 2 3" xfId="30229" xr:uid="{00000000-0005-0000-0000-00002B760000}"/>
    <cellStyle name="Normal 73 8 3" xfId="10113" xr:uid="{00000000-0005-0000-0000-000095270000}"/>
    <cellStyle name="Normal 73 8 3 3" xfId="25212" xr:uid="{00000000-0005-0000-0000-000092620000}"/>
    <cellStyle name="Normal 73 8 5" xfId="20199" xr:uid="{00000000-0005-0000-0000-0000FD4E0000}"/>
    <cellStyle name="Normal 73 9" xfId="11789" xr:uid="{00000000-0005-0000-0000-0000212E0000}"/>
    <cellStyle name="Normal 73 9 3" xfId="26887" xr:uid="{00000000-0005-0000-0000-00001D690000}"/>
    <cellStyle name="Normal 74" xfId="1475" xr:uid="{00000000-0005-0000-0000-0000D4050000}"/>
    <cellStyle name="Normal 74 10" xfId="6769" xr:uid="{00000000-0005-0000-0000-0000851A0000}"/>
    <cellStyle name="Normal 74 10 3" xfId="21871" xr:uid="{00000000-0005-0000-0000-000085550000}"/>
    <cellStyle name="Normal 74 12" xfId="16856" xr:uid="{00000000-0005-0000-0000-0000EE410000}"/>
    <cellStyle name="Normal 74 2" xfId="1735" xr:uid="{00000000-0005-0000-0000-0000D9060000}"/>
    <cellStyle name="Normal 74 2 11" xfId="16910" xr:uid="{00000000-0005-0000-0000-000024420000}"/>
    <cellStyle name="Normal 74 2 2" xfId="1843" xr:uid="{00000000-0005-0000-0000-000045070000}"/>
    <cellStyle name="Normal 74 2 2 10" xfId="17014" xr:uid="{00000000-0005-0000-0000-00008C420000}"/>
    <cellStyle name="Normal 74 2 2 2" xfId="2060" xr:uid="{00000000-0005-0000-0000-00001E080000}"/>
    <cellStyle name="Normal 74 2 2 2 2" xfId="2481" xr:uid="{00000000-0005-0000-0000-0000C3090000}"/>
    <cellStyle name="Normal 74 2 2 2 2 2" xfId="3320" xr:uid="{00000000-0005-0000-0000-00000A0D0000}"/>
    <cellStyle name="Normal 74 2 2 2 2 2 2" xfId="5009" xr:uid="{00000000-0005-0000-0000-0000A4130000}"/>
    <cellStyle name="Normal 74 2 2 2 2 2 2 2" xfId="15081" xr:uid="{00000000-0005-0000-0000-0000FD3A0000}"/>
    <cellStyle name="Normal 74 2 2 2 2 2 2 2 3" xfId="30177" xr:uid="{00000000-0005-0000-0000-0000F7750000}"/>
    <cellStyle name="Normal 74 2 2 2 2 2 2 3" xfId="10061" xr:uid="{00000000-0005-0000-0000-000061270000}"/>
    <cellStyle name="Normal 74 2 2 2 2 2 2 3 3" xfId="25160" xr:uid="{00000000-0005-0000-0000-00005E620000}"/>
    <cellStyle name="Normal 74 2 2 2 2 2 2 5" xfId="20147" xr:uid="{00000000-0005-0000-0000-0000C94E0000}"/>
    <cellStyle name="Normal 74 2 2 2 2 2 3" xfId="6700" xr:uid="{00000000-0005-0000-0000-0000401A0000}"/>
    <cellStyle name="Normal 74 2 2 2 2 2 3 2" xfId="16752" xr:uid="{00000000-0005-0000-0000-000084410000}"/>
    <cellStyle name="Normal 74 2 2 2 2 2 3 3" xfId="11732" xr:uid="{00000000-0005-0000-0000-0000E82D0000}"/>
    <cellStyle name="Normal 74 2 2 2 2 2 3 3 3" xfId="26831" xr:uid="{00000000-0005-0000-0000-0000E5680000}"/>
    <cellStyle name="Normal 74 2 2 2 2 2 3 5" xfId="21818" xr:uid="{00000000-0005-0000-0000-000050550000}"/>
    <cellStyle name="Normal 74 2 2 2 2 2 4" xfId="13410" xr:uid="{00000000-0005-0000-0000-000076340000}"/>
    <cellStyle name="Normal 74 2 2 2 2 2 4 3" xfId="28506" xr:uid="{00000000-0005-0000-0000-0000706F0000}"/>
    <cellStyle name="Normal 74 2 2 2 2 2 5" xfId="8389" xr:uid="{00000000-0005-0000-0000-0000D9200000}"/>
    <cellStyle name="Normal 74 2 2 2 2 2 5 3" xfId="23489" xr:uid="{00000000-0005-0000-0000-0000D75B0000}"/>
    <cellStyle name="Normal 74 2 2 2 2 2 7" xfId="18476" xr:uid="{00000000-0005-0000-0000-000042480000}"/>
    <cellStyle name="Normal 74 2 2 2 2 3" xfId="4172" xr:uid="{00000000-0005-0000-0000-00005F100000}"/>
    <cellStyle name="Normal 74 2 2 2 2 3 2" xfId="14245" xr:uid="{00000000-0005-0000-0000-0000B9370000}"/>
    <cellStyle name="Normal 74 2 2 2 2 3 2 3" xfId="29341" xr:uid="{00000000-0005-0000-0000-0000B3720000}"/>
    <cellStyle name="Normal 74 2 2 2 2 3 3" xfId="9225" xr:uid="{00000000-0005-0000-0000-00001D240000}"/>
    <cellStyle name="Normal 74 2 2 2 2 3 3 3" xfId="24324" xr:uid="{00000000-0005-0000-0000-00001A5F0000}"/>
    <cellStyle name="Normal 74 2 2 2 2 3 5" xfId="19311" xr:uid="{00000000-0005-0000-0000-0000854B0000}"/>
    <cellStyle name="Normal 74 2 2 2 2 4" xfId="5864" xr:uid="{00000000-0005-0000-0000-0000FC160000}"/>
    <cellStyle name="Normal 74 2 2 2 2 4 2" xfId="15916" xr:uid="{00000000-0005-0000-0000-0000403E0000}"/>
    <cellStyle name="Normal 74 2 2 2 2 4 3" xfId="10896" xr:uid="{00000000-0005-0000-0000-0000A42A0000}"/>
    <cellStyle name="Normal 74 2 2 2 2 4 3 3" xfId="25995" xr:uid="{00000000-0005-0000-0000-0000A1650000}"/>
    <cellStyle name="Normal 74 2 2 2 2 4 5" xfId="20982" xr:uid="{00000000-0005-0000-0000-00000C520000}"/>
    <cellStyle name="Normal 74 2 2 2 2 5" xfId="12574" xr:uid="{00000000-0005-0000-0000-000032310000}"/>
    <cellStyle name="Normal 74 2 2 2 2 5 3" xfId="27670" xr:uid="{00000000-0005-0000-0000-00002C6C0000}"/>
    <cellStyle name="Normal 74 2 2 2 2 6" xfId="7553" xr:uid="{00000000-0005-0000-0000-0000951D0000}"/>
    <cellStyle name="Normal 74 2 2 2 2 6 3" xfId="22653" xr:uid="{00000000-0005-0000-0000-000093580000}"/>
    <cellStyle name="Normal 74 2 2 2 2 8" xfId="17640" xr:uid="{00000000-0005-0000-0000-0000FE440000}"/>
    <cellStyle name="Normal 74 2 2 2 3" xfId="2902" xr:uid="{00000000-0005-0000-0000-0000680B0000}"/>
    <cellStyle name="Normal 74 2 2 2 3 2" xfId="4591" xr:uid="{00000000-0005-0000-0000-000002120000}"/>
    <cellStyle name="Normal 74 2 2 2 3 2 2" xfId="14663" xr:uid="{00000000-0005-0000-0000-00005B390000}"/>
    <cellStyle name="Normal 74 2 2 2 3 2 2 3" xfId="29759" xr:uid="{00000000-0005-0000-0000-000055740000}"/>
    <cellStyle name="Normal 74 2 2 2 3 2 3" xfId="9643" xr:uid="{00000000-0005-0000-0000-0000BF250000}"/>
    <cellStyle name="Normal 74 2 2 2 3 2 3 3" xfId="24742" xr:uid="{00000000-0005-0000-0000-0000BC600000}"/>
    <cellStyle name="Normal 74 2 2 2 3 2 5" xfId="19729" xr:uid="{00000000-0005-0000-0000-0000274D0000}"/>
    <cellStyle name="Normal 74 2 2 2 3 3" xfId="6282" xr:uid="{00000000-0005-0000-0000-00009E180000}"/>
    <cellStyle name="Normal 74 2 2 2 3 3 2" xfId="16334" xr:uid="{00000000-0005-0000-0000-0000E23F0000}"/>
    <cellStyle name="Normal 74 2 2 2 3 3 3" xfId="11314" xr:uid="{00000000-0005-0000-0000-0000462C0000}"/>
    <cellStyle name="Normal 74 2 2 2 3 3 3 3" xfId="26413" xr:uid="{00000000-0005-0000-0000-000043670000}"/>
    <cellStyle name="Normal 74 2 2 2 3 3 5" xfId="21400" xr:uid="{00000000-0005-0000-0000-0000AE530000}"/>
    <cellStyle name="Normal 74 2 2 2 3 4" xfId="12992" xr:uid="{00000000-0005-0000-0000-0000D4320000}"/>
    <cellStyle name="Normal 74 2 2 2 3 4 3" xfId="28088" xr:uid="{00000000-0005-0000-0000-0000CE6D0000}"/>
    <cellStyle name="Normal 74 2 2 2 3 5" xfId="7971" xr:uid="{00000000-0005-0000-0000-0000371F0000}"/>
    <cellStyle name="Normal 74 2 2 2 3 5 3" xfId="23071" xr:uid="{00000000-0005-0000-0000-0000355A0000}"/>
    <cellStyle name="Normal 74 2 2 2 3 7" xfId="18058" xr:uid="{00000000-0005-0000-0000-0000A0460000}"/>
    <cellStyle name="Normal 74 2 2 2 4" xfId="3754" xr:uid="{00000000-0005-0000-0000-0000BD0E0000}"/>
    <cellStyle name="Normal 74 2 2 2 4 2" xfId="13827" xr:uid="{00000000-0005-0000-0000-000017360000}"/>
    <cellStyle name="Normal 74 2 2 2 4 2 3" xfId="28923" xr:uid="{00000000-0005-0000-0000-000011710000}"/>
    <cellStyle name="Normal 74 2 2 2 4 3" xfId="8807" xr:uid="{00000000-0005-0000-0000-00007B220000}"/>
    <cellStyle name="Normal 74 2 2 2 4 3 3" xfId="23906" xr:uid="{00000000-0005-0000-0000-0000785D0000}"/>
    <cellStyle name="Normal 74 2 2 2 4 5" xfId="18893" xr:uid="{00000000-0005-0000-0000-0000E3490000}"/>
    <cellStyle name="Normal 74 2 2 2 5" xfId="5446" xr:uid="{00000000-0005-0000-0000-00005A150000}"/>
    <cellStyle name="Normal 74 2 2 2 5 2" xfId="15498" xr:uid="{00000000-0005-0000-0000-00009E3C0000}"/>
    <cellStyle name="Normal 74 2 2 2 5 2 3" xfId="30594" xr:uid="{00000000-0005-0000-0000-000098770000}"/>
    <cellStyle name="Normal 74 2 2 2 5 3" xfId="10478" xr:uid="{00000000-0005-0000-0000-000002290000}"/>
    <cellStyle name="Normal 74 2 2 2 5 3 3" xfId="25577" xr:uid="{00000000-0005-0000-0000-0000FF630000}"/>
    <cellStyle name="Normal 74 2 2 2 5 5" xfId="20564" xr:uid="{00000000-0005-0000-0000-00006A500000}"/>
    <cellStyle name="Normal 74 2 2 2 6" xfId="12156" xr:uid="{00000000-0005-0000-0000-0000902F0000}"/>
    <cellStyle name="Normal 74 2 2 2 6 3" xfId="27252" xr:uid="{00000000-0005-0000-0000-00008A6A0000}"/>
    <cellStyle name="Normal 74 2 2 2 7" xfId="7135" xr:uid="{00000000-0005-0000-0000-0000F31B0000}"/>
    <cellStyle name="Normal 74 2 2 2 7 3" xfId="22235" xr:uid="{00000000-0005-0000-0000-0000F1560000}"/>
    <cellStyle name="Normal 74 2 2 2 9" xfId="17222" xr:uid="{00000000-0005-0000-0000-00005C430000}"/>
    <cellStyle name="Normal 74 2 2 3" xfId="2273" xr:uid="{00000000-0005-0000-0000-0000F3080000}"/>
    <cellStyle name="Normal 74 2 2 3 2" xfId="3112" xr:uid="{00000000-0005-0000-0000-00003A0C0000}"/>
    <cellStyle name="Normal 74 2 2 3 2 2" xfId="4801" xr:uid="{00000000-0005-0000-0000-0000D4120000}"/>
    <cellStyle name="Normal 74 2 2 3 2 2 2" xfId="14873" xr:uid="{00000000-0005-0000-0000-00002D3A0000}"/>
    <cellStyle name="Normal 74 2 2 3 2 2 2 3" xfId="29969" xr:uid="{00000000-0005-0000-0000-000027750000}"/>
    <cellStyle name="Normal 74 2 2 3 2 2 3" xfId="9853" xr:uid="{00000000-0005-0000-0000-000091260000}"/>
    <cellStyle name="Normal 74 2 2 3 2 2 3 3" xfId="24952" xr:uid="{00000000-0005-0000-0000-00008E610000}"/>
    <cellStyle name="Normal 74 2 2 3 2 2 5" xfId="19939" xr:uid="{00000000-0005-0000-0000-0000F94D0000}"/>
    <cellStyle name="Normal 74 2 2 3 2 3" xfId="6492" xr:uid="{00000000-0005-0000-0000-000070190000}"/>
    <cellStyle name="Normal 74 2 2 3 2 3 2" xfId="16544" xr:uid="{00000000-0005-0000-0000-0000B4400000}"/>
    <cellStyle name="Normal 74 2 2 3 2 3 3" xfId="11524" xr:uid="{00000000-0005-0000-0000-0000182D0000}"/>
    <cellStyle name="Normal 74 2 2 3 2 3 3 3" xfId="26623" xr:uid="{00000000-0005-0000-0000-000015680000}"/>
    <cellStyle name="Normal 74 2 2 3 2 3 5" xfId="21610" xr:uid="{00000000-0005-0000-0000-000080540000}"/>
    <cellStyle name="Normal 74 2 2 3 2 4" xfId="13202" xr:uid="{00000000-0005-0000-0000-0000A6330000}"/>
    <cellStyle name="Normal 74 2 2 3 2 4 3" xfId="28298" xr:uid="{00000000-0005-0000-0000-0000A06E0000}"/>
    <cellStyle name="Normal 74 2 2 3 2 5" xfId="8181" xr:uid="{00000000-0005-0000-0000-000009200000}"/>
    <cellStyle name="Normal 74 2 2 3 2 5 3" xfId="23281" xr:uid="{00000000-0005-0000-0000-0000075B0000}"/>
    <cellStyle name="Normal 74 2 2 3 2 7" xfId="18268" xr:uid="{00000000-0005-0000-0000-000072470000}"/>
    <cellStyle name="Normal 74 2 2 3 3" xfId="3964" xr:uid="{00000000-0005-0000-0000-00008F0F0000}"/>
    <cellStyle name="Normal 74 2 2 3 3 2" xfId="14037" xr:uid="{00000000-0005-0000-0000-0000E9360000}"/>
    <cellStyle name="Normal 74 2 2 3 3 2 3" xfId="29133" xr:uid="{00000000-0005-0000-0000-0000E3710000}"/>
    <cellStyle name="Normal 74 2 2 3 3 3" xfId="9017" xr:uid="{00000000-0005-0000-0000-00004D230000}"/>
    <cellStyle name="Normal 74 2 2 3 3 3 3" xfId="24116" xr:uid="{00000000-0005-0000-0000-00004A5E0000}"/>
    <cellStyle name="Normal 74 2 2 3 3 5" xfId="19103" xr:uid="{00000000-0005-0000-0000-0000B54A0000}"/>
    <cellStyle name="Normal 74 2 2 3 4" xfId="5656" xr:uid="{00000000-0005-0000-0000-00002C160000}"/>
    <cellStyle name="Normal 74 2 2 3 4 2" xfId="15708" xr:uid="{00000000-0005-0000-0000-0000703D0000}"/>
    <cellStyle name="Normal 74 2 2 3 4 2 3" xfId="30804" xr:uid="{00000000-0005-0000-0000-00006A780000}"/>
    <cellStyle name="Normal 74 2 2 3 4 3" xfId="10688" xr:uid="{00000000-0005-0000-0000-0000D4290000}"/>
    <cellStyle name="Normal 74 2 2 3 4 3 3" xfId="25787" xr:uid="{00000000-0005-0000-0000-0000D1640000}"/>
    <cellStyle name="Normal 74 2 2 3 4 5" xfId="20774" xr:uid="{00000000-0005-0000-0000-00003C510000}"/>
    <cellStyle name="Normal 74 2 2 3 5" xfId="12366" xr:uid="{00000000-0005-0000-0000-000062300000}"/>
    <cellStyle name="Normal 74 2 2 3 5 3" xfId="27462" xr:uid="{00000000-0005-0000-0000-00005C6B0000}"/>
    <cellStyle name="Normal 74 2 2 3 6" xfId="7345" xr:uid="{00000000-0005-0000-0000-0000C51C0000}"/>
    <cellStyle name="Normal 74 2 2 3 6 3" xfId="22445" xr:uid="{00000000-0005-0000-0000-0000C3570000}"/>
    <cellStyle name="Normal 74 2 2 3 8" xfId="17432" xr:uid="{00000000-0005-0000-0000-00002E440000}"/>
    <cellStyle name="Normal 74 2 2 4" xfId="2694" xr:uid="{00000000-0005-0000-0000-0000980A0000}"/>
    <cellStyle name="Normal 74 2 2 4 2" xfId="4383" xr:uid="{00000000-0005-0000-0000-000032110000}"/>
    <cellStyle name="Normal 74 2 2 4 2 2" xfId="14455" xr:uid="{00000000-0005-0000-0000-00008B380000}"/>
    <cellStyle name="Normal 74 2 2 4 2 2 3" xfId="29551" xr:uid="{00000000-0005-0000-0000-000085730000}"/>
    <cellStyle name="Normal 74 2 2 4 2 3" xfId="9435" xr:uid="{00000000-0005-0000-0000-0000EF240000}"/>
    <cellStyle name="Normal 74 2 2 4 2 3 3" xfId="24534" xr:uid="{00000000-0005-0000-0000-0000EC5F0000}"/>
    <cellStyle name="Normal 74 2 2 4 2 5" xfId="19521" xr:uid="{00000000-0005-0000-0000-0000574C0000}"/>
    <cellStyle name="Normal 74 2 2 4 3" xfId="6074" xr:uid="{00000000-0005-0000-0000-0000CE170000}"/>
    <cellStyle name="Normal 74 2 2 4 3 2" xfId="16126" xr:uid="{00000000-0005-0000-0000-0000123F0000}"/>
    <cellStyle name="Normal 74 2 2 4 3 3" xfId="11106" xr:uid="{00000000-0005-0000-0000-0000762B0000}"/>
    <cellStyle name="Normal 74 2 2 4 3 3 3" xfId="26205" xr:uid="{00000000-0005-0000-0000-000073660000}"/>
    <cellStyle name="Normal 74 2 2 4 3 5" xfId="21192" xr:uid="{00000000-0005-0000-0000-0000DE520000}"/>
    <cellStyle name="Normal 74 2 2 4 4" xfId="12784" xr:uid="{00000000-0005-0000-0000-000004320000}"/>
    <cellStyle name="Normal 74 2 2 4 4 3" xfId="27880" xr:uid="{00000000-0005-0000-0000-0000FE6C0000}"/>
    <cellStyle name="Normal 74 2 2 4 5" xfId="7763" xr:uid="{00000000-0005-0000-0000-0000671E0000}"/>
    <cellStyle name="Normal 74 2 2 4 5 3" xfId="22863" xr:uid="{00000000-0005-0000-0000-000065590000}"/>
    <cellStyle name="Normal 74 2 2 4 7" xfId="17850" xr:uid="{00000000-0005-0000-0000-0000D0450000}"/>
    <cellStyle name="Normal 74 2 2 5" xfId="3546" xr:uid="{00000000-0005-0000-0000-0000ED0D0000}"/>
    <cellStyle name="Normal 74 2 2 5 2" xfId="13619" xr:uid="{00000000-0005-0000-0000-000047350000}"/>
    <cellStyle name="Normal 74 2 2 5 2 3" xfId="28715" xr:uid="{00000000-0005-0000-0000-000041700000}"/>
    <cellStyle name="Normal 74 2 2 5 3" xfId="8599" xr:uid="{00000000-0005-0000-0000-0000AB210000}"/>
    <cellStyle name="Normal 74 2 2 5 3 3" xfId="23698" xr:uid="{00000000-0005-0000-0000-0000A85C0000}"/>
    <cellStyle name="Normal 74 2 2 5 5" xfId="18685" xr:uid="{00000000-0005-0000-0000-000013490000}"/>
    <cellStyle name="Normal 74 2 2 6" xfId="5238" xr:uid="{00000000-0005-0000-0000-00008A140000}"/>
    <cellStyle name="Normal 74 2 2 6 2" xfId="15290" xr:uid="{00000000-0005-0000-0000-0000CE3B0000}"/>
    <cellStyle name="Normal 74 2 2 6 2 3" xfId="30386" xr:uid="{00000000-0005-0000-0000-0000C8760000}"/>
    <cellStyle name="Normal 74 2 2 6 3" xfId="10270" xr:uid="{00000000-0005-0000-0000-000032280000}"/>
    <cellStyle name="Normal 74 2 2 6 3 3" xfId="25369" xr:uid="{00000000-0005-0000-0000-00002F630000}"/>
    <cellStyle name="Normal 74 2 2 6 5" xfId="20356" xr:uid="{00000000-0005-0000-0000-00009A4F0000}"/>
    <cellStyle name="Normal 74 2 2 7" xfId="11948" xr:uid="{00000000-0005-0000-0000-0000C02E0000}"/>
    <cellStyle name="Normal 74 2 2 7 3" xfId="27044" xr:uid="{00000000-0005-0000-0000-0000BA690000}"/>
    <cellStyle name="Normal 74 2 2 8" xfId="6927" xr:uid="{00000000-0005-0000-0000-0000231B0000}"/>
    <cellStyle name="Normal 74 2 2 8 3" xfId="22027" xr:uid="{00000000-0005-0000-0000-000021560000}"/>
    <cellStyle name="Normal 74 2 3" xfId="1956" xr:uid="{00000000-0005-0000-0000-0000B6070000}"/>
    <cellStyle name="Normal 74 2 3 2" xfId="2377" xr:uid="{00000000-0005-0000-0000-00005B090000}"/>
    <cellStyle name="Normal 74 2 3 2 2" xfId="3216" xr:uid="{00000000-0005-0000-0000-0000A20C0000}"/>
    <cellStyle name="Normal 74 2 3 2 2 2" xfId="4905" xr:uid="{00000000-0005-0000-0000-00003C130000}"/>
    <cellStyle name="Normal 74 2 3 2 2 2 2" xfId="14977" xr:uid="{00000000-0005-0000-0000-0000953A0000}"/>
    <cellStyle name="Normal 74 2 3 2 2 2 2 3" xfId="30073" xr:uid="{00000000-0005-0000-0000-00008F750000}"/>
    <cellStyle name="Normal 74 2 3 2 2 2 3" xfId="9957" xr:uid="{00000000-0005-0000-0000-0000F9260000}"/>
    <cellStyle name="Normal 74 2 3 2 2 2 3 3" xfId="25056" xr:uid="{00000000-0005-0000-0000-0000F6610000}"/>
    <cellStyle name="Normal 74 2 3 2 2 2 5" xfId="20043" xr:uid="{00000000-0005-0000-0000-0000614E0000}"/>
    <cellStyle name="Normal 74 2 3 2 2 3" xfId="6596" xr:uid="{00000000-0005-0000-0000-0000D8190000}"/>
    <cellStyle name="Normal 74 2 3 2 2 3 2" xfId="16648" xr:uid="{00000000-0005-0000-0000-00001C410000}"/>
    <cellStyle name="Normal 74 2 3 2 2 3 3" xfId="11628" xr:uid="{00000000-0005-0000-0000-0000802D0000}"/>
    <cellStyle name="Normal 74 2 3 2 2 3 3 3" xfId="26727" xr:uid="{00000000-0005-0000-0000-00007D680000}"/>
    <cellStyle name="Normal 74 2 3 2 2 3 5" xfId="21714" xr:uid="{00000000-0005-0000-0000-0000E8540000}"/>
    <cellStyle name="Normal 74 2 3 2 2 4" xfId="13306" xr:uid="{00000000-0005-0000-0000-00000E340000}"/>
    <cellStyle name="Normal 74 2 3 2 2 4 3" xfId="28402" xr:uid="{00000000-0005-0000-0000-0000086F0000}"/>
    <cellStyle name="Normal 74 2 3 2 2 5" xfId="8285" xr:uid="{00000000-0005-0000-0000-000071200000}"/>
    <cellStyle name="Normal 74 2 3 2 2 5 3" xfId="23385" xr:uid="{00000000-0005-0000-0000-00006F5B0000}"/>
    <cellStyle name="Normal 74 2 3 2 2 7" xfId="18372" xr:uid="{00000000-0005-0000-0000-0000DA470000}"/>
    <cellStyle name="Normal 74 2 3 2 3" xfId="4068" xr:uid="{00000000-0005-0000-0000-0000F70F0000}"/>
    <cellStyle name="Normal 74 2 3 2 3 2" xfId="14141" xr:uid="{00000000-0005-0000-0000-000051370000}"/>
    <cellStyle name="Normal 74 2 3 2 3 2 3" xfId="29237" xr:uid="{00000000-0005-0000-0000-00004B720000}"/>
    <cellStyle name="Normal 74 2 3 2 3 3" xfId="9121" xr:uid="{00000000-0005-0000-0000-0000B5230000}"/>
    <cellStyle name="Normal 74 2 3 2 3 3 3" xfId="24220" xr:uid="{00000000-0005-0000-0000-0000B25E0000}"/>
    <cellStyle name="Normal 74 2 3 2 3 5" xfId="19207" xr:uid="{00000000-0005-0000-0000-00001D4B0000}"/>
    <cellStyle name="Normal 74 2 3 2 4" xfId="5760" xr:uid="{00000000-0005-0000-0000-000094160000}"/>
    <cellStyle name="Normal 74 2 3 2 4 2" xfId="15812" xr:uid="{00000000-0005-0000-0000-0000D83D0000}"/>
    <cellStyle name="Normal 74 2 3 2 4 2 3" xfId="30908" xr:uid="{00000000-0005-0000-0000-0000D2780000}"/>
    <cellStyle name="Normal 74 2 3 2 4 3" xfId="10792" xr:uid="{00000000-0005-0000-0000-00003C2A0000}"/>
    <cellStyle name="Normal 74 2 3 2 4 3 3" xfId="25891" xr:uid="{00000000-0005-0000-0000-000039650000}"/>
    <cellStyle name="Normal 74 2 3 2 4 5" xfId="20878" xr:uid="{00000000-0005-0000-0000-0000A4510000}"/>
    <cellStyle name="Normal 74 2 3 2 5" xfId="12470" xr:uid="{00000000-0005-0000-0000-0000CA300000}"/>
    <cellStyle name="Normal 74 2 3 2 5 3" xfId="27566" xr:uid="{00000000-0005-0000-0000-0000C46B0000}"/>
    <cellStyle name="Normal 74 2 3 2 6" xfId="7449" xr:uid="{00000000-0005-0000-0000-00002D1D0000}"/>
    <cellStyle name="Normal 74 2 3 2 6 3" xfId="22549" xr:uid="{00000000-0005-0000-0000-00002B580000}"/>
    <cellStyle name="Normal 74 2 3 2 8" xfId="17536" xr:uid="{00000000-0005-0000-0000-000096440000}"/>
    <cellStyle name="Normal 74 2 3 3" xfId="2798" xr:uid="{00000000-0005-0000-0000-0000000B0000}"/>
    <cellStyle name="Normal 74 2 3 3 2" xfId="4487" xr:uid="{00000000-0005-0000-0000-00009A110000}"/>
    <cellStyle name="Normal 74 2 3 3 2 2" xfId="14559" xr:uid="{00000000-0005-0000-0000-0000F3380000}"/>
    <cellStyle name="Normal 74 2 3 3 2 2 3" xfId="29655" xr:uid="{00000000-0005-0000-0000-0000ED730000}"/>
    <cellStyle name="Normal 74 2 3 3 2 3" xfId="9539" xr:uid="{00000000-0005-0000-0000-000057250000}"/>
    <cellStyle name="Normal 74 2 3 3 2 3 3" xfId="24638" xr:uid="{00000000-0005-0000-0000-000054600000}"/>
    <cellStyle name="Normal 74 2 3 3 2 5" xfId="19625" xr:uid="{00000000-0005-0000-0000-0000BF4C0000}"/>
    <cellStyle name="Normal 74 2 3 3 3" xfId="6178" xr:uid="{00000000-0005-0000-0000-000036180000}"/>
    <cellStyle name="Normal 74 2 3 3 3 2" xfId="16230" xr:uid="{00000000-0005-0000-0000-00007A3F0000}"/>
    <cellStyle name="Normal 74 2 3 3 3 3" xfId="11210" xr:uid="{00000000-0005-0000-0000-0000DE2B0000}"/>
    <cellStyle name="Normal 74 2 3 3 3 3 3" xfId="26309" xr:uid="{00000000-0005-0000-0000-0000DB660000}"/>
    <cellStyle name="Normal 74 2 3 3 3 5" xfId="21296" xr:uid="{00000000-0005-0000-0000-000046530000}"/>
    <cellStyle name="Normal 74 2 3 3 4" xfId="12888" xr:uid="{00000000-0005-0000-0000-00006C320000}"/>
    <cellStyle name="Normal 74 2 3 3 4 3" xfId="27984" xr:uid="{00000000-0005-0000-0000-0000666D0000}"/>
    <cellStyle name="Normal 74 2 3 3 5" xfId="7867" xr:uid="{00000000-0005-0000-0000-0000CF1E0000}"/>
    <cellStyle name="Normal 74 2 3 3 5 3" xfId="22967" xr:uid="{00000000-0005-0000-0000-0000CD590000}"/>
    <cellStyle name="Normal 74 2 3 3 7" xfId="17954" xr:uid="{00000000-0005-0000-0000-000038460000}"/>
    <cellStyle name="Normal 74 2 3 4" xfId="3650" xr:uid="{00000000-0005-0000-0000-0000550E0000}"/>
    <cellStyle name="Normal 74 2 3 4 2" xfId="13723" xr:uid="{00000000-0005-0000-0000-0000AF350000}"/>
    <cellStyle name="Normal 74 2 3 4 2 3" xfId="28819" xr:uid="{00000000-0005-0000-0000-0000A9700000}"/>
    <cellStyle name="Normal 74 2 3 4 3" xfId="8703" xr:uid="{00000000-0005-0000-0000-000013220000}"/>
    <cellStyle name="Normal 74 2 3 4 3 3" xfId="23802" xr:uid="{00000000-0005-0000-0000-0000105D0000}"/>
    <cellStyle name="Normal 74 2 3 4 5" xfId="18789" xr:uid="{00000000-0005-0000-0000-00007B490000}"/>
    <cellStyle name="Normal 74 2 3 5" xfId="5342" xr:uid="{00000000-0005-0000-0000-0000F2140000}"/>
    <cellStyle name="Normal 74 2 3 5 2" xfId="15394" xr:uid="{00000000-0005-0000-0000-0000363C0000}"/>
    <cellStyle name="Normal 74 2 3 5 2 3" xfId="30490" xr:uid="{00000000-0005-0000-0000-000030770000}"/>
    <cellStyle name="Normal 74 2 3 5 3" xfId="10374" xr:uid="{00000000-0005-0000-0000-00009A280000}"/>
    <cellStyle name="Normal 74 2 3 5 3 3" xfId="25473" xr:uid="{00000000-0005-0000-0000-000097630000}"/>
    <cellStyle name="Normal 74 2 3 5 5" xfId="20460" xr:uid="{00000000-0005-0000-0000-000002500000}"/>
    <cellStyle name="Normal 74 2 3 6" xfId="12052" xr:uid="{00000000-0005-0000-0000-0000282F0000}"/>
    <cellStyle name="Normal 74 2 3 6 3" xfId="27148" xr:uid="{00000000-0005-0000-0000-0000226A0000}"/>
    <cellStyle name="Normal 74 2 3 7" xfId="7031" xr:uid="{00000000-0005-0000-0000-00008B1B0000}"/>
    <cellStyle name="Normal 74 2 3 7 3" xfId="22131" xr:uid="{00000000-0005-0000-0000-000089560000}"/>
    <cellStyle name="Normal 74 2 3 9" xfId="17118" xr:uid="{00000000-0005-0000-0000-0000F4420000}"/>
    <cellStyle name="Normal 74 2 4" xfId="2169" xr:uid="{00000000-0005-0000-0000-00008B080000}"/>
    <cellStyle name="Normal 74 2 4 2" xfId="3008" xr:uid="{00000000-0005-0000-0000-0000D20B0000}"/>
    <cellStyle name="Normal 74 2 4 2 2" xfId="4697" xr:uid="{00000000-0005-0000-0000-00006C120000}"/>
    <cellStyle name="Normal 74 2 4 2 2 2" xfId="14769" xr:uid="{00000000-0005-0000-0000-0000C5390000}"/>
    <cellStyle name="Normal 74 2 4 2 2 2 3" xfId="29865" xr:uid="{00000000-0005-0000-0000-0000BF740000}"/>
    <cellStyle name="Normal 74 2 4 2 2 3" xfId="9749" xr:uid="{00000000-0005-0000-0000-000029260000}"/>
    <cellStyle name="Normal 74 2 4 2 2 3 3" xfId="24848" xr:uid="{00000000-0005-0000-0000-000026610000}"/>
    <cellStyle name="Normal 74 2 4 2 2 5" xfId="19835" xr:uid="{00000000-0005-0000-0000-0000914D0000}"/>
    <cellStyle name="Normal 74 2 4 2 3" xfId="6388" xr:uid="{00000000-0005-0000-0000-000008190000}"/>
    <cellStyle name="Normal 74 2 4 2 3 2" xfId="16440" xr:uid="{00000000-0005-0000-0000-00004C400000}"/>
    <cellStyle name="Normal 74 2 4 2 3 3" xfId="11420" xr:uid="{00000000-0005-0000-0000-0000B02C0000}"/>
    <cellStyle name="Normal 74 2 4 2 3 3 3" xfId="26519" xr:uid="{00000000-0005-0000-0000-0000AD670000}"/>
    <cellStyle name="Normal 74 2 4 2 3 5" xfId="21506" xr:uid="{00000000-0005-0000-0000-000018540000}"/>
    <cellStyle name="Normal 74 2 4 2 4" xfId="13098" xr:uid="{00000000-0005-0000-0000-00003E330000}"/>
    <cellStyle name="Normal 74 2 4 2 4 3" xfId="28194" xr:uid="{00000000-0005-0000-0000-0000386E0000}"/>
    <cellStyle name="Normal 74 2 4 2 5" xfId="8077" xr:uid="{00000000-0005-0000-0000-0000A11F0000}"/>
    <cellStyle name="Normal 74 2 4 2 5 3" xfId="23177" xr:uid="{00000000-0005-0000-0000-00009F5A0000}"/>
    <cellStyle name="Normal 74 2 4 2 7" xfId="18164" xr:uid="{00000000-0005-0000-0000-00000A470000}"/>
    <cellStyle name="Normal 74 2 4 3" xfId="3860" xr:uid="{00000000-0005-0000-0000-0000270F0000}"/>
    <cellStyle name="Normal 74 2 4 3 2" xfId="13933" xr:uid="{00000000-0005-0000-0000-000081360000}"/>
    <cellStyle name="Normal 74 2 4 3 2 3" xfId="29029" xr:uid="{00000000-0005-0000-0000-00007B710000}"/>
    <cellStyle name="Normal 74 2 4 3 3" xfId="8913" xr:uid="{00000000-0005-0000-0000-0000E5220000}"/>
    <cellStyle name="Normal 74 2 4 3 3 3" xfId="24012" xr:uid="{00000000-0005-0000-0000-0000E25D0000}"/>
    <cellStyle name="Normal 74 2 4 3 5" xfId="18999" xr:uid="{00000000-0005-0000-0000-00004D4A0000}"/>
    <cellStyle name="Normal 74 2 4 4" xfId="5552" xr:uid="{00000000-0005-0000-0000-0000C4150000}"/>
    <cellStyle name="Normal 74 2 4 4 2" xfId="15604" xr:uid="{00000000-0005-0000-0000-0000083D0000}"/>
    <cellStyle name="Normal 74 2 4 4 2 3" xfId="30700" xr:uid="{00000000-0005-0000-0000-000002780000}"/>
    <cellStyle name="Normal 74 2 4 4 3" xfId="10584" xr:uid="{00000000-0005-0000-0000-00006C290000}"/>
    <cellStyle name="Normal 74 2 4 4 3 3" xfId="25683" xr:uid="{00000000-0005-0000-0000-000069640000}"/>
    <cellStyle name="Normal 74 2 4 4 5" xfId="20670" xr:uid="{00000000-0005-0000-0000-0000D4500000}"/>
    <cellStyle name="Normal 74 2 4 5" xfId="12262" xr:uid="{00000000-0005-0000-0000-0000FA2F0000}"/>
    <cellStyle name="Normal 74 2 4 5 3" xfId="27358" xr:uid="{00000000-0005-0000-0000-0000F46A0000}"/>
    <cellStyle name="Normal 74 2 4 6" xfId="7241" xr:uid="{00000000-0005-0000-0000-00005D1C0000}"/>
    <cellStyle name="Normal 74 2 4 6 3" xfId="22341" xr:uid="{00000000-0005-0000-0000-00005B570000}"/>
    <cellStyle name="Normal 74 2 4 8" xfId="17328" xr:uid="{00000000-0005-0000-0000-0000C6430000}"/>
    <cellStyle name="Normal 74 2 5" xfId="2590" xr:uid="{00000000-0005-0000-0000-0000300A0000}"/>
    <cellStyle name="Normal 74 2 5 2" xfId="4279" xr:uid="{00000000-0005-0000-0000-0000CA100000}"/>
    <cellStyle name="Normal 74 2 5 2 2" xfId="14351" xr:uid="{00000000-0005-0000-0000-000023380000}"/>
    <cellStyle name="Normal 74 2 5 2 2 3" xfId="29447" xr:uid="{00000000-0005-0000-0000-00001D730000}"/>
    <cellStyle name="Normal 74 2 5 2 3" xfId="9331" xr:uid="{00000000-0005-0000-0000-000087240000}"/>
    <cellStyle name="Normal 74 2 5 2 3 3" xfId="24430" xr:uid="{00000000-0005-0000-0000-0000845F0000}"/>
    <cellStyle name="Normal 74 2 5 2 5" xfId="19417" xr:uid="{00000000-0005-0000-0000-0000EF4B0000}"/>
    <cellStyle name="Normal 74 2 5 3" xfId="5970" xr:uid="{00000000-0005-0000-0000-000066170000}"/>
    <cellStyle name="Normal 74 2 5 3 2" xfId="16022" xr:uid="{00000000-0005-0000-0000-0000AA3E0000}"/>
    <cellStyle name="Normal 74 2 5 3 3" xfId="11002" xr:uid="{00000000-0005-0000-0000-00000E2B0000}"/>
    <cellStyle name="Normal 74 2 5 3 3 3" xfId="26101" xr:uid="{00000000-0005-0000-0000-00000B660000}"/>
    <cellStyle name="Normal 74 2 5 3 5" xfId="21088" xr:uid="{00000000-0005-0000-0000-000076520000}"/>
    <cellStyle name="Normal 74 2 5 4" xfId="12680" xr:uid="{00000000-0005-0000-0000-00009C310000}"/>
    <cellStyle name="Normal 74 2 5 4 3" xfId="27776" xr:uid="{00000000-0005-0000-0000-0000966C0000}"/>
    <cellStyle name="Normal 74 2 5 5" xfId="7659" xr:uid="{00000000-0005-0000-0000-0000FF1D0000}"/>
    <cellStyle name="Normal 74 2 5 5 3" xfId="22759" xr:uid="{00000000-0005-0000-0000-0000FD580000}"/>
    <cellStyle name="Normal 74 2 5 7" xfId="17746" xr:uid="{00000000-0005-0000-0000-000068450000}"/>
    <cellStyle name="Normal 74 2 6" xfId="3442" xr:uid="{00000000-0005-0000-0000-0000850D0000}"/>
    <cellStyle name="Normal 74 2 6 2" xfId="13515" xr:uid="{00000000-0005-0000-0000-0000DF340000}"/>
    <cellStyle name="Normal 74 2 6 2 3" xfId="28611" xr:uid="{00000000-0005-0000-0000-0000D96F0000}"/>
    <cellStyle name="Normal 74 2 6 3" xfId="8495" xr:uid="{00000000-0005-0000-0000-000043210000}"/>
    <cellStyle name="Normal 74 2 6 3 3" xfId="23594" xr:uid="{00000000-0005-0000-0000-0000405C0000}"/>
    <cellStyle name="Normal 74 2 6 5" xfId="18581" xr:uid="{00000000-0005-0000-0000-0000AB480000}"/>
    <cellStyle name="Normal 74 2 7" xfId="5134" xr:uid="{00000000-0005-0000-0000-000022140000}"/>
    <cellStyle name="Normal 74 2 7 2" xfId="15186" xr:uid="{00000000-0005-0000-0000-0000663B0000}"/>
    <cellStyle name="Normal 74 2 7 2 3" xfId="30282" xr:uid="{00000000-0005-0000-0000-000060760000}"/>
    <cellStyle name="Normal 74 2 7 3" xfId="10166" xr:uid="{00000000-0005-0000-0000-0000CA270000}"/>
    <cellStyle name="Normal 74 2 7 3 3" xfId="25265" xr:uid="{00000000-0005-0000-0000-0000C7620000}"/>
    <cellStyle name="Normal 74 2 7 5" xfId="20252" xr:uid="{00000000-0005-0000-0000-0000324F0000}"/>
    <cellStyle name="Normal 74 2 8" xfId="11844" xr:uid="{00000000-0005-0000-0000-0000582E0000}"/>
    <cellStyle name="Normal 74 2 8 3" xfId="26940" xr:uid="{00000000-0005-0000-0000-000052690000}"/>
    <cellStyle name="Normal 74 2 9" xfId="6823" xr:uid="{00000000-0005-0000-0000-0000BB1A0000}"/>
    <cellStyle name="Normal 74 2 9 3" xfId="21923" xr:uid="{00000000-0005-0000-0000-0000B9550000}"/>
    <cellStyle name="Normal 74 3" xfId="1789" xr:uid="{00000000-0005-0000-0000-00000F070000}"/>
    <cellStyle name="Normal 74 3 10" xfId="16962" xr:uid="{00000000-0005-0000-0000-000058420000}"/>
    <cellStyle name="Normal 74 3 2" xfId="2008" xr:uid="{00000000-0005-0000-0000-0000EA070000}"/>
    <cellStyle name="Normal 74 3 2 2" xfId="2429" xr:uid="{00000000-0005-0000-0000-00008F090000}"/>
    <cellStyle name="Normal 74 3 2 2 2" xfId="3268" xr:uid="{00000000-0005-0000-0000-0000D60C0000}"/>
    <cellStyle name="Normal 74 3 2 2 2 2" xfId="4957" xr:uid="{00000000-0005-0000-0000-000070130000}"/>
    <cellStyle name="Normal 74 3 2 2 2 2 2" xfId="15029" xr:uid="{00000000-0005-0000-0000-0000C93A0000}"/>
    <cellStyle name="Normal 74 3 2 2 2 2 2 3" xfId="30125" xr:uid="{00000000-0005-0000-0000-0000C3750000}"/>
    <cellStyle name="Normal 74 3 2 2 2 2 3" xfId="10009" xr:uid="{00000000-0005-0000-0000-00002D270000}"/>
    <cellStyle name="Normal 74 3 2 2 2 2 3 3" xfId="25108" xr:uid="{00000000-0005-0000-0000-00002A620000}"/>
    <cellStyle name="Normal 74 3 2 2 2 2 5" xfId="20095" xr:uid="{00000000-0005-0000-0000-0000954E0000}"/>
    <cellStyle name="Normal 74 3 2 2 2 3" xfId="6648" xr:uid="{00000000-0005-0000-0000-00000C1A0000}"/>
    <cellStyle name="Normal 74 3 2 2 2 3 2" xfId="16700" xr:uid="{00000000-0005-0000-0000-000050410000}"/>
    <cellStyle name="Normal 74 3 2 2 2 3 3" xfId="11680" xr:uid="{00000000-0005-0000-0000-0000B42D0000}"/>
    <cellStyle name="Normal 74 3 2 2 2 3 3 3" xfId="26779" xr:uid="{00000000-0005-0000-0000-0000B1680000}"/>
    <cellStyle name="Normal 74 3 2 2 2 3 5" xfId="21766" xr:uid="{00000000-0005-0000-0000-00001C550000}"/>
    <cellStyle name="Normal 74 3 2 2 2 4" xfId="13358" xr:uid="{00000000-0005-0000-0000-000042340000}"/>
    <cellStyle name="Normal 74 3 2 2 2 4 3" xfId="28454" xr:uid="{00000000-0005-0000-0000-00003C6F0000}"/>
    <cellStyle name="Normal 74 3 2 2 2 5" xfId="8337" xr:uid="{00000000-0005-0000-0000-0000A5200000}"/>
    <cellStyle name="Normal 74 3 2 2 2 5 3" xfId="23437" xr:uid="{00000000-0005-0000-0000-0000A35B0000}"/>
    <cellStyle name="Normal 74 3 2 2 2 7" xfId="18424" xr:uid="{00000000-0005-0000-0000-00000E480000}"/>
    <cellStyle name="Normal 74 3 2 2 3" xfId="4120" xr:uid="{00000000-0005-0000-0000-00002B100000}"/>
    <cellStyle name="Normal 74 3 2 2 3 2" xfId="14193" xr:uid="{00000000-0005-0000-0000-000085370000}"/>
    <cellStyle name="Normal 74 3 2 2 3 2 3" xfId="29289" xr:uid="{00000000-0005-0000-0000-00007F720000}"/>
    <cellStyle name="Normal 74 3 2 2 3 3" xfId="9173" xr:uid="{00000000-0005-0000-0000-0000E9230000}"/>
    <cellStyle name="Normal 74 3 2 2 3 3 3" xfId="24272" xr:uid="{00000000-0005-0000-0000-0000E65E0000}"/>
    <cellStyle name="Normal 74 3 2 2 3 5" xfId="19259" xr:uid="{00000000-0005-0000-0000-0000514B0000}"/>
    <cellStyle name="Normal 74 3 2 2 4" xfId="5812" xr:uid="{00000000-0005-0000-0000-0000C8160000}"/>
    <cellStyle name="Normal 74 3 2 2 4 2" xfId="15864" xr:uid="{00000000-0005-0000-0000-00000C3E0000}"/>
    <cellStyle name="Normal 74 3 2 2 4 3" xfId="10844" xr:uid="{00000000-0005-0000-0000-0000702A0000}"/>
    <cellStyle name="Normal 74 3 2 2 4 3 3" xfId="25943" xr:uid="{00000000-0005-0000-0000-00006D650000}"/>
    <cellStyle name="Normal 74 3 2 2 4 5" xfId="20930" xr:uid="{00000000-0005-0000-0000-0000D8510000}"/>
    <cellStyle name="Normal 74 3 2 2 5" xfId="12522" xr:uid="{00000000-0005-0000-0000-0000FE300000}"/>
    <cellStyle name="Normal 74 3 2 2 5 3" xfId="27618" xr:uid="{00000000-0005-0000-0000-0000F86B0000}"/>
    <cellStyle name="Normal 74 3 2 2 6" xfId="7501" xr:uid="{00000000-0005-0000-0000-0000611D0000}"/>
    <cellStyle name="Normal 74 3 2 2 6 3" xfId="22601" xr:uid="{00000000-0005-0000-0000-00005F580000}"/>
    <cellStyle name="Normal 74 3 2 2 8" xfId="17588" xr:uid="{00000000-0005-0000-0000-0000CA440000}"/>
    <cellStyle name="Normal 74 3 2 3" xfId="2850" xr:uid="{00000000-0005-0000-0000-0000340B0000}"/>
    <cellStyle name="Normal 74 3 2 3 2" xfId="4539" xr:uid="{00000000-0005-0000-0000-0000CE110000}"/>
    <cellStyle name="Normal 74 3 2 3 2 2" xfId="14611" xr:uid="{00000000-0005-0000-0000-000027390000}"/>
    <cellStyle name="Normal 74 3 2 3 2 2 3" xfId="29707" xr:uid="{00000000-0005-0000-0000-000021740000}"/>
    <cellStyle name="Normal 74 3 2 3 2 3" xfId="9591" xr:uid="{00000000-0005-0000-0000-00008B250000}"/>
    <cellStyle name="Normal 74 3 2 3 2 3 3" xfId="24690" xr:uid="{00000000-0005-0000-0000-000088600000}"/>
    <cellStyle name="Normal 74 3 2 3 2 5" xfId="19677" xr:uid="{00000000-0005-0000-0000-0000F34C0000}"/>
    <cellStyle name="Normal 74 3 2 3 3" xfId="6230" xr:uid="{00000000-0005-0000-0000-00006A180000}"/>
    <cellStyle name="Normal 74 3 2 3 3 2" xfId="16282" xr:uid="{00000000-0005-0000-0000-0000AE3F0000}"/>
    <cellStyle name="Normal 74 3 2 3 3 3" xfId="11262" xr:uid="{00000000-0005-0000-0000-0000122C0000}"/>
    <cellStyle name="Normal 74 3 2 3 3 3 3" xfId="26361" xr:uid="{00000000-0005-0000-0000-00000F670000}"/>
    <cellStyle name="Normal 74 3 2 3 3 5" xfId="21348" xr:uid="{00000000-0005-0000-0000-00007A530000}"/>
    <cellStyle name="Normal 74 3 2 3 4" xfId="12940" xr:uid="{00000000-0005-0000-0000-0000A0320000}"/>
    <cellStyle name="Normal 74 3 2 3 4 3" xfId="28036" xr:uid="{00000000-0005-0000-0000-00009A6D0000}"/>
    <cellStyle name="Normal 74 3 2 3 5" xfId="7919" xr:uid="{00000000-0005-0000-0000-0000031F0000}"/>
    <cellStyle name="Normal 74 3 2 3 5 3" xfId="23019" xr:uid="{00000000-0005-0000-0000-0000015A0000}"/>
    <cellStyle name="Normal 74 3 2 3 7" xfId="18006" xr:uid="{00000000-0005-0000-0000-00006C460000}"/>
    <cellStyle name="Normal 74 3 2 4" xfId="3702" xr:uid="{00000000-0005-0000-0000-0000890E0000}"/>
    <cellStyle name="Normal 74 3 2 4 2" xfId="13775" xr:uid="{00000000-0005-0000-0000-0000E3350000}"/>
    <cellStyle name="Normal 74 3 2 4 2 3" xfId="28871" xr:uid="{00000000-0005-0000-0000-0000DD700000}"/>
    <cellStyle name="Normal 74 3 2 4 3" xfId="8755" xr:uid="{00000000-0005-0000-0000-000047220000}"/>
    <cellStyle name="Normal 74 3 2 4 3 3" xfId="23854" xr:uid="{00000000-0005-0000-0000-0000445D0000}"/>
    <cellStyle name="Normal 74 3 2 4 5" xfId="18841" xr:uid="{00000000-0005-0000-0000-0000AF490000}"/>
    <cellStyle name="Normal 74 3 2 5" xfId="5394" xr:uid="{00000000-0005-0000-0000-000026150000}"/>
    <cellStyle name="Normal 74 3 2 5 2" xfId="15446" xr:uid="{00000000-0005-0000-0000-00006A3C0000}"/>
    <cellStyle name="Normal 74 3 2 5 2 3" xfId="30542" xr:uid="{00000000-0005-0000-0000-000064770000}"/>
    <cellStyle name="Normal 74 3 2 5 3" xfId="10426" xr:uid="{00000000-0005-0000-0000-0000CE280000}"/>
    <cellStyle name="Normal 74 3 2 5 3 3" xfId="25525" xr:uid="{00000000-0005-0000-0000-0000CB630000}"/>
    <cellStyle name="Normal 74 3 2 5 5" xfId="20512" xr:uid="{00000000-0005-0000-0000-000036500000}"/>
    <cellStyle name="Normal 74 3 2 6" xfId="12104" xr:uid="{00000000-0005-0000-0000-00005C2F0000}"/>
    <cellStyle name="Normal 74 3 2 6 3" xfId="27200" xr:uid="{00000000-0005-0000-0000-0000566A0000}"/>
    <cellStyle name="Normal 74 3 2 7" xfId="7083" xr:uid="{00000000-0005-0000-0000-0000BF1B0000}"/>
    <cellStyle name="Normal 74 3 2 7 3" xfId="22183" xr:uid="{00000000-0005-0000-0000-0000BD560000}"/>
    <cellStyle name="Normal 74 3 2 9" xfId="17170" xr:uid="{00000000-0005-0000-0000-000028430000}"/>
    <cellStyle name="Normal 74 3 3" xfId="2221" xr:uid="{00000000-0005-0000-0000-0000BF080000}"/>
    <cellStyle name="Normal 74 3 3 2" xfId="3060" xr:uid="{00000000-0005-0000-0000-0000060C0000}"/>
    <cellStyle name="Normal 74 3 3 2 2" xfId="4749" xr:uid="{00000000-0005-0000-0000-0000A0120000}"/>
    <cellStyle name="Normal 74 3 3 2 2 2" xfId="14821" xr:uid="{00000000-0005-0000-0000-0000F9390000}"/>
    <cellStyle name="Normal 74 3 3 2 2 2 3" xfId="29917" xr:uid="{00000000-0005-0000-0000-0000F3740000}"/>
    <cellStyle name="Normal 74 3 3 2 2 3" xfId="9801" xr:uid="{00000000-0005-0000-0000-00005D260000}"/>
    <cellStyle name="Normal 74 3 3 2 2 3 3" xfId="24900" xr:uid="{00000000-0005-0000-0000-00005A610000}"/>
    <cellStyle name="Normal 74 3 3 2 2 5" xfId="19887" xr:uid="{00000000-0005-0000-0000-0000C54D0000}"/>
    <cellStyle name="Normal 74 3 3 2 3" xfId="6440" xr:uid="{00000000-0005-0000-0000-00003C190000}"/>
    <cellStyle name="Normal 74 3 3 2 3 2" xfId="16492" xr:uid="{00000000-0005-0000-0000-000080400000}"/>
    <cellStyle name="Normal 74 3 3 2 3 3" xfId="11472" xr:uid="{00000000-0005-0000-0000-0000E42C0000}"/>
    <cellStyle name="Normal 74 3 3 2 3 3 3" xfId="26571" xr:uid="{00000000-0005-0000-0000-0000E1670000}"/>
    <cellStyle name="Normal 74 3 3 2 3 5" xfId="21558" xr:uid="{00000000-0005-0000-0000-00004C540000}"/>
    <cellStyle name="Normal 74 3 3 2 4" xfId="13150" xr:uid="{00000000-0005-0000-0000-000072330000}"/>
    <cellStyle name="Normal 74 3 3 2 4 3" xfId="28246" xr:uid="{00000000-0005-0000-0000-00006C6E0000}"/>
    <cellStyle name="Normal 74 3 3 2 5" xfId="8129" xr:uid="{00000000-0005-0000-0000-0000D51F0000}"/>
    <cellStyle name="Normal 74 3 3 2 5 3" xfId="23229" xr:uid="{00000000-0005-0000-0000-0000D35A0000}"/>
    <cellStyle name="Normal 74 3 3 2 7" xfId="18216" xr:uid="{00000000-0005-0000-0000-00003E470000}"/>
    <cellStyle name="Normal 74 3 3 3" xfId="3912" xr:uid="{00000000-0005-0000-0000-00005B0F0000}"/>
    <cellStyle name="Normal 74 3 3 3 2" xfId="13985" xr:uid="{00000000-0005-0000-0000-0000B5360000}"/>
    <cellStyle name="Normal 74 3 3 3 2 3" xfId="29081" xr:uid="{00000000-0005-0000-0000-0000AF710000}"/>
    <cellStyle name="Normal 74 3 3 3 3" xfId="8965" xr:uid="{00000000-0005-0000-0000-000019230000}"/>
    <cellStyle name="Normal 74 3 3 3 3 3" xfId="24064" xr:uid="{00000000-0005-0000-0000-0000165E0000}"/>
    <cellStyle name="Normal 74 3 3 3 5" xfId="19051" xr:uid="{00000000-0005-0000-0000-0000814A0000}"/>
    <cellStyle name="Normal 74 3 3 4" xfId="5604" xr:uid="{00000000-0005-0000-0000-0000F8150000}"/>
    <cellStyle name="Normal 74 3 3 4 2" xfId="15656" xr:uid="{00000000-0005-0000-0000-00003C3D0000}"/>
    <cellStyle name="Normal 74 3 3 4 2 3" xfId="30752" xr:uid="{00000000-0005-0000-0000-000036780000}"/>
    <cellStyle name="Normal 74 3 3 4 3" xfId="10636" xr:uid="{00000000-0005-0000-0000-0000A0290000}"/>
    <cellStyle name="Normal 74 3 3 4 3 3" xfId="25735" xr:uid="{00000000-0005-0000-0000-00009D640000}"/>
    <cellStyle name="Normal 74 3 3 4 5" xfId="20722" xr:uid="{00000000-0005-0000-0000-000008510000}"/>
    <cellStyle name="Normal 74 3 3 5" xfId="12314" xr:uid="{00000000-0005-0000-0000-00002E300000}"/>
    <cellStyle name="Normal 74 3 3 5 3" xfId="27410" xr:uid="{00000000-0005-0000-0000-0000286B0000}"/>
    <cellStyle name="Normal 74 3 3 6" xfId="7293" xr:uid="{00000000-0005-0000-0000-0000911C0000}"/>
    <cellStyle name="Normal 74 3 3 6 3" xfId="22393" xr:uid="{00000000-0005-0000-0000-00008F570000}"/>
    <cellStyle name="Normal 74 3 3 8" xfId="17380" xr:uid="{00000000-0005-0000-0000-0000FA430000}"/>
    <cellStyle name="Normal 74 3 4" xfId="2642" xr:uid="{00000000-0005-0000-0000-0000640A0000}"/>
    <cellStyle name="Normal 74 3 4 2" xfId="4331" xr:uid="{00000000-0005-0000-0000-0000FE100000}"/>
    <cellStyle name="Normal 74 3 4 2 2" xfId="14403" xr:uid="{00000000-0005-0000-0000-000057380000}"/>
    <cellStyle name="Normal 74 3 4 2 2 3" xfId="29499" xr:uid="{00000000-0005-0000-0000-000051730000}"/>
    <cellStyle name="Normal 74 3 4 2 3" xfId="9383" xr:uid="{00000000-0005-0000-0000-0000BB240000}"/>
    <cellStyle name="Normal 74 3 4 2 3 3" xfId="24482" xr:uid="{00000000-0005-0000-0000-0000B85F0000}"/>
    <cellStyle name="Normal 74 3 4 2 5" xfId="19469" xr:uid="{00000000-0005-0000-0000-0000234C0000}"/>
    <cellStyle name="Normal 74 3 4 3" xfId="6022" xr:uid="{00000000-0005-0000-0000-00009A170000}"/>
    <cellStyle name="Normal 74 3 4 3 2" xfId="16074" xr:uid="{00000000-0005-0000-0000-0000DE3E0000}"/>
    <cellStyle name="Normal 74 3 4 3 3" xfId="11054" xr:uid="{00000000-0005-0000-0000-0000422B0000}"/>
    <cellStyle name="Normal 74 3 4 3 3 3" xfId="26153" xr:uid="{00000000-0005-0000-0000-00003F660000}"/>
    <cellStyle name="Normal 74 3 4 3 5" xfId="21140" xr:uid="{00000000-0005-0000-0000-0000AA520000}"/>
    <cellStyle name="Normal 74 3 4 4" xfId="12732" xr:uid="{00000000-0005-0000-0000-0000D0310000}"/>
    <cellStyle name="Normal 74 3 4 4 3" xfId="27828" xr:uid="{00000000-0005-0000-0000-0000CA6C0000}"/>
    <cellStyle name="Normal 74 3 4 5" xfId="7711" xr:uid="{00000000-0005-0000-0000-0000331E0000}"/>
    <cellStyle name="Normal 74 3 4 5 3" xfId="22811" xr:uid="{00000000-0005-0000-0000-000031590000}"/>
    <cellStyle name="Normal 74 3 4 7" xfId="17798" xr:uid="{00000000-0005-0000-0000-00009C450000}"/>
    <cellStyle name="Normal 74 3 5" xfId="3494" xr:uid="{00000000-0005-0000-0000-0000B90D0000}"/>
    <cellStyle name="Normal 74 3 5 2" xfId="13567" xr:uid="{00000000-0005-0000-0000-000013350000}"/>
    <cellStyle name="Normal 74 3 5 2 3" xfId="28663" xr:uid="{00000000-0005-0000-0000-00000D700000}"/>
    <cellStyle name="Normal 74 3 5 3" xfId="8547" xr:uid="{00000000-0005-0000-0000-000077210000}"/>
    <cellStyle name="Normal 74 3 5 3 3" xfId="23646" xr:uid="{00000000-0005-0000-0000-0000745C0000}"/>
    <cellStyle name="Normal 74 3 5 5" xfId="18633" xr:uid="{00000000-0005-0000-0000-0000DF480000}"/>
    <cellStyle name="Normal 74 3 6" xfId="5186" xr:uid="{00000000-0005-0000-0000-000056140000}"/>
    <cellStyle name="Normal 74 3 6 2" xfId="15238" xr:uid="{00000000-0005-0000-0000-00009A3B0000}"/>
    <cellStyle name="Normal 74 3 6 2 3" xfId="30334" xr:uid="{00000000-0005-0000-0000-000094760000}"/>
    <cellStyle name="Normal 74 3 6 3" xfId="10218" xr:uid="{00000000-0005-0000-0000-0000FE270000}"/>
    <cellStyle name="Normal 74 3 6 3 3" xfId="25317" xr:uid="{00000000-0005-0000-0000-0000FB620000}"/>
    <cellStyle name="Normal 74 3 6 5" xfId="20304" xr:uid="{00000000-0005-0000-0000-0000664F0000}"/>
    <cellStyle name="Normal 74 3 7" xfId="11896" xr:uid="{00000000-0005-0000-0000-00008C2E0000}"/>
    <cellStyle name="Normal 74 3 7 3" xfId="26992" xr:uid="{00000000-0005-0000-0000-000086690000}"/>
    <cellStyle name="Normal 74 3 8" xfId="6875" xr:uid="{00000000-0005-0000-0000-0000EF1A0000}"/>
    <cellStyle name="Normal 74 3 8 3" xfId="21975" xr:uid="{00000000-0005-0000-0000-0000ED550000}"/>
    <cellStyle name="Normal 74 4" xfId="1902" xr:uid="{00000000-0005-0000-0000-000080070000}"/>
    <cellStyle name="Normal 74 4 2" xfId="2325" xr:uid="{00000000-0005-0000-0000-000027090000}"/>
    <cellStyle name="Normal 74 4 2 2" xfId="3164" xr:uid="{00000000-0005-0000-0000-00006E0C0000}"/>
    <cellStyle name="Normal 74 4 2 2 2" xfId="4853" xr:uid="{00000000-0005-0000-0000-000008130000}"/>
    <cellStyle name="Normal 74 4 2 2 2 2" xfId="14925" xr:uid="{00000000-0005-0000-0000-0000613A0000}"/>
    <cellStyle name="Normal 74 4 2 2 2 2 3" xfId="30021" xr:uid="{00000000-0005-0000-0000-00005B750000}"/>
    <cellStyle name="Normal 74 4 2 2 2 3" xfId="9905" xr:uid="{00000000-0005-0000-0000-0000C5260000}"/>
    <cellStyle name="Normal 74 4 2 2 2 3 3" xfId="25004" xr:uid="{00000000-0005-0000-0000-0000C2610000}"/>
    <cellStyle name="Normal 74 4 2 2 2 5" xfId="19991" xr:uid="{00000000-0005-0000-0000-00002D4E0000}"/>
    <cellStyle name="Normal 74 4 2 2 3" xfId="6544" xr:uid="{00000000-0005-0000-0000-0000A4190000}"/>
    <cellStyle name="Normal 74 4 2 2 3 2" xfId="16596" xr:uid="{00000000-0005-0000-0000-0000E8400000}"/>
    <cellStyle name="Normal 74 4 2 2 3 3" xfId="11576" xr:uid="{00000000-0005-0000-0000-00004C2D0000}"/>
    <cellStyle name="Normal 74 4 2 2 3 3 3" xfId="26675" xr:uid="{00000000-0005-0000-0000-000049680000}"/>
    <cellStyle name="Normal 74 4 2 2 3 5" xfId="21662" xr:uid="{00000000-0005-0000-0000-0000B4540000}"/>
    <cellStyle name="Normal 74 4 2 2 4" xfId="13254" xr:uid="{00000000-0005-0000-0000-0000DA330000}"/>
    <cellStyle name="Normal 74 4 2 2 4 3" xfId="28350" xr:uid="{00000000-0005-0000-0000-0000D46E0000}"/>
    <cellStyle name="Normal 74 4 2 2 5" xfId="8233" xr:uid="{00000000-0005-0000-0000-00003D200000}"/>
    <cellStyle name="Normal 74 4 2 2 5 3" xfId="23333" xr:uid="{00000000-0005-0000-0000-00003B5B0000}"/>
    <cellStyle name="Normal 74 4 2 2 7" xfId="18320" xr:uid="{00000000-0005-0000-0000-0000A6470000}"/>
    <cellStyle name="Normal 74 4 2 3" xfId="4016" xr:uid="{00000000-0005-0000-0000-0000C30F0000}"/>
    <cellStyle name="Normal 74 4 2 3 2" xfId="14089" xr:uid="{00000000-0005-0000-0000-00001D370000}"/>
    <cellStyle name="Normal 74 4 2 3 2 3" xfId="29185" xr:uid="{00000000-0005-0000-0000-000017720000}"/>
    <cellStyle name="Normal 74 4 2 3 3" xfId="9069" xr:uid="{00000000-0005-0000-0000-000081230000}"/>
    <cellStyle name="Normal 74 4 2 3 3 3" xfId="24168" xr:uid="{00000000-0005-0000-0000-00007E5E0000}"/>
    <cellStyle name="Normal 74 4 2 3 5" xfId="19155" xr:uid="{00000000-0005-0000-0000-0000E94A0000}"/>
    <cellStyle name="Normal 74 4 2 4" xfId="5708" xr:uid="{00000000-0005-0000-0000-000060160000}"/>
    <cellStyle name="Normal 74 4 2 4 2" xfId="15760" xr:uid="{00000000-0005-0000-0000-0000A43D0000}"/>
    <cellStyle name="Normal 74 4 2 4 2 3" xfId="30856" xr:uid="{00000000-0005-0000-0000-00009E780000}"/>
    <cellStyle name="Normal 74 4 2 4 3" xfId="10740" xr:uid="{00000000-0005-0000-0000-0000082A0000}"/>
    <cellStyle name="Normal 74 4 2 4 3 3" xfId="25839" xr:uid="{00000000-0005-0000-0000-000005650000}"/>
    <cellStyle name="Normal 74 4 2 4 5" xfId="20826" xr:uid="{00000000-0005-0000-0000-000070510000}"/>
    <cellStyle name="Normal 74 4 2 5" xfId="12418" xr:uid="{00000000-0005-0000-0000-000096300000}"/>
    <cellStyle name="Normal 74 4 2 5 3" xfId="27514" xr:uid="{00000000-0005-0000-0000-0000906B0000}"/>
    <cellStyle name="Normal 74 4 2 6" xfId="7397" xr:uid="{00000000-0005-0000-0000-0000F91C0000}"/>
    <cellStyle name="Normal 74 4 2 6 3" xfId="22497" xr:uid="{00000000-0005-0000-0000-0000F7570000}"/>
    <cellStyle name="Normal 74 4 2 8" xfId="17484" xr:uid="{00000000-0005-0000-0000-000062440000}"/>
    <cellStyle name="Normal 74 4 3" xfId="2746" xr:uid="{00000000-0005-0000-0000-0000CC0A0000}"/>
    <cellStyle name="Normal 74 4 3 2" xfId="4435" xr:uid="{00000000-0005-0000-0000-000066110000}"/>
    <cellStyle name="Normal 74 4 3 2 2" xfId="14507" xr:uid="{00000000-0005-0000-0000-0000BF380000}"/>
    <cellStyle name="Normal 74 4 3 2 2 3" xfId="29603" xr:uid="{00000000-0005-0000-0000-0000B9730000}"/>
    <cellStyle name="Normal 74 4 3 2 3" xfId="9487" xr:uid="{00000000-0005-0000-0000-000023250000}"/>
    <cellStyle name="Normal 74 4 3 2 3 3" xfId="24586" xr:uid="{00000000-0005-0000-0000-000020600000}"/>
    <cellStyle name="Normal 74 4 3 2 5" xfId="19573" xr:uid="{00000000-0005-0000-0000-00008B4C0000}"/>
    <cellStyle name="Normal 74 4 3 3" xfId="6126" xr:uid="{00000000-0005-0000-0000-000002180000}"/>
    <cellStyle name="Normal 74 4 3 3 2" xfId="16178" xr:uid="{00000000-0005-0000-0000-0000463F0000}"/>
    <cellStyle name="Normal 74 4 3 3 3" xfId="11158" xr:uid="{00000000-0005-0000-0000-0000AA2B0000}"/>
    <cellStyle name="Normal 74 4 3 3 3 3" xfId="26257" xr:uid="{00000000-0005-0000-0000-0000A7660000}"/>
    <cellStyle name="Normal 74 4 3 3 5" xfId="21244" xr:uid="{00000000-0005-0000-0000-000012530000}"/>
    <cellStyle name="Normal 74 4 3 4" xfId="12836" xr:uid="{00000000-0005-0000-0000-000038320000}"/>
    <cellStyle name="Normal 74 4 3 4 3" xfId="27932" xr:uid="{00000000-0005-0000-0000-0000326D0000}"/>
    <cellStyle name="Normal 74 4 3 5" xfId="7815" xr:uid="{00000000-0005-0000-0000-00009B1E0000}"/>
    <cellStyle name="Normal 74 4 3 5 3" xfId="22915" xr:uid="{00000000-0005-0000-0000-000099590000}"/>
    <cellStyle name="Normal 74 4 3 7" xfId="17902" xr:uid="{00000000-0005-0000-0000-000004460000}"/>
    <cellStyle name="Normal 74 4 4" xfId="3598" xr:uid="{00000000-0005-0000-0000-0000210E0000}"/>
    <cellStyle name="Normal 74 4 4 2" xfId="13671" xr:uid="{00000000-0005-0000-0000-00007B350000}"/>
    <cellStyle name="Normal 74 4 4 2 3" xfId="28767" xr:uid="{00000000-0005-0000-0000-000075700000}"/>
    <cellStyle name="Normal 74 4 4 3" xfId="8651" xr:uid="{00000000-0005-0000-0000-0000DF210000}"/>
    <cellStyle name="Normal 74 4 4 3 3" xfId="23750" xr:uid="{00000000-0005-0000-0000-0000DC5C0000}"/>
    <cellStyle name="Normal 74 4 4 5" xfId="18737" xr:uid="{00000000-0005-0000-0000-000047490000}"/>
    <cellStyle name="Normal 74 4 5" xfId="5290" xr:uid="{00000000-0005-0000-0000-0000BE140000}"/>
    <cellStyle name="Normal 74 4 5 2" xfId="15342" xr:uid="{00000000-0005-0000-0000-0000023C0000}"/>
    <cellStyle name="Normal 74 4 5 2 3" xfId="30438" xr:uid="{00000000-0005-0000-0000-0000FC760000}"/>
    <cellStyle name="Normal 74 4 5 3" xfId="10322" xr:uid="{00000000-0005-0000-0000-000066280000}"/>
    <cellStyle name="Normal 74 4 5 3 3" xfId="25421" xr:uid="{00000000-0005-0000-0000-000063630000}"/>
    <cellStyle name="Normal 74 4 5 5" xfId="20408" xr:uid="{00000000-0005-0000-0000-0000CE4F0000}"/>
    <cellStyle name="Normal 74 4 6" xfId="12000" xr:uid="{00000000-0005-0000-0000-0000F42E0000}"/>
    <cellStyle name="Normal 74 4 6 3" xfId="27096" xr:uid="{00000000-0005-0000-0000-0000EE690000}"/>
    <cellStyle name="Normal 74 4 7" xfId="6979" xr:uid="{00000000-0005-0000-0000-0000571B0000}"/>
    <cellStyle name="Normal 74 4 7 3" xfId="22079" xr:uid="{00000000-0005-0000-0000-000055560000}"/>
    <cellStyle name="Normal 74 4 9" xfId="17066" xr:uid="{00000000-0005-0000-0000-0000C0420000}"/>
    <cellStyle name="Normal 74 5" xfId="2115" xr:uid="{00000000-0005-0000-0000-000055080000}"/>
    <cellStyle name="Normal 74 5 2" xfId="2956" xr:uid="{00000000-0005-0000-0000-00009E0B0000}"/>
    <cellStyle name="Normal 74 5 2 2" xfId="4645" xr:uid="{00000000-0005-0000-0000-000038120000}"/>
    <cellStyle name="Normal 74 5 2 2 2" xfId="14717" xr:uid="{00000000-0005-0000-0000-000091390000}"/>
    <cellStyle name="Normal 74 5 2 2 2 3" xfId="29813" xr:uid="{00000000-0005-0000-0000-00008B740000}"/>
    <cellStyle name="Normal 74 5 2 2 3" xfId="9697" xr:uid="{00000000-0005-0000-0000-0000F5250000}"/>
    <cellStyle name="Normal 74 5 2 2 3 3" xfId="24796" xr:uid="{00000000-0005-0000-0000-0000F2600000}"/>
    <cellStyle name="Normal 74 5 2 2 5" xfId="19783" xr:uid="{00000000-0005-0000-0000-00005D4D0000}"/>
    <cellStyle name="Normal 74 5 2 3" xfId="6336" xr:uid="{00000000-0005-0000-0000-0000D4180000}"/>
    <cellStyle name="Normal 74 5 2 3 2" xfId="16388" xr:uid="{00000000-0005-0000-0000-000018400000}"/>
    <cellStyle name="Normal 74 5 2 3 3" xfId="11368" xr:uid="{00000000-0005-0000-0000-00007C2C0000}"/>
    <cellStyle name="Normal 74 5 2 3 3 3" xfId="26467" xr:uid="{00000000-0005-0000-0000-000079670000}"/>
    <cellStyle name="Normal 74 5 2 3 5" xfId="21454" xr:uid="{00000000-0005-0000-0000-0000E4530000}"/>
    <cellStyle name="Normal 74 5 2 4" xfId="13046" xr:uid="{00000000-0005-0000-0000-00000A330000}"/>
    <cellStyle name="Normal 74 5 2 4 3" xfId="28142" xr:uid="{00000000-0005-0000-0000-0000046E0000}"/>
    <cellStyle name="Normal 74 5 2 5" xfId="8025" xr:uid="{00000000-0005-0000-0000-00006D1F0000}"/>
    <cellStyle name="Normal 74 5 2 5 3" xfId="23125" xr:uid="{00000000-0005-0000-0000-00006B5A0000}"/>
    <cellStyle name="Normal 74 5 2 7" xfId="18112" xr:uid="{00000000-0005-0000-0000-0000D6460000}"/>
    <cellStyle name="Normal 74 5 3" xfId="3808" xr:uid="{00000000-0005-0000-0000-0000F30E0000}"/>
    <cellStyle name="Normal 74 5 3 2" xfId="13881" xr:uid="{00000000-0005-0000-0000-00004D360000}"/>
    <cellStyle name="Normal 74 5 3 2 3" xfId="28977" xr:uid="{00000000-0005-0000-0000-000047710000}"/>
    <cellStyle name="Normal 74 5 3 3" xfId="8861" xr:uid="{00000000-0005-0000-0000-0000B1220000}"/>
    <cellStyle name="Normal 74 5 3 3 3" xfId="23960" xr:uid="{00000000-0005-0000-0000-0000AE5D0000}"/>
    <cellStyle name="Normal 74 5 3 5" xfId="18947" xr:uid="{00000000-0005-0000-0000-0000194A0000}"/>
    <cellStyle name="Normal 74 5 4" xfId="5500" xr:uid="{00000000-0005-0000-0000-000090150000}"/>
    <cellStyle name="Normal 74 5 4 2" xfId="15552" xr:uid="{00000000-0005-0000-0000-0000D43C0000}"/>
    <cellStyle name="Normal 74 5 4 2 3" xfId="30648" xr:uid="{00000000-0005-0000-0000-0000CE770000}"/>
    <cellStyle name="Normal 74 5 4 3" xfId="10532" xr:uid="{00000000-0005-0000-0000-000038290000}"/>
    <cellStyle name="Normal 74 5 4 3 3" xfId="25631" xr:uid="{00000000-0005-0000-0000-000035640000}"/>
    <cellStyle name="Normal 74 5 4 5" xfId="20618" xr:uid="{00000000-0005-0000-0000-0000A0500000}"/>
    <cellStyle name="Normal 74 5 5" xfId="12210" xr:uid="{00000000-0005-0000-0000-0000C62F0000}"/>
    <cellStyle name="Normal 74 5 5 3" xfId="27306" xr:uid="{00000000-0005-0000-0000-0000C06A0000}"/>
    <cellStyle name="Normal 74 5 6" xfId="7189" xr:uid="{00000000-0005-0000-0000-0000291C0000}"/>
    <cellStyle name="Normal 74 5 6 3" xfId="22289" xr:uid="{00000000-0005-0000-0000-000027570000}"/>
    <cellStyle name="Normal 74 5 8" xfId="17276" xr:uid="{00000000-0005-0000-0000-000092430000}"/>
    <cellStyle name="Normal 74 6" xfId="2536" xr:uid="{00000000-0005-0000-0000-0000FA090000}"/>
    <cellStyle name="Normal 74 6 2" xfId="4227" xr:uid="{00000000-0005-0000-0000-000096100000}"/>
    <cellStyle name="Normal 74 6 2 2" xfId="14299" xr:uid="{00000000-0005-0000-0000-0000EF370000}"/>
    <cellStyle name="Normal 74 6 2 2 3" xfId="29395" xr:uid="{00000000-0005-0000-0000-0000E9720000}"/>
    <cellStyle name="Normal 74 6 2 3" xfId="9279" xr:uid="{00000000-0005-0000-0000-000053240000}"/>
    <cellStyle name="Normal 74 6 2 3 3" xfId="24378" xr:uid="{00000000-0005-0000-0000-0000505F0000}"/>
    <cellStyle name="Normal 74 6 2 5" xfId="19365" xr:uid="{00000000-0005-0000-0000-0000BB4B0000}"/>
    <cellStyle name="Normal 74 6 3" xfId="5918" xr:uid="{00000000-0005-0000-0000-000032170000}"/>
    <cellStyle name="Normal 74 6 3 2" xfId="15970" xr:uid="{00000000-0005-0000-0000-0000763E0000}"/>
    <cellStyle name="Normal 74 6 3 3" xfId="10950" xr:uid="{00000000-0005-0000-0000-0000DA2A0000}"/>
    <cellStyle name="Normal 74 6 3 3 3" xfId="26049" xr:uid="{00000000-0005-0000-0000-0000D7650000}"/>
    <cellStyle name="Normal 74 6 3 5" xfId="21036" xr:uid="{00000000-0005-0000-0000-000042520000}"/>
    <cellStyle name="Normal 74 6 4" xfId="12628" xr:uid="{00000000-0005-0000-0000-000068310000}"/>
    <cellStyle name="Normal 74 6 4 3" xfId="27724" xr:uid="{00000000-0005-0000-0000-0000626C0000}"/>
    <cellStyle name="Normal 74 6 5" xfId="7607" xr:uid="{00000000-0005-0000-0000-0000CB1D0000}"/>
    <cellStyle name="Normal 74 6 5 3" xfId="22707" xr:uid="{00000000-0005-0000-0000-0000C9580000}"/>
    <cellStyle name="Normal 74 6 7" xfId="17694" xr:uid="{00000000-0005-0000-0000-000034450000}"/>
    <cellStyle name="Normal 74 7" xfId="3387" xr:uid="{00000000-0005-0000-0000-00004E0D0000}"/>
    <cellStyle name="Normal 74 7 2" xfId="13463" xr:uid="{00000000-0005-0000-0000-0000AB340000}"/>
    <cellStyle name="Normal 74 7 2 3" xfId="28559" xr:uid="{00000000-0005-0000-0000-0000A56F0000}"/>
    <cellStyle name="Normal 74 7 3" xfId="8443" xr:uid="{00000000-0005-0000-0000-00000F210000}"/>
    <cellStyle name="Normal 74 7 3 3" xfId="23542" xr:uid="{00000000-0005-0000-0000-00000C5C0000}"/>
    <cellStyle name="Normal 74 7 5" xfId="18529" xr:uid="{00000000-0005-0000-0000-000077480000}"/>
    <cellStyle name="Normal 74 8" xfId="5080" xr:uid="{00000000-0005-0000-0000-0000EC130000}"/>
    <cellStyle name="Normal 74 8 2" xfId="15134" xr:uid="{00000000-0005-0000-0000-0000323B0000}"/>
    <cellStyle name="Normal 74 8 2 3" xfId="30230" xr:uid="{00000000-0005-0000-0000-00002C760000}"/>
    <cellStyle name="Normal 74 8 3" xfId="10114" xr:uid="{00000000-0005-0000-0000-000096270000}"/>
    <cellStyle name="Normal 74 8 3 3" xfId="25213" xr:uid="{00000000-0005-0000-0000-000093620000}"/>
    <cellStyle name="Normal 74 8 5" xfId="20200" xr:uid="{00000000-0005-0000-0000-0000FE4E0000}"/>
    <cellStyle name="Normal 74 9" xfId="11790" xr:uid="{00000000-0005-0000-0000-0000222E0000}"/>
    <cellStyle name="Normal 74 9 3" xfId="26888" xr:uid="{00000000-0005-0000-0000-00001E690000}"/>
    <cellStyle name="Normal 75" xfId="1476" xr:uid="{00000000-0005-0000-0000-0000D5050000}"/>
    <cellStyle name="Normal 76" xfId="1477" xr:uid="{00000000-0005-0000-0000-0000D6050000}"/>
    <cellStyle name="Normal 76 10" xfId="6770" xr:uid="{00000000-0005-0000-0000-0000861A0000}"/>
    <cellStyle name="Normal 76 10 3" xfId="21872" xr:uid="{00000000-0005-0000-0000-000086550000}"/>
    <cellStyle name="Normal 76 12" xfId="16857" xr:uid="{00000000-0005-0000-0000-0000EF410000}"/>
    <cellStyle name="Normal 76 2" xfId="1736" xr:uid="{00000000-0005-0000-0000-0000DA060000}"/>
    <cellStyle name="Normal 76 2 11" xfId="16911" xr:uid="{00000000-0005-0000-0000-000025420000}"/>
    <cellStyle name="Normal 76 2 2" xfId="1844" xr:uid="{00000000-0005-0000-0000-000046070000}"/>
    <cellStyle name="Normal 76 2 2 10" xfId="17015" xr:uid="{00000000-0005-0000-0000-00008D420000}"/>
    <cellStyle name="Normal 76 2 2 2" xfId="2061" xr:uid="{00000000-0005-0000-0000-00001F080000}"/>
    <cellStyle name="Normal 76 2 2 2 2" xfId="2482" xr:uid="{00000000-0005-0000-0000-0000C4090000}"/>
    <cellStyle name="Normal 76 2 2 2 2 2" xfId="3321" xr:uid="{00000000-0005-0000-0000-00000B0D0000}"/>
    <cellStyle name="Normal 76 2 2 2 2 2 2" xfId="5010" xr:uid="{00000000-0005-0000-0000-0000A5130000}"/>
    <cellStyle name="Normal 76 2 2 2 2 2 2 2" xfId="15082" xr:uid="{00000000-0005-0000-0000-0000FE3A0000}"/>
    <cellStyle name="Normal 76 2 2 2 2 2 2 2 3" xfId="30178" xr:uid="{00000000-0005-0000-0000-0000F8750000}"/>
    <cellStyle name="Normal 76 2 2 2 2 2 2 3" xfId="10062" xr:uid="{00000000-0005-0000-0000-000062270000}"/>
    <cellStyle name="Normal 76 2 2 2 2 2 2 3 3" xfId="25161" xr:uid="{00000000-0005-0000-0000-00005F620000}"/>
    <cellStyle name="Normal 76 2 2 2 2 2 2 5" xfId="20148" xr:uid="{00000000-0005-0000-0000-0000CA4E0000}"/>
    <cellStyle name="Normal 76 2 2 2 2 2 3" xfId="6701" xr:uid="{00000000-0005-0000-0000-0000411A0000}"/>
    <cellStyle name="Normal 76 2 2 2 2 2 3 2" xfId="16753" xr:uid="{00000000-0005-0000-0000-000085410000}"/>
    <cellStyle name="Normal 76 2 2 2 2 2 3 3" xfId="11733" xr:uid="{00000000-0005-0000-0000-0000E92D0000}"/>
    <cellStyle name="Normal 76 2 2 2 2 2 3 3 3" xfId="26832" xr:uid="{00000000-0005-0000-0000-0000E6680000}"/>
    <cellStyle name="Normal 76 2 2 2 2 2 3 5" xfId="21819" xr:uid="{00000000-0005-0000-0000-000051550000}"/>
    <cellStyle name="Normal 76 2 2 2 2 2 4" xfId="13411" xr:uid="{00000000-0005-0000-0000-000077340000}"/>
    <cellStyle name="Normal 76 2 2 2 2 2 4 3" xfId="28507" xr:uid="{00000000-0005-0000-0000-0000716F0000}"/>
    <cellStyle name="Normal 76 2 2 2 2 2 5" xfId="8390" xr:uid="{00000000-0005-0000-0000-0000DA200000}"/>
    <cellStyle name="Normal 76 2 2 2 2 2 5 3" xfId="23490" xr:uid="{00000000-0005-0000-0000-0000D85B0000}"/>
    <cellStyle name="Normal 76 2 2 2 2 2 7" xfId="18477" xr:uid="{00000000-0005-0000-0000-000043480000}"/>
    <cellStyle name="Normal 76 2 2 2 2 3" xfId="4173" xr:uid="{00000000-0005-0000-0000-000060100000}"/>
    <cellStyle name="Normal 76 2 2 2 2 3 2" xfId="14246" xr:uid="{00000000-0005-0000-0000-0000BA370000}"/>
    <cellStyle name="Normal 76 2 2 2 2 3 2 3" xfId="29342" xr:uid="{00000000-0005-0000-0000-0000B4720000}"/>
    <cellStyle name="Normal 76 2 2 2 2 3 3" xfId="9226" xr:uid="{00000000-0005-0000-0000-00001E240000}"/>
    <cellStyle name="Normal 76 2 2 2 2 3 3 3" xfId="24325" xr:uid="{00000000-0005-0000-0000-00001B5F0000}"/>
    <cellStyle name="Normal 76 2 2 2 2 3 5" xfId="19312" xr:uid="{00000000-0005-0000-0000-0000864B0000}"/>
    <cellStyle name="Normal 76 2 2 2 2 4" xfId="5865" xr:uid="{00000000-0005-0000-0000-0000FD160000}"/>
    <cellStyle name="Normal 76 2 2 2 2 4 2" xfId="15917" xr:uid="{00000000-0005-0000-0000-0000413E0000}"/>
    <cellStyle name="Normal 76 2 2 2 2 4 3" xfId="10897" xr:uid="{00000000-0005-0000-0000-0000A52A0000}"/>
    <cellStyle name="Normal 76 2 2 2 2 4 3 3" xfId="25996" xr:uid="{00000000-0005-0000-0000-0000A2650000}"/>
    <cellStyle name="Normal 76 2 2 2 2 4 5" xfId="20983" xr:uid="{00000000-0005-0000-0000-00000D520000}"/>
    <cellStyle name="Normal 76 2 2 2 2 5" xfId="12575" xr:uid="{00000000-0005-0000-0000-000033310000}"/>
    <cellStyle name="Normal 76 2 2 2 2 5 3" xfId="27671" xr:uid="{00000000-0005-0000-0000-00002D6C0000}"/>
    <cellStyle name="Normal 76 2 2 2 2 6" xfId="7554" xr:uid="{00000000-0005-0000-0000-0000961D0000}"/>
    <cellStyle name="Normal 76 2 2 2 2 6 3" xfId="22654" xr:uid="{00000000-0005-0000-0000-000094580000}"/>
    <cellStyle name="Normal 76 2 2 2 2 8" xfId="17641" xr:uid="{00000000-0005-0000-0000-0000FF440000}"/>
    <cellStyle name="Normal 76 2 2 2 3" xfId="2903" xr:uid="{00000000-0005-0000-0000-0000690B0000}"/>
    <cellStyle name="Normal 76 2 2 2 3 2" xfId="4592" xr:uid="{00000000-0005-0000-0000-000003120000}"/>
    <cellStyle name="Normal 76 2 2 2 3 2 2" xfId="14664" xr:uid="{00000000-0005-0000-0000-00005C390000}"/>
    <cellStyle name="Normal 76 2 2 2 3 2 2 3" xfId="29760" xr:uid="{00000000-0005-0000-0000-000056740000}"/>
    <cellStyle name="Normal 76 2 2 2 3 2 3" xfId="9644" xr:uid="{00000000-0005-0000-0000-0000C0250000}"/>
    <cellStyle name="Normal 76 2 2 2 3 2 3 3" xfId="24743" xr:uid="{00000000-0005-0000-0000-0000BD600000}"/>
    <cellStyle name="Normal 76 2 2 2 3 2 5" xfId="19730" xr:uid="{00000000-0005-0000-0000-0000284D0000}"/>
    <cellStyle name="Normal 76 2 2 2 3 3" xfId="6283" xr:uid="{00000000-0005-0000-0000-00009F180000}"/>
    <cellStyle name="Normal 76 2 2 2 3 3 2" xfId="16335" xr:uid="{00000000-0005-0000-0000-0000E33F0000}"/>
    <cellStyle name="Normal 76 2 2 2 3 3 3" xfId="11315" xr:uid="{00000000-0005-0000-0000-0000472C0000}"/>
    <cellStyle name="Normal 76 2 2 2 3 3 3 3" xfId="26414" xr:uid="{00000000-0005-0000-0000-000044670000}"/>
    <cellStyle name="Normal 76 2 2 2 3 3 5" xfId="21401" xr:uid="{00000000-0005-0000-0000-0000AF530000}"/>
    <cellStyle name="Normal 76 2 2 2 3 4" xfId="12993" xr:uid="{00000000-0005-0000-0000-0000D5320000}"/>
    <cellStyle name="Normal 76 2 2 2 3 4 3" xfId="28089" xr:uid="{00000000-0005-0000-0000-0000CF6D0000}"/>
    <cellStyle name="Normal 76 2 2 2 3 5" xfId="7972" xr:uid="{00000000-0005-0000-0000-0000381F0000}"/>
    <cellStyle name="Normal 76 2 2 2 3 5 3" xfId="23072" xr:uid="{00000000-0005-0000-0000-0000365A0000}"/>
    <cellStyle name="Normal 76 2 2 2 3 7" xfId="18059" xr:uid="{00000000-0005-0000-0000-0000A1460000}"/>
    <cellStyle name="Normal 76 2 2 2 4" xfId="3755" xr:uid="{00000000-0005-0000-0000-0000BE0E0000}"/>
    <cellStyle name="Normal 76 2 2 2 4 2" xfId="13828" xr:uid="{00000000-0005-0000-0000-000018360000}"/>
    <cellStyle name="Normal 76 2 2 2 4 2 3" xfId="28924" xr:uid="{00000000-0005-0000-0000-000012710000}"/>
    <cellStyle name="Normal 76 2 2 2 4 3" xfId="8808" xr:uid="{00000000-0005-0000-0000-00007C220000}"/>
    <cellStyle name="Normal 76 2 2 2 4 3 3" xfId="23907" xr:uid="{00000000-0005-0000-0000-0000795D0000}"/>
    <cellStyle name="Normal 76 2 2 2 4 5" xfId="18894" xr:uid="{00000000-0005-0000-0000-0000E4490000}"/>
    <cellStyle name="Normal 76 2 2 2 5" xfId="5447" xr:uid="{00000000-0005-0000-0000-00005B150000}"/>
    <cellStyle name="Normal 76 2 2 2 5 2" xfId="15499" xr:uid="{00000000-0005-0000-0000-00009F3C0000}"/>
    <cellStyle name="Normal 76 2 2 2 5 2 3" xfId="30595" xr:uid="{00000000-0005-0000-0000-000099770000}"/>
    <cellStyle name="Normal 76 2 2 2 5 3" xfId="10479" xr:uid="{00000000-0005-0000-0000-000003290000}"/>
    <cellStyle name="Normal 76 2 2 2 5 3 3" xfId="25578" xr:uid="{00000000-0005-0000-0000-000000640000}"/>
    <cellStyle name="Normal 76 2 2 2 5 5" xfId="20565" xr:uid="{00000000-0005-0000-0000-00006B500000}"/>
    <cellStyle name="Normal 76 2 2 2 6" xfId="12157" xr:uid="{00000000-0005-0000-0000-0000912F0000}"/>
    <cellStyle name="Normal 76 2 2 2 6 3" xfId="27253" xr:uid="{00000000-0005-0000-0000-00008B6A0000}"/>
    <cellStyle name="Normal 76 2 2 2 7" xfId="7136" xr:uid="{00000000-0005-0000-0000-0000F41B0000}"/>
    <cellStyle name="Normal 76 2 2 2 7 3" xfId="22236" xr:uid="{00000000-0005-0000-0000-0000F2560000}"/>
    <cellStyle name="Normal 76 2 2 2 9" xfId="17223" xr:uid="{00000000-0005-0000-0000-00005D430000}"/>
    <cellStyle name="Normal 76 2 2 3" xfId="2274" xr:uid="{00000000-0005-0000-0000-0000F4080000}"/>
    <cellStyle name="Normal 76 2 2 3 2" xfId="3113" xr:uid="{00000000-0005-0000-0000-00003B0C0000}"/>
    <cellStyle name="Normal 76 2 2 3 2 2" xfId="4802" xr:uid="{00000000-0005-0000-0000-0000D5120000}"/>
    <cellStyle name="Normal 76 2 2 3 2 2 2" xfId="14874" xr:uid="{00000000-0005-0000-0000-00002E3A0000}"/>
    <cellStyle name="Normal 76 2 2 3 2 2 2 3" xfId="29970" xr:uid="{00000000-0005-0000-0000-000028750000}"/>
    <cellStyle name="Normal 76 2 2 3 2 2 3" xfId="9854" xr:uid="{00000000-0005-0000-0000-000092260000}"/>
    <cellStyle name="Normal 76 2 2 3 2 2 3 3" xfId="24953" xr:uid="{00000000-0005-0000-0000-00008F610000}"/>
    <cellStyle name="Normal 76 2 2 3 2 2 5" xfId="19940" xr:uid="{00000000-0005-0000-0000-0000FA4D0000}"/>
    <cellStyle name="Normal 76 2 2 3 2 3" xfId="6493" xr:uid="{00000000-0005-0000-0000-000071190000}"/>
    <cellStyle name="Normal 76 2 2 3 2 3 2" xfId="16545" xr:uid="{00000000-0005-0000-0000-0000B5400000}"/>
    <cellStyle name="Normal 76 2 2 3 2 3 3" xfId="11525" xr:uid="{00000000-0005-0000-0000-0000192D0000}"/>
    <cellStyle name="Normal 76 2 2 3 2 3 3 3" xfId="26624" xr:uid="{00000000-0005-0000-0000-000016680000}"/>
    <cellStyle name="Normal 76 2 2 3 2 3 5" xfId="21611" xr:uid="{00000000-0005-0000-0000-000081540000}"/>
    <cellStyle name="Normal 76 2 2 3 2 4" xfId="13203" xr:uid="{00000000-0005-0000-0000-0000A7330000}"/>
    <cellStyle name="Normal 76 2 2 3 2 4 3" xfId="28299" xr:uid="{00000000-0005-0000-0000-0000A16E0000}"/>
    <cellStyle name="Normal 76 2 2 3 2 5" xfId="8182" xr:uid="{00000000-0005-0000-0000-00000A200000}"/>
    <cellStyle name="Normal 76 2 2 3 2 5 3" xfId="23282" xr:uid="{00000000-0005-0000-0000-0000085B0000}"/>
    <cellStyle name="Normal 76 2 2 3 2 7" xfId="18269" xr:uid="{00000000-0005-0000-0000-000073470000}"/>
    <cellStyle name="Normal 76 2 2 3 3" xfId="3965" xr:uid="{00000000-0005-0000-0000-0000900F0000}"/>
    <cellStyle name="Normal 76 2 2 3 3 2" xfId="14038" xr:uid="{00000000-0005-0000-0000-0000EA360000}"/>
    <cellStyle name="Normal 76 2 2 3 3 2 3" xfId="29134" xr:uid="{00000000-0005-0000-0000-0000E4710000}"/>
    <cellStyle name="Normal 76 2 2 3 3 3" xfId="9018" xr:uid="{00000000-0005-0000-0000-00004E230000}"/>
    <cellStyle name="Normal 76 2 2 3 3 3 3" xfId="24117" xr:uid="{00000000-0005-0000-0000-00004B5E0000}"/>
    <cellStyle name="Normal 76 2 2 3 3 5" xfId="19104" xr:uid="{00000000-0005-0000-0000-0000B64A0000}"/>
    <cellStyle name="Normal 76 2 2 3 4" xfId="5657" xr:uid="{00000000-0005-0000-0000-00002D160000}"/>
    <cellStyle name="Normal 76 2 2 3 4 2" xfId="15709" xr:uid="{00000000-0005-0000-0000-0000713D0000}"/>
    <cellStyle name="Normal 76 2 2 3 4 2 3" xfId="30805" xr:uid="{00000000-0005-0000-0000-00006B780000}"/>
    <cellStyle name="Normal 76 2 2 3 4 3" xfId="10689" xr:uid="{00000000-0005-0000-0000-0000D5290000}"/>
    <cellStyle name="Normal 76 2 2 3 4 3 3" xfId="25788" xr:uid="{00000000-0005-0000-0000-0000D2640000}"/>
    <cellStyle name="Normal 76 2 2 3 4 5" xfId="20775" xr:uid="{00000000-0005-0000-0000-00003D510000}"/>
    <cellStyle name="Normal 76 2 2 3 5" xfId="12367" xr:uid="{00000000-0005-0000-0000-000063300000}"/>
    <cellStyle name="Normal 76 2 2 3 5 3" xfId="27463" xr:uid="{00000000-0005-0000-0000-00005D6B0000}"/>
    <cellStyle name="Normal 76 2 2 3 6" xfId="7346" xr:uid="{00000000-0005-0000-0000-0000C61C0000}"/>
    <cellStyle name="Normal 76 2 2 3 6 3" xfId="22446" xr:uid="{00000000-0005-0000-0000-0000C4570000}"/>
    <cellStyle name="Normal 76 2 2 3 8" xfId="17433" xr:uid="{00000000-0005-0000-0000-00002F440000}"/>
    <cellStyle name="Normal 76 2 2 4" xfId="2695" xr:uid="{00000000-0005-0000-0000-0000990A0000}"/>
    <cellStyle name="Normal 76 2 2 4 2" xfId="4384" xr:uid="{00000000-0005-0000-0000-000033110000}"/>
    <cellStyle name="Normal 76 2 2 4 2 2" xfId="14456" xr:uid="{00000000-0005-0000-0000-00008C380000}"/>
    <cellStyle name="Normal 76 2 2 4 2 2 3" xfId="29552" xr:uid="{00000000-0005-0000-0000-000086730000}"/>
    <cellStyle name="Normal 76 2 2 4 2 3" xfId="9436" xr:uid="{00000000-0005-0000-0000-0000F0240000}"/>
    <cellStyle name="Normal 76 2 2 4 2 3 3" xfId="24535" xr:uid="{00000000-0005-0000-0000-0000ED5F0000}"/>
    <cellStyle name="Normal 76 2 2 4 2 5" xfId="19522" xr:uid="{00000000-0005-0000-0000-0000584C0000}"/>
    <cellStyle name="Normal 76 2 2 4 3" xfId="6075" xr:uid="{00000000-0005-0000-0000-0000CF170000}"/>
    <cellStyle name="Normal 76 2 2 4 3 2" xfId="16127" xr:uid="{00000000-0005-0000-0000-0000133F0000}"/>
    <cellStyle name="Normal 76 2 2 4 3 3" xfId="11107" xr:uid="{00000000-0005-0000-0000-0000772B0000}"/>
    <cellStyle name="Normal 76 2 2 4 3 3 3" xfId="26206" xr:uid="{00000000-0005-0000-0000-000074660000}"/>
    <cellStyle name="Normal 76 2 2 4 3 5" xfId="21193" xr:uid="{00000000-0005-0000-0000-0000DF520000}"/>
    <cellStyle name="Normal 76 2 2 4 4" xfId="12785" xr:uid="{00000000-0005-0000-0000-000005320000}"/>
    <cellStyle name="Normal 76 2 2 4 4 3" xfId="27881" xr:uid="{00000000-0005-0000-0000-0000FF6C0000}"/>
    <cellStyle name="Normal 76 2 2 4 5" xfId="7764" xr:uid="{00000000-0005-0000-0000-0000681E0000}"/>
    <cellStyle name="Normal 76 2 2 4 5 3" xfId="22864" xr:uid="{00000000-0005-0000-0000-000066590000}"/>
    <cellStyle name="Normal 76 2 2 4 7" xfId="17851" xr:uid="{00000000-0005-0000-0000-0000D1450000}"/>
    <cellStyle name="Normal 76 2 2 5" xfId="3547" xr:uid="{00000000-0005-0000-0000-0000EE0D0000}"/>
    <cellStyle name="Normal 76 2 2 5 2" xfId="13620" xr:uid="{00000000-0005-0000-0000-000048350000}"/>
    <cellStyle name="Normal 76 2 2 5 2 3" xfId="28716" xr:uid="{00000000-0005-0000-0000-000042700000}"/>
    <cellStyle name="Normal 76 2 2 5 3" xfId="8600" xr:uid="{00000000-0005-0000-0000-0000AC210000}"/>
    <cellStyle name="Normal 76 2 2 5 3 3" xfId="23699" xr:uid="{00000000-0005-0000-0000-0000A95C0000}"/>
    <cellStyle name="Normal 76 2 2 5 5" xfId="18686" xr:uid="{00000000-0005-0000-0000-000014490000}"/>
    <cellStyle name="Normal 76 2 2 6" xfId="5239" xr:uid="{00000000-0005-0000-0000-00008B140000}"/>
    <cellStyle name="Normal 76 2 2 6 2" xfId="15291" xr:uid="{00000000-0005-0000-0000-0000CF3B0000}"/>
    <cellStyle name="Normal 76 2 2 6 2 3" xfId="30387" xr:uid="{00000000-0005-0000-0000-0000C9760000}"/>
    <cellStyle name="Normal 76 2 2 6 3" xfId="10271" xr:uid="{00000000-0005-0000-0000-000033280000}"/>
    <cellStyle name="Normal 76 2 2 6 3 3" xfId="25370" xr:uid="{00000000-0005-0000-0000-000030630000}"/>
    <cellStyle name="Normal 76 2 2 6 5" xfId="20357" xr:uid="{00000000-0005-0000-0000-00009B4F0000}"/>
    <cellStyle name="Normal 76 2 2 7" xfId="11949" xr:uid="{00000000-0005-0000-0000-0000C12E0000}"/>
    <cellStyle name="Normal 76 2 2 7 3" xfId="27045" xr:uid="{00000000-0005-0000-0000-0000BB690000}"/>
    <cellStyle name="Normal 76 2 2 8" xfId="6928" xr:uid="{00000000-0005-0000-0000-0000241B0000}"/>
    <cellStyle name="Normal 76 2 2 8 3" xfId="22028" xr:uid="{00000000-0005-0000-0000-000022560000}"/>
    <cellStyle name="Normal 76 2 3" xfId="1957" xr:uid="{00000000-0005-0000-0000-0000B7070000}"/>
    <cellStyle name="Normal 76 2 3 2" xfId="2378" xr:uid="{00000000-0005-0000-0000-00005C090000}"/>
    <cellStyle name="Normal 76 2 3 2 2" xfId="3217" xr:uid="{00000000-0005-0000-0000-0000A30C0000}"/>
    <cellStyle name="Normal 76 2 3 2 2 2" xfId="4906" xr:uid="{00000000-0005-0000-0000-00003D130000}"/>
    <cellStyle name="Normal 76 2 3 2 2 2 2" xfId="14978" xr:uid="{00000000-0005-0000-0000-0000963A0000}"/>
    <cellStyle name="Normal 76 2 3 2 2 2 2 3" xfId="30074" xr:uid="{00000000-0005-0000-0000-000090750000}"/>
    <cellStyle name="Normal 76 2 3 2 2 2 3" xfId="9958" xr:uid="{00000000-0005-0000-0000-0000FA260000}"/>
    <cellStyle name="Normal 76 2 3 2 2 2 3 3" xfId="25057" xr:uid="{00000000-0005-0000-0000-0000F7610000}"/>
    <cellStyle name="Normal 76 2 3 2 2 2 5" xfId="20044" xr:uid="{00000000-0005-0000-0000-0000624E0000}"/>
    <cellStyle name="Normal 76 2 3 2 2 3" xfId="6597" xr:uid="{00000000-0005-0000-0000-0000D9190000}"/>
    <cellStyle name="Normal 76 2 3 2 2 3 2" xfId="16649" xr:uid="{00000000-0005-0000-0000-00001D410000}"/>
    <cellStyle name="Normal 76 2 3 2 2 3 3" xfId="11629" xr:uid="{00000000-0005-0000-0000-0000812D0000}"/>
    <cellStyle name="Normal 76 2 3 2 2 3 3 3" xfId="26728" xr:uid="{00000000-0005-0000-0000-00007E680000}"/>
    <cellStyle name="Normal 76 2 3 2 2 3 5" xfId="21715" xr:uid="{00000000-0005-0000-0000-0000E9540000}"/>
    <cellStyle name="Normal 76 2 3 2 2 4" xfId="13307" xr:uid="{00000000-0005-0000-0000-00000F340000}"/>
    <cellStyle name="Normal 76 2 3 2 2 4 3" xfId="28403" xr:uid="{00000000-0005-0000-0000-0000096F0000}"/>
    <cellStyle name="Normal 76 2 3 2 2 5" xfId="8286" xr:uid="{00000000-0005-0000-0000-000072200000}"/>
    <cellStyle name="Normal 76 2 3 2 2 5 3" xfId="23386" xr:uid="{00000000-0005-0000-0000-0000705B0000}"/>
    <cellStyle name="Normal 76 2 3 2 2 7" xfId="18373" xr:uid="{00000000-0005-0000-0000-0000DB470000}"/>
    <cellStyle name="Normal 76 2 3 2 3" xfId="4069" xr:uid="{00000000-0005-0000-0000-0000F80F0000}"/>
    <cellStyle name="Normal 76 2 3 2 3 2" xfId="14142" xr:uid="{00000000-0005-0000-0000-000052370000}"/>
    <cellStyle name="Normal 76 2 3 2 3 2 3" xfId="29238" xr:uid="{00000000-0005-0000-0000-00004C720000}"/>
    <cellStyle name="Normal 76 2 3 2 3 3" xfId="9122" xr:uid="{00000000-0005-0000-0000-0000B6230000}"/>
    <cellStyle name="Normal 76 2 3 2 3 3 3" xfId="24221" xr:uid="{00000000-0005-0000-0000-0000B35E0000}"/>
    <cellStyle name="Normal 76 2 3 2 3 5" xfId="19208" xr:uid="{00000000-0005-0000-0000-00001E4B0000}"/>
    <cellStyle name="Normal 76 2 3 2 4" xfId="5761" xr:uid="{00000000-0005-0000-0000-000095160000}"/>
    <cellStyle name="Normal 76 2 3 2 4 2" xfId="15813" xr:uid="{00000000-0005-0000-0000-0000D93D0000}"/>
    <cellStyle name="Normal 76 2 3 2 4 2 3" xfId="30909" xr:uid="{00000000-0005-0000-0000-0000D3780000}"/>
    <cellStyle name="Normal 76 2 3 2 4 3" xfId="10793" xr:uid="{00000000-0005-0000-0000-00003D2A0000}"/>
    <cellStyle name="Normal 76 2 3 2 4 3 3" xfId="25892" xr:uid="{00000000-0005-0000-0000-00003A650000}"/>
    <cellStyle name="Normal 76 2 3 2 4 5" xfId="20879" xr:uid="{00000000-0005-0000-0000-0000A5510000}"/>
    <cellStyle name="Normal 76 2 3 2 5" xfId="12471" xr:uid="{00000000-0005-0000-0000-0000CB300000}"/>
    <cellStyle name="Normal 76 2 3 2 5 3" xfId="27567" xr:uid="{00000000-0005-0000-0000-0000C56B0000}"/>
    <cellStyle name="Normal 76 2 3 2 6" xfId="7450" xr:uid="{00000000-0005-0000-0000-00002E1D0000}"/>
    <cellStyle name="Normal 76 2 3 2 6 3" xfId="22550" xr:uid="{00000000-0005-0000-0000-00002C580000}"/>
    <cellStyle name="Normal 76 2 3 2 8" xfId="17537" xr:uid="{00000000-0005-0000-0000-000097440000}"/>
    <cellStyle name="Normal 76 2 3 3" xfId="2799" xr:uid="{00000000-0005-0000-0000-0000010B0000}"/>
    <cellStyle name="Normal 76 2 3 3 2" xfId="4488" xr:uid="{00000000-0005-0000-0000-00009B110000}"/>
    <cellStyle name="Normal 76 2 3 3 2 2" xfId="14560" xr:uid="{00000000-0005-0000-0000-0000F4380000}"/>
    <cellStyle name="Normal 76 2 3 3 2 2 3" xfId="29656" xr:uid="{00000000-0005-0000-0000-0000EE730000}"/>
    <cellStyle name="Normal 76 2 3 3 2 3" xfId="9540" xr:uid="{00000000-0005-0000-0000-000058250000}"/>
    <cellStyle name="Normal 76 2 3 3 2 3 3" xfId="24639" xr:uid="{00000000-0005-0000-0000-000055600000}"/>
    <cellStyle name="Normal 76 2 3 3 2 5" xfId="19626" xr:uid="{00000000-0005-0000-0000-0000C04C0000}"/>
    <cellStyle name="Normal 76 2 3 3 3" xfId="6179" xr:uid="{00000000-0005-0000-0000-000037180000}"/>
    <cellStyle name="Normal 76 2 3 3 3 2" xfId="16231" xr:uid="{00000000-0005-0000-0000-00007B3F0000}"/>
    <cellStyle name="Normal 76 2 3 3 3 3" xfId="11211" xr:uid="{00000000-0005-0000-0000-0000DF2B0000}"/>
    <cellStyle name="Normal 76 2 3 3 3 3 3" xfId="26310" xr:uid="{00000000-0005-0000-0000-0000DC660000}"/>
    <cellStyle name="Normal 76 2 3 3 3 5" xfId="21297" xr:uid="{00000000-0005-0000-0000-000047530000}"/>
    <cellStyle name="Normal 76 2 3 3 4" xfId="12889" xr:uid="{00000000-0005-0000-0000-00006D320000}"/>
    <cellStyle name="Normal 76 2 3 3 4 3" xfId="27985" xr:uid="{00000000-0005-0000-0000-0000676D0000}"/>
    <cellStyle name="Normal 76 2 3 3 5" xfId="7868" xr:uid="{00000000-0005-0000-0000-0000D01E0000}"/>
    <cellStyle name="Normal 76 2 3 3 5 3" xfId="22968" xr:uid="{00000000-0005-0000-0000-0000CE590000}"/>
    <cellStyle name="Normal 76 2 3 3 7" xfId="17955" xr:uid="{00000000-0005-0000-0000-000039460000}"/>
    <cellStyle name="Normal 76 2 3 4" xfId="3651" xr:uid="{00000000-0005-0000-0000-0000560E0000}"/>
    <cellStyle name="Normal 76 2 3 4 2" xfId="13724" xr:uid="{00000000-0005-0000-0000-0000B0350000}"/>
    <cellStyle name="Normal 76 2 3 4 2 3" xfId="28820" xr:uid="{00000000-0005-0000-0000-0000AA700000}"/>
    <cellStyle name="Normal 76 2 3 4 3" xfId="8704" xr:uid="{00000000-0005-0000-0000-000014220000}"/>
    <cellStyle name="Normal 76 2 3 4 3 3" xfId="23803" xr:uid="{00000000-0005-0000-0000-0000115D0000}"/>
    <cellStyle name="Normal 76 2 3 4 5" xfId="18790" xr:uid="{00000000-0005-0000-0000-00007C490000}"/>
    <cellStyle name="Normal 76 2 3 5" xfId="5343" xr:uid="{00000000-0005-0000-0000-0000F3140000}"/>
    <cellStyle name="Normal 76 2 3 5 2" xfId="15395" xr:uid="{00000000-0005-0000-0000-0000373C0000}"/>
    <cellStyle name="Normal 76 2 3 5 2 3" xfId="30491" xr:uid="{00000000-0005-0000-0000-000031770000}"/>
    <cellStyle name="Normal 76 2 3 5 3" xfId="10375" xr:uid="{00000000-0005-0000-0000-00009B280000}"/>
    <cellStyle name="Normal 76 2 3 5 3 3" xfId="25474" xr:uid="{00000000-0005-0000-0000-000098630000}"/>
    <cellStyle name="Normal 76 2 3 5 5" xfId="20461" xr:uid="{00000000-0005-0000-0000-000003500000}"/>
    <cellStyle name="Normal 76 2 3 6" xfId="12053" xr:uid="{00000000-0005-0000-0000-0000292F0000}"/>
    <cellStyle name="Normal 76 2 3 6 3" xfId="27149" xr:uid="{00000000-0005-0000-0000-0000236A0000}"/>
    <cellStyle name="Normal 76 2 3 7" xfId="7032" xr:uid="{00000000-0005-0000-0000-00008C1B0000}"/>
    <cellStyle name="Normal 76 2 3 7 3" xfId="22132" xr:uid="{00000000-0005-0000-0000-00008A560000}"/>
    <cellStyle name="Normal 76 2 3 9" xfId="17119" xr:uid="{00000000-0005-0000-0000-0000F5420000}"/>
    <cellStyle name="Normal 76 2 4" xfId="2170" xr:uid="{00000000-0005-0000-0000-00008C080000}"/>
    <cellStyle name="Normal 76 2 4 2" xfId="3009" xr:uid="{00000000-0005-0000-0000-0000D30B0000}"/>
    <cellStyle name="Normal 76 2 4 2 2" xfId="4698" xr:uid="{00000000-0005-0000-0000-00006D120000}"/>
    <cellStyle name="Normal 76 2 4 2 2 2" xfId="14770" xr:uid="{00000000-0005-0000-0000-0000C6390000}"/>
    <cellStyle name="Normal 76 2 4 2 2 2 3" xfId="29866" xr:uid="{00000000-0005-0000-0000-0000C0740000}"/>
    <cellStyle name="Normal 76 2 4 2 2 3" xfId="9750" xr:uid="{00000000-0005-0000-0000-00002A260000}"/>
    <cellStyle name="Normal 76 2 4 2 2 3 3" xfId="24849" xr:uid="{00000000-0005-0000-0000-000027610000}"/>
    <cellStyle name="Normal 76 2 4 2 2 5" xfId="19836" xr:uid="{00000000-0005-0000-0000-0000924D0000}"/>
    <cellStyle name="Normal 76 2 4 2 3" xfId="6389" xr:uid="{00000000-0005-0000-0000-000009190000}"/>
    <cellStyle name="Normal 76 2 4 2 3 2" xfId="16441" xr:uid="{00000000-0005-0000-0000-00004D400000}"/>
    <cellStyle name="Normal 76 2 4 2 3 3" xfId="11421" xr:uid="{00000000-0005-0000-0000-0000B12C0000}"/>
    <cellStyle name="Normal 76 2 4 2 3 3 3" xfId="26520" xr:uid="{00000000-0005-0000-0000-0000AE670000}"/>
    <cellStyle name="Normal 76 2 4 2 3 5" xfId="21507" xr:uid="{00000000-0005-0000-0000-000019540000}"/>
    <cellStyle name="Normal 76 2 4 2 4" xfId="13099" xr:uid="{00000000-0005-0000-0000-00003F330000}"/>
    <cellStyle name="Normal 76 2 4 2 4 3" xfId="28195" xr:uid="{00000000-0005-0000-0000-0000396E0000}"/>
    <cellStyle name="Normal 76 2 4 2 5" xfId="8078" xr:uid="{00000000-0005-0000-0000-0000A21F0000}"/>
    <cellStyle name="Normal 76 2 4 2 5 3" xfId="23178" xr:uid="{00000000-0005-0000-0000-0000A05A0000}"/>
    <cellStyle name="Normal 76 2 4 2 7" xfId="18165" xr:uid="{00000000-0005-0000-0000-00000B470000}"/>
    <cellStyle name="Normal 76 2 4 3" xfId="3861" xr:uid="{00000000-0005-0000-0000-0000280F0000}"/>
    <cellStyle name="Normal 76 2 4 3 2" xfId="13934" xr:uid="{00000000-0005-0000-0000-000082360000}"/>
    <cellStyle name="Normal 76 2 4 3 2 3" xfId="29030" xr:uid="{00000000-0005-0000-0000-00007C710000}"/>
    <cellStyle name="Normal 76 2 4 3 3" xfId="8914" xr:uid="{00000000-0005-0000-0000-0000E6220000}"/>
    <cellStyle name="Normal 76 2 4 3 3 3" xfId="24013" xr:uid="{00000000-0005-0000-0000-0000E35D0000}"/>
    <cellStyle name="Normal 76 2 4 3 5" xfId="19000" xr:uid="{00000000-0005-0000-0000-00004E4A0000}"/>
    <cellStyle name="Normal 76 2 4 4" xfId="5553" xr:uid="{00000000-0005-0000-0000-0000C5150000}"/>
    <cellStyle name="Normal 76 2 4 4 2" xfId="15605" xr:uid="{00000000-0005-0000-0000-0000093D0000}"/>
    <cellStyle name="Normal 76 2 4 4 2 3" xfId="30701" xr:uid="{00000000-0005-0000-0000-000003780000}"/>
    <cellStyle name="Normal 76 2 4 4 3" xfId="10585" xr:uid="{00000000-0005-0000-0000-00006D290000}"/>
    <cellStyle name="Normal 76 2 4 4 3 3" xfId="25684" xr:uid="{00000000-0005-0000-0000-00006A640000}"/>
    <cellStyle name="Normal 76 2 4 4 5" xfId="20671" xr:uid="{00000000-0005-0000-0000-0000D5500000}"/>
    <cellStyle name="Normal 76 2 4 5" xfId="12263" xr:uid="{00000000-0005-0000-0000-0000FB2F0000}"/>
    <cellStyle name="Normal 76 2 4 5 3" xfId="27359" xr:uid="{00000000-0005-0000-0000-0000F56A0000}"/>
    <cellStyle name="Normal 76 2 4 6" xfId="7242" xr:uid="{00000000-0005-0000-0000-00005E1C0000}"/>
    <cellStyle name="Normal 76 2 4 6 3" xfId="22342" xr:uid="{00000000-0005-0000-0000-00005C570000}"/>
    <cellStyle name="Normal 76 2 4 8" xfId="17329" xr:uid="{00000000-0005-0000-0000-0000C7430000}"/>
    <cellStyle name="Normal 76 2 5" xfId="2591" xr:uid="{00000000-0005-0000-0000-0000310A0000}"/>
    <cellStyle name="Normal 76 2 5 2" xfId="4280" xr:uid="{00000000-0005-0000-0000-0000CB100000}"/>
    <cellStyle name="Normal 76 2 5 2 2" xfId="14352" xr:uid="{00000000-0005-0000-0000-000024380000}"/>
    <cellStyle name="Normal 76 2 5 2 2 3" xfId="29448" xr:uid="{00000000-0005-0000-0000-00001E730000}"/>
    <cellStyle name="Normal 76 2 5 2 3" xfId="9332" xr:uid="{00000000-0005-0000-0000-000088240000}"/>
    <cellStyle name="Normal 76 2 5 2 3 3" xfId="24431" xr:uid="{00000000-0005-0000-0000-0000855F0000}"/>
    <cellStyle name="Normal 76 2 5 2 5" xfId="19418" xr:uid="{00000000-0005-0000-0000-0000F04B0000}"/>
    <cellStyle name="Normal 76 2 5 3" xfId="5971" xr:uid="{00000000-0005-0000-0000-000067170000}"/>
    <cellStyle name="Normal 76 2 5 3 2" xfId="16023" xr:uid="{00000000-0005-0000-0000-0000AB3E0000}"/>
    <cellStyle name="Normal 76 2 5 3 3" xfId="11003" xr:uid="{00000000-0005-0000-0000-00000F2B0000}"/>
    <cellStyle name="Normal 76 2 5 3 3 3" xfId="26102" xr:uid="{00000000-0005-0000-0000-00000C660000}"/>
    <cellStyle name="Normal 76 2 5 3 5" xfId="21089" xr:uid="{00000000-0005-0000-0000-000077520000}"/>
    <cellStyle name="Normal 76 2 5 4" xfId="12681" xr:uid="{00000000-0005-0000-0000-00009D310000}"/>
    <cellStyle name="Normal 76 2 5 4 3" xfId="27777" xr:uid="{00000000-0005-0000-0000-0000976C0000}"/>
    <cellStyle name="Normal 76 2 5 5" xfId="7660" xr:uid="{00000000-0005-0000-0000-0000001E0000}"/>
    <cellStyle name="Normal 76 2 5 5 3" xfId="22760" xr:uid="{00000000-0005-0000-0000-0000FE580000}"/>
    <cellStyle name="Normal 76 2 5 7" xfId="17747" xr:uid="{00000000-0005-0000-0000-000069450000}"/>
    <cellStyle name="Normal 76 2 6" xfId="3443" xr:uid="{00000000-0005-0000-0000-0000860D0000}"/>
    <cellStyle name="Normal 76 2 6 2" xfId="13516" xr:uid="{00000000-0005-0000-0000-0000E0340000}"/>
    <cellStyle name="Normal 76 2 6 2 3" xfId="28612" xr:uid="{00000000-0005-0000-0000-0000DA6F0000}"/>
    <cellStyle name="Normal 76 2 6 3" xfId="8496" xr:uid="{00000000-0005-0000-0000-000044210000}"/>
    <cellStyle name="Normal 76 2 6 3 3" xfId="23595" xr:uid="{00000000-0005-0000-0000-0000415C0000}"/>
    <cellStyle name="Normal 76 2 6 5" xfId="18582" xr:uid="{00000000-0005-0000-0000-0000AC480000}"/>
    <cellStyle name="Normal 76 2 7" xfId="5135" xr:uid="{00000000-0005-0000-0000-000023140000}"/>
    <cellStyle name="Normal 76 2 7 2" xfId="15187" xr:uid="{00000000-0005-0000-0000-0000673B0000}"/>
    <cellStyle name="Normal 76 2 7 2 3" xfId="30283" xr:uid="{00000000-0005-0000-0000-000061760000}"/>
    <cellStyle name="Normal 76 2 7 3" xfId="10167" xr:uid="{00000000-0005-0000-0000-0000CB270000}"/>
    <cellStyle name="Normal 76 2 7 3 3" xfId="25266" xr:uid="{00000000-0005-0000-0000-0000C8620000}"/>
    <cellStyle name="Normal 76 2 7 5" xfId="20253" xr:uid="{00000000-0005-0000-0000-0000334F0000}"/>
    <cellStyle name="Normal 76 2 8" xfId="11845" xr:uid="{00000000-0005-0000-0000-0000592E0000}"/>
    <cellStyle name="Normal 76 2 8 3" xfId="26941" xr:uid="{00000000-0005-0000-0000-000053690000}"/>
    <cellStyle name="Normal 76 2 9" xfId="6824" xr:uid="{00000000-0005-0000-0000-0000BC1A0000}"/>
    <cellStyle name="Normal 76 2 9 3" xfId="21924" xr:uid="{00000000-0005-0000-0000-0000BA550000}"/>
    <cellStyle name="Normal 76 3" xfId="1790" xr:uid="{00000000-0005-0000-0000-000010070000}"/>
    <cellStyle name="Normal 76 3 10" xfId="16963" xr:uid="{00000000-0005-0000-0000-000059420000}"/>
    <cellStyle name="Normal 76 3 2" xfId="2009" xr:uid="{00000000-0005-0000-0000-0000EB070000}"/>
    <cellStyle name="Normal 76 3 2 2" xfId="2430" xr:uid="{00000000-0005-0000-0000-000090090000}"/>
    <cellStyle name="Normal 76 3 2 2 2" xfId="3269" xr:uid="{00000000-0005-0000-0000-0000D70C0000}"/>
    <cellStyle name="Normal 76 3 2 2 2 2" xfId="4958" xr:uid="{00000000-0005-0000-0000-000071130000}"/>
    <cellStyle name="Normal 76 3 2 2 2 2 2" xfId="15030" xr:uid="{00000000-0005-0000-0000-0000CA3A0000}"/>
    <cellStyle name="Normal 76 3 2 2 2 2 2 3" xfId="30126" xr:uid="{00000000-0005-0000-0000-0000C4750000}"/>
    <cellStyle name="Normal 76 3 2 2 2 2 3" xfId="10010" xr:uid="{00000000-0005-0000-0000-00002E270000}"/>
    <cellStyle name="Normal 76 3 2 2 2 2 3 3" xfId="25109" xr:uid="{00000000-0005-0000-0000-00002B620000}"/>
    <cellStyle name="Normal 76 3 2 2 2 2 5" xfId="20096" xr:uid="{00000000-0005-0000-0000-0000964E0000}"/>
    <cellStyle name="Normal 76 3 2 2 2 3" xfId="6649" xr:uid="{00000000-0005-0000-0000-00000D1A0000}"/>
    <cellStyle name="Normal 76 3 2 2 2 3 2" xfId="16701" xr:uid="{00000000-0005-0000-0000-000051410000}"/>
    <cellStyle name="Normal 76 3 2 2 2 3 3" xfId="11681" xr:uid="{00000000-0005-0000-0000-0000B52D0000}"/>
    <cellStyle name="Normal 76 3 2 2 2 3 3 3" xfId="26780" xr:uid="{00000000-0005-0000-0000-0000B2680000}"/>
    <cellStyle name="Normal 76 3 2 2 2 3 5" xfId="21767" xr:uid="{00000000-0005-0000-0000-00001D550000}"/>
    <cellStyle name="Normal 76 3 2 2 2 4" xfId="13359" xr:uid="{00000000-0005-0000-0000-000043340000}"/>
    <cellStyle name="Normal 76 3 2 2 2 4 3" xfId="28455" xr:uid="{00000000-0005-0000-0000-00003D6F0000}"/>
    <cellStyle name="Normal 76 3 2 2 2 5" xfId="8338" xr:uid="{00000000-0005-0000-0000-0000A6200000}"/>
    <cellStyle name="Normal 76 3 2 2 2 5 3" xfId="23438" xr:uid="{00000000-0005-0000-0000-0000A45B0000}"/>
    <cellStyle name="Normal 76 3 2 2 2 7" xfId="18425" xr:uid="{00000000-0005-0000-0000-00000F480000}"/>
    <cellStyle name="Normal 76 3 2 2 3" xfId="4121" xr:uid="{00000000-0005-0000-0000-00002C100000}"/>
    <cellStyle name="Normal 76 3 2 2 3 2" xfId="14194" xr:uid="{00000000-0005-0000-0000-000086370000}"/>
    <cellStyle name="Normal 76 3 2 2 3 2 3" xfId="29290" xr:uid="{00000000-0005-0000-0000-000080720000}"/>
    <cellStyle name="Normal 76 3 2 2 3 3" xfId="9174" xr:uid="{00000000-0005-0000-0000-0000EA230000}"/>
    <cellStyle name="Normal 76 3 2 2 3 3 3" xfId="24273" xr:uid="{00000000-0005-0000-0000-0000E75E0000}"/>
    <cellStyle name="Normal 76 3 2 2 3 5" xfId="19260" xr:uid="{00000000-0005-0000-0000-0000524B0000}"/>
    <cellStyle name="Normal 76 3 2 2 4" xfId="5813" xr:uid="{00000000-0005-0000-0000-0000C9160000}"/>
    <cellStyle name="Normal 76 3 2 2 4 2" xfId="15865" xr:uid="{00000000-0005-0000-0000-00000D3E0000}"/>
    <cellStyle name="Normal 76 3 2 2 4 3" xfId="10845" xr:uid="{00000000-0005-0000-0000-0000712A0000}"/>
    <cellStyle name="Normal 76 3 2 2 4 3 3" xfId="25944" xr:uid="{00000000-0005-0000-0000-00006E650000}"/>
    <cellStyle name="Normal 76 3 2 2 4 5" xfId="20931" xr:uid="{00000000-0005-0000-0000-0000D9510000}"/>
    <cellStyle name="Normal 76 3 2 2 5" xfId="12523" xr:uid="{00000000-0005-0000-0000-0000FF300000}"/>
    <cellStyle name="Normal 76 3 2 2 5 3" xfId="27619" xr:uid="{00000000-0005-0000-0000-0000F96B0000}"/>
    <cellStyle name="Normal 76 3 2 2 6" xfId="7502" xr:uid="{00000000-0005-0000-0000-0000621D0000}"/>
    <cellStyle name="Normal 76 3 2 2 6 3" xfId="22602" xr:uid="{00000000-0005-0000-0000-000060580000}"/>
    <cellStyle name="Normal 76 3 2 2 8" xfId="17589" xr:uid="{00000000-0005-0000-0000-0000CB440000}"/>
    <cellStyle name="Normal 76 3 2 3" xfId="2851" xr:uid="{00000000-0005-0000-0000-0000350B0000}"/>
    <cellStyle name="Normal 76 3 2 3 2" xfId="4540" xr:uid="{00000000-0005-0000-0000-0000CF110000}"/>
    <cellStyle name="Normal 76 3 2 3 2 2" xfId="14612" xr:uid="{00000000-0005-0000-0000-000028390000}"/>
    <cellStyle name="Normal 76 3 2 3 2 2 3" xfId="29708" xr:uid="{00000000-0005-0000-0000-000022740000}"/>
    <cellStyle name="Normal 76 3 2 3 2 3" xfId="9592" xr:uid="{00000000-0005-0000-0000-00008C250000}"/>
    <cellStyle name="Normal 76 3 2 3 2 3 3" xfId="24691" xr:uid="{00000000-0005-0000-0000-000089600000}"/>
    <cellStyle name="Normal 76 3 2 3 2 5" xfId="19678" xr:uid="{00000000-0005-0000-0000-0000F44C0000}"/>
    <cellStyle name="Normal 76 3 2 3 3" xfId="6231" xr:uid="{00000000-0005-0000-0000-00006B180000}"/>
    <cellStyle name="Normal 76 3 2 3 3 2" xfId="16283" xr:uid="{00000000-0005-0000-0000-0000AF3F0000}"/>
    <cellStyle name="Normal 76 3 2 3 3 3" xfId="11263" xr:uid="{00000000-0005-0000-0000-0000132C0000}"/>
    <cellStyle name="Normal 76 3 2 3 3 3 3" xfId="26362" xr:uid="{00000000-0005-0000-0000-000010670000}"/>
    <cellStyle name="Normal 76 3 2 3 3 5" xfId="21349" xr:uid="{00000000-0005-0000-0000-00007B530000}"/>
    <cellStyle name="Normal 76 3 2 3 4" xfId="12941" xr:uid="{00000000-0005-0000-0000-0000A1320000}"/>
    <cellStyle name="Normal 76 3 2 3 4 3" xfId="28037" xr:uid="{00000000-0005-0000-0000-00009B6D0000}"/>
    <cellStyle name="Normal 76 3 2 3 5" xfId="7920" xr:uid="{00000000-0005-0000-0000-0000041F0000}"/>
    <cellStyle name="Normal 76 3 2 3 5 3" xfId="23020" xr:uid="{00000000-0005-0000-0000-0000025A0000}"/>
    <cellStyle name="Normal 76 3 2 3 7" xfId="18007" xr:uid="{00000000-0005-0000-0000-00006D460000}"/>
    <cellStyle name="Normal 76 3 2 4" xfId="3703" xr:uid="{00000000-0005-0000-0000-00008A0E0000}"/>
    <cellStyle name="Normal 76 3 2 4 2" xfId="13776" xr:uid="{00000000-0005-0000-0000-0000E4350000}"/>
    <cellStyle name="Normal 76 3 2 4 2 3" xfId="28872" xr:uid="{00000000-0005-0000-0000-0000DE700000}"/>
    <cellStyle name="Normal 76 3 2 4 3" xfId="8756" xr:uid="{00000000-0005-0000-0000-000048220000}"/>
    <cellStyle name="Normal 76 3 2 4 3 3" xfId="23855" xr:uid="{00000000-0005-0000-0000-0000455D0000}"/>
    <cellStyle name="Normal 76 3 2 4 5" xfId="18842" xr:uid="{00000000-0005-0000-0000-0000B0490000}"/>
    <cellStyle name="Normal 76 3 2 5" xfId="5395" xr:uid="{00000000-0005-0000-0000-000027150000}"/>
    <cellStyle name="Normal 76 3 2 5 2" xfId="15447" xr:uid="{00000000-0005-0000-0000-00006B3C0000}"/>
    <cellStyle name="Normal 76 3 2 5 2 3" xfId="30543" xr:uid="{00000000-0005-0000-0000-000065770000}"/>
    <cellStyle name="Normal 76 3 2 5 3" xfId="10427" xr:uid="{00000000-0005-0000-0000-0000CF280000}"/>
    <cellStyle name="Normal 76 3 2 5 3 3" xfId="25526" xr:uid="{00000000-0005-0000-0000-0000CC630000}"/>
    <cellStyle name="Normal 76 3 2 5 5" xfId="20513" xr:uid="{00000000-0005-0000-0000-000037500000}"/>
    <cellStyle name="Normal 76 3 2 6" xfId="12105" xr:uid="{00000000-0005-0000-0000-00005D2F0000}"/>
    <cellStyle name="Normal 76 3 2 6 3" xfId="27201" xr:uid="{00000000-0005-0000-0000-0000576A0000}"/>
    <cellStyle name="Normal 76 3 2 7" xfId="7084" xr:uid="{00000000-0005-0000-0000-0000C01B0000}"/>
    <cellStyle name="Normal 76 3 2 7 3" xfId="22184" xr:uid="{00000000-0005-0000-0000-0000BE560000}"/>
    <cellStyle name="Normal 76 3 2 9" xfId="17171" xr:uid="{00000000-0005-0000-0000-000029430000}"/>
    <cellStyle name="Normal 76 3 3" xfId="2222" xr:uid="{00000000-0005-0000-0000-0000C0080000}"/>
    <cellStyle name="Normal 76 3 3 2" xfId="3061" xr:uid="{00000000-0005-0000-0000-0000070C0000}"/>
    <cellStyle name="Normal 76 3 3 2 2" xfId="4750" xr:uid="{00000000-0005-0000-0000-0000A1120000}"/>
    <cellStyle name="Normal 76 3 3 2 2 2" xfId="14822" xr:uid="{00000000-0005-0000-0000-0000FA390000}"/>
    <cellStyle name="Normal 76 3 3 2 2 2 3" xfId="29918" xr:uid="{00000000-0005-0000-0000-0000F4740000}"/>
    <cellStyle name="Normal 76 3 3 2 2 3" xfId="9802" xr:uid="{00000000-0005-0000-0000-00005E260000}"/>
    <cellStyle name="Normal 76 3 3 2 2 3 3" xfId="24901" xr:uid="{00000000-0005-0000-0000-00005B610000}"/>
    <cellStyle name="Normal 76 3 3 2 2 5" xfId="19888" xr:uid="{00000000-0005-0000-0000-0000C64D0000}"/>
    <cellStyle name="Normal 76 3 3 2 3" xfId="6441" xr:uid="{00000000-0005-0000-0000-00003D190000}"/>
    <cellStyle name="Normal 76 3 3 2 3 2" xfId="16493" xr:uid="{00000000-0005-0000-0000-000081400000}"/>
    <cellStyle name="Normal 76 3 3 2 3 3" xfId="11473" xr:uid="{00000000-0005-0000-0000-0000E52C0000}"/>
    <cellStyle name="Normal 76 3 3 2 3 3 3" xfId="26572" xr:uid="{00000000-0005-0000-0000-0000E2670000}"/>
    <cellStyle name="Normal 76 3 3 2 3 5" xfId="21559" xr:uid="{00000000-0005-0000-0000-00004D540000}"/>
    <cellStyle name="Normal 76 3 3 2 4" xfId="13151" xr:uid="{00000000-0005-0000-0000-000073330000}"/>
    <cellStyle name="Normal 76 3 3 2 4 3" xfId="28247" xr:uid="{00000000-0005-0000-0000-00006D6E0000}"/>
    <cellStyle name="Normal 76 3 3 2 5" xfId="8130" xr:uid="{00000000-0005-0000-0000-0000D61F0000}"/>
    <cellStyle name="Normal 76 3 3 2 5 3" xfId="23230" xr:uid="{00000000-0005-0000-0000-0000D45A0000}"/>
    <cellStyle name="Normal 76 3 3 2 7" xfId="18217" xr:uid="{00000000-0005-0000-0000-00003F470000}"/>
    <cellStyle name="Normal 76 3 3 3" xfId="3913" xr:uid="{00000000-0005-0000-0000-00005C0F0000}"/>
    <cellStyle name="Normal 76 3 3 3 2" xfId="13986" xr:uid="{00000000-0005-0000-0000-0000B6360000}"/>
    <cellStyle name="Normal 76 3 3 3 2 3" xfId="29082" xr:uid="{00000000-0005-0000-0000-0000B0710000}"/>
    <cellStyle name="Normal 76 3 3 3 3" xfId="8966" xr:uid="{00000000-0005-0000-0000-00001A230000}"/>
    <cellStyle name="Normal 76 3 3 3 3 3" xfId="24065" xr:uid="{00000000-0005-0000-0000-0000175E0000}"/>
    <cellStyle name="Normal 76 3 3 3 5" xfId="19052" xr:uid="{00000000-0005-0000-0000-0000824A0000}"/>
    <cellStyle name="Normal 76 3 3 4" xfId="5605" xr:uid="{00000000-0005-0000-0000-0000F9150000}"/>
    <cellStyle name="Normal 76 3 3 4 2" xfId="15657" xr:uid="{00000000-0005-0000-0000-00003D3D0000}"/>
    <cellStyle name="Normal 76 3 3 4 2 3" xfId="30753" xr:uid="{00000000-0005-0000-0000-000037780000}"/>
    <cellStyle name="Normal 76 3 3 4 3" xfId="10637" xr:uid="{00000000-0005-0000-0000-0000A1290000}"/>
    <cellStyle name="Normal 76 3 3 4 3 3" xfId="25736" xr:uid="{00000000-0005-0000-0000-00009E640000}"/>
    <cellStyle name="Normal 76 3 3 4 5" xfId="20723" xr:uid="{00000000-0005-0000-0000-000009510000}"/>
    <cellStyle name="Normal 76 3 3 5" xfId="12315" xr:uid="{00000000-0005-0000-0000-00002F300000}"/>
    <cellStyle name="Normal 76 3 3 5 3" xfId="27411" xr:uid="{00000000-0005-0000-0000-0000296B0000}"/>
    <cellStyle name="Normal 76 3 3 6" xfId="7294" xr:uid="{00000000-0005-0000-0000-0000921C0000}"/>
    <cellStyle name="Normal 76 3 3 6 3" xfId="22394" xr:uid="{00000000-0005-0000-0000-000090570000}"/>
    <cellStyle name="Normal 76 3 3 8" xfId="17381" xr:uid="{00000000-0005-0000-0000-0000FB430000}"/>
    <cellStyle name="Normal 76 3 4" xfId="2643" xr:uid="{00000000-0005-0000-0000-0000650A0000}"/>
    <cellStyle name="Normal 76 3 4 2" xfId="4332" xr:uid="{00000000-0005-0000-0000-0000FF100000}"/>
    <cellStyle name="Normal 76 3 4 2 2" xfId="14404" xr:uid="{00000000-0005-0000-0000-000058380000}"/>
    <cellStyle name="Normal 76 3 4 2 2 3" xfId="29500" xr:uid="{00000000-0005-0000-0000-000052730000}"/>
    <cellStyle name="Normal 76 3 4 2 3" xfId="9384" xr:uid="{00000000-0005-0000-0000-0000BC240000}"/>
    <cellStyle name="Normal 76 3 4 2 3 3" xfId="24483" xr:uid="{00000000-0005-0000-0000-0000B95F0000}"/>
    <cellStyle name="Normal 76 3 4 2 5" xfId="19470" xr:uid="{00000000-0005-0000-0000-0000244C0000}"/>
    <cellStyle name="Normal 76 3 4 3" xfId="6023" xr:uid="{00000000-0005-0000-0000-00009B170000}"/>
    <cellStyle name="Normal 76 3 4 3 2" xfId="16075" xr:uid="{00000000-0005-0000-0000-0000DF3E0000}"/>
    <cellStyle name="Normal 76 3 4 3 3" xfId="11055" xr:uid="{00000000-0005-0000-0000-0000432B0000}"/>
    <cellStyle name="Normal 76 3 4 3 3 3" xfId="26154" xr:uid="{00000000-0005-0000-0000-000040660000}"/>
    <cellStyle name="Normal 76 3 4 3 5" xfId="21141" xr:uid="{00000000-0005-0000-0000-0000AB520000}"/>
    <cellStyle name="Normal 76 3 4 4" xfId="12733" xr:uid="{00000000-0005-0000-0000-0000D1310000}"/>
    <cellStyle name="Normal 76 3 4 4 3" xfId="27829" xr:uid="{00000000-0005-0000-0000-0000CB6C0000}"/>
    <cellStyle name="Normal 76 3 4 5" xfId="7712" xr:uid="{00000000-0005-0000-0000-0000341E0000}"/>
    <cellStyle name="Normal 76 3 4 5 3" xfId="22812" xr:uid="{00000000-0005-0000-0000-000032590000}"/>
    <cellStyle name="Normal 76 3 4 7" xfId="17799" xr:uid="{00000000-0005-0000-0000-00009D450000}"/>
    <cellStyle name="Normal 76 3 5" xfId="3495" xr:uid="{00000000-0005-0000-0000-0000BA0D0000}"/>
    <cellStyle name="Normal 76 3 5 2" xfId="13568" xr:uid="{00000000-0005-0000-0000-000014350000}"/>
    <cellStyle name="Normal 76 3 5 2 3" xfId="28664" xr:uid="{00000000-0005-0000-0000-00000E700000}"/>
    <cellStyle name="Normal 76 3 5 3" xfId="8548" xr:uid="{00000000-0005-0000-0000-000078210000}"/>
    <cellStyle name="Normal 76 3 5 3 3" xfId="23647" xr:uid="{00000000-0005-0000-0000-0000755C0000}"/>
    <cellStyle name="Normal 76 3 5 5" xfId="18634" xr:uid="{00000000-0005-0000-0000-0000E0480000}"/>
    <cellStyle name="Normal 76 3 6" xfId="5187" xr:uid="{00000000-0005-0000-0000-000057140000}"/>
    <cellStyle name="Normal 76 3 6 2" xfId="15239" xr:uid="{00000000-0005-0000-0000-00009B3B0000}"/>
    <cellStyle name="Normal 76 3 6 2 3" xfId="30335" xr:uid="{00000000-0005-0000-0000-000095760000}"/>
    <cellStyle name="Normal 76 3 6 3" xfId="10219" xr:uid="{00000000-0005-0000-0000-0000FF270000}"/>
    <cellStyle name="Normal 76 3 6 3 3" xfId="25318" xr:uid="{00000000-0005-0000-0000-0000FC620000}"/>
    <cellStyle name="Normal 76 3 6 5" xfId="20305" xr:uid="{00000000-0005-0000-0000-0000674F0000}"/>
    <cellStyle name="Normal 76 3 7" xfId="11897" xr:uid="{00000000-0005-0000-0000-00008D2E0000}"/>
    <cellStyle name="Normal 76 3 7 3" xfId="26993" xr:uid="{00000000-0005-0000-0000-000087690000}"/>
    <cellStyle name="Normal 76 3 8" xfId="6876" xr:uid="{00000000-0005-0000-0000-0000F01A0000}"/>
    <cellStyle name="Normal 76 3 8 3" xfId="21976" xr:uid="{00000000-0005-0000-0000-0000EE550000}"/>
    <cellStyle name="Normal 76 4" xfId="1903" xr:uid="{00000000-0005-0000-0000-000081070000}"/>
    <cellStyle name="Normal 76 4 2" xfId="2326" xr:uid="{00000000-0005-0000-0000-000028090000}"/>
    <cellStyle name="Normal 76 4 2 2" xfId="3165" xr:uid="{00000000-0005-0000-0000-00006F0C0000}"/>
    <cellStyle name="Normal 76 4 2 2 2" xfId="4854" xr:uid="{00000000-0005-0000-0000-000009130000}"/>
    <cellStyle name="Normal 76 4 2 2 2 2" xfId="14926" xr:uid="{00000000-0005-0000-0000-0000623A0000}"/>
    <cellStyle name="Normal 76 4 2 2 2 2 3" xfId="30022" xr:uid="{00000000-0005-0000-0000-00005C750000}"/>
    <cellStyle name="Normal 76 4 2 2 2 3" xfId="9906" xr:uid="{00000000-0005-0000-0000-0000C6260000}"/>
    <cellStyle name="Normal 76 4 2 2 2 3 3" xfId="25005" xr:uid="{00000000-0005-0000-0000-0000C3610000}"/>
    <cellStyle name="Normal 76 4 2 2 2 5" xfId="19992" xr:uid="{00000000-0005-0000-0000-00002E4E0000}"/>
    <cellStyle name="Normal 76 4 2 2 3" xfId="6545" xr:uid="{00000000-0005-0000-0000-0000A5190000}"/>
    <cellStyle name="Normal 76 4 2 2 3 2" xfId="16597" xr:uid="{00000000-0005-0000-0000-0000E9400000}"/>
    <cellStyle name="Normal 76 4 2 2 3 3" xfId="11577" xr:uid="{00000000-0005-0000-0000-00004D2D0000}"/>
    <cellStyle name="Normal 76 4 2 2 3 3 3" xfId="26676" xr:uid="{00000000-0005-0000-0000-00004A680000}"/>
    <cellStyle name="Normal 76 4 2 2 3 5" xfId="21663" xr:uid="{00000000-0005-0000-0000-0000B5540000}"/>
    <cellStyle name="Normal 76 4 2 2 4" xfId="13255" xr:uid="{00000000-0005-0000-0000-0000DB330000}"/>
    <cellStyle name="Normal 76 4 2 2 4 3" xfId="28351" xr:uid="{00000000-0005-0000-0000-0000D56E0000}"/>
    <cellStyle name="Normal 76 4 2 2 5" xfId="8234" xr:uid="{00000000-0005-0000-0000-00003E200000}"/>
    <cellStyle name="Normal 76 4 2 2 5 3" xfId="23334" xr:uid="{00000000-0005-0000-0000-00003C5B0000}"/>
    <cellStyle name="Normal 76 4 2 2 7" xfId="18321" xr:uid="{00000000-0005-0000-0000-0000A7470000}"/>
    <cellStyle name="Normal 76 4 2 3" xfId="4017" xr:uid="{00000000-0005-0000-0000-0000C40F0000}"/>
    <cellStyle name="Normal 76 4 2 3 2" xfId="14090" xr:uid="{00000000-0005-0000-0000-00001E370000}"/>
    <cellStyle name="Normal 76 4 2 3 2 3" xfId="29186" xr:uid="{00000000-0005-0000-0000-000018720000}"/>
    <cellStyle name="Normal 76 4 2 3 3" xfId="9070" xr:uid="{00000000-0005-0000-0000-000082230000}"/>
    <cellStyle name="Normal 76 4 2 3 3 3" xfId="24169" xr:uid="{00000000-0005-0000-0000-00007F5E0000}"/>
    <cellStyle name="Normal 76 4 2 3 5" xfId="19156" xr:uid="{00000000-0005-0000-0000-0000EA4A0000}"/>
    <cellStyle name="Normal 76 4 2 4" xfId="5709" xr:uid="{00000000-0005-0000-0000-000061160000}"/>
    <cellStyle name="Normal 76 4 2 4 2" xfId="15761" xr:uid="{00000000-0005-0000-0000-0000A53D0000}"/>
    <cellStyle name="Normal 76 4 2 4 2 3" xfId="30857" xr:uid="{00000000-0005-0000-0000-00009F780000}"/>
    <cellStyle name="Normal 76 4 2 4 3" xfId="10741" xr:uid="{00000000-0005-0000-0000-0000092A0000}"/>
    <cellStyle name="Normal 76 4 2 4 3 3" xfId="25840" xr:uid="{00000000-0005-0000-0000-000006650000}"/>
    <cellStyle name="Normal 76 4 2 4 5" xfId="20827" xr:uid="{00000000-0005-0000-0000-000071510000}"/>
    <cellStyle name="Normal 76 4 2 5" xfId="12419" xr:uid="{00000000-0005-0000-0000-000097300000}"/>
    <cellStyle name="Normal 76 4 2 5 3" xfId="27515" xr:uid="{00000000-0005-0000-0000-0000916B0000}"/>
    <cellStyle name="Normal 76 4 2 6" xfId="7398" xr:uid="{00000000-0005-0000-0000-0000FA1C0000}"/>
    <cellStyle name="Normal 76 4 2 6 3" xfId="22498" xr:uid="{00000000-0005-0000-0000-0000F8570000}"/>
    <cellStyle name="Normal 76 4 2 8" xfId="17485" xr:uid="{00000000-0005-0000-0000-000063440000}"/>
    <cellStyle name="Normal 76 4 3" xfId="2747" xr:uid="{00000000-0005-0000-0000-0000CD0A0000}"/>
    <cellStyle name="Normal 76 4 3 2" xfId="4436" xr:uid="{00000000-0005-0000-0000-000067110000}"/>
    <cellStyle name="Normal 76 4 3 2 2" xfId="14508" xr:uid="{00000000-0005-0000-0000-0000C0380000}"/>
    <cellStyle name="Normal 76 4 3 2 2 3" xfId="29604" xr:uid="{00000000-0005-0000-0000-0000BA730000}"/>
    <cellStyle name="Normal 76 4 3 2 3" xfId="9488" xr:uid="{00000000-0005-0000-0000-000024250000}"/>
    <cellStyle name="Normal 76 4 3 2 3 3" xfId="24587" xr:uid="{00000000-0005-0000-0000-000021600000}"/>
    <cellStyle name="Normal 76 4 3 2 5" xfId="19574" xr:uid="{00000000-0005-0000-0000-00008C4C0000}"/>
    <cellStyle name="Normal 76 4 3 3" xfId="6127" xr:uid="{00000000-0005-0000-0000-000003180000}"/>
    <cellStyle name="Normal 76 4 3 3 2" xfId="16179" xr:uid="{00000000-0005-0000-0000-0000473F0000}"/>
    <cellStyle name="Normal 76 4 3 3 3" xfId="11159" xr:uid="{00000000-0005-0000-0000-0000AB2B0000}"/>
    <cellStyle name="Normal 76 4 3 3 3 3" xfId="26258" xr:uid="{00000000-0005-0000-0000-0000A8660000}"/>
    <cellStyle name="Normal 76 4 3 3 5" xfId="21245" xr:uid="{00000000-0005-0000-0000-000013530000}"/>
    <cellStyle name="Normal 76 4 3 4" xfId="12837" xr:uid="{00000000-0005-0000-0000-000039320000}"/>
    <cellStyle name="Normal 76 4 3 4 3" xfId="27933" xr:uid="{00000000-0005-0000-0000-0000336D0000}"/>
    <cellStyle name="Normal 76 4 3 5" xfId="7816" xr:uid="{00000000-0005-0000-0000-00009C1E0000}"/>
    <cellStyle name="Normal 76 4 3 5 3" xfId="22916" xr:uid="{00000000-0005-0000-0000-00009A590000}"/>
    <cellStyle name="Normal 76 4 3 7" xfId="17903" xr:uid="{00000000-0005-0000-0000-000005460000}"/>
    <cellStyle name="Normal 76 4 4" xfId="3599" xr:uid="{00000000-0005-0000-0000-0000220E0000}"/>
    <cellStyle name="Normal 76 4 4 2" xfId="13672" xr:uid="{00000000-0005-0000-0000-00007C350000}"/>
    <cellStyle name="Normal 76 4 4 2 3" xfId="28768" xr:uid="{00000000-0005-0000-0000-000076700000}"/>
    <cellStyle name="Normal 76 4 4 3" xfId="8652" xr:uid="{00000000-0005-0000-0000-0000E0210000}"/>
    <cellStyle name="Normal 76 4 4 3 3" xfId="23751" xr:uid="{00000000-0005-0000-0000-0000DD5C0000}"/>
    <cellStyle name="Normal 76 4 4 5" xfId="18738" xr:uid="{00000000-0005-0000-0000-000048490000}"/>
    <cellStyle name="Normal 76 4 5" xfId="5291" xr:uid="{00000000-0005-0000-0000-0000BF140000}"/>
    <cellStyle name="Normal 76 4 5 2" xfId="15343" xr:uid="{00000000-0005-0000-0000-0000033C0000}"/>
    <cellStyle name="Normal 76 4 5 2 3" xfId="30439" xr:uid="{00000000-0005-0000-0000-0000FD760000}"/>
    <cellStyle name="Normal 76 4 5 3" xfId="10323" xr:uid="{00000000-0005-0000-0000-000067280000}"/>
    <cellStyle name="Normal 76 4 5 3 3" xfId="25422" xr:uid="{00000000-0005-0000-0000-000064630000}"/>
    <cellStyle name="Normal 76 4 5 5" xfId="20409" xr:uid="{00000000-0005-0000-0000-0000CF4F0000}"/>
    <cellStyle name="Normal 76 4 6" xfId="12001" xr:uid="{00000000-0005-0000-0000-0000F52E0000}"/>
    <cellStyle name="Normal 76 4 6 3" xfId="27097" xr:uid="{00000000-0005-0000-0000-0000EF690000}"/>
    <cellStyle name="Normal 76 4 7" xfId="6980" xr:uid="{00000000-0005-0000-0000-0000581B0000}"/>
    <cellStyle name="Normal 76 4 7 3" xfId="22080" xr:uid="{00000000-0005-0000-0000-000056560000}"/>
    <cellStyle name="Normal 76 4 9" xfId="17067" xr:uid="{00000000-0005-0000-0000-0000C1420000}"/>
    <cellStyle name="Normal 76 5" xfId="2116" xr:uid="{00000000-0005-0000-0000-000056080000}"/>
    <cellStyle name="Normal 76 5 2" xfId="2957" xr:uid="{00000000-0005-0000-0000-00009F0B0000}"/>
    <cellStyle name="Normal 76 5 2 2" xfId="4646" xr:uid="{00000000-0005-0000-0000-000039120000}"/>
    <cellStyle name="Normal 76 5 2 2 2" xfId="14718" xr:uid="{00000000-0005-0000-0000-000092390000}"/>
    <cellStyle name="Normal 76 5 2 2 2 3" xfId="29814" xr:uid="{00000000-0005-0000-0000-00008C740000}"/>
    <cellStyle name="Normal 76 5 2 2 3" xfId="9698" xr:uid="{00000000-0005-0000-0000-0000F6250000}"/>
    <cellStyle name="Normal 76 5 2 2 3 3" xfId="24797" xr:uid="{00000000-0005-0000-0000-0000F3600000}"/>
    <cellStyle name="Normal 76 5 2 2 5" xfId="19784" xr:uid="{00000000-0005-0000-0000-00005E4D0000}"/>
    <cellStyle name="Normal 76 5 2 3" xfId="6337" xr:uid="{00000000-0005-0000-0000-0000D5180000}"/>
    <cellStyle name="Normal 76 5 2 3 2" xfId="16389" xr:uid="{00000000-0005-0000-0000-000019400000}"/>
    <cellStyle name="Normal 76 5 2 3 3" xfId="11369" xr:uid="{00000000-0005-0000-0000-00007D2C0000}"/>
    <cellStyle name="Normal 76 5 2 3 3 3" xfId="26468" xr:uid="{00000000-0005-0000-0000-00007A670000}"/>
    <cellStyle name="Normal 76 5 2 3 5" xfId="21455" xr:uid="{00000000-0005-0000-0000-0000E5530000}"/>
    <cellStyle name="Normal 76 5 2 4" xfId="13047" xr:uid="{00000000-0005-0000-0000-00000B330000}"/>
    <cellStyle name="Normal 76 5 2 4 3" xfId="28143" xr:uid="{00000000-0005-0000-0000-0000056E0000}"/>
    <cellStyle name="Normal 76 5 2 5" xfId="8026" xr:uid="{00000000-0005-0000-0000-00006E1F0000}"/>
    <cellStyle name="Normal 76 5 2 5 3" xfId="23126" xr:uid="{00000000-0005-0000-0000-00006C5A0000}"/>
    <cellStyle name="Normal 76 5 2 7" xfId="18113" xr:uid="{00000000-0005-0000-0000-0000D7460000}"/>
    <cellStyle name="Normal 76 5 3" xfId="3809" xr:uid="{00000000-0005-0000-0000-0000F40E0000}"/>
    <cellStyle name="Normal 76 5 3 2" xfId="13882" xr:uid="{00000000-0005-0000-0000-00004E360000}"/>
    <cellStyle name="Normal 76 5 3 2 3" xfId="28978" xr:uid="{00000000-0005-0000-0000-000048710000}"/>
    <cellStyle name="Normal 76 5 3 3" xfId="8862" xr:uid="{00000000-0005-0000-0000-0000B2220000}"/>
    <cellStyle name="Normal 76 5 3 3 3" xfId="23961" xr:uid="{00000000-0005-0000-0000-0000AF5D0000}"/>
    <cellStyle name="Normal 76 5 3 5" xfId="18948" xr:uid="{00000000-0005-0000-0000-00001A4A0000}"/>
    <cellStyle name="Normal 76 5 4" xfId="5501" xr:uid="{00000000-0005-0000-0000-000091150000}"/>
    <cellStyle name="Normal 76 5 4 2" xfId="15553" xr:uid="{00000000-0005-0000-0000-0000D53C0000}"/>
    <cellStyle name="Normal 76 5 4 2 3" xfId="30649" xr:uid="{00000000-0005-0000-0000-0000CF770000}"/>
    <cellStyle name="Normal 76 5 4 3" xfId="10533" xr:uid="{00000000-0005-0000-0000-000039290000}"/>
    <cellStyle name="Normal 76 5 4 3 3" xfId="25632" xr:uid="{00000000-0005-0000-0000-000036640000}"/>
    <cellStyle name="Normal 76 5 4 5" xfId="20619" xr:uid="{00000000-0005-0000-0000-0000A1500000}"/>
    <cellStyle name="Normal 76 5 5" xfId="12211" xr:uid="{00000000-0005-0000-0000-0000C72F0000}"/>
    <cellStyle name="Normal 76 5 5 3" xfId="27307" xr:uid="{00000000-0005-0000-0000-0000C16A0000}"/>
    <cellStyle name="Normal 76 5 6" xfId="7190" xr:uid="{00000000-0005-0000-0000-00002A1C0000}"/>
    <cellStyle name="Normal 76 5 6 3" xfId="22290" xr:uid="{00000000-0005-0000-0000-000028570000}"/>
    <cellStyle name="Normal 76 5 8" xfId="17277" xr:uid="{00000000-0005-0000-0000-000093430000}"/>
    <cellStyle name="Normal 76 6" xfId="2537" xr:uid="{00000000-0005-0000-0000-0000FB090000}"/>
    <cellStyle name="Normal 76 6 2" xfId="4228" xr:uid="{00000000-0005-0000-0000-000097100000}"/>
    <cellStyle name="Normal 76 6 2 2" xfId="14300" xr:uid="{00000000-0005-0000-0000-0000F0370000}"/>
    <cellStyle name="Normal 76 6 2 2 3" xfId="29396" xr:uid="{00000000-0005-0000-0000-0000EA720000}"/>
    <cellStyle name="Normal 76 6 2 3" xfId="9280" xr:uid="{00000000-0005-0000-0000-000054240000}"/>
    <cellStyle name="Normal 76 6 2 3 3" xfId="24379" xr:uid="{00000000-0005-0000-0000-0000515F0000}"/>
    <cellStyle name="Normal 76 6 2 5" xfId="19366" xr:uid="{00000000-0005-0000-0000-0000BC4B0000}"/>
    <cellStyle name="Normal 76 6 3" xfId="5919" xr:uid="{00000000-0005-0000-0000-000033170000}"/>
    <cellStyle name="Normal 76 6 3 2" xfId="15971" xr:uid="{00000000-0005-0000-0000-0000773E0000}"/>
    <cellStyle name="Normal 76 6 3 3" xfId="10951" xr:uid="{00000000-0005-0000-0000-0000DB2A0000}"/>
    <cellStyle name="Normal 76 6 3 3 3" xfId="26050" xr:uid="{00000000-0005-0000-0000-0000D8650000}"/>
    <cellStyle name="Normal 76 6 3 5" xfId="21037" xr:uid="{00000000-0005-0000-0000-000043520000}"/>
    <cellStyle name="Normal 76 6 4" xfId="12629" xr:uid="{00000000-0005-0000-0000-000069310000}"/>
    <cellStyle name="Normal 76 6 4 3" xfId="27725" xr:uid="{00000000-0005-0000-0000-0000636C0000}"/>
    <cellStyle name="Normal 76 6 5" xfId="7608" xr:uid="{00000000-0005-0000-0000-0000CC1D0000}"/>
    <cellStyle name="Normal 76 6 5 3" xfId="22708" xr:uid="{00000000-0005-0000-0000-0000CA580000}"/>
    <cellStyle name="Normal 76 6 7" xfId="17695" xr:uid="{00000000-0005-0000-0000-000035450000}"/>
    <cellStyle name="Normal 76 7" xfId="3388" xr:uid="{00000000-0005-0000-0000-00004F0D0000}"/>
    <cellStyle name="Normal 76 7 2" xfId="13464" xr:uid="{00000000-0005-0000-0000-0000AC340000}"/>
    <cellStyle name="Normal 76 7 2 3" xfId="28560" xr:uid="{00000000-0005-0000-0000-0000A66F0000}"/>
    <cellStyle name="Normal 76 7 3" xfId="8444" xr:uid="{00000000-0005-0000-0000-000010210000}"/>
    <cellStyle name="Normal 76 7 3 3" xfId="23543" xr:uid="{00000000-0005-0000-0000-00000D5C0000}"/>
    <cellStyle name="Normal 76 7 5" xfId="18530" xr:uid="{00000000-0005-0000-0000-000078480000}"/>
    <cellStyle name="Normal 76 8" xfId="5081" xr:uid="{00000000-0005-0000-0000-0000ED130000}"/>
    <cellStyle name="Normal 76 8 2" xfId="15135" xr:uid="{00000000-0005-0000-0000-0000333B0000}"/>
    <cellStyle name="Normal 76 8 2 3" xfId="30231" xr:uid="{00000000-0005-0000-0000-00002D760000}"/>
    <cellStyle name="Normal 76 8 3" xfId="10115" xr:uid="{00000000-0005-0000-0000-000097270000}"/>
    <cellStyle name="Normal 76 8 3 3" xfId="25214" xr:uid="{00000000-0005-0000-0000-000094620000}"/>
    <cellStyle name="Normal 76 8 5" xfId="20201" xr:uid="{00000000-0005-0000-0000-0000FF4E0000}"/>
    <cellStyle name="Normal 76 9" xfId="11791" xr:uid="{00000000-0005-0000-0000-0000232E0000}"/>
    <cellStyle name="Normal 76 9 3" xfId="26889" xr:uid="{00000000-0005-0000-0000-00001F690000}"/>
    <cellStyle name="Normal 77" xfId="1148" xr:uid="{00000000-0005-0000-0000-00008B040000}"/>
    <cellStyle name="Normal 78" xfId="1039" xr:uid="{00000000-0005-0000-0000-00001E040000}"/>
    <cellStyle name="Normal 78 10" xfId="6719" xr:uid="{00000000-0005-0000-0000-0000531A0000}"/>
    <cellStyle name="Normal 78 10 3" xfId="21823" xr:uid="{00000000-0005-0000-0000-000055550000}"/>
    <cellStyle name="Normal 78 10 4" xfId="30928" xr:uid="{00000000-0005-0000-0000-0000E6780000}"/>
    <cellStyle name="Normal 78 10 4 2" xfId="30959" xr:uid="{97D825F7-3274-49D7-8311-C10A71EA262B}"/>
    <cellStyle name="Normal 78 12" xfId="16808" xr:uid="{00000000-0005-0000-0000-0000BE410000}"/>
    <cellStyle name="Normal 78 2" xfId="1686" xr:uid="{00000000-0005-0000-0000-0000A8060000}"/>
    <cellStyle name="Normal 78 2 11" xfId="16862" xr:uid="{00000000-0005-0000-0000-0000F4410000}"/>
    <cellStyle name="Normal 78 2 2" xfId="1795" xr:uid="{00000000-0005-0000-0000-000015070000}"/>
    <cellStyle name="Normal 78 2 2 10" xfId="16966" xr:uid="{00000000-0005-0000-0000-00005C420000}"/>
    <cellStyle name="Normal 78 2 2 2" xfId="2012" xr:uid="{00000000-0005-0000-0000-0000EE070000}"/>
    <cellStyle name="Normal 78 2 2 2 2" xfId="2433" xr:uid="{00000000-0005-0000-0000-000093090000}"/>
    <cellStyle name="Normal 78 2 2 2 2 2" xfId="3272" xr:uid="{00000000-0005-0000-0000-0000DA0C0000}"/>
    <cellStyle name="Normal 78 2 2 2 2 2 2" xfId="4961" xr:uid="{00000000-0005-0000-0000-000074130000}"/>
    <cellStyle name="Normal 78 2 2 2 2 2 2 2" xfId="15033" xr:uid="{00000000-0005-0000-0000-0000CD3A0000}"/>
    <cellStyle name="Normal 78 2 2 2 2 2 2 2 3" xfId="30129" xr:uid="{00000000-0005-0000-0000-0000C7750000}"/>
    <cellStyle name="Normal 78 2 2 2 2 2 2 3" xfId="10013" xr:uid="{00000000-0005-0000-0000-000031270000}"/>
    <cellStyle name="Normal 78 2 2 2 2 2 2 3 3" xfId="25112" xr:uid="{00000000-0005-0000-0000-00002E620000}"/>
    <cellStyle name="Normal 78 2 2 2 2 2 2 5" xfId="20099" xr:uid="{00000000-0005-0000-0000-0000994E0000}"/>
    <cellStyle name="Normal 78 2 2 2 2 2 3" xfId="6652" xr:uid="{00000000-0005-0000-0000-0000101A0000}"/>
    <cellStyle name="Normal 78 2 2 2 2 2 3 2" xfId="16704" xr:uid="{00000000-0005-0000-0000-000054410000}"/>
    <cellStyle name="Normal 78 2 2 2 2 2 3 3" xfId="11684" xr:uid="{00000000-0005-0000-0000-0000B82D0000}"/>
    <cellStyle name="Normal 78 2 2 2 2 2 3 3 3" xfId="26783" xr:uid="{00000000-0005-0000-0000-0000B5680000}"/>
    <cellStyle name="Normal 78 2 2 2 2 2 3 5" xfId="21770" xr:uid="{00000000-0005-0000-0000-000020550000}"/>
    <cellStyle name="Normal 78 2 2 2 2 2 4" xfId="13362" xr:uid="{00000000-0005-0000-0000-000046340000}"/>
    <cellStyle name="Normal 78 2 2 2 2 2 4 3" xfId="28458" xr:uid="{00000000-0005-0000-0000-0000406F0000}"/>
    <cellStyle name="Normal 78 2 2 2 2 2 5" xfId="8341" xr:uid="{00000000-0005-0000-0000-0000A9200000}"/>
    <cellStyle name="Normal 78 2 2 2 2 2 5 3" xfId="23441" xr:uid="{00000000-0005-0000-0000-0000A75B0000}"/>
    <cellStyle name="Normal 78 2 2 2 2 2 7" xfId="18428" xr:uid="{00000000-0005-0000-0000-000012480000}"/>
    <cellStyle name="Normal 78 2 2 2 2 3" xfId="4124" xr:uid="{00000000-0005-0000-0000-00002F100000}"/>
    <cellStyle name="Normal 78 2 2 2 2 3 2" xfId="14197" xr:uid="{00000000-0005-0000-0000-000089370000}"/>
    <cellStyle name="Normal 78 2 2 2 2 3 2 3" xfId="29293" xr:uid="{00000000-0005-0000-0000-000083720000}"/>
    <cellStyle name="Normal 78 2 2 2 2 3 3" xfId="9177" xr:uid="{00000000-0005-0000-0000-0000ED230000}"/>
    <cellStyle name="Normal 78 2 2 2 2 3 3 3" xfId="24276" xr:uid="{00000000-0005-0000-0000-0000EA5E0000}"/>
    <cellStyle name="Normal 78 2 2 2 2 3 5" xfId="19263" xr:uid="{00000000-0005-0000-0000-0000554B0000}"/>
    <cellStyle name="Normal 78 2 2 2 2 4" xfId="5816" xr:uid="{00000000-0005-0000-0000-0000CC160000}"/>
    <cellStyle name="Normal 78 2 2 2 2 4 2" xfId="15868" xr:uid="{00000000-0005-0000-0000-0000103E0000}"/>
    <cellStyle name="Normal 78 2 2 2 2 4 3" xfId="10848" xr:uid="{00000000-0005-0000-0000-0000742A0000}"/>
    <cellStyle name="Normal 78 2 2 2 2 4 3 3" xfId="25947" xr:uid="{00000000-0005-0000-0000-000071650000}"/>
    <cellStyle name="Normal 78 2 2 2 2 4 5" xfId="20934" xr:uid="{00000000-0005-0000-0000-0000DC510000}"/>
    <cellStyle name="Normal 78 2 2 2 2 5" xfId="12526" xr:uid="{00000000-0005-0000-0000-000002310000}"/>
    <cellStyle name="Normal 78 2 2 2 2 5 3" xfId="27622" xr:uid="{00000000-0005-0000-0000-0000FC6B0000}"/>
    <cellStyle name="Normal 78 2 2 2 2 6" xfId="7505" xr:uid="{00000000-0005-0000-0000-0000651D0000}"/>
    <cellStyle name="Normal 78 2 2 2 2 6 3" xfId="22605" xr:uid="{00000000-0005-0000-0000-000063580000}"/>
    <cellStyle name="Normal 78 2 2 2 2 8" xfId="17592" xr:uid="{00000000-0005-0000-0000-0000CE440000}"/>
    <cellStyle name="Normal 78 2 2 2 3" xfId="2854" xr:uid="{00000000-0005-0000-0000-0000380B0000}"/>
    <cellStyle name="Normal 78 2 2 2 3 2" xfId="4543" xr:uid="{00000000-0005-0000-0000-0000D2110000}"/>
    <cellStyle name="Normal 78 2 2 2 3 2 2" xfId="14615" xr:uid="{00000000-0005-0000-0000-00002B390000}"/>
    <cellStyle name="Normal 78 2 2 2 3 2 2 3" xfId="29711" xr:uid="{00000000-0005-0000-0000-000025740000}"/>
    <cellStyle name="Normal 78 2 2 2 3 2 3" xfId="9595" xr:uid="{00000000-0005-0000-0000-00008F250000}"/>
    <cellStyle name="Normal 78 2 2 2 3 2 3 3" xfId="24694" xr:uid="{00000000-0005-0000-0000-00008C600000}"/>
    <cellStyle name="Normal 78 2 2 2 3 2 5" xfId="19681" xr:uid="{00000000-0005-0000-0000-0000F74C0000}"/>
    <cellStyle name="Normal 78 2 2 2 3 3" xfId="6234" xr:uid="{00000000-0005-0000-0000-00006E180000}"/>
    <cellStyle name="Normal 78 2 2 2 3 3 2" xfId="16286" xr:uid="{00000000-0005-0000-0000-0000B23F0000}"/>
    <cellStyle name="Normal 78 2 2 2 3 3 3" xfId="11266" xr:uid="{00000000-0005-0000-0000-0000162C0000}"/>
    <cellStyle name="Normal 78 2 2 2 3 3 3 3" xfId="26365" xr:uid="{00000000-0005-0000-0000-000013670000}"/>
    <cellStyle name="Normal 78 2 2 2 3 3 5" xfId="21352" xr:uid="{00000000-0005-0000-0000-00007E530000}"/>
    <cellStyle name="Normal 78 2 2 2 3 4" xfId="12944" xr:uid="{00000000-0005-0000-0000-0000A4320000}"/>
    <cellStyle name="Normal 78 2 2 2 3 4 3" xfId="28040" xr:uid="{00000000-0005-0000-0000-00009E6D0000}"/>
    <cellStyle name="Normal 78 2 2 2 3 5" xfId="7923" xr:uid="{00000000-0005-0000-0000-0000071F0000}"/>
    <cellStyle name="Normal 78 2 2 2 3 5 3" xfId="23023" xr:uid="{00000000-0005-0000-0000-0000055A0000}"/>
    <cellStyle name="Normal 78 2 2 2 3 7" xfId="18010" xr:uid="{00000000-0005-0000-0000-000070460000}"/>
    <cellStyle name="Normal 78 2 2 2 4" xfId="3706" xr:uid="{00000000-0005-0000-0000-00008D0E0000}"/>
    <cellStyle name="Normal 78 2 2 2 4 2" xfId="13779" xr:uid="{00000000-0005-0000-0000-0000E7350000}"/>
    <cellStyle name="Normal 78 2 2 2 4 2 3" xfId="28875" xr:uid="{00000000-0005-0000-0000-0000E1700000}"/>
    <cellStyle name="Normal 78 2 2 2 4 3" xfId="8759" xr:uid="{00000000-0005-0000-0000-00004B220000}"/>
    <cellStyle name="Normal 78 2 2 2 4 3 3" xfId="23858" xr:uid="{00000000-0005-0000-0000-0000485D0000}"/>
    <cellStyle name="Normal 78 2 2 2 4 5" xfId="18845" xr:uid="{00000000-0005-0000-0000-0000B3490000}"/>
    <cellStyle name="Normal 78 2 2 2 5" xfId="5398" xr:uid="{00000000-0005-0000-0000-00002A150000}"/>
    <cellStyle name="Normal 78 2 2 2 5 2" xfId="15450" xr:uid="{00000000-0005-0000-0000-00006E3C0000}"/>
    <cellStyle name="Normal 78 2 2 2 5 2 3" xfId="30546" xr:uid="{00000000-0005-0000-0000-000068770000}"/>
    <cellStyle name="Normal 78 2 2 2 5 3" xfId="10430" xr:uid="{00000000-0005-0000-0000-0000D2280000}"/>
    <cellStyle name="Normal 78 2 2 2 5 3 3" xfId="25529" xr:uid="{00000000-0005-0000-0000-0000CF630000}"/>
    <cellStyle name="Normal 78 2 2 2 5 5" xfId="20516" xr:uid="{00000000-0005-0000-0000-00003A500000}"/>
    <cellStyle name="Normal 78 2 2 2 6" xfId="12108" xr:uid="{00000000-0005-0000-0000-0000602F0000}"/>
    <cellStyle name="Normal 78 2 2 2 6 3" xfId="27204" xr:uid="{00000000-0005-0000-0000-00005A6A0000}"/>
    <cellStyle name="Normal 78 2 2 2 7" xfId="7087" xr:uid="{00000000-0005-0000-0000-0000C31B0000}"/>
    <cellStyle name="Normal 78 2 2 2 7 3" xfId="22187" xr:uid="{00000000-0005-0000-0000-0000C1560000}"/>
    <cellStyle name="Normal 78 2 2 2 9" xfId="17174" xr:uid="{00000000-0005-0000-0000-00002C430000}"/>
    <cellStyle name="Normal 78 2 2 3" xfId="2225" xr:uid="{00000000-0005-0000-0000-0000C3080000}"/>
    <cellStyle name="Normal 78 2 2 3 2" xfId="3064" xr:uid="{00000000-0005-0000-0000-00000A0C0000}"/>
    <cellStyle name="Normal 78 2 2 3 2 2" xfId="4753" xr:uid="{00000000-0005-0000-0000-0000A4120000}"/>
    <cellStyle name="Normal 78 2 2 3 2 2 2" xfId="14825" xr:uid="{00000000-0005-0000-0000-0000FD390000}"/>
    <cellStyle name="Normal 78 2 2 3 2 2 2 3" xfId="29921" xr:uid="{00000000-0005-0000-0000-0000F7740000}"/>
    <cellStyle name="Normal 78 2 2 3 2 2 3" xfId="9805" xr:uid="{00000000-0005-0000-0000-000061260000}"/>
    <cellStyle name="Normal 78 2 2 3 2 2 3 3" xfId="24904" xr:uid="{00000000-0005-0000-0000-00005E610000}"/>
    <cellStyle name="Normal 78 2 2 3 2 2 5" xfId="19891" xr:uid="{00000000-0005-0000-0000-0000C94D0000}"/>
    <cellStyle name="Normal 78 2 2 3 2 3" xfId="6444" xr:uid="{00000000-0005-0000-0000-000040190000}"/>
    <cellStyle name="Normal 78 2 2 3 2 3 2" xfId="16496" xr:uid="{00000000-0005-0000-0000-000084400000}"/>
    <cellStyle name="Normal 78 2 2 3 2 3 3" xfId="11476" xr:uid="{00000000-0005-0000-0000-0000E82C0000}"/>
    <cellStyle name="Normal 78 2 2 3 2 3 3 3" xfId="26575" xr:uid="{00000000-0005-0000-0000-0000E5670000}"/>
    <cellStyle name="Normal 78 2 2 3 2 3 5" xfId="21562" xr:uid="{00000000-0005-0000-0000-000050540000}"/>
    <cellStyle name="Normal 78 2 2 3 2 4" xfId="13154" xr:uid="{00000000-0005-0000-0000-000076330000}"/>
    <cellStyle name="Normal 78 2 2 3 2 4 3" xfId="28250" xr:uid="{00000000-0005-0000-0000-0000706E0000}"/>
    <cellStyle name="Normal 78 2 2 3 2 5" xfId="8133" xr:uid="{00000000-0005-0000-0000-0000D91F0000}"/>
    <cellStyle name="Normal 78 2 2 3 2 5 3" xfId="23233" xr:uid="{00000000-0005-0000-0000-0000D75A0000}"/>
    <cellStyle name="Normal 78 2 2 3 2 7" xfId="18220" xr:uid="{00000000-0005-0000-0000-000042470000}"/>
    <cellStyle name="Normal 78 2 2 3 3" xfId="3916" xr:uid="{00000000-0005-0000-0000-00005F0F0000}"/>
    <cellStyle name="Normal 78 2 2 3 3 2" xfId="13989" xr:uid="{00000000-0005-0000-0000-0000B9360000}"/>
    <cellStyle name="Normal 78 2 2 3 3 2 3" xfId="29085" xr:uid="{00000000-0005-0000-0000-0000B3710000}"/>
    <cellStyle name="Normal 78 2 2 3 3 3" xfId="8969" xr:uid="{00000000-0005-0000-0000-00001D230000}"/>
    <cellStyle name="Normal 78 2 2 3 3 3 3" xfId="24068" xr:uid="{00000000-0005-0000-0000-00001A5E0000}"/>
    <cellStyle name="Normal 78 2 2 3 3 5" xfId="19055" xr:uid="{00000000-0005-0000-0000-0000854A0000}"/>
    <cellStyle name="Normal 78 2 2 3 4" xfId="5608" xr:uid="{00000000-0005-0000-0000-0000FC150000}"/>
    <cellStyle name="Normal 78 2 2 3 4 2" xfId="15660" xr:uid="{00000000-0005-0000-0000-0000403D0000}"/>
    <cellStyle name="Normal 78 2 2 3 4 2 3" xfId="30756" xr:uid="{00000000-0005-0000-0000-00003A780000}"/>
    <cellStyle name="Normal 78 2 2 3 4 3" xfId="10640" xr:uid="{00000000-0005-0000-0000-0000A4290000}"/>
    <cellStyle name="Normal 78 2 2 3 4 3 3" xfId="25739" xr:uid="{00000000-0005-0000-0000-0000A1640000}"/>
    <cellStyle name="Normal 78 2 2 3 4 5" xfId="20726" xr:uid="{00000000-0005-0000-0000-00000C510000}"/>
    <cellStyle name="Normal 78 2 2 3 5" xfId="12318" xr:uid="{00000000-0005-0000-0000-000032300000}"/>
    <cellStyle name="Normal 78 2 2 3 5 3" xfId="27414" xr:uid="{00000000-0005-0000-0000-00002C6B0000}"/>
    <cellStyle name="Normal 78 2 2 3 6" xfId="7297" xr:uid="{00000000-0005-0000-0000-0000951C0000}"/>
    <cellStyle name="Normal 78 2 2 3 6 3" xfId="22397" xr:uid="{00000000-0005-0000-0000-000093570000}"/>
    <cellStyle name="Normal 78 2 2 3 8" xfId="17384" xr:uid="{00000000-0005-0000-0000-0000FE430000}"/>
    <cellStyle name="Normal 78 2 2 4" xfId="2646" xr:uid="{00000000-0005-0000-0000-0000680A0000}"/>
    <cellStyle name="Normal 78 2 2 4 2" xfId="4335" xr:uid="{00000000-0005-0000-0000-000002110000}"/>
    <cellStyle name="Normal 78 2 2 4 2 2" xfId="14407" xr:uid="{00000000-0005-0000-0000-00005B380000}"/>
    <cellStyle name="Normal 78 2 2 4 2 2 3" xfId="29503" xr:uid="{00000000-0005-0000-0000-000055730000}"/>
    <cellStyle name="Normal 78 2 2 4 2 3" xfId="9387" xr:uid="{00000000-0005-0000-0000-0000BF240000}"/>
    <cellStyle name="Normal 78 2 2 4 2 3 3" xfId="24486" xr:uid="{00000000-0005-0000-0000-0000BC5F0000}"/>
    <cellStyle name="Normal 78 2 2 4 2 5" xfId="19473" xr:uid="{00000000-0005-0000-0000-0000274C0000}"/>
    <cellStyle name="Normal 78 2 2 4 3" xfId="6026" xr:uid="{00000000-0005-0000-0000-00009E170000}"/>
    <cellStyle name="Normal 78 2 2 4 3 2" xfId="16078" xr:uid="{00000000-0005-0000-0000-0000E23E0000}"/>
    <cellStyle name="Normal 78 2 2 4 3 3" xfId="11058" xr:uid="{00000000-0005-0000-0000-0000462B0000}"/>
    <cellStyle name="Normal 78 2 2 4 3 3 3" xfId="26157" xr:uid="{00000000-0005-0000-0000-000043660000}"/>
    <cellStyle name="Normal 78 2 2 4 3 5" xfId="21144" xr:uid="{00000000-0005-0000-0000-0000AE520000}"/>
    <cellStyle name="Normal 78 2 2 4 4" xfId="12736" xr:uid="{00000000-0005-0000-0000-0000D4310000}"/>
    <cellStyle name="Normal 78 2 2 4 4 3" xfId="27832" xr:uid="{00000000-0005-0000-0000-0000CE6C0000}"/>
    <cellStyle name="Normal 78 2 2 4 5" xfId="7715" xr:uid="{00000000-0005-0000-0000-0000371E0000}"/>
    <cellStyle name="Normal 78 2 2 4 5 3" xfId="22815" xr:uid="{00000000-0005-0000-0000-000035590000}"/>
    <cellStyle name="Normal 78 2 2 4 7" xfId="17802" xr:uid="{00000000-0005-0000-0000-0000A0450000}"/>
    <cellStyle name="Normal 78 2 2 5" xfId="3498" xr:uid="{00000000-0005-0000-0000-0000BD0D0000}"/>
    <cellStyle name="Normal 78 2 2 5 2" xfId="13571" xr:uid="{00000000-0005-0000-0000-000017350000}"/>
    <cellStyle name="Normal 78 2 2 5 2 3" xfId="28667" xr:uid="{00000000-0005-0000-0000-000011700000}"/>
    <cellStyle name="Normal 78 2 2 5 3" xfId="8551" xr:uid="{00000000-0005-0000-0000-00007B210000}"/>
    <cellStyle name="Normal 78 2 2 5 3 3" xfId="23650" xr:uid="{00000000-0005-0000-0000-0000785C0000}"/>
    <cellStyle name="Normal 78 2 2 5 5" xfId="18637" xr:uid="{00000000-0005-0000-0000-0000E3480000}"/>
    <cellStyle name="Normal 78 2 2 6" xfId="5190" xr:uid="{00000000-0005-0000-0000-00005A140000}"/>
    <cellStyle name="Normal 78 2 2 6 2" xfId="15242" xr:uid="{00000000-0005-0000-0000-00009E3B0000}"/>
    <cellStyle name="Normal 78 2 2 6 2 3" xfId="30338" xr:uid="{00000000-0005-0000-0000-000098760000}"/>
    <cellStyle name="Normal 78 2 2 6 3" xfId="10222" xr:uid="{00000000-0005-0000-0000-000002280000}"/>
    <cellStyle name="Normal 78 2 2 6 3 3" xfId="25321" xr:uid="{00000000-0005-0000-0000-0000FF620000}"/>
    <cellStyle name="Normal 78 2 2 6 5" xfId="20308" xr:uid="{00000000-0005-0000-0000-00006A4F0000}"/>
    <cellStyle name="Normal 78 2 2 7" xfId="11900" xr:uid="{00000000-0005-0000-0000-0000902E0000}"/>
    <cellStyle name="Normal 78 2 2 7 3" xfId="26996" xr:uid="{00000000-0005-0000-0000-00008A690000}"/>
    <cellStyle name="Normal 78 2 2 8" xfId="6879" xr:uid="{00000000-0005-0000-0000-0000F31A0000}"/>
    <cellStyle name="Normal 78 2 2 8 3" xfId="21979" xr:uid="{00000000-0005-0000-0000-0000F1550000}"/>
    <cellStyle name="Normal 78 2 3" xfId="1908" xr:uid="{00000000-0005-0000-0000-000086070000}"/>
    <cellStyle name="Normal 78 2 3 2" xfId="2329" xr:uid="{00000000-0005-0000-0000-00002B090000}"/>
    <cellStyle name="Normal 78 2 3 2 2" xfId="3168" xr:uid="{00000000-0005-0000-0000-0000720C0000}"/>
    <cellStyle name="Normal 78 2 3 2 2 2" xfId="4857" xr:uid="{00000000-0005-0000-0000-00000C130000}"/>
    <cellStyle name="Normal 78 2 3 2 2 2 2" xfId="14929" xr:uid="{00000000-0005-0000-0000-0000653A0000}"/>
    <cellStyle name="Normal 78 2 3 2 2 2 2 3" xfId="30025" xr:uid="{00000000-0005-0000-0000-00005F750000}"/>
    <cellStyle name="Normal 78 2 3 2 2 2 3" xfId="9909" xr:uid="{00000000-0005-0000-0000-0000C9260000}"/>
    <cellStyle name="Normal 78 2 3 2 2 2 3 3" xfId="25008" xr:uid="{00000000-0005-0000-0000-0000C6610000}"/>
    <cellStyle name="Normal 78 2 3 2 2 2 5" xfId="19995" xr:uid="{00000000-0005-0000-0000-0000314E0000}"/>
    <cellStyle name="Normal 78 2 3 2 2 3" xfId="6548" xr:uid="{00000000-0005-0000-0000-0000A8190000}"/>
    <cellStyle name="Normal 78 2 3 2 2 3 2" xfId="16600" xr:uid="{00000000-0005-0000-0000-0000EC400000}"/>
    <cellStyle name="Normal 78 2 3 2 2 3 3" xfId="11580" xr:uid="{00000000-0005-0000-0000-0000502D0000}"/>
    <cellStyle name="Normal 78 2 3 2 2 3 3 3" xfId="26679" xr:uid="{00000000-0005-0000-0000-00004D680000}"/>
    <cellStyle name="Normal 78 2 3 2 2 3 5" xfId="21666" xr:uid="{00000000-0005-0000-0000-0000B8540000}"/>
    <cellStyle name="Normal 78 2 3 2 2 4" xfId="13258" xr:uid="{00000000-0005-0000-0000-0000DE330000}"/>
    <cellStyle name="Normal 78 2 3 2 2 4 3" xfId="28354" xr:uid="{00000000-0005-0000-0000-0000D86E0000}"/>
    <cellStyle name="Normal 78 2 3 2 2 5" xfId="8237" xr:uid="{00000000-0005-0000-0000-000041200000}"/>
    <cellStyle name="Normal 78 2 3 2 2 5 3" xfId="23337" xr:uid="{00000000-0005-0000-0000-00003F5B0000}"/>
    <cellStyle name="Normal 78 2 3 2 2 7" xfId="18324" xr:uid="{00000000-0005-0000-0000-0000AA470000}"/>
    <cellStyle name="Normal 78 2 3 2 3" xfId="4020" xr:uid="{00000000-0005-0000-0000-0000C70F0000}"/>
    <cellStyle name="Normal 78 2 3 2 3 2" xfId="14093" xr:uid="{00000000-0005-0000-0000-000021370000}"/>
    <cellStyle name="Normal 78 2 3 2 3 2 3" xfId="29189" xr:uid="{00000000-0005-0000-0000-00001B720000}"/>
    <cellStyle name="Normal 78 2 3 2 3 3" xfId="9073" xr:uid="{00000000-0005-0000-0000-000085230000}"/>
    <cellStyle name="Normal 78 2 3 2 3 3 3" xfId="24172" xr:uid="{00000000-0005-0000-0000-0000825E0000}"/>
    <cellStyle name="Normal 78 2 3 2 3 5" xfId="19159" xr:uid="{00000000-0005-0000-0000-0000ED4A0000}"/>
    <cellStyle name="Normal 78 2 3 2 4" xfId="5712" xr:uid="{00000000-0005-0000-0000-000064160000}"/>
    <cellStyle name="Normal 78 2 3 2 4 2" xfId="15764" xr:uid="{00000000-0005-0000-0000-0000A83D0000}"/>
    <cellStyle name="Normal 78 2 3 2 4 2 3" xfId="30860" xr:uid="{00000000-0005-0000-0000-0000A2780000}"/>
    <cellStyle name="Normal 78 2 3 2 4 3" xfId="10744" xr:uid="{00000000-0005-0000-0000-00000C2A0000}"/>
    <cellStyle name="Normal 78 2 3 2 4 3 3" xfId="25843" xr:uid="{00000000-0005-0000-0000-000009650000}"/>
    <cellStyle name="Normal 78 2 3 2 4 5" xfId="20830" xr:uid="{00000000-0005-0000-0000-000074510000}"/>
    <cellStyle name="Normal 78 2 3 2 5" xfId="12422" xr:uid="{00000000-0005-0000-0000-00009A300000}"/>
    <cellStyle name="Normal 78 2 3 2 5 3" xfId="27518" xr:uid="{00000000-0005-0000-0000-0000946B0000}"/>
    <cellStyle name="Normal 78 2 3 2 6" xfId="7401" xr:uid="{00000000-0005-0000-0000-0000FD1C0000}"/>
    <cellStyle name="Normal 78 2 3 2 6 3" xfId="22501" xr:uid="{00000000-0005-0000-0000-0000FB570000}"/>
    <cellStyle name="Normal 78 2 3 2 8" xfId="17488" xr:uid="{00000000-0005-0000-0000-000066440000}"/>
    <cellStyle name="Normal 78 2 3 3" xfId="2750" xr:uid="{00000000-0005-0000-0000-0000D00A0000}"/>
    <cellStyle name="Normal 78 2 3 3 2" xfId="4439" xr:uid="{00000000-0005-0000-0000-00006A110000}"/>
    <cellStyle name="Normal 78 2 3 3 2 2" xfId="14511" xr:uid="{00000000-0005-0000-0000-0000C3380000}"/>
    <cellStyle name="Normal 78 2 3 3 2 2 3" xfId="29607" xr:uid="{00000000-0005-0000-0000-0000BD730000}"/>
    <cellStyle name="Normal 78 2 3 3 2 3" xfId="9491" xr:uid="{00000000-0005-0000-0000-000027250000}"/>
    <cellStyle name="Normal 78 2 3 3 2 3 3" xfId="24590" xr:uid="{00000000-0005-0000-0000-000024600000}"/>
    <cellStyle name="Normal 78 2 3 3 2 5" xfId="19577" xr:uid="{00000000-0005-0000-0000-00008F4C0000}"/>
    <cellStyle name="Normal 78 2 3 3 3" xfId="6130" xr:uid="{00000000-0005-0000-0000-000006180000}"/>
    <cellStyle name="Normal 78 2 3 3 3 2" xfId="16182" xr:uid="{00000000-0005-0000-0000-00004A3F0000}"/>
    <cellStyle name="Normal 78 2 3 3 3 3" xfId="11162" xr:uid="{00000000-0005-0000-0000-0000AE2B0000}"/>
    <cellStyle name="Normal 78 2 3 3 3 3 3" xfId="26261" xr:uid="{00000000-0005-0000-0000-0000AB660000}"/>
    <cellStyle name="Normal 78 2 3 3 3 5" xfId="21248" xr:uid="{00000000-0005-0000-0000-000016530000}"/>
    <cellStyle name="Normal 78 2 3 3 4" xfId="12840" xr:uid="{00000000-0005-0000-0000-00003C320000}"/>
    <cellStyle name="Normal 78 2 3 3 4 3" xfId="27936" xr:uid="{00000000-0005-0000-0000-0000366D0000}"/>
    <cellStyle name="Normal 78 2 3 3 5" xfId="7819" xr:uid="{00000000-0005-0000-0000-00009F1E0000}"/>
    <cellStyle name="Normal 78 2 3 3 5 3" xfId="22919" xr:uid="{00000000-0005-0000-0000-00009D590000}"/>
    <cellStyle name="Normal 78 2 3 3 7" xfId="17906" xr:uid="{00000000-0005-0000-0000-000008460000}"/>
    <cellStyle name="Normal 78 2 3 4" xfId="3602" xr:uid="{00000000-0005-0000-0000-0000250E0000}"/>
    <cellStyle name="Normal 78 2 3 4 2" xfId="13675" xr:uid="{00000000-0005-0000-0000-00007F350000}"/>
    <cellStyle name="Normal 78 2 3 4 2 3" xfId="28771" xr:uid="{00000000-0005-0000-0000-000079700000}"/>
    <cellStyle name="Normal 78 2 3 4 3" xfId="8655" xr:uid="{00000000-0005-0000-0000-0000E3210000}"/>
    <cellStyle name="Normal 78 2 3 4 3 3" xfId="23754" xr:uid="{00000000-0005-0000-0000-0000E05C0000}"/>
    <cellStyle name="Normal 78 2 3 4 5" xfId="18741" xr:uid="{00000000-0005-0000-0000-00004B490000}"/>
    <cellStyle name="Normal 78 2 3 5" xfId="5294" xr:uid="{00000000-0005-0000-0000-0000C2140000}"/>
    <cellStyle name="Normal 78 2 3 5 2" xfId="15346" xr:uid="{00000000-0005-0000-0000-0000063C0000}"/>
    <cellStyle name="Normal 78 2 3 5 2 3" xfId="30442" xr:uid="{00000000-0005-0000-0000-000000770000}"/>
    <cellStyle name="Normal 78 2 3 5 3" xfId="10326" xr:uid="{00000000-0005-0000-0000-00006A280000}"/>
    <cellStyle name="Normal 78 2 3 5 3 3" xfId="25425" xr:uid="{00000000-0005-0000-0000-000067630000}"/>
    <cellStyle name="Normal 78 2 3 5 5" xfId="20412" xr:uid="{00000000-0005-0000-0000-0000D24F0000}"/>
    <cellStyle name="Normal 78 2 3 6" xfId="12004" xr:uid="{00000000-0005-0000-0000-0000F82E0000}"/>
    <cellStyle name="Normal 78 2 3 6 3" xfId="27100" xr:uid="{00000000-0005-0000-0000-0000F2690000}"/>
    <cellStyle name="Normal 78 2 3 7" xfId="6983" xr:uid="{00000000-0005-0000-0000-00005B1B0000}"/>
    <cellStyle name="Normal 78 2 3 7 3" xfId="22083" xr:uid="{00000000-0005-0000-0000-000059560000}"/>
    <cellStyle name="Normal 78 2 3 9" xfId="17070" xr:uid="{00000000-0005-0000-0000-0000C4420000}"/>
    <cellStyle name="Normal 78 2 4" xfId="2121" xr:uid="{00000000-0005-0000-0000-00005B080000}"/>
    <cellStyle name="Normal 78 2 4 2" xfId="2960" xr:uid="{00000000-0005-0000-0000-0000A20B0000}"/>
    <cellStyle name="Normal 78 2 4 2 2" xfId="4649" xr:uid="{00000000-0005-0000-0000-00003C120000}"/>
    <cellStyle name="Normal 78 2 4 2 2 2" xfId="14721" xr:uid="{00000000-0005-0000-0000-000095390000}"/>
    <cellStyle name="Normal 78 2 4 2 2 2 3" xfId="29817" xr:uid="{00000000-0005-0000-0000-00008F740000}"/>
    <cellStyle name="Normal 78 2 4 2 2 3" xfId="9701" xr:uid="{00000000-0005-0000-0000-0000F9250000}"/>
    <cellStyle name="Normal 78 2 4 2 2 3 3" xfId="24800" xr:uid="{00000000-0005-0000-0000-0000F6600000}"/>
    <cellStyle name="Normal 78 2 4 2 2 5" xfId="19787" xr:uid="{00000000-0005-0000-0000-0000614D0000}"/>
    <cellStyle name="Normal 78 2 4 2 3" xfId="6340" xr:uid="{00000000-0005-0000-0000-0000D8180000}"/>
    <cellStyle name="Normal 78 2 4 2 3 2" xfId="16392" xr:uid="{00000000-0005-0000-0000-00001C400000}"/>
    <cellStyle name="Normal 78 2 4 2 3 3" xfId="11372" xr:uid="{00000000-0005-0000-0000-0000802C0000}"/>
    <cellStyle name="Normal 78 2 4 2 3 3 3" xfId="26471" xr:uid="{00000000-0005-0000-0000-00007D670000}"/>
    <cellStyle name="Normal 78 2 4 2 3 5" xfId="21458" xr:uid="{00000000-0005-0000-0000-0000E8530000}"/>
    <cellStyle name="Normal 78 2 4 2 4" xfId="13050" xr:uid="{00000000-0005-0000-0000-00000E330000}"/>
    <cellStyle name="Normal 78 2 4 2 4 3" xfId="28146" xr:uid="{00000000-0005-0000-0000-0000086E0000}"/>
    <cellStyle name="Normal 78 2 4 2 5" xfId="8029" xr:uid="{00000000-0005-0000-0000-0000711F0000}"/>
    <cellStyle name="Normal 78 2 4 2 5 3" xfId="23129" xr:uid="{00000000-0005-0000-0000-00006F5A0000}"/>
    <cellStyle name="Normal 78 2 4 2 7" xfId="18116" xr:uid="{00000000-0005-0000-0000-0000DA460000}"/>
    <cellStyle name="Normal 78 2 4 3" xfId="3812" xr:uid="{00000000-0005-0000-0000-0000F70E0000}"/>
    <cellStyle name="Normal 78 2 4 3 2" xfId="13885" xr:uid="{00000000-0005-0000-0000-000051360000}"/>
    <cellStyle name="Normal 78 2 4 3 2 3" xfId="28981" xr:uid="{00000000-0005-0000-0000-00004B710000}"/>
    <cellStyle name="Normal 78 2 4 3 3" xfId="8865" xr:uid="{00000000-0005-0000-0000-0000B5220000}"/>
    <cellStyle name="Normal 78 2 4 3 3 3" xfId="23964" xr:uid="{00000000-0005-0000-0000-0000B25D0000}"/>
    <cellStyle name="Normal 78 2 4 3 5" xfId="18951" xr:uid="{00000000-0005-0000-0000-00001D4A0000}"/>
    <cellStyle name="Normal 78 2 4 4" xfId="5504" xr:uid="{00000000-0005-0000-0000-000094150000}"/>
    <cellStyle name="Normal 78 2 4 4 2" xfId="15556" xr:uid="{00000000-0005-0000-0000-0000D83C0000}"/>
    <cellStyle name="Normal 78 2 4 4 2 3" xfId="30652" xr:uid="{00000000-0005-0000-0000-0000D2770000}"/>
    <cellStyle name="Normal 78 2 4 4 3" xfId="10536" xr:uid="{00000000-0005-0000-0000-00003C290000}"/>
    <cellStyle name="Normal 78 2 4 4 3 3" xfId="25635" xr:uid="{00000000-0005-0000-0000-000039640000}"/>
    <cellStyle name="Normal 78 2 4 4 5" xfId="20622" xr:uid="{00000000-0005-0000-0000-0000A4500000}"/>
    <cellStyle name="Normal 78 2 4 5" xfId="12214" xr:uid="{00000000-0005-0000-0000-0000CA2F0000}"/>
    <cellStyle name="Normal 78 2 4 5 3" xfId="27310" xr:uid="{00000000-0005-0000-0000-0000C46A0000}"/>
    <cellStyle name="Normal 78 2 4 6" xfId="7193" xr:uid="{00000000-0005-0000-0000-00002D1C0000}"/>
    <cellStyle name="Normal 78 2 4 6 3" xfId="22293" xr:uid="{00000000-0005-0000-0000-00002B570000}"/>
    <cellStyle name="Normal 78 2 4 8" xfId="17280" xr:uid="{00000000-0005-0000-0000-000096430000}"/>
    <cellStyle name="Normal 78 2 5" xfId="2542" xr:uid="{00000000-0005-0000-0000-0000000A0000}"/>
    <cellStyle name="Normal 78 2 5 2" xfId="4231" xr:uid="{00000000-0005-0000-0000-00009A100000}"/>
    <cellStyle name="Normal 78 2 5 2 2" xfId="14303" xr:uid="{00000000-0005-0000-0000-0000F3370000}"/>
    <cellStyle name="Normal 78 2 5 2 2 3" xfId="29399" xr:uid="{00000000-0005-0000-0000-0000ED720000}"/>
    <cellStyle name="Normal 78 2 5 2 3" xfId="9283" xr:uid="{00000000-0005-0000-0000-000057240000}"/>
    <cellStyle name="Normal 78 2 5 2 3 3" xfId="24382" xr:uid="{00000000-0005-0000-0000-0000545F0000}"/>
    <cellStyle name="Normal 78 2 5 2 5" xfId="19369" xr:uid="{00000000-0005-0000-0000-0000BF4B0000}"/>
    <cellStyle name="Normal 78 2 5 3" xfId="5922" xr:uid="{00000000-0005-0000-0000-000036170000}"/>
    <cellStyle name="Normal 78 2 5 3 2" xfId="15974" xr:uid="{00000000-0005-0000-0000-00007A3E0000}"/>
    <cellStyle name="Normal 78 2 5 3 3" xfId="10954" xr:uid="{00000000-0005-0000-0000-0000DE2A0000}"/>
    <cellStyle name="Normal 78 2 5 3 3 3" xfId="26053" xr:uid="{00000000-0005-0000-0000-0000DB650000}"/>
    <cellStyle name="Normal 78 2 5 3 5" xfId="21040" xr:uid="{00000000-0005-0000-0000-000046520000}"/>
    <cellStyle name="Normal 78 2 5 4" xfId="12632" xr:uid="{00000000-0005-0000-0000-00006C310000}"/>
    <cellStyle name="Normal 78 2 5 4 3" xfId="27728" xr:uid="{00000000-0005-0000-0000-0000666C0000}"/>
    <cellStyle name="Normal 78 2 5 5" xfId="7611" xr:uid="{00000000-0005-0000-0000-0000CF1D0000}"/>
    <cellStyle name="Normal 78 2 5 5 3" xfId="22711" xr:uid="{00000000-0005-0000-0000-0000CD580000}"/>
    <cellStyle name="Normal 78 2 5 7" xfId="17698" xr:uid="{00000000-0005-0000-0000-000038450000}"/>
    <cellStyle name="Normal 78 2 6" xfId="3394" xr:uid="{00000000-0005-0000-0000-0000550D0000}"/>
    <cellStyle name="Normal 78 2 6 2" xfId="13467" xr:uid="{00000000-0005-0000-0000-0000AF340000}"/>
    <cellStyle name="Normal 78 2 6 2 3" xfId="28563" xr:uid="{00000000-0005-0000-0000-0000A96F0000}"/>
    <cellStyle name="Normal 78 2 6 3" xfId="8447" xr:uid="{00000000-0005-0000-0000-000013210000}"/>
    <cellStyle name="Normal 78 2 6 3 3" xfId="23546" xr:uid="{00000000-0005-0000-0000-0000105C0000}"/>
    <cellStyle name="Normal 78 2 6 5" xfId="18533" xr:uid="{00000000-0005-0000-0000-00007B480000}"/>
    <cellStyle name="Normal 78 2 7" xfId="5086" xr:uid="{00000000-0005-0000-0000-0000F2130000}"/>
    <cellStyle name="Normal 78 2 7 2" xfId="15138" xr:uid="{00000000-0005-0000-0000-0000363B0000}"/>
    <cellStyle name="Normal 78 2 7 2 3" xfId="30234" xr:uid="{00000000-0005-0000-0000-000030760000}"/>
    <cellStyle name="Normal 78 2 7 3" xfId="10118" xr:uid="{00000000-0005-0000-0000-00009A270000}"/>
    <cellStyle name="Normal 78 2 7 3 3" xfId="25217" xr:uid="{00000000-0005-0000-0000-000097620000}"/>
    <cellStyle name="Normal 78 2 7 5" xfId="20204" xr:uid="{00000000-0005-0000-0000-0000024F0000}"/>
    <cellStyle name="Normal 78 2 8" xfId="11796" xr:uid="{00000000-0005-0000-0000-0000282E0000}"/>
    <cellStyle name="Normal 78 2 8 3" xfId="26892" xr:uid="{00000000-0005-0000-0000-000022690000}"/>
    <cellStyle name="Normal 78 2 9" xfId="6775" xr:uid="{00000000-0005-0000-0000-00008B1A0000}"/>
    <cellStyle name="Normal 78 2 9 3" xfId="21875" xr:uid="{00000000-0005-0000-0000-000089550000}"/>
    <cellStyle name="Normal 78 3" xfId="1741" xr:uid="{00000000-0005-0000-0000-0000DF060000}"/>
    <cellStyle name="Normal 78 3 10" xfId="16914" xr:uid="{00000000-0005-0000-0000-000028420000}"/>
    <cellStyle name="Normal 78 3 2" xfId="1960" xr:uid="{00000000-0005-0000-0000-0000BA070000}"/>
    <cellStyle name="Normal 78 3 2 2" xfId="2381" xr:uid="{00000000-0005-0000-0000-00005F090000}"/>
    <cellStyle name="Normal 78 3 2 2 2" xfId="3220" xr:uid="{00000000-0005-0000-0000-0000A60C0000}"/>
    <cellStyle name="Normal 78 3 2 2 2 2" xfId="4909" xr:uid="{00000000-0005-0000-0000-000040130000}"/>
    <cellStyle name="Normal 78 3 2 2 2 2 2" xfId="14981" xr:uid="{00000000-0005-0000-0000-0000993A0000}"/>
    <cellStyle name="Normal 78 3 2 2 2 2 2 3" xfId="30077" xr:uid="{00000000-0005-0000-0000-000093750000}"/>
    <cellStyle name="Normal 78 3 2 2 2 2 3" xfId="9961" xr:uid="{00000000-0005-0000-0000-0000FD260000}"/>
    <cellStyle name="Normal 78 3 2 2 2 2 3 3" xfId="25060" xr:uid="{00000000-0005-0000-0000-0000FA610000}"/>
    <cellStyle name="Normal 78 3 2 2 2 2 5" xfId="20047" xr:uid="{00000000-0005-0000-0000-0000654E0000}"/>
    <cellStyle name="Normal 78 3 2 2 2 3" xfId="6600" xr:uid="{00000000-0005-0000-0000-0000DC190000}"/>
    <cellStyle name="Normal 78 3 2 2 2 3 2" xfId="16652" xr:uid="{00000000-0005-0000-0000-000020410000}"/>
    <cellStyle name="Normal 78 3 2 2 2 3 3" xfId="11632" xr:uid="{00000000-0005-0000-0000-0000842D0000}"/>
    <cellStyle name="Normal 78 3 2 2 2 3 3 3" xfId="26731" xr:uid="{00000000-0005-0000-0000-000081680000}"/>
    <cellStyle name="Normal 78 3 2 2 2 3 5" xfId="21718" xr:uid="{00000000-0005-0000-0000-0000EC540000}"/>
    <cellStyle name="Normal 78 3 2 2 2 4" xfId="13310" xr:uid="{00000000-0005-0000-0000-000012340000}"/>
    <cellStyle name="Normal 78 3 2 2 2 4 3" xfId="28406" xr:uid="{00000000-0005-0000-0000-00000C6F0000}"/>
    <cellStyle name="Normal 78 3 2 2 2 5" xfId="8289" xr:uid="{00000000-0005-0000-0000-000075200000}"/>
    <cellStyle name="Normal 78 3 2 2 2 5 3" xfId="23389" xr:uid="{00000000-0005-0000-0000-0000735B0000}"/>
    <cellStyle name="Normal 78 3 2 2 2 7" xfId="18376" xr:uid="{00000000-0005-0000-0000-0000DE470000}"/>
    <cellStyle name="Normal 78 3 2 2 3" xfId="4072" xr:uid="{00000000-0005-0000-0000-0000FB0F0000}"/>
    <cellStyle name="Normal 78 3 2 2 3 2" xfId="14145" xr:uid="{00000000-0005-0000-0000-000055370000}"/>
    <cellStyle name="Normal 78 3 2 2 3 2 3" xfId="29241" xr:uid="{00000000-0005-0000-0000-00004F720000}"/>
    <cellStyle name="Normal 78 3 2 2 3 3" xfId="9125" xr:uid="{00000000-0005-0000-0000-0000B9230000}"/>
    <cellStyle name="Normal 78 3 2 2 3 3 3" xfId="24224" xr:uid="{00000000-0005-0000-0000-0000B65E0000}"/>
    <cellStyle name="Normal 78 3 2 2 3 5" xfId="19211" xr:uid="{00000000-0005-0000-0000-0000214B0000}"/>
    <cellStyle name="Normal 78 3 2 2 4" xfId="5764" xr:uid="{00000000-0005-0000-0000-000098160000}"/>
    <cellStyle name="Normal 78 3 2 2 4 2" xfId="15816" xr:uid="{00000000-0005-0000-0000-0000DC3D0000}"/>
    <cellStyle name="Normal 78 3 2 2 4 2 3" xfId="30912" xr:uid="{00000000-0005-0000-0000-0000D6780000}"/>
    <cellStyle name="Normal 78 3 2 2 4 3" xfId="10796" xr:uid="{00000000-0005-0000-0000-0000402A0000}"/>
    <cellStyle name="Normal 78 3 2 2 4 3 3" xfId="25895" xr:uid="{00000000-0005-0000-0000-00003D650000}"/>
    <cellStyle name="Normal 78 3 2 2 4 5" xfId="20882" xr:uid="{00000000-0005-0000-0000-0000A8510000}"/>
    <cellStyle name="Normal 78 3 2 2 5" xfId="12474" xr:uid="{00000000-0005-0000-0000-0000CE300000}"/>
    <cellStyle name="Normal 78 3 2 2 5 3" xfId="27570" xr:uid="{00000000-0005-0000-0000-0000C86B0000}"/>
    <cellStyle name="Normal 78 3 2 2 6" xfId="7453" xr:uid="{00000000-0005-0000-0000-0000311D0000}"/>
    <cellStyle name="Normal 78 3 2 2 6 3" xfId="22553" xr:uid="{00000000-0005-0000-0000-00002F580000}"/>
    <cellStyle name="Normal 78 3 2 2 8" xfId="17540" xr:uid="{00000000-0005-0000-0000-00009A440000}"/>
    <cellStyle name="Normal 78 3 2 3" xfId="2802" xr:uid="{00000000-0005-0000-0000-0000040B0000}"/>
    <cellStyle name="Normal 78 3 2 3 2" xfId="4491" xr:uid="{00000000-0005-0000-0000-00009E110000}"/>
    <cellStyle name="Normal 78 3 2 3 2 2" xfId="14563" xr:uid="{00000000-0005-0000-0000-0000F7380000}"/>
    <cellStyle name="Normal 78 3 2 3 2 2 3" xfId="29659" xr:uid="{00000000-0005-0000-0000-0000F1730000}"/>
    <cellStyle name="Normal 78 3 2 3 2 3" xfId="9543" xr:uid="{00000000-0005-0000-0000-00005B250000}"/>
    <cellStyle name="Normal 78 3 2 3 2 3 3" xfId="24642" xr:uid="{00000000-0005-0000-0000-000058600000}"/>
    <cellStyle name="Normal 78 3 2 3 2 5" xfId="19629" xr:uid="{00000000-0005-0000-0000-0000C34C0000}"/>
    <cellStyle name="Normal 78 3 2 3 3" xfId="6182" xr:uid="{00000000-0005-0000-0000-00003A180000}"/>
    <cellStyle name="Normal 78 3 2 3 3 2" xfId="16234" xr:uid="{00000000-0005-0000-0000-00007E3F0000}"/>
    <cellStyle name="Normal 78 3 2 3 3 3" xfId="11214" xr:uid="{00000000-0005-0000-0000-0000E22B0000}"/>
    <cellStyle name="Normal 78 3 2 3 3 3 3" xfId="26313" xr:uid="{00000000-0005-0000-0000-0000DF660000}"/>
    <cellStyle name="Normal 78 3 2 3 3 5" xfId="21300" xr:uid="{00000000-0005-0000-0000-00004A530000}"/>
    <cellStyle name="Normal 78 3 2 3 4" xfId="12892" xr:uid="{00000000-0005-0000-0000-000070320000}"/>
    <cellStyle name="Normal 78 3 2 3 4 3" xfId="27988" xr:uid="{00000000-0005-0000-0000-00006A6D0000}"/>
    <cellStyle name="Normal 78 3 2 3 5" xfId="7871" xr:uid="{00000000-0005-0000-0000-0000D31E0000}"/>
    <cellStyle name="Normal 78 3 2 3 5 3" xfId="22971" xr:uid="{00000000-0005-0000-0000-0000D1590000}"/>
    <cellStyle name="Normal 78 3 2 3 7" xfId="17958" xr:uid="{00000000-0005-0000-0000-00003C460000}"/>
    <cellStyle name="Normal 78 3 2 4" xfId="3654" xr:uid="{00000000-0005-0000-0000-0000590E0000}"/>
    <cellStyle name="Normal 78 3 2 4 2" xfId="13727" xr:uid="{00000000-0005-0000-0000-0000B3350000}"/>
    <cellStyle name="Normal 78 3 2 4 2 3" xfId="28823" xr:uid="{00000000-0005-0000-0000-0000AD700000}"/>
    <cellStyle name="Normal 78 3 2 4 3" xfId="8707" xr:uid="{00000000-0005-0000-0000-000017220000}"/>
    <cellStyle name="Normal 78 3 2 4 3 3" xfId="23806" xr:uid="{00000000-0005-0000-0000-0000145D0000}"/>
    <cellStyle name="Normal 78 3 2 4 5" xfId="18793" xr:uid="{00000000-0005-0000-0000-00007F490000}"/>
    <cellStyle name="Normal 78 3 2 5" xfId="5346" xr:uid="{00000000-0005-0000-0000-0000F6140000}"/>
    <cellStyle name="Normal 78 3 2 5 2" xfId="15398" xr:uid="{00000000-0005-0000-0000-00003A3C0000}"/>
    <cellStyle name="Normal 78 3 2 5 2 3" xfId="30494" xr:uid="{00000000-0005-0000-0000-000034770000}"/>
    <cellStyle name="Normal 78 3 2 5 3" xfId="10378" xr:uid="{00000000-0005-0000-0000-00009E280000}"/>
    <cellStyle name="Normal 78 3 2 5 3 3" xfId="25477" xr:uid="{00000000-0005-0000-0000-00009B630000}"/>
    <cellStyle name="Normal 78 3 2 5 5" xfId="20464" xr:uid="{00000000-0005-0000-0000-000006500000}"/>
    <cellStyle name="Normal 78 3 2 6" xfId="12056" xr:uid="{00000000-0005-0000-0000-00002C2F0000}"/>
    <cellStyle name="Normal 78 3 2 6 3" xfId="27152" xr:uid="{00000000-0005-0000-0000-0000266A0000}"/>
    <cellStyle name="Normal 78 3 2 7" xfId="7035" xr:uid="{00000000-0005-0000-0000-00008F1B0000}"/>
    <cellStyle name="Normal 78 3 2 7 3" xfId="22135" xr:uid="{00000000-0005-0000-0000-00008D560000}"/>
    <cellStyle name="Normal 78 3 2 9" xfId="17122" xr:uid="{00000000-0005-0000-0000-0000F8420000}"/>
    <cellStyle name="Normal 78 3 3" xfId="2173" xr:uid="{00000000-0005-0000-0000-00008F080000}"/>
    <cellStyle name="Normal 78 3 3 2" xfId="3012" xr:uid="{00000000-0005-0000-0000-0000D60B0000}"/>
    <cellStyle name="Normal 78 3 3 2 2" xfId="4701" xr:uid="{00000000-0005-0000-0000-000070120000}"/>
    <cellStyle name="Normal 78 3 3 2 2 2" xfId="14773" xr:uid="{00000000-0005-0000-0000-0000C9390000}"/>
    <cellStyle name="Normal 78 3 3 2 2 2 3" xfId="29869" xr:uid="{00000000-0005-0000-0000-0000C3740000}"/>
    <cellStyle name="Normal 78 3 3 2 2 3" xfId="9753" xr:uid="{00000000-0005-0000-0000-00002D260000}"/>
    <cellStyle name="Normal 78 3 3 2 2 3 3" xfId="24852" xr:uid="{00000000-0005-0000-0000-00002A610000}"/>
    <cellStyle name="Normal 78 3 3 2 2 5" xfId="19839" xr:uid="{00000000-0005-0000-0000-0000954D0000}"/>
    <cellStyle name="Normal 78 3 3 2 3" xfId="6392" xr:uid="{00000000-0005-0000-0000-00000C190000}"/>
    <cellStyle name="Normal 78 3 3 2 3 2" xfId="16444" xr:uid="{00000000-0005-0000-0000-000050400000}"/>
    <cellStyle name="Normal 78 3 3 2 3 3" xfId="11424" xr:uid="{00000000-0005-0000-0000-0000B42C0000}"/>
    <cellStyle name="Normal 78 3 3 2 3 3 3" xfId="26523" xr:uid="{00000000-0005-0000-0000-0000B1670000}"/>
    <cellStyle name="Normal 78 3 3 2 3 5" xfId="21510" xr:uid="{00000000-0005-0000-0000-00001C540000}"/>
    <cellStyle name="Normal 78 3 3 2 4" xfId="13102" xr:uid="{00000000-0005-0000-0000-000042330000}"/>
    <cellStyle name="Normal 78 3 3 2 4 3" xfId="28198" xr:uid="{00000000-0005-0000-0000-00003C6E0000}"/>
    <cellStyle name="Normal 78 3 3 2 5" xfId="8081" xr:uid="{00000000-0005-0000-0000-0000A51F0000}"/>
    <cellStyle name="Normal 78 3 3 2 5 3" xfId="23181" xr:uid="{00000000-0005-0000-0000-0000A35A0000}"/>
    <cellStyle name="Normal 78 3 3 2 7" xfId="18168" xr:uid="{00000000-0005-0000-0000-00000E470000}"/>
    <cellStyle name="Normal 78 3 3 3" xfId="3864" xr:uid="{00000000-0005-0000-0000-00002B0F0000}"/>
    <cellStyle name="Normal 78 3 3 3 2" xfId="13937" xr:uid="{00000000-0005-0000-0000-000085360000}"/>
    <cellStyle name="Normal 78 3 3 3 2 3" xfId="29033" xr:uid="{00000000-0005-0000-0000-00007F710000}"/>
    <cellStyle name="Normal 78 3 3 3 3" xfId="8917" xr:uid="{00000000-0005-0000-0000-0000E9220000}"/>
    <cellStyle name="Normal 78 3 3 3 3 3" xfId="24016" xr:uid="{00000000-0005-0000-0000-0000E65D0000}"/>
    <cellStyle name="Normal 78 3 3 3 5" xfId="19003" xr:uid="{00000000-0005-0000-0000-0000514A0000}"/>
    <cellStyle name="Normal 78 3 3 4" xfId="5556" xr:uid="{00000000-0005-0000-0000-0000C8150000}"/>
    <cellStyle name="Normal 78 3 3 4 2" xfId="15608" xr:uid="{00000000-0005-0000-0000-00000C3D0000}"/>
    <cellStyle name="Normal 78 3 3 4 2 3" xfId="30704" xr:uid="{00000000-0005-0000-0000-000006780000}"/>
    <cellStyle name="Normal 78 3 3 4 3" xfId="10588" xr:uid="{00000000-0005-0000-0000-000070290000}"/>
    <cellStyle name="Normal 78 3 3 4 3 3" xfId="25687" xr:uid="{00000000-0005-0000-0000-00006D640000}"/>
    <cellStyle name="Normal 78 3 3 4 5" xfId="20674" xr:uid="{00000000-0005-0000-0000-0000D8500000}"/>
    <cellStyle name="Normal 78 3 3 5" xfId="12266" xr:uid="{00000000-0005-0000-0000-0000FE2F0000}"/>
    <cellStyle name="Normal 78 3 3 5 3" xfId="27362" xr:uid="{00000000-0005-0000-0000-0000F86A0000}"/>
    <cellStyle name="Normal 78 3 3 6" xfId="7245" xr:uid="{00000000-0005-0000-0000-0000611C0000}"/>
    <cellStyle name="Normal 78 3 3 6 3" xfId="22345" xr:uid="{00000000-0005-0000-0000-00005F570000}"/>
    <cellStyle name="Normal 78 3 3 8" xfId="17332" xr:uid="{00000000-0005-0000-0000-0000CA430000}"/>
    <cellStyle name="Normal 78 3 4" xfId="2594" xr:uid="{00000000-0005-0000-0000-0000340A0000}"/>
    <cellStyle name="Normal 78 3 4 2" xfId="4283" xr:uid="{00000000-0005-0000-0000-0000CE100000}"/>
    <cellStyle name="Normal 78 3 4 2 2" xfId="14355" xr:uid="{00000000-0005-0000-0000-000027380000}"/>
    <cellStyle name="Normal 78 3 4 2 2 3" xfId="29451" xr:uid="{00000000-0005-0000-0000-000021730000}"/>
    <cellStyle name="Normal 78 3 4 2 3" xfId="9335" xr:uid="{00000000-0005-0000-0000-00008B240000}"/>
    <cellStyle name="Normal 78 3 4 2 3 3" xfId="24434" xr:uid="{00000000-0005-0000-0000-0000885F0000}"/>
    <cellStyle name="Normal 78 3 4 2 5" xfId="19421" xr:uid="{00000000-0005-0000-0000-0000F34B0000}"/>
    <cellStyle name="Normal 78 3 4 3" xfId="5974" xr:uid="{00000000-0005-0000-0000-00006A170000}"/>
    <cellStyle name="Normal 78 3 4 3 2" xfId="16026" xr:uid="{00000000-0005-0000-0000-0000AE3E0000}"/>
    <cellStyle name="Normal 78 3 4 3 3" xfId="11006" xr:uid="{00000000-0005-0000-0000-0000122B0000}"/>
    <cellStyle name="Normal 78 3 4 3 3 3" xfId="26105" xr:uid="{00000000-0005-0000-0000-00000F660000}"/>
    <cellStyle name="Normal 78 3 4 3 5" xfId="21092" xr:uid="{00000000-0005-0000-0000-00007A520000}"/>
    <cellStyle name="Normal 78 3 4 4" xfId="12684" xr:uid="{00000000-0005-0000-0000-0000A0310000}"/>
    <cellStyle name="Normal 78 3 4 4 3" xfId="27780" xr:uid="{00000000-0005-0000-0000-00009A6C0000}"/>
    <cellStyle name="Normal 78 3 4 5" xfId="7663" xr:uid="{00000000-0005-0000-0000-0000031E0000}"/>
    <cellStyle name="Normal 78 3 4 5 3" xfId="22763" xr:uid="{00000000-0005-0000-0000-000001590000}"/>
    <cellStyle name="Normal 78 3 4 7" xfId="17750" xr:uid="{00000000-0005-0000-0000-00006C450000}"/>
    <cellStyle name="Normal 78 3 5" xfId="3446" xr:uid="{00000000-0005-0000-0000-0000890D0000}"/>
    <cellStyle name="Normal 78 3 5 2" xfId="13519" xr:uid="{00000000-0005-0000-0000-0000E3340000}"/>
    <cellStyle name="Normal 78 3 5 2 3" xfId="28615" xr:uid="{00000000-0005-0000-0000-0000DD6F0000}"/>
    <cellStyle name="Normal 78 3 5 3" xfId="8499" xr:uid="{00000000-0005-0000-0000-000047210000}"/>
    <cellStyle name="Normal 78 3 5 3 3" xfId="23598" xr:uid="{00000000-0005-0000-0000-0000445C0000}"/>
    <cellStyle name="Normal 78 3 5 5" xfId="18585" xr:uid="{00000000-0005-0000-0000-0000AF480000}"/>
    <cellStyle name="Normal 78 3 6" xfId="5138" xr:uid="{00000000-0005-0000-0000-000026140000}"/>
    <cellStyle name="Normal 78 3 6 2" xfId="15190" xr:uid="{00000000-0005-0000-0000-00006A3B0000}"/>
    <cellStyle name="Normal 78 3 6 2 3" xfId="30286" xr:uid="{00000000-0005-0000-0000-000064760000}"/>
    <cellStyle name="Normal 78 3 6 3" xfId="10170" xr:uid="{00000000-0005-0000-0000-0000CE270000}"/>
    <cellStyle name="Normal 78 3 6 3 3" xfId="25269" xr:uid="{00000000-0005-0000-0000-0000CB620000}"/>
    <cellStyle name="Normal 78 3 6 5" xfId="20256" xr:uid="{00000000-0005-0000-0000-0000364F0000}"/>
    <cellStyle name="Normal 78 3 7" xfId="11848" xr:uid="{00000000-0005-0000-0000-00005C2E0000}"/>
    <cellStyle name="Normal 78 3 7 3" xfId="26944" xr:uid="{00000000-0005-0000-0000-000056690000}"/>
    <cellStyle name="Normal 78 3 8" xfId="6827" xr:uid="{00000000-0005-0000-0000-0000BF1A0000}"/>
    <cellStyle name="Normal 78 3 8 3" xfId="21927" xr:uid="{00000000-0005-0000-0000-0000BD550000}"/>
    <cellStyle name="Normal 78 4" xfId="1854" xr:uid="{00000000-0005-0000-0000-000050070000}"/>
    <cellStyle name="Normal 78 4 2" xfId="2277" xr:uid="{00000000-0005-0000-0000-0000F7080000}"/>
    <cellStyle name="Normal 78 4 2 2" xfId="3116" xr:uid="{00000000-0005-0000-0000-00003E0C0000}"/>
    <cellStyle name="Normal 78 4 2 2 2" xfId="4805" xr:uid="{00000000-0005-0000-0000-0000D8120000}"/>
    <cellStyle name="Normal 78 4 2 2 2 2" xfId="14877" xr:uid="{00000000-0005-0000-0000-0000313A0000}"/>
    <cellStyle name="Normal 78 4 2 2 2 2 3" xfId="29973" xr:uid="{00000000-0005-0000-0000-00002B750000}"/>
    <cellStyle name="Normal 78 4 2 2 2 3" xfId="9857" xr:uid="{00000000-0005-0000-0000-000095260000}"/>
    <cellStyle name="Normal 78 4 2 2 2 3 3" xfId="24956" xr:uid="{00000000-0005-0000-0000-000092610000}"/>
    <cellStyle name="Normal 78 4 2 2 2 5" xfId="19943" xr:uid="{00000000-0005-0000-0000-0000FD4D0000}"/>
    <cellStyle name="Normal 78 4 2 2 3" xfId="6496" xr:uid="{00000000-0005-0000-0000-000074190000}"/>
    <cellStyle name="Normal 78 4 2 2 3 2" xfId="16548" xr:uid="{00000000-0005-0000-0000-0000B8400000}"/>
    <cellStyle name="Normal 78 4 2 2 3 3" xfId="11528" xr:uid="{00000000-0005-0000-0000-00001C2D0000}"/>
    <cellStyle name="Normal 78 4 2 2 3 3 3" xfId="26627" xr:uid="{00000000-0005-0000-0000-000019680000}"/>
    <cellStyle name="Normal 78 4 2 2 3 5" xfId="21614" xr:uid="{00000000-0005-0000-0000-000084540000}"/>
    <cellStyle name="Normal 78 4 2 2 4" xfId="13206" xr:uid="{00000000-0005-0000-0000-0000AA330000}"/>
    <cellStyle name="Normal 78 4 2 2 4 3" xfId="28302" xr:uid="{00000000-0005-0000-0000-0000A46E0000}"/>
    <cellStyle name="Normal 78 4 2 2 5" xfId="8185" xr:uid="{00000000-0005-0000-0000-00000D200000}"/>
    <cellStyle name="Normal 78 4 2 2 5 3" xfId="23285" xr:uid="{00000000-0005-0000-0000-00000B5B0000}"/>
    <cellStyle name="Normal 78 4 2 2 7" xfId="18272" xr:uid="{00000000-0005-0000-0000-000076470000}"/>
    <cellStyle name="Normal 78 4 2 3" xfId="3968" xr:uid="{00000000-0005-0000-0000-0000930F0000}"/>
    <cellStyle name="Normal 78 4 2 3 2" xfId="14041" xr:uid="{00000000-0005-0000-0000-0000ED360000}"/>
    <cellStyle name="Normal 78 4 2 3 2 3" xfId="29137" xr:uid="{00000000-0005-0000-0000-0000E7710000}"/>
    <cellStyle name="Normal 78 4 2 3 3" xfId="9021" xr:uid="{00000000-0005-0000-0000-000051230000}"/>
    <cellStyle name="Normal 78 4 2 3 3 3" xfId="24120" xr:uid="{00000000-0005-0000-0000-00004E5E0000}"/>
    <cellStyle name="Normal 78 4 2 3 5" xfId="19107" xr:uid="{00000000-0005-0000-0000-0000B94A0000}"/>
    <cellStyle name="Normal 78 4 2 4" xfId="5660" xr:uid="{00000000-0005-0000-0000-000030160000}"/>
    <cellStyle name="Normal 78 4 2 4 2" xfId="15712" xr:uid="{00000000-0005-0000-0000-0000743D0000}"/>
    <cellStyle name="Normal 78 4 2 4 2 3" xfId="30808" xr:uid="{00000000-0005-0000-0000-00006E780000}"/>
    <cellStyle name="Normal 78 4 2 4 3" xfId="10692" xr:uid="{00000000-0005-0000-0000-0000D8290000}"/>
    <cellStyle name="Normal 78 4 2 4 3 3" xfId="25791" xr:uid="{00000000-0005-0000-0000-0000D5640000}"/>
    <cellStyle name="Normal 78 4 2 4 5" xfId="20778" xr:uid="{00000000-0005-0000-0000-000040510000}"/>
    <cellStyle name="Normal 78 4 2 5" xfId="12370" xr:uid="{00000000-0005-0000-0000-000066300000}"/>
    <cellStyle name="Normal 78 4 2 5 3" xfId="27466" xr:uid="{00000000-0005-0000-0000-0000606B0000}"/>
    <cellStyle name="Normal 78 4 2 6" xfId="7349" xr:uid="{00000000-0005-0000-0000-0000C91C0000}"/>
    <cellStyle name="Normal 78 4 2 6 3" xfId="22449" xr:uid="{00000000-0005-0000-0000-0000C7570000}"/>
    <cellStyle name="Normal 78 4 2 8" xfId="17436" xr:uid="{00000000-0005-0000-0000-000032440000}"/>
    <cellStyle name="Normal 78 4 3" xfId="2698" xr:uid="{00000000-0005-0000-0000-00009C0A0000}"/>
    <cellStyle name="Normal 78 4 3 2" xfId="4387" xr:uid="{00000000-0005-0000-0000-000036110000}"/>
    <cellStyle name="Normal 78 4 3 2 2" xfId="14459" xr:uid="{00000000-0005-0000-0000-00008F380000}"/>
    <cellStyle name="Normal 78 4 3 2 2 3" xfId="29555" xr:uid="{00000000-0005-0000-0000-000089730000}"/>
    <cellStyle name="Normal 78 4 3 2 3" xfId="9439" xr:uid="{00000000-0005-0000-0000-0000F3240000}"/>
    <cellStyle name="Normal 78 4 3 2 3 3" xfId="24538" xr:uid="{00000000-0005-0000-0000-0000F05F0000}"/>
    <cellStyle name="Normal 78 4 3 2 5" xfId="19525" xr:uid="{00000000-0005-0000-0000-00005B4C0000}"/>
    <cellStyle name="Normal 78 4 3 3" xfId="6078" xr:uid="{00000000-0005-0000-0000-0000D2170000}"/>
    <cellStyle name="Normal 78 4 3 3 2" xfId="16130" xr:uid="{00000000-0005-0000-0000-0000163F0000}"/>
    <cellStyle name="Normal 78 4 3 3 3" xfId="11110" xr:uid="{00000000-0005-0000-0000-00007A2B0000}"/>
    <cellStyle name="Normal 78 4 3 3 3 3" xfId="26209" xr:uid="{00000000-0005-0000-0000-000077660000}"/>
    <cellStyle name="Normal 78 4 3 3 5" xfId="21196" xr:uid="{00000000-0005-0000-0000-0000E2520000}"/>
    <cellStyle name="Normal 78 4 3 4" xfId="12788" xr:uid="{00000000-0005-0000-0000-000008320000}"/>
    <cellStyle name="Normal 78 4 3 4 3" xfId="27884" xr:uid="{00000000-0005-0000-0000-0000026D0000}"/>
    <cellStyle name="Normal 78 4 3 5" xfId="7767" xr:uid="{00000000-0005-0000-0000-00006B1E0000}"/>
    <cellStyle name="Normal 78 4 3 5 3" xfId="22867" xr:uid="{00000000-0005-0000-0000-000069590000}"/>
    <cellStyle name="Normal 78 4 3 7" xfId="17854" xr:uid="{00000000-0005-0000-0000-0000D4450000}"/>
    <cellStyle name="Normal 78 4 4" xfId="3550" xr:uid="{00000000-0005-0000-0000-0000F10D0000}"/>
    <cellStyle name="Normal 78 4 4 2" xfId="13623" xr:uid="{00000000-0005-0000-0000-00004B350000}"/>
    <cellStyle name="Normal 78 4 4 2 3" xfId="28719" xr:uid="{00000000-0005-0000-0000-000045700000}"/>
    <cellStyle name="Normal 78 4 4 3" xfId="8603" xr:uid="{00000000-0005-0000-0000-0000AF210000}"/>
    <cellStyle name="Normal 78 4 4 3 3" xfId="23702" xr:uid="{00000000-0005-0000-0000-0000AC5C0000}"/>
    <cellStyle name="Normal 78 4 4 5" xfId="18689" xr:uid="{00000000-0005-0000-0000-000017490000}"/>
    <cellStyle name="Normal 78 4 5" xfId="5242" xr:uid="{00000000-0005-0000-0000-00008E140000}"/>
    <cellStyle name="Normal 78 4 5 2" xfId="15294" xr:uid="{00000000-0005-0000-0000-0000D23B0000}"/>
    <cellStyle name="Normal 78 4 5 2 3" xfId="30390" xr:uid="{00000000-0005-0000-0000-0000CC760000}"/>
    <cellStyle name="Normal 78 4 5 3" xfId="10274" xr:uid="{00000000-0005-0000-0000-000036280000}"/>
    <cellStyle name="Normal 78 4 5 3 3" xfId="25373" xr:uid="{00000000-0005-0000-0000-000033630000}"/>
    <cellStyle name="Normal 78 4 5 5" xfId="20360" xr:uid="{00000000-0005-0000-0000-00009E4F0000}"/>
    <cellStyle name="Normal 78 4 6" xfId="11952" xr:uid="{00000000-0005-0000-0000-0000C42E0000}"/>
    <cellStyle name="Normal 78 4 6 3" xfId="27048" xr:uid="{00000000-0005-0000-0000-0000BE690000}"/>
    <cellStyle name="Normal 78 4 7" xfId="6931" xr:uid="{00000000-0005-0000-0000-0000271B0000}"/>
    <cellStyle name="Normal 78 4 7 3" xfId="22031" xr:uid="{00000000-0005-0000-0000-000025560000}"/>
    <cellStyle name="Normal 78 4 9" xfId="17018" xr:uid="{00000000-0005-0000-0000-000090420000}"/>
    <cellStyle name="Normal 78 5" xfId="2066" xr:uid="{00000000-0005-0000-0000-000024080000}"/>
    <cellStyle name="Normal 78 5 2" xfId="2907" xr:uid="{00000000-0005-0000-0000-00006D0B0000}"/>
    <cellStyle name="Normal 78 5 2 2" xfId="4596" xr:uid="{00000000-0005-0000-0000-000007120000}"/>
    <cellStyle name="Normal 78 5 2 2 2" xfId="14668" xr:uid="{00000000-0005-0000-0000-000060390000}"/>
    <cellStyle name="Normal 78 5 2 2 2 3" xfId="29764" xr:uid="{00000000-0005-0000-0000-00005A740000}"/>
    <cellStyle name="Normal 78 5 2 2 3" xfId="9648" xr:uid="{00000000-0005-0000-0000-0000C4250000}"/>
    <cellStyle name="Normal 78 5 2 2 3 3" xfId="24747" xr:uid="{00000000-0005-0000-0000-0000C1600000}"/>
    <cellStyle name="Normal 78 5 2 2 5" xfId="19734" xr:uid="{00000000-0005-0000-0000-00002C4D0000}"/>
    <cellStyle name="Normal 78 5 2 3" xfId="6287" xr:uid="{00000000-0005-0000-0000-0000A3180000}"/>
    <cellStyle name="Normal 78 5 2 3 2" xfId="16339" xr:uid="{00000000-0005-0000-0000-0000E73F0000}"/>
    <cellStyle name="Normal 78 5 2 3 3" xfId="11319" xr:uid="{00000000-0005-0000-0000-00004B2C0000}"/>
    <cellStyle name="Normal 78 5 2 3 3 3" xfId="26418" xr:uid="{00000000-0005-0000-0000-000048670000}"/>
    <cellStyle name="Normal 78 5 2 3 5" xfId="21405" xr:uid="{00000000-0005-0000-0000-0000B3530000}"/>
    <cellStyle name="Normal 78 5 2 4" xfId="12997" xr:uid="{00000000-0005-0000-0000-0000D9320000}"/>
    <cellStyle name="Normal 78 5 2 4 3" xfId="28093" xr:uid="{00000000-0005-0000-0000-0000D36D0000}"/>
    <cellStyle name="Normal 78 5 2 5" xfId="7976" xr:uid="{00000000-0005-0000-0000-00003C1F0000}"/>
    <cellStyle name="Normal 78 5 2 5 3" xfId="23076" xr:uid="{00000000-0005-0000-0000-00003A5A0000}"/>
    <cellStyle name="Normal 78 5 2 7" xfId="18063" xr:uid="{00000000-0005-0000-0000-0000A5460000}"/>
    <cellStyle name="Normal 78 5 3" xfId="3759" xr:uid="{00000000-0005-0000-0000-0000C20E0000}"/>
    <cellStyle name="Normal 78 5 3 2" xfId="13832" xr:uid="{00000000-0005-0000-0000-00001C360000}"/>
    <cellStyle name="Normal 78 5 3 2 3" xfId="28928" xr:uid="{00000000-0005-0000-0000-000016710000}"/>
    <cellStyle name="Normal 78 5 3 3" xfId="8812" xr:uid="{00000000-0005-0000-0000-000080220000}"/>
    <cellStyle name="Normal 78 5 3 3 3" xfId="23911" xr:uid="{00000000-0005-0000-0000-00007D5D0000}"/>
    <cellStyle name="Normal 78 5 3 5" xfId="18898" xr:uid="{00000000-0005-0000-0000-0000E8490000}"/>
    <cellStyle name="Normal 78 5 4" xfId="5451" xr:uid="{00000000-0005-0000-0000-00005F150000}"/>
    <cellStyle name="Normal 78 5 4 2" xfId="15503" xr:uid="{00000000-0005-0000-0000-0000A33C0000}"/>
    <cellStyle name="Normal 78 5 4 2 3" xfId="30599" xr:uid="{00000000-0005-0000-0000-00009D770000}"/>
    <cellStyle name="Normal 78 5 4 3" xfId="10483" xr:uid="{00000000-0005-0000-0000-000007290000}"/>
    <cellStyle name="Normal 78 5 4 3 3" xfId="25582" xr:uid="{00000000-0005-0000-0000-000004640000}"/>
    <cellStyle name="Normal 78 5 4 5" xfId="20569" xr:uid="{00000000-0005-0000-0000-00006F500000}"/>
    <cellStyle name="Normal 78 5 5" xfId="12161" xr:uid="{00000000-0005-0000-0000-0000952F0000}"/>
    <cellStyle name="Normal 78 5 5 3" xfId="27257" xr:uid="{00000000-0005-0000-0000-00008F6A0000}"/>
    <cellStyle name="Normal 78 5 6" xfId="7140" xr:uid="{00000000-0005-0000-0000-0000F81B0000}"/>
    <cellStyle name="Normal 78 5 6 3" xfId="22240" xr:uid="{00000000-0005-0000-0000-0000F6560000}"/>
    <cellStyle name="Normal 78 5 8" xfId="17227" xr:uid="{00000000-0005-0000-0000-000061430000}"/>
    <cellStyle name="Normal 78 6" xfId="2487" xr:uid="{00000000-0005-0000-0000-0000C9090000}"/>
    <cellStyle name="Normal 78 6 2" xfId="4178" xr:uid="{00000000-0005-0000-0000-000065100000}"/>
    <cellStyle name="Normal 78 6 2 2" xfId="14250" xr:uid="{00000000-0005-0000-0000-0000BE370000}"/>
    <cellStyle name="Normal 78 6 2 2 3" xfId="29346" xr:uid="{00000000-0005-0000-0000-0000B8720000}"/>
    <cellStyle name="Normal 78 6 2 3" xfId="9230" xr:uid="{00000000-0005-0000-0000-000022240000}"/>
    <cellStyle name="Normal 78 6 2 3 3" xfId="24329" xr:uid="{00000000-0005-0000-0000-00001F5F0000}"/>
    <cellStyle name="Normal 78 6 2 5" xfId="19316" xr:uid="{00000000-0005-0000-0000-00008A4B0000}"/>
    <cellStyle name="Normal 78 6 3" xfId="5869" xr:uid="{00000000-0005-0000-0000-000001170000}"/>
    <cellStyle name="Normal 78 6 3 2" xfId="15921" xr:uid="{00000000-0005-0000-0000-0000453E0000}"/>
    <cellStyle name="Normal 78 6 3 3" xfId="10901" xr:uid="{00000000-0005-0000-0000-0000A92A0000}"/>
    <cellStyle name="Normal 78 6 3 3 3" xfId="26000" xr:uid="{00000000-0005-0000-0000-0000A6650000}"/>
    <cellStyle name="Normal 78 6 3 5" xfId="20987" xr:uid="{00000000-0005-0000-0000-000011520000}"/>
    <cellStyle name="Normal 78 6 4" xfId="12579" xr:uid="{00000000-0005-0000-0000-000037310000}"/>
    <cellStyle name="Normal 78 6 4 3" xfId="27675" xr:uid="{00000000-0005-0000-0000-0000316C0000}"/>
    <cellStyle name="Normal 78 6 5" xfId="7558" xr:uid="{00000000-0005-0000-0000-00009A1D0000}"/>
    <cellStyle name="Normal 78 6 5 3" xfId="22658" xr:uid="{00000000-0005-0000-0000-000098580000}"/>
    <cellStyle name="Normal 78 6 7" xfId="17645" xr:uid="{00000000-0005-0000-0000-000003450000}"/>
    <cellStyle name="Normal 78 7" xfId="3333" xr:uid="{00000000-0005-0000-0000-0000180D0000}"/>
    <cellStyle name="Normal 78 7 2" xfId="13415" xr:uid="{00000000-0005-0000-0000-00007B340000}"/>
    <cellStyle name="Normal 78 7 2 3" xfId="28511" xr:uid="{00000000-0005-0000-0000-0000756F0000}"/>
    <cellStyle name="Normal 78 7 3" xfId="8394" xr:uid="{00000000-0005-0000-0000-0000DE200000}"/>
    <cellStyle name="Normal 78 7 3 3" xfId="23494" xr:uid="{00000000-0005-0000-0000-0000DC5B0000}"/>
    <cellStyle name="Normal 78 7 5" xfId="18481" xr:uid="{00000000-0005-0000-0000-000047480000}"/>
    <cellStyle name="Normal 78 8" xfId="5030" xr:uid="{00000000-0005-0000-0000-0000BA130000}"/>
    <cellStyle name="Normal 78 8 2" xfId="15086" xr:uid="{00000000-0005-0000-0000-0000023B0000}"/>
    <cellStyle name="Normal 78 8 2 3" xfId="30182" xr:uid="{00000000-0005-0000-0000-0000FC750000}"/>
    <cellStyle name="Normal 78 8 3" xfId="10066" xr:uid="{00000000-0005-0000-0000-000066270000}"/>
    <cellStyle name="Normal 78 8 3 3" xfId="25165" xr:uid="{00000000-0005-0000-0000-000063620000}"/>
    <cellStyle name="Normal 78 8 5" xfId="20152" xr:uid="{00000000-0005-0000-0000-0000CE4E0000}"/>
    <cellStyle name="Normal 78 9" xfId="11741" xr:uid="{00000000-0005-0000-0000-0000F12D0000}"/>
    <cellStyle name="Normal 78 9 3" xfId="26839" xr:uid="{00000000-0005-0000-0000-0000ED680000}"/>
    <cellStyle name="Normal 79" xfId="1095" xr:uid="{00000000-0005-0000-0000-000056040000}"/>
    <cellStyle name="Normal 79 10" xfId="6723" xr:uid="{00000000-0005-0000-0000-0000571A0000}"/>
    <cellStyle name="Normal 79 10 3" xfId="21826" xr:uid="{00000000-0005-0000-0000-000058550000}"/>
    <cellStyle name="Normal 79 12" xfId="16811" xr:uid="{00000000-0005-0000-0000-0000C1410000}"/>
    <cellStyle name="Normal 79 2" xfId="1689" xr:uid="{00000000-0005-0000-0000-0000AB060000}"/>
    <cellStyle name="Normal 79 2 11" xfId="16865" xr:uid="{00000000-0005-0000-0000-0000F7410000}"/>
    <cellStyle name="Normal 79 2 2" xfId="1798" xr:uid="{00000000-0005-0000-0000-000018070000}"/>
    <cellStyle name="Normal 79 2 2 10" xfId="16969" xr:uid="{00000000-0005-0000-0000-00005F420000}"/>
    <cellStyle name="Normal 79 2 2 2" xfId="2015" xr:uid="{00000000-0005-0000-0000-0000F1070000}"/>
    <cellStyle name="Normal 79 2 2 2 2" xfId="2436" xr:uid="{00000000-0005-0000-0000-000096090000}"/>
    <cellStyle name="Normal 79 2 2 2 2 2" xfId="3275" xr:uid="{00000000-0005-0000-0000-0000DD0C0000}"/>
    <cellStyle name="Normal 79 2 2 2 2 2 2" xfId="4964" xr:uid="{00000000-0005-0000-0000-000077130000}"/>
    <cellStyle name="Normal 79 2 2 2 2 2 2 2" xfId="15036" xr:uid="{00000000-0005-0000-0000-0000D03A0000}"/>
    <cellStyle name="Normal 79 2 2 2 2 2 2 2 3" xfId="30132" xr:uid="{00000000-0005-0000-0000-0000CA750000}"/>
    <cellStyle name="Normal 79 2 2 2 2 2 2 3" xfId="10016" xr:uid="{00000000-0005-0000-0000-000034270000}"/>
    <cellStyle name="Normal 79 2 2 2 2 2 2 3 3" xfId="25115" xr:uid="{00000000-0005-0000-0000-000031620000}"/>
    <cellStyle name="Normal 79 2 2 2 2 2 2 5" xfId="20102" xr:uid="{00000000-0005-0000-0000-00009C4E0000}"/>
    <cellStyle name="Normal 79 2 2 2 2 2 3" xfId="6655" xr:uid="{00000000-0005-0000-0000-0000131A0000}"/>
    <cellStyle name="Normal 79 2 2 2 2 2 3 2" xfId="16707" xr:uid="{00000000-0005-0000-0000-000057410000}"/>
    <cellStyle name="Normal 79 2 2 2 2 2 3 3" xfId="11687" xr:uid="{00000000-0005-0000-0000-0000BB2D0000}"/>
    <cellStyle name="Normal 79 2 2 2 2 2 3 3 3" xfId="26786" xr:uid="{00000000-0005-0000-0000-0000B8680000}"/>
    <cellStyle name="Normal 79 2 2 2 2 2 3 5" xfId="21773" xr:uid="{00000000-0005-0000-0000-000023550000}"/>
    <cellStyle name="Normal 79 2 2 2 2 2 4" xfId="13365" xr:uid="{00000000-0005-0000-0000-000049340000}"/>
    <cellStyle name="Normal 79 2 2 2 2 2 4 3" xfId="28461" xr:uid="{00000000-0005-0000-0000-0000436F0000}"/>
    <cellStyle name="Normal 79 2 2 2 2 2 5" xfId="8344" xr:uid="{00000000-0005-0000-0000-0000AC200000}"/>
    <cellStyle name="Normal 79 2 2 2 2 2 5 3" xfId="23444" xr:uid="{00000000-0005-0000-0000-0000AA5B0000}"/>
    <cellStyle name="Normal 79 2 2 2 2 2 7" xfId="18431" xr:uid="{00000000-0005-0000-0000-000015480000}"/>
    <cellStyle name="Normal 79 2 2 2 2 3" xfId="4127" xr:uid="{00000000-0005-0000-0000-000032100000}"/>
    <cellStyle name="Normal 79 2 2 2 2 3 2" xfId="14200" xr:uid="{00000000-0005-0000-0000-00008C370000}"/>
    <cellStyle name="Normal 79 2 2 2 2 3 2 3" xfId="29296" xr:uid="{00000000-0005-0000-0000-000086720000}"/>
    <cellStyle name="Normal 79 2 2 2 2 3 3" xfId="9180" xr:uid="{00000000-0005-0000-0000-0000F0230000}"/>
    <cellStyle name="Normal 79 2 2 2 2 3 3 3" xfId="24279" xr:uid="{00000000-0005-0000-0000-0000ED5E0000}"/>
    <cellStyle name="Normal 79 2 2 2 2 3 5" xfId="19266" xr:uid="{00000000-0005-0000-0000-0000584B0000}"/>
    <cellStyle name="Normal 79 2 2 2 2 4" xfId="5819" xr:uid="{00000000-0005-0000-0000-0000CF160000}"/>
    <cellStyle name="Normal 79 2 2 2 2 4 2" xfId="15871" xr:uid="{00000000-0005-0000-0000-0000133E0000}"/>
    <cellStyle name="Normal 79 2 2 2 2 4 3" xfId="10851" xr:uid="{00000000-0005-0000-0000-0000772A0000}"/>
    <cellStyle name="Normal 79 2 2 2 2 4 3 3" xfId="25950" xr:uid="{00000000-0005-0000-0000-000074650000}"/>
    <cellStyle name="Normal 79 2 2 2 2 4 5" xfId="20937" xr:uid="{00000000-0005-0000-0000-0000DF510000}"/>
    <cellStyle name="Normal 79 2 2 2 2 5" xfId="12529" xr:uid="{00000000-0005-0000-0000-000005310000}"/>
    <cellStyle name="Normal 79 2 2 2 2 5 3" xfId="27625" xr:uid="{00000000-0005-0000-0000-0000FF6B0000}"/>
    <cellStyle name="Normal 79 2 2 2 2 6" xfId="7508" xr:uid="{00000000-0005-0000-0000-0000681D0000}"/>
    <cellStyle name="Normal 79 2 2 2 2 6 3" xfId="22608" xr:uid="{00000000-0005-0000-0000-000066580000}"/>
    <cellStyle name="Normal 79 2 2 2 2 8" xfId="17595" xr:uid="{00000000-0005-0000-0000-0000D1440000}"/>
    <cellStyle name="Normal 79 2 2 2 3" xfId="2857" xr:uid="{00000000-0005-0000-0000-00003B0B0000}"/>
    <cellStyle name="Normal 79 2 2 2 3 2" xfId="4546" xr:uid="{00000000-0005-0000-0000-0000D5110000}"/>
    <cellStyle name="Normal 79 2 2 2 3 2 2" xfId="14618" xr:uid="{00000000-0005-0000-0000-00002E390000}"/>
    <cellStyle name="Normal 79 2 2 2 3 2 2 3" xfId="29714" xr:uid="{00000000-0005-0000-0000-000028740000}"/>
    <cellStyle name="Normal 79 2 2 2 3 2 3" xfId="9598" xr:uid="{00000000-0005-0000-0000-000092250000}"/>
    <cellStyle name="Normal 79 2 2 2 3 2 3 3" xfId="24697" xr:uid="{00000000-0005-0000-0000-00008F600000}"/>
    <cellStyle name="Normal 79 2 2 2 3 2 5" xfId="19684" xr:uid="{00000000-0005-0000-0000-0000FA4C0000}"/>
    <cellStyle name="Normal 79 2 2 2 3 3" xfId="6237" xr:uid="{00000000-0005-0000-0000-000071180000}"/>
    <cellStyle name="Normal 79 2 2 2 3 3 2" xfId="16289" xr:uid="{00000000-0005-0000-0000-0000B53F0000}"/>
    <cellStyle name="Normal 79 2 2 2 3 3 3" xfId="11269" xr:uid="{00000000-0005-0000-0000-0000192C0000}"/>
    <cellStyle name="Normal 79 2 2 2 3 3 3 3" xfId="26368" xr:uid="{00000000-0005-0000-0000-000016670000}"/>
    <cellStyle name="Normal 79 2 2 2 3 3 5" xfId="21355" xr:uid="{00000000-0005-0000-0000-000081530000}"/>
    <cellStyle name="Normal 79 2 2 2 3 4" xfId="12947" xr:uid="{00000000-0005-0000-0000-0000A7320000}"/>
    <cellStyle name="Normal 79 2 2 2 3 4 3" xfId="28043" xr:uid="{00000000-0005-0000-0000-0000A16D0000}"/>
    <cellStyle name="Normal 79 2 2 2 3 5" xfId="7926" xr:uid="{00000000-0005-0000-0000-00000A1F0000}"/>
    <cellStyle name="Normal 79 2 2 2 3 5 3" xfId="23026" xr:uid="{00000000-0005-0000-0000-0000085A0000}"/>
    <cellStyle name="Normal 79 2 2 2 3 7" xfId="18013" xr:uid="{00000000-0005-0000-0000-000073460000}"/>
    <cellStyle name="Normal 79 2 2 2 4" xfId="3709" xr:uid="{00000000-0005-0000-0000-0000900E0000}"/>
    <cellStyle name="Normal 79 2 2 2 4 2" xfId="13782" xr:uid="{00000000-0005-0000-0000-0000EA350000}"/>
    <cellStyle name="Normal 79 2 2 2 4 2 3" xfId="28878" xr:uid="{00000000-0005-0000-0000-0000E4700000}"/>
    <cellStyle name="Normal 79 2 2 2 4 3" xfId="8762" xr:uid="{00000000-0005-0000-0000-00004E220000}"/>
    <cellStyle name="Normal 79 2 2 2 4 3 3" xfId="23861" xr:uid="{00000000-0005-0000-0000-00004B5D0000}"/>
    <cellStyle name="Normal 79 2 2 2 4 5" xfId="18848" xr:uid="{00000000-0005-0000-0000-0000B6490000}"/>
    <cellStyle name="Normal 79 2 2 2 5" xfId="5401" xr:uid="{00000000-0005-0000-0000-00002D150000}"/>
    <cellStyle name="Normal 79 2 2 2 5 2" xfId="15453" xr:uid="{00000000-0005-0000-0000-0000713C0000}"/>
    <cellStyle name="Normal 79 2 2 2 5 2 3" xfId="30549" xr:uid="{00000000-0005-0000-0000-00006B770000}"/>
    <cellStyle name="Normal 79 2 2 2 5 3" xfId="10433" xr:uid="{00000000-0005-0000-0000-0000D5280000}"/>
    <cellStyle name="Normal 79 2 2 2 5 3 3" xfId="25532" xr:uid="{00000000-0005-0000-0000-0000D2630000}"/>
    <cellStyle name="Normal 79 2 2 2 5 5" xfId="20519" xr:uid="{00000000-0005-0000-0000-00003D500000}"/>
    <cellStyle name="Normal 79 2 2 2 6" xfId="12111" xr:uid="{00000000-0005-0000-0000-0000632F0000}"/>
    <cellStyle name="Normal 79 2 2 2 6 3" xfId="27207" xr:uid="{00000000-0005-0000-0000-00005D6A0000}"/>
    <cellStyle name="Normal 79 2 2 2 7" xfId="7090" xr:uid="{00000000-0005-0000-0000-0000C61B0000}"/>
    <cellStyle name="Normal 79 2 2 2 7 3" xfId="22190" xr:uid="{00000000-0005-0000-0000-0000C4560000}"/>
    <cellStyle name="Normal 79 2 2 2 9" xfId="17177" xr:uid="{00000000-0005-0000-0000-00002F430000}"/>
    <cellStyle name="Normal 79 2 2 3" xfId="2228" xr:uid="{00000000-0005-0000-0000-0000C6080000}"/>
    <cellStyle name="Normal 79 2 2 3 2" xfId="3067" xr:uid="{00000000-0005-0000-0000-00000D0C0000}"/>
    <cellStyle name="Normal 79 2 2 3 2 2" xfId="4756" xr:uid="{00000000-0005-0000-0000-0000A7120000}"/>
    <cellStyle name="Normal 79 2 2 3 2 2 2" xfId="14828" xr:uid="{00000000-0005-0000-0000-0000003A0000}"/>
    <cellStyle name="Normal 79 2 2 3 2 2 2 3" xfId="29924" xr:uid="{00000000-0005-0000-0000-0000FA740000}"/>
    <cellStyle name="Normal 79 2 2 3 2 2 3" xfId="9808" xr:uid="{00000000-0005-0000-0000-000064260000}"/>
    <cellStyle name="Normal 79 2 2 3 2 2 3 3" xfId="24907" xr:uid="{00000000-0005-0000-0000-000061610000}"/>
    <cellStyle name="Normal 79 2 2 3 2 2 5" xfId="19894" xr:uid="{00000000-0005-0000-0000-0000CC4D0000}"/>
    <cellStyle name="Normal 79 2 2 3 2 3" xfId="6447" xr:uid="{00000000-0005-0000-0000-000043190000}"/>
    <cellStyle name="Normal 79 2 2 3 2 3 2" xfId="16499" xr:uid="{00000000-0005-0000-0000-000087400000}"/>
    <cellStyle name="Normal 79 2 2 3 2 3 3" xfId="11479" xr:uid="{00000000-0005-0000-0000-0000EB2C0000}"/>
    <cellStyle name="Normal 79 2 2 3 2 3 3 3" xfId="26578" xr:uid="{00000000-0005-0000-0000-0000E8670000}"/>
    <cellStyle name="Normal 79 2 2 3 2 3 5" xfId="21565" xr:uid="{00000000-0005-0000-0000-000053540000}"/>
    <cellStyle name="Normal 79 2 2 3 2 4" xfId="13157" xr:uid="{00000000-0005-0000-0000-000079330000}"/>
    <cellStyle name="Normal 79 2 2 3 2 4 3" xfId="28253" xr:uid="{00000000-0005-0000-0000-0000736E0000}"/>
    <cellStyle name="Normal 79 2 2 3 2 5" xfId="8136" xr:uid="{00000000-0005-0000-0000-0000DC1F0000}"/>
    <cellStyle name="Normal 79 2 2 3 2 5 3" xfId="23236" xr:uid="{00000000-0005-0000-0000-0000DA5A0000}"/>
    <cellStyle name="Normal 79 2 2 3 2 7" xfId="18223" xr:uid="{00000000-0005-0000-0000-000045470000}"/>
    <cellStyle name="Normal 79 2 2 3 3" xfId="3919" xr:uid="{00000000-0005-0000-0000-0000620F0000}"/>
    <cellStyle name="Normal 79 2 2 3 3 2" xfId="13992" xr:uid="{00000000-0005-0000-0000-0000BC360000}"/>
    <cellStyle name="Normal 79 2 2 3 3 2 3" xfId="29088" xr:uid="{00000000-0005-0000-0000-0000B6710000}"/>
    <cellStyle name="Normal 79 2 2 3 3 3" xfId="8972" xr:uid="{00000000-0005-0000-0000-000020230000}"/>
    <cellStyle name="Normal 79 2 2 3 3 3 3" xfId="24071" xr:uid="{00000000-0005-0000-0000-00001D5E0000}"/>
    <cellStyle name="Normal 79 2 2 3 3 5" xfId="19058" xr:uid="{00000000-0005-0000-0000-0000884A0000}"/>
    <cellStyle name="Normal 79 2 2 3 4" xfId="5611" xr:uid="{00000000-0005-0000-0000-0000FF150000}"/>
    <cellStyle name="Normal 79 2 2 3 4 2" xfId="15663" xr:uid="{00000000-0005-0000-0000-0000433D0000}"/>
    <cellStyle name="Normal 79 2 2 3 4 2 3" xfId="30759" xr:uid="{00000000-0005-0000-0000-00003D780000}"/>
    <cellStyle name="Normal 79 2 2 3 4 3" xfId="10643" xr:uid="{00000000-0005-0000-0000-0000A7290000}"/>
    <cellStyle name="Normal 79 2 2 3 4 3 3" xfId="25742" xr:uid="{00000000-0005-0000-0000-0000A4640000}"/>
    <cellStyle name="Normal 79 2 2 3 4 5" xfId="20729" xr:uid="{00000000-0005-0000-0000-00000F510000}"/>
    <cellStyle name="Normal 79 2 2 3 5" xfId="12321" xr:uid="{00000000-0005-0000-0000-000035300000}"/>
    <cellStyle name="Normal 79 2 2 3 5 3" xfId="27417" xr:uid="{00000000-0005-0000-0000-00002F6B0000}"/>
    <cellStyle name="Normal 79 2 2 3 6" xfId="7300" xr:uid="{00000000-0005-0000-0000-0000981C0000}"/>
    <cellStyle name="Normal 79 2 2 3 6 3" xfId="22400" xr:uid="{00000000-0005-0000-0000-000096570000}"/>
    <cellStyle name="Normal 79 2 2 3 8" xfId="17387" xr:uid="{00000000-0005-0000-0000-000001440000}"/>
    <cellStyle name="Normal 79 2 2 4" xfId="2649" xr:uid="{00000000-0005-0000-0000-00006B0A0000}"/>
    <cellStyle name="Normal 79 2 2 4 2" xfId="4338" xr:uid="{00000000-0005-0000-0000-000005110000}"/>
    <cellStyle name="Normal 79 2 2 4 2 2" xfId="14410" xr:uid="{00000000-0005-0000-0000-00005E380000}"/>
    <cellStyle name="Normal 79 2 2 4 2 2 3" xfId="29506" xr:uid="{00000000-0005-0000-0000-000058730000}"/>
    <cellStyle name="Normal 79 2 2 4 2 3" xfId="9390" xr:uid="{00000000-0005-0000-0000-0000C2240000}"/>
    <cellStyle name="Normal 79 2 2 4 2 3 3" xfId="24489" xr:uid="{00000000-0005-0000-0000-0000BF5F0000}"/>
    <cellStyle name="Normal 79 2 2 4 2 5" xfId="19476" xr:uid="{00000000-0005-0000-0000-00002A4C0000}"/>
    <cellStyle name="Normal 79 2 2 4 3" xfId="6029" xr:uid="{00000000-0005-0000-0000-0000A1170000}"/>
    <cellStyle name="Normal 79 2 2 4 3 2" xfId="16081" xr:uid="{00000000-0005-0000-0000-0000E53E0000}"/>
    <cellStyle name="Normal 79 2 2 4 3 3" xfId="11061" xr:uid="{00000000-0005-0000-0000-0000492B0000}"/>
    <cellStyle name="Normal 79 2 2 4 3 3 3" xfId="26160" xr:uid="{00000000-0005-0000-0000-000046660000}"/>
    <cellStyle name="Normal 79 2 2 4 3 5" xfId="21147" xr:uid="{00000000-0005-0000-0000-0000B1520000}"/>
    <cellStyle name="Normal 79 2 2 4 4" xfId="12739" xr:uid="{00000000-0005-0000-0000-0000D7310000}"/>
    <cellStyle name="Normal 79 2 2 4 4 3" xfId="27835" xr:uid="{00000000-0005-0000-0000-0000D16C0000}"/>
    <cellStyle name="Normal 79 2 2 4 5" xfId="7718" xr:uid="{00000000-0005-0000-0000-00003A1E0000}"/>
    <cellStyle name="Normal 79 2 2 4 5 3" xfId="22818" xr:uid="{00000000-0005-0000-0000-000038590000}"/>
    <cellStyle name="Normal 79 2 2 4 7" xfId="17805" xr:uid="{00000000-0005-0000-0000-0000A3450000}"/>
    <cellStyle name="Normal 79 2 2 5" xfId="3501" xr:uid="{00000000-0005-0000-0000-0000C00D0000}"/>
    <cellStyle name="Normal 79 2 2 5 2" xfId="13574" xr:uid="{00000000-0005-0000-0000-00001A350000}"/>
    <cellStyle name="Normal 79 2 2 5 2 3" xfId="28670" xr:uid="{00000000-0005-0000-0000-000014700000}"/>
    <cellStyle name="Normal 79 2 2 5 3" xfId="8554" xr:uid="{00000000-0005-0000-0000-00007E210000}"/>
    <cellStyle name="Normal 79 2 2 5 3 3" xfId="23653" xr:uid="{00000000-0005-0000-0000-00007B5C0000}"/>
    <cellStyle name="Normal 79 2 2 5 5" xfId="18640" xr:uid="{00000000-0005-0000-0000-0000E6480000}"/>
    <cellStyle name="Normal 79 2 2 6" xfId="5193" xr:uid="{00000000-0005-0000-0000-00005D140000}"/>
    <cellStyle name="Normal 79 2 2 6 2" xfId="15245" xr:uid="{00000000-0005-0000-0000-0000A13B0000}"/>
    <cellStyle name="Normal 79 2 2 6 2 3" xfId="30341" xr:uid="{00000000-0005-0000-0000-00009B760000}"/>
    <cellStyle name="Normal 79 2 2 6 3" xfId="10225" xr:uid="{00000000-0005-0000-0000-000005280000}"/>
    <cellStyle name="Normal 79 2 2 6 3 3" xfId="25324" xr:uid="{00000000-0005-0000-0000-000002630000}"/>
    <cellStyle name="Normal 79 2 2 6 5" xfId="20311" xr:uid="{00000000-0005-0000-0000-00006D4F0000}"/>
    <cellStyle name="Normal 79 2 2 7" xfId="11903" xr:uid="{00000000-0005-0000-0000-0000932E0000}"/>
    <cellStyle name="Normal 79 2 2 7 3" xfId="26999" xr:uid="{00000000-0005-0000-0000-00008D690000}"/>
    <cellStyle name="Normal 79 2 2 8" xfId="6882" xr:uid="{00000000-0005-0000-0000-0000F61A0000}"/>
    <cellStyle name="Normal 79 2 2 8 3" xfId="21982" xr:uid="{00000000-0005-0000-0000-0000F4550000}"/>
    <cellStyle name="Normal 79 2 3" xfId="1911" xr:uid="{00000000-0005-0000-0000-000089070000}"/>
    <cellStyle name="Normal 79 2 3 2" xfId="2332" xr:uid="{00000000-0005-0000-0000-00002E090000}"/>
    <cellStyle name="Normal 79 2 3 2 2" xfId="3171" xr:uid="{00000000-0005-0000-0000-0000750C0000}"/>
    <cellStyle name="Normal 79 2 3 2 2 2" xfId="4860" xr:uid="{00000000-0005-0000-0000-00000F130000}"/>
    <cellStyle name="Normal 79 2 3 2 2 2 2" xfId="14932" xr:uid="{00000000-0005-0000-0000-0000683A0000}"/>
    <cellStyle name="Normal 79 2 3 2 2 2 2 3" xfId="30028" xr:uid="{00000000-0005-0000-0000-000062750000}"/>
    <cellStyle name="Normal 79 2 3 2 2 2 3" xfId="9912" xr:uid="{00000000-0005-0000-0000-0000CC260000}"/>
    <cellStyle name="Normal 79 2 3 2 2 2 3 3" xfId="25011" xr:uid="{00000000-0005-0000-0000-0000C9610000}"/>
    <cellStyle name="Normal 79 2 3 2 2 2 5" xfId="19998" xr:uid="{00000000-0005-0000-0000-0000344E0000}"/>
    <cellStyle name="Normal 79 2 3 2 2 3" xfId="6551" xr:uid="{00000000-0005-0000-0000-0000AB190000}"/>
    <cellStyle name="Normal 79 2 3 2 2 3 2" xfId="16603" xr:uid="{00000000-0005-0000-0000-0000EF400000}"/>
    <cellStyle name="Normal 79 2 3 2 2 3 3" xfId="11583" xr:uid="{00000000-0005-0000-0000-0000532D0000}"/>
    <cellStyle name="Normal 79 2 3 2 2 3 3 3" xfId="26682" xr:uid="{00000000-0005-0000-0000-000050680000}"/>
    <cellStyle name="Normal 79 2 3 2 2 3 5" xfId="21669" xr:uid="{00000000-0005-0000-0000-0000BB540000}"/>
    <cellStyle name="Normal 79 2 3 2 2 4" xfId="13261" xr:uid="{00000000-0005-0000-0000-0000E1330000}"/>
    <cellStyle name="Normal 79 2 3 2 2 4 3" xfId="28357" xr:uid="{00000000-0005-0000-0000-0000DB6E0000}"/>
    <cellStyle name="Normal 79 2 3 2 2 5" xfId="8240" xr:uid="{00000000-0005-0000-0000-000044200000}"/>
    <cellStyle name="Normal 79 2 3 2 2 5 3" xfId="23340" xr:uid="{00000000-0005-0000-0000-0000425B0000}"/>
    <cellStyle name="Normal 79 2 3 2 2 7" xfId="18327" xr:uid="{00000000-0005-0000-0000-0000AD470000}"/>
    <cellStyle name="Normal 79 2 3 2 3" xfId="4023" xr:uid="{00000000-0005-0000-0000-0000CA0F0000}"/>
    <cellStyle name="Normal 79 2 3 2 3 2" xfId="14096" xr:uid="{00000000-0005-0000-0000-000024370000}"/>
    <cellStyle name="Normal 79 2 3 2 3 2 3" xfId="29192" xr:uid="{00000000-0005-0000-0000-00001E720000}"/>
    <cellStyle name="Normal 79 2 3 2 3 3" xfId="9076" xr:uid="{00000000-0005-0000-0000-000088230000}"/>
    <cellStyle name="Normal 79 2 3 2 3 3 3" xfId="24175" xr:uid="{00000000-0005-0000-0000-0000855E0000}"/>
    <cellStyle name="Normal 79 2 3 2 3 5" xfId="19162" xr:uid="{00000000-0005-0000-0000-0000F04A0000}"/>
    <cellStyle name="Normal 79 2 3 2 4" xfId="5715" xr:uid="{00000000-0005-0000-0000-000067160000}"/>
    <cellStyle name="Normal 79 2 3 2 4 2" xfId="15767" xr:uid="{00000000-0005-0000-0000-0000AB3D0000}"/>
    <cellStyle name="Normal 79 2 3 2 4 2 3" xfId="30863" xr:uid="{00000000-0005-0000-0000-0000A5780000}"/>
    <cellStyle name="Normal 79 2 3 2 4 3" xfId="10747" xr:uid="{00000000-0005-0000-0000-00000F2A0000}"/>
    <cellStyle name="Normal 79 2 3 2 4 3 3" xfId="25846" xr:uid="{00000000-0005-0000-0000-00000C650000}"/>
    <cellStyle name="Normal 79 2 3 2 4 5" xfId="20833" xr:uid="{00000000-0005-0000-0000-000077510000}"/>
    <cellStyle name="Normal 79 2 3 2 5" xfId="12425" xr:uid="{00000000-0005-0000-0000-00009D300000}"/>
    <cellStyle name="Normal 79 2 3 2 5 3" xfId="27521" xr:uid="{00000000-0005-0000-0000-0000976B0000}"/>
    <cellStyle name="Normal 79 2 3 2 6" xfId="7404" xr:uid="{00000000-0005-0000-0000-0000001D0000}"/>
    <cellStyle name="Normal 79 2 3 2 6 3" xfId="22504" xr:uid="{00000000-0005-0000-0000-0000FE570000}"/>
    <cellStyle name="Normal 79 2 3 2 8" xfId="17491" xr:uid="{00000000-0005-0000-0000-000069440000}"/>
    <cellStyle name="Normal 79 2 3 3" xfId="2753" xr:uid="{00000000-0005-0000-0000-0000D30A0000}"/>
    <cellStyle name="Normal 79 2 3 3 2" xfId="4442" xr:uid="{00000000-0005-0000-0000-00006D110000}"/>
    <cellStyle name="Normal 79 2 3 3 2 2" xfId="14514" xr:uid="{00000000-0005-0000-0000-0000C6380000}"/>
    <cellStyle name="Normal 79 2 3 3 2 2 3" xfId="29610" xr:uid="{00000000-0005-0000-0000-0000C0730000}"/>
    <cellStyle name="Normal 79 2 3 3 2 3" xfId="9494" xr:uid="{00000000-0005-0000-0000-00002A250000}"/>
    <cellStyle name="Normal 79 2 3 3 2 3 3" xfId="24593" xr:uid="{00000000-0005-0000-0000-000027600000}"/>
    <cellStyle name="Normal 79 2 3 3 2 5" xfId="19580" xr:uid="{00000000-0005-0000-0000-0000924C0000}"/>
    <cellStyle name="Normal 79 2 3 3 3" xfId="6133" xr:uid="{00000000-0005-0000-0000-000009180000}"/>
    <cellStyle name="Normal 79 2 3 3 3 2" xfId="16185" xr:uid="{00000000-0005-0000-0000-00004D3F0000}"/>
    <cellStyle name="Normal 79 2 3 3 3 3" xfId="11165" xr:uid="{00000000-0005-0000-0000-0000B12B0000}"/>
    <cellStyle name="Normal 79 2 3 3 3 3 3" xfId="26264" xr:uid="{00000000-0005-0000-0000-0000AE660000}"/>
    <cellStyle name="Normal 79 2 3 3 3 5" xfId="21251" xr:uid="{00000000-0005-0000-0000-000019530000}"/>
    <cellStyle name="Normal 79 2 3 3 4" xfId="12843" xr:uid="{00000000-0005-0000-0000-00003F320000}"/>
    <cellStyle name="Normal 79 2 3 3 4 3" xfId="27939" xr:uid="{00000000-0005-0000-0000-0000396D0000}"/>
    <cellStyle name="Normal 79 2 3 3 5" xfId="7822" xr:uid="{00000000-0005-0000-0000-0000A21E0000}"/>
    <cellStyle name="Normal 79 2 3 3 5 3" xfId="22922" xr:uid="{00000000-0005-0000-0000-0000A0590000}"/>
    <cellStyle name="Normal 79 2 3 3 7" xfId="17909" xr:uid="{00000000-0005-0000-0000-00000B460000}"/>
    <cellStyle name="Normal 79 2 3 4" xfId="3605" xr:uid="{00000000-0005-0000-0000-0000280E0000}"/>
    <cellStyle name="Normal 79 2 3 4 2" xfId="13678" xr:uid="{00000000-0005-0000-0000-000082350000}"/>
    <cellStyle name="Normal 79 2 3 4 2 3" xfId="28774" xr:uid="{00000000-0005-0000-0000-00007C700000}"/>
    <cellStyle name="Normal 79 2 3 4 3" xfId="8658" xr:uid="{00000000-0005-0000-0000-0000E6210000}"/>
    <cellStyle name="Normal 79 2 3 4 3 3" xfId="23757" xr:uid="{00000000-0005-0000-0000-0000E35C0000}"/>
    <cellStyle name="Normal 79 2 3 4 5" xfId="18744" xr:uid="{00000000-0005-0000-0000-00004E490000}"/>
    <cellStyle name="Normal 79 2 3 5" xfId="5297" xr:uid="{00000000-0005-0000-0000-0000C5140000}"/>
    <cellStyle name="Normal 79 2 3 5 2" xfId="15349" xr:uid="{00000000-0005-0000-0000-0000093C0000}"/>
    <cellStyle name="Normal 79 2 3 5 2 3" xfId="30445" xr:uid="{00000000-0005-0000-0000-000003770000}"/>
    <cellStyle name="Normal 79 2 3 5 3" xfId="10329" xr:uid="{00000000-0005-0000-0000-00006D280000}"/>
    <cellStyle name="Normal 79 2 3 5 3 3" xfId="25428" xr:uid="{00000000-0005-0000-0000-00006A630000}"/>
    <cellStyle name="Normal 79 2 3 5 5" xfId="20415" xr:uid="{00000000-0005-0000-0000-0000D54F0000}"/>
    <cellStyle name="Normal 79 2 3 6" xfId="12007" xr:uid="{00000000-0005-0000-0000-0000FB2E0000}"/>
    <cellStyle name="Normal 79 2 3 6 3" xfId="27103" xr:uid="{00000000-0005-0000-0000-0000F5690000}"/>
    <cellStyle name="Normal 79 2 3 7" xfId="6986" xr:uid="{00000000-0005-0000-0000-00005E1B0000}"/>
    <cellStyle name="Normal 79 2 3 7 3" xfId="22086" xr:uid="{00000000-0005-0000-0000-00005C560000}"/>
    <cellStyle name="Normal 79 2 3 9" xfId="17073" xr:uid="{00000000-0005-0000-0000-0000C7420000}"/>
    <cellStyle name="Normal 79 2 4" xfId="2124" xr:uid="{00000000-0005-0000-0000-00005E080000}"/>
    <cellStyle name="Normal 79 2 4 2" xfId="2963" xr:uid="{00000000-0005-0000-0000-0000A50B0000}"/>
    <cellStyle name="Normal 79 2 4 2 2" xfId="4652" xr:uid="{00000000-0005-0000-0000-00003F120000}"/>
    <cellStyle name="Normal 79 2 4 2 2 2" xfId="14724" xr:uid="{00000000-0005-0000-0000-000098390000}"/>
    <cellStyle name="Normal 79 2 4 2 2 2 3" xfId="29820" xr:uid="{00000000-0005-0000-0000-000092740000}"/>
    <cellStyle name="Normal 79 2 4 2 2 3" xfId="9704" xr:uid="{00000000-0005-0000-0000-0000FC250000}"/>
    <cellStyle name="Normal 79 2 4 2 2 3 3" xfId="24803" xr:uid="{00000000-0005-0000-0000-0000F9600000}"/>
    <cellStyle name="Normal 79 2 4 2 2 5" xfId="19790" xr:uid="{00000000-0005-0000-0000-0000644D0000}"/>
    <cellStyle name="Normal 79 2 4 2 3" xfId="6343" xr:uid="{00000000-0005-0000-0000-0000DB180000}"/>
    <cellStyle name="Normal 79 2 4 2 3 2" xfId="16395" xr:uid="{00000000-0005-0000-0000-00001F400000}"/>
    <cellStyle name="Normal 79 2 4 2 3 3" xfId="11375" xr:uid="{00000000-0005-0000-0000-0000832C0000}"/>
    <cellStyle name="Normal 79 2 4 2 3 3 3" xfId="26474" xr:uid="{00000000-0005-0000-0000-000080670000}"/>
    <cellStyle name="Normal 79 2 4 2 3 5" xfId="21461" xr:uid="{00000000-0005-0000-0000-0000EB530000}"/>
    <cellStyle name="Normal 79 2 4 2 4" xfId="13053" xr:uid="{00000000-0005-0000-0000-000011330000}"/>
    <cellStyle name="Normal 79 2 4 2 4 3" xfId="28149" xr:uid="{00000000-0005-0000-0000-00000B6E0000}"/>
    <cellStyle name="Normal 79 2 4 2 5" xfId="8032" xr:uid="{00000000-0005-0000-0000-0000741F0000}"/>
    <cellStyle name="Normal 79 2 4 2 5 3" xfId="23132" xr:uid="{00000000-0005-0000-0000-0000725A0000}"/>
    <cellStyle name="Normal 79 2 4 2 7" xfId="18119" xr:uid="{00000000-0005-0000-0000-0000DD460000}"/>
    <cellStyle name="Normal 79 2 4 3" xfId="3815" xr:uid="{00000000-0005-0000-0000-0000FA0E0000}"/>
    <cellStyle name="Normal 79 2 4 3 2" xfId="13888" xr:uid="{00000000-0005-0000-0000-000054360000}"/>
    <cellStyle name="Normal 79 2 4 3 2 3" xfId="28984" xr:uid="{00000000-0005-0000-0000-00004E710000}"/>
    <cellStyle name="Normal 79 2 4 3 3" xfId="8868" xr:uid="{00000000-0005-0000-0000-0000B8220000}"/>
    <cellStyle name="Normal 79 2 4 3 3 3" xfId="23967" xr:uid="{00000000-0005-0000-0000-0000B55D0000}"/>
    <cellStyle name="Normal 79 2 4 3 5" xfId="18954" xr:uid="{00000000-0005-0000-0000-0000204A0000}"/>
    <cellStyle name="Normal 79 2 4 4" xfId="5507" xr:uid="{00000000-0005-0000-0000-000097150000}"/>
    <cellStyle name="Normal 79 2 4 4 2" xfId="15559" xr:uid="{00000000-0005-0000-0000-0000DB3C0000}"/>
    <cellStyle name="Normal 79 2 4 4 2 3" xfId="30655" xr:uid="{00000000-0005-0000-0000-0000D5770000}"/>
    <cellStyle name="Normal 79 2 4 4 3" xfId="10539" xr:uid="{00000000-0005-0000-0000-00003F290000}"/>
    <cellStyle name="Normal 79 2 4 4 3 3" xfId="25638" xr:uid="{00000000-0005-0000-0000-00003C640000}"/>
    <cellStyle name="Normal 79 2 4 4 5" xfId="20625" xr:uid="{00000000-0005-0000-0000-0000A7500000}"/>
    <cellStyle name="Normal 79 2 4 5" xfId="12217" xr:uid="{00000000-0005-0000-0000-0000CD2F0000}"/>
    <cellStyle name="Normal 79 2 4 5 3" xfId="27313" xr:uid="{00000000-0005-0000-0000-0000C76A0000}"/>
    <cellStyle name="Normal 79 2 4 6" xfId="7196" xr:uid="{00000000-0005-0000-0000-0000301C0000}"/>
    <cellStyle name="Normal 79 2 4 6 3" xfId="22296" xr:uid="{00000000-0005-0000-0000-00002E570000}"/>
    <cellStyle name="Normal 79 2 4 8" xfId="17283" xr:uid="{00000000-0005-0000-0000-000099430000}"/>
    <cellStyle name="Normal 79 2 5" xfId="2545" xr:uid="{00000000-0005-0000-0000-0000030A0000}"/>
    <cellStyle name="Normal 79 2 5 2" xfId="4234" xr:uid="{00000000-0005-0000-0000-00009D100000}"/>
    <cellStyle name="Normal 79 2 5 2 2" xfId="14306" xr:uid="{00000000-0005-0000-0000-0000F6370000}"/>
    <cellStyle name="Normal 79 2 5 2 2 3" xfId="29402" xr:uid="{00000000-0005-0000-0000-0000F0720000}"/>
    <cellStyle name="Normal 79 2 5 2 3" xfId="9286" xr:uid="{00000000-0005-0000-0000-00005A240000}"/>
    <cellStyle name="Normal 79 2 5 2 3 3" xfId="24385" xr:uid="{00000000-0005-0000-0000-0000575F0000}"/>
    <cellStyle name="Normal 79 2 5 2 5" xfId="19372" xr:uid="{00000000-0005-0000-0000-0000C24B0000}"/>
    <cellStyle name="Normal 79 2 5 3" xfId="5925" xr:uid="{00000000-0005-0000-0000-000039170000}"/>
    <cellStyle name="Normal 79 2 5 3 2" xfId="15977" xr:uid="{00000000-0005-0000-0000-00007D3E0000}"/>
    <cellStyle name="Normal 79 2 5 3 3" xfId="10957" xr:uid="{00000000-0005-0000-0000-0000E12A0000}"/>
    <cellStyle name="Normal 79 2 5 3 3 3" xfId="26056" xr:uid="{00000000-0005-0000-0000-0000DE650000}"/>
    <cellStyle name="Normal 79 2 5 3 5" xfId="21043" xr:uid="{00000000-0005-0000-0000-000049520000}"/>
    <cellStyle name="Normal 79 2 5 4" xfId="12635" xr:uid="{00000000-0005-0000-0000-00006F310000}"/>
    <cellStyle name="Normal 79 2 5 4 3" xfId="27731" xr:uid="{00000000-0005-0000-0000-0000696C0000}"/>
    <cellStyle name="Normal 79 2 5 5" xfId="7614" xr:uid="{00000000-0005-0000-0000-0000D21D0000}"/>
    <cellStyle name="Normal 79 2 5 5 3" xfId="22714" xr:uid="{00000000-0005-0000-0000-0000D0580000}"/>
    <cellStyle name="Normal 79 2 5 7" xfId="17701" xr:uid="{00000000-0005-0000-0000-00003B450000}"/>
    <cellStyle name="Normal 79 2 6" xfId="3397" xr:uid="{00000000-0005-0000-0000-0000580D0000}"/>
    <cellStyle name="Normal 79 2 6 2" xfId="13470" xr:uid="{00000000-0005-0000-0000-0000B2340000}"/>
    <cellStyle name="Normal 79 2 6 2 3" xfId="28566" xr:uid="{00000000-0005-0000-0000-0000AC6F0000}"/>
    <cellStyle name="Normal 79 2 6 3" xfId="8450" xr:uid="{00000000-0005-0000-0000-000016210000}"/>
    <cellStyle name="Normal 79 2 6 3 3" xfId="23549" xr:uid="{00000000-0005-0000-0000-0000135C0000}"/>
    <cellStyle name="Normal 79 2 6 5" xfId="18536" xr:uid="{00000000-0005-0000-0000-00007E480000}"/>
    <cellStyle name="Normal 79 2 7" xfId="5089" xr:uid="{00000000-0005-0000-0000-0000F5130000}"/>
    <cellStyle name="Normal 79 2 7 2" xfId="15141" xr:uid="{00000000-0005-0000-0000-0000393B0000}"/>
    <cellStyle name="Normal 79 2 7 2 3" xfId="30237" xr:uid="{00000000-0005-0000-0000-000033760000}"/>
    <cellStyle name="Normal 79 2 7 3" xfId="10121" xr:uid="{00000000-0005-0000-0000-00009D270000}"/>
    <cellStyle name="Normal 79 2 7 3 3" xfId="25220" xr:uid="{00000000-0005-0000-0000-00009A620000}"/>
    <cellStyle name="Normal 79 2 7 5" xfId="20207" xr:uid="{00000000-0005-0000-0000-0000054F0000}"/>
    <cellStyle name="Normal 79 2 8" xfId="11799" xr:uid="{00000000-0005-0000-0000-00002B2E0000}"/>
    <cellStyle name="Normal 79 2 8 3" xfId="26895" xr:uid="{00000000-0005-0000-0000-000025690000}"/>
    <cellStyle name="Normal 79 2 9" xfId="6778" xr:uid="{00000000-0005-0000-0000-00008E1A0000}"/>
    <cellStyle name="Normal 79 2 9 3" xfId="21878" xr:uid="{00000000-0005-0000-0000-00008C550000}"/>
    <cellStyle name="Normal 79 3" xfId="1744" xr:uid="{00000000-0005-0000-0000-0000E2060000}"/>
    <cellStyle name="Normal 79 3 10" xfId="16917" xr:uid="{00000000-0005-0000-0000-00002B420000}"/>
    <cellStyle name="Normal 79 3 2" xfId="1963" xr:uid="{00000000-0005-0000-0000-0000BD070000}"/>
    <cellStyle name="Normal 79 3 2 2" xfId="2384" xr:uid="{00000000-0005-0000-0000-000062090000}"/>
    <cellStyle name="Normal 79 3 2 2 2" xfId="3223" xr:uid="{00000000-0005-0000-0000-0000A90C0000}"/>
    <cellStyle name="Normal 79 3 2 2 2 2" xfId="4912" xr:uid="{00000000-0005-0000-0000-000043130000}"/>
    <cellStyle name="Normal 79 3 2 2 2 2 2" xfId="14984" xr:uid="{00000000-0005-0000-0000-00009C3A0000}"/>
    <cellStyle name="Normal 79 3 2 2 2 2 2 3" xfId="30080" xr:uid="{00000000-0005-0000-0000-000096750000}"/>
    <cellStyle name="Normal 79 3 2 2 2 2 3" xfId="9964" xr:uid="{00000000-0005-0000-0000-000000270000}"/>
    <cellStyle name="Normal 79 3 2 2 2 2 3 3" xfId="25063" xr:uid="{00000000-0005-0000-0000-0000FD610000}"/>
    <cellStyle name="Normal 79 3 2 2 2 2 5" xfId="20050" xr:uid="{00000000-0005-0000-0000-0000684E0000}"/>
    <cellStyle name="Normal 79 3 2 2 2 3" xfId="6603" xr:uid="{00000000-0005-0000-0000-0000DF190000}"/>
    <cellStyle name="Normal 79 3 2 2 2 3 2" xfId="16655" xr:uid="{00000000-0005-0000-0000-000023410000}"/>
    <cellStyle name="Normal 79 3 2 2 2 3 3" xfId="11635" xr:uid="{00000000-0005-0000-0000-0000872D0000}"/>
    <cellStyle name="Normal 79 3 2 2 2 3 3 3" xfId="26734" xr:uid="{00000000-0005-0000-0000-000084680000}"/>
    <cellStyle name="Normal 79 3 2 2 2 3 5" xfId="21721" xr:uid="{00000000-0005-0000-0000-0000EF540000}"/>
    <cellStyle name="Normal 79 3 2 2 2 4" xfId="13313" xr:uid="{00000000-0005-0000-0000-000015340000}"/>
    <cellStyle name="Normal 79 3 2 2 2 4 3" xfId="28409" xr:uid="{00000000-0005-0000-0000-00000F6F0000}"/>
    <cellStyle name="Normal 79 3 2 2 2 5" xfId="8292" xr:uid="{00000000-0005-0000-0000-000078200000}"/>
    <cellStyle name="Normal 79 3 2 2 2 5 3" xfId="23392" xr:uid="{00000000-0005-0000-0000-0000765B0000}"/>
    <cellStyle name="Normal 79 3 2 2 2 7" xfId="18379" xr:uid="{00000000-0005-0000-0000-0000E1470000}"/>
    <cellStyle name="Normal 79 3 2 2 3" xfId="4075" xr:uid="{00000000-0005-0000-0000-0000FE0F0000}"/>
    <cellStyle name="Normal 79 3 2 2 3 2" xfId="14148" xr:uid="{00000000-0005-0000-0000-000058370000}"/>
    <cellStyle name="Normal 79 3 2 2 3 2 3" xfId="29244" xr:uid="{00000000-0005-0000-0000-000052720000}"/>
    <cellStyle name="Normal 79 3 2 2 3 3" xfId="9128" xr:uid="{00000000-0005-0000-0000-0000BC230000}"/>
    <cellStyle name="Normal 79 3 2 2 3 3 3" xfId="24227" xr:uid="{00000000-0005-0000-0000-0000B95E0000}"/>
    <cellStyle name="Normal 79 3 2 2 3 5" xfId="19214" xr:uid="{00000000-0005-0000-0000-0000244B0000}"/>
    <cellStyle name="Normal 79 3 2 2 4" xfId="5767" xr:uid="{00000000-0005-0000-0000-00009B160000}"/>
    <cellStyle name="Normal 79 3 2 2 4 2" xfId="15819" xr:uid="{00000000-0005-0000-0000-0000DF3D0000}"/>
    <cellStyle name="Normal 79 3 2 2 4 2 3" xfId="30915" xr:uid="{00000000-0005-0000-0000-0000D9780000}"/>
    <cellStyle name="Normal 79 3 2 2 4 3" xfId="10799" xr:uid="{00000000-0005-0000-0000-0000432A0000}"/>
    <cellStyle name="Normal 79 3 2 2 4 3 3" xfId="25898" xr:uid="{00000000-0005-0000-0000-000040650000}"/>
    <cellStyle name="Normal 79 3 2 2 4 5" xfId="20885" xr:uid="{00000000-0005-0000-0000-0000AB510000}"/>
    <cellStyle name="Normal 79 3 2 2 5" xfId="12477" xr:uid="{00000000-0005-0000-0000-0000D1300000}"/>
    <cellStyle name="Normal 79 3 2 2 5 3" xfId="27573" xr:uid="{00000000-0005-0000-0000-0000CB6B0000}"/>
    <cellStyle name="Normal 79 3 2 2 6" xfId="7456" xr:uid="{00000000-0005-0000-0000-0000341D0000}"/>
    <cellStyle name="Normal 79 3 2 2 6 3" xfId="22556" xr:uid="{00000000-0005-0000-0000-000032580000}"/>
    <cellStyle name="Normal 79 3 2 2 8" xfId="17543" xr:uid="{00000000-0005-0000-0000-00009D440000}"/>
    <cellStyle name="Normal 79 3 2 3" xfId="2805" xr:uid="{00000000-0005-0000-0000-0000070B0000}"/>
    <cellStyle name="Normal 79 3 2 3 2" xfId="4494" xr:uid="{00000000-0005-0000-0000-0000A1110000}"/>
    <cellStyle name="Normal 79 3 2 3 2 2" xfId="14566" xr:uid="{00000000-0005-0000-0000-0000FA380000}"/>
    <cellStyle name="Normal 79 3 2 3 2 2 3" xfId="29662" xr:uid="{00000000-0005-0000-0000-0000F4730000}"/>
    <cellStyle name="Normal 79 3 2 3 2 3" xfId="9546" xr:uid="{00000000-0005-0000-0000-00005E250000}"/>
    <cellStyle name="Normal 79 3 2 3 2 3 3" xfId="24645" xr:uid="{00000000-0005-0000-0000-00005B600000}"/>
    <cellStyle name="Normal 79 3 2 3 2 5" xfId="19632" xr:uid="{00000000-0005-0000-0000-0000C64C0000}"/>
    <cellStyle name="Normal 79 3 2 3 3" xfId="6185" xr:uid="{00000000-0005-0000-0000-00003D180000}"/>
    <cellStyle name="Normal 79 3 2 3 3 2" xfId="16237" xr:uid="{00000000-0005-0000-0000-0000813F0000}"/>
    <cellStyle name="Normal 79 3 2 3 3 3" xfId="11217" xr:uid="{00000000-0005-0000-0000-0000E52B0000}"/>
    <cellStyle name="Normal 79 3 2 3 3 3 3" xfId="26316" xr:uid="{00000000-0005-0000-0000-0000E2660000}"/>
    <cellStyle name="Normal 79 3 2 3 3 5" xfId="21303" xr:uid="{00000000-0005-0000-0000-00004D530000}"/>
    <cellStyle name="Normal 79 3 2 3 4" xfId="12895" xr:uid="{00000000-0005-0000-0000-000073320000}"/>
    <cellStyle name="Normal 79 3 2 3 4 3" xfId="27991" xr:uid="{00000000-0005-0000-0000-00006D6D0000}"/>
    <cellStyle name="Normal 79 3 2 3 5" xfId="7874" xr:uid="{00000000-0005-0000-0000-0000D61E0000}"/>
    <cellStyle name="Normal 79 3 2 3 5 3" xfId="22974" xr:uid="{00000000-0005-0000-0000-0000D4590000}"/>
    <cellStyle name="Normal 79 3 2 3 7" xfId="17961" xr:uid="{00000000-0005-0000-0000-00003F460000}"/>
    <cellStyle name="Normal 79 3 2 4" xfId="3657" xr:uid="{00000000-0005-0000-0000-00005C0E0000}"/>
    <cellStyle name="Normal 79 3 2 4 2" xfId="13730" xr:uid="{00000000-0005-0000-0000-0000B6350000}"/>
    <cellStyle name="Normal 79 3 2 4 2 3" xfId="28826" xr:uid="{00000000-0005-0000-0000-0000B0700000}"/>
    <cellStyle name="Normal 79 3 2 4 3" xfId="8710" xr:uid="{00000000-0005-0000-0000-00001A220000}"/>
    <cellStyle name="Normal 79 3 2 4 3 3" xfId="23809" xr:uid="{00000000-0005-0000-0000-0000175D0000}"/>
    <cellStyle name="Normal 79 3 2 4 5" xfId="18796" xr:uid="{00000000-0005-0000-0000-000082490000}"/>
    <cellStyle name="Normal 79 3 2 5" xfId="5349" xr:uid="{00000000-0005-0000-0000-0000F9140000}"/>
    <cellStyle name="Normal 79 3 2 5 2" xfId="15401" xr:uid="{00000000-0005-0000-0000-00003D3C0000}"/>
    <cellStyle name="Normal 79 3 2 5 2 3" xfId="30497" xr:uid="{00000000-0005-0000-0000-000037770000}"/>
    <cellStyle name="Normal 79 3 2 5 3" xfId="10381" xr:uid="{00000000-0005-0000-0000-0000A1280000}"/>
    <cellStyle name="Normal 79 3 2 5 3 3" xfId="25480" xr:uid="{00000000-0005-0000-0000-00009E630000}"/>
    <cellStyle name="Normal 79 3 2 5 5" xfId="20467" xr:uid="{00000000-0005-0000-0000-000009500000}"/>
    <cellStyle name="Normal 79 3 2 6" xfId="12059" xr:uid="{00000000-0005-0000-0000-00002F2F0000}"/>
    <cellStyle name="Normal 79 3 2 6 3" xfId="27155" xr:uid="{00000000-0005-0000-0000-0000296A0000}"/>
    <cellStyle name="Normal 79 3 2 7" xfId="7038" xr:uid="{00000000-0005-0000-0000-0000921B0000}"/>
    <cellStyle name="Normal 79 3 2 7 3" xfId="22138" xr:uid="{00000000-0005-0000-0000-000090560000}"/>
    <cellStyle name="Normal 79 3 2 9" xfId="17125" xr:uid="{00000000-0005-0000-0000-0000FB420000}"/>
    <cellStyle name="Normal 79 3 3" xfId="2176" xr:uid="{00000000-0005-0000-0000-000092080000}"/>
    <cellStyle name="Normal 79 3 3 2" xfId="3015" xr:uid="{00000000-0005-0000-0000-0000D90B0000}"/>
    <cellStyle name="Normal 79 3 3 2 2" xfId="4704" xr:uid="{00000000-0005-0000-0000-000073120000}"/>
    <cellStyle name="Normal 79 3 3 2 2 2" xfId="14776" xr:uid="{00000000-0005-0000-0000-0000CC390000}"/>
    <cellStyle name="Normal 79 3 3 2 2 2 3" xfId="29872" xr:uid="{00000000-0005-0000-0000-0000C6740000}"/>
    <cellStyle name="Normal 79 3 3 2 2 3" xfId="9756" xr:uid="{00000000-0005-0000-0000-000030260000}"/>
    <cellStyle name="Normal 79 3 3 2 2 3 3" xfId="24855" xr:uid="{00000000-0005-0000-0000-00002D610000}"/>
    <cellStyle name="Normal 79 3 3 2 2 5" xfId="19842" xr:uid="{00000000-0005-0000-0000-0000984D0000}"/>
    <cellStyle name="Normal 79 3 3 2 3" xfId="6395" xr:uid="{00000000-0005-0000-0000-00000F190000}"/>
    <cellStyle name="Normal 79 3 3 2 3 2" xfId="16447" xr:uid="{00000000-0005-0000-0000-000053400000}"/>
    <cellStyle name="Normal 79 3 3 2 3 3" xfId="11427" xr:uid="{00000000-0005-0000-0000-0000B72C0000}"/>
    <cellStyle name="Normal 79 3 3 2 3 3 3" xfId="26526" xr:uid="{00000000-0005-0000-0000-0000B4670000}"/>
    <cellStyle name="Normal 79 3 3 2 3 5" xfId="21513" xr:uid="{00000000-0005-0000-0000-00001F540000}"/>
    <cellStyle name="Normal 79 3 3 2 4" xfId="13105" xr:uid="{00000000-0005-0000-0000-000045330000}"/>
    <cellStyle name="Normal 79 3 3 2 4 3" xfId="28201" xr:uid="{00000000-0005-0000-0000-00003F6E0000}"/>
    <cellStyle name="Normal 79 3 3 2 5" xfId="8084" xr:uid="{00000000-0005-0000-0000-0000A81F0000}"/>
    <cellStyle name="Normal 79 3 3 2 5 3" xfId="23184" xr:uid="{00000000-0005-0000-0000-0000A65A0000}"/>
    <cellStyle name="Normal 79 3 3 2 7" xfId="18171" xr:uid="{00000000-0005-0000-0000-000011470000}"/>
    <cellStyle name="Normal 79 3 3 3" xfId="3867" xr:uid="{00000000-0005-0000-0000-00002E0F0000}"/>
    <cellStyle name="Normal 79 3 3 3 2" xfId="13940" xr:uid="{00000000-0005-0000-0000-000088360000}"/>
    <cellStyle name="Normal 79 3 3 3 2 3" xfId="29036" xr:uid="{00000000-0005-0000-0000-000082710000}"/>
    <cellStyle name="Normal 79 3 3 3 3" xfId="8920" xr:uid="{00000000-0005-0000-0000-0000EC220000}"/>
    <cellStyle name="Normal 79 3 3 3 3 3" xfId="24019" xr:uid="{00000000-0005-0000-0000-0000E95D0000}"/>
    <cellStyle name="Normal 79 3 3 3 5" xfId="19006" xr:uid="{00000000-0005-0000-0000-0000544A0000}"/>
    <cellStyle name="Normal 79 3 3 4" xfId="5559" xr:uid="{00000000-0005-0000-0000-0000CB150000}"/>
    <cellStyle name="Normal 79 3 3 4 2" xfId="15611" xr:uid="{00000000-0005-0000-0000-00000F3D0000}"/>
    <cellStyle name="Normal 79 3 3 4 2 3" xfId="30707" xr:uid="{00000000-0005-0000-0000-000009780000}"/>
    <cellStyle name="Normal 79 3 3 4 3" xfId="10591" xr:uid="{00000000-0005-0000-0000-000073290000}"/>
    <cellStyle name="Normal 79 3 3 4 3 3" xfId="25690" xr:uid="{00000000-0005-0000-0000-000070640000}"/>
    <cellStyle name="Normal 79 3 3 4 5" xfId="20677" xr:uid="{00000000-0005-0000-0000-0000DB500000}"/>
    <cellStyle name="Normal 79 3 3 5" xfId="12269" xr:uid="{00000000-0005-0000-0000-000001300000}"/>
    <cellStyle name="Normal 79 3 3 5 3" xfId="27365" xr:uid="{00000000-0005-0000-0000-0000FB6A0000}"/>
    <cellStyle name="Normal 79 3 3 6" xfId="7248" xr:uid="{00000000-0005-0000-0000-0000641C0000}"/>
    <cellStyle name="Normal 79 3 3 6 3" xfId="22348" xr:uid="{00000000-0005-0000-0000-000062570000}"/>
    <cellStyle name="Normal 79 3 3 8" xfId="17335" xr:uid="{00000000-0005-0000-0000-0000CD430000}"/>
    <cellStyle name="Normal 79 3 4" xfId="2597" xr:uid="{00000000-0005-0000-0000-0000370A0000}"/>
    <cellStyle name="Normal 79 3 4 2" xfId="4286" xr:uid="{00000000-0005-0000-0000-0000D1100000}"/>
    <cellStyle name="Normal 79 3 4 2 2" xfId="14358" xr:uid="{00000000-0005-0000-0000-00002A380000}"/>
    <cellStyle name="Normal 79 3 4 2 2 3" xfId="29454" xr:uid="{00000000-0005-0000-0000-000024730000}"/>
    <cellStyle name="Normal 79 3 4 2 3" xfId="9338" xr:uid="{00000000-0005-0000-0000-00008E240000}"/>
    <cellStyle name="Normal 79 3 4 2 3 3" xfId="24437" xr:uid="{00000000-0005-0000-0000-00008B5F0000}"/>
    <cellStyle name="Normal 79 3 4 2 5" xfId="19424" xr:uid="{00000000-0005-0000-0000-0000F64B0000}"/>
    <cellStyle name="Normal 79 3 4 3" xfId="5977" xr:uid="{00000000-0005-0000-0000-00006D170000}"/>
    <cellStyle name="Normal 79 3 4 3 2" xfId="16029" xr:uid="{00000000-0005-0000-0000-0000B13E0000}"/>
    <cellStyle name="Normal 79 3 4 3 3" xfId="11009" xr:uid="{00000000-0005-0000-0000-0000152B0000}"/>
    <cellStyle name="Normal 79 3 4 3 3 3" xfId="26108" xr:uid="{00000000-0005-0000-0000-000012660000}"/>
    <cellStyle name="Normal 79 3 4 3 5" xfId="21095" xr:uid="{00000000-0005-0000-0000-00007D520000}"/>
    <cellStyle name="Normal 79 3 4 4" xfId="12687" xr:uid="{00000000-0005-0000-0000-0000A3310000}"/>
    <cellStyle name="Normal 79 3 4 4 3" xfId="27783" xr:uid="{00000000-0005-0000-0000-00009D6C0000}"/>
    <cellStyle name="Normal 79 3 4 5" xfId="7666" xr:uid="{00000000-0005-0000-0000-0000061E0000}"/>
    <cellStyle name="Normal 79 3 4 5 3" xfId="22766" xr:uid="{00000000-0005-0000-0000-000004590000}"/>
    <cellStyle name="Normal 79 3 4 7" xfId="17753" xr:uid="{00000000-0005-0000-0000-00006F450000}"/>
    <cellStyle name="Normal 79 3 5" xfId="3449" xr:uid="{00000000-0005-0000-0000-00008C0D0000}"/>
    <cellStyle name="Normal 79 3 5 2" xfId="13522" xr:uid="{00000000-0005-0000-0000-0000E6340000}"/>
    <cellStyle name="Normal 79 3 5 2 3" xfId="28618" xr:uid="{00000000-0005-0000-0000-0000E06F0000}"/>
    <cellStyle name="Normal 79 3 5 3" xfId="8502" xr:uid="{00000000-0005-0000-0000-00004A210000}"/>
    <cellStyle name="Normal 79 3 5 3 3" xfId="23601" xr:uid="{00000000-0005-0000-0000-0000475C0000}"/>
    <cellStyle name="Normal 79 3 5 5" xfId="18588" xr:uid="{00000000-0005-0000-0000-0000B2480000}"/>
    <cellStyle name="Normal 79 3 6" xfId="5141" xr:uid="{00000000-0005-0000-0000-000029140000}"/>
    <cellStyle name="Normal 79 3 6 2" xfId="15193" xr:uid="{00000000-0005-0000-0000-00006D3B0000}"/>
    <cellStyle name="Normal 79 3 6 2 3" xfId="30289" xr:uid="{00000000-0005-0000-0000-000067760000}"/>
    <cellStyle name="Normal 79 3 6 3" xfId="10173" xr:uid="{00000000-0005-0000-0000-0000D1270000}"/>
    <cellStyle name="Normal 79 3 6 3 3" xfId="25272" xr:uid="{00000000-0005-0000-0000-0000CE620000}"/>
    <cellStyle name="Normal 79 3 6 5" xfId="20259" xr:uid="{00000000-0005-0000-0000-0000394F0000}"/>
    <cellStyle name="Normal 79 3 7" xfId="11851" xr:uid="{00000000-0005-0000-0000-00005F2E0000}"/>
    <cellStyle name="Normal 79 3 7 3" xfId="26947" xr:uid="{00000000-0005-0000-0000-000059690000}"/>
    <cellStyle name="Normal 79 3 8" xfId="6830" xr:uid="{00000000-0005-0000-0000-0000C21A0000}"/>
    <cellStyle name="Normal 79 3 8 3" xfId="21930" xr:uid="{00000000-0005-0000-0000-0000C0550000}"/>
    <cellStyle name="Normal 79 4" xfId="1857" xr:uid="{00000000-0005-0000-0000-000053070000}"/>
    <cellStyle name="Normal 79 4 2" xfId="2280" xr:uid="{00000000-0005-0000-0000-0000FA080000}"/>
    <cellStyle name="Normal 79 4 2 2" xfId="3119" xr:uid="{00000000-0005-0000-0000-0000410C0000}"/>
    <cellStyle name="Normal 79 4 2 2 2" xfId="4808" xr:uid="{00000000-0005-0000-0000-0000DB120000}"/>
    <cellStyle name="Normal 79 4 2 2 2 2" xfId="14880" xr:uid="{00000000-0005-0000-0000-0000343A0000}"/>
    <cellStyle name="Normal 79 4 2 2 2 2 3" xfId="29976" xr:uid="{00000000-0005-0000-0000-00002E750000}"/>
    <cellStyle name="Normal 79 4 2 2 2 3" xfId="9860" xr:uid="{00000000-0005-0000-0000-000098260000}"/>
    <cellStyle name="Normal 79 4 2 2 2 3 3" xfId="24959" xr:uid="{00000000-0005-0000-0000-000095610000}"/>
    <cellStyle name="Normal 79 4 2 2 2 5" xfId="19946" xr:uid="{00000000-0005-0000-0000-0000004E0000}"/>
    <cellStyle name="Normal 79 4 2 2 3" xfId="6499" xr:uid="{00000000-0005-0000-0000-000077190000}"/>
    <cellStyle name="Normal 79 4 2 2 3 2" xfId="16551" xr:uid="{00000000-0005-0000-0000-0000BB400000}"/>
    <cellStyle name="Normal 79 4 2 2 3 3" xfId="11531" xr:uid="{00000000-0005-0000-0000-00001F2D0000}"/>
    <cellStyle name="Normal 79 4 2 2 3 3 3" xfId="26630" xr:uid="{00000000-0005-0000-0000-00001C680000}"/>
    <cellStyle name="Normal 79 4 2 2 3 5" xfId="21617" xr:uid="{00000000-0005-0000-0000-000087540000}"/>
    <cellStyle name="Normal 79 4 2 2 4" xfId="13209" xr:uid="{00000000-0005-0000-0000-0000AD330000}"/>
    <cellStyle name="Normal 79 4 2 2 4 3" xfId="28305" xr:uid="{00000000-0005-0000-0000-0000A76E0000}"/>
    <cellStyle name="Normal 79 4 2 2 5" xfId="8188" xr:uid="{00000000-0005-0000-0000-000010200000}"/>
    <cellStyle name="Normal 79 4 2 2 5 3" xfId="23288" xr:uid="{00000000-0005-0000-0000-00000E5B0000}"/>
    <cellStyle name="Normal 79 4 2 2 7" xfId="18275" xr:uid="{00000000-0005-0000-0000-000079470000}"/>
    <cellStyle name="Normal 79 4 2 3" xfId="3971" xr:uid="{00000000-0005-0000-0000-0000960F0000}"/>
    <cellStyle name="Normal 79 4 2 3 2" xfId="14044" xr:uid="{00000000-0005-0000-0000-0000F0360000}"/>
    <cellStyle name="Normal 79 4 2 3 2 3" xfId="29140" xr:uid="{00000000-0005-0000-0000-0000EA710000}"/>
    <cellStyle name="Normal 79 4 2 3 3" xfId="9024" xr:uid="{00000000-0005-0000-0000-000054230000}"/>
    <cellStyle name="Normal 79 4 2 3 3 3" xfId="24123" xr:uid="{00000000-0005-0000-0000-0000515E0000}"/>
    <cellStyle name="Normal 79 4 2 3 5" xfId="19110" xr:uid="{00000000-0005-0000-0000-0000BC4A0000}"/>
    <cellStyle name="Normal 79 4 2 4" xfId="5663" xr:uid="{00000000-0005-0000-0000-000033160000}"/>
    <cellStyle name="Normal 79 4 2 4 2" xfId="15715" xr:uid="{00000000-0005-0000-0000-0000773D0000}"/>
    <cellStyle name="Normal 79 4 2 4 2 3" xfId="30811" xr:uid="{00000000-0005-0000-0000-000071780000}"/>
    <cellStyle name="Normal 79 4 2 4 3" xfId="10695" xr:uid="{00000000-0005-0000-0000-0000DB290000}"/>
    <cellStyle name="Normal 79 4 2 4 3 3" xfId="25794" xr:uid="{00000000-0005-0000-0000-0000D8640000}"/>
    <cellStyle name="Normal 79 4 2 4 5" xfId="20781" xr:uid="{00000000-0005-0000-0000-000043510000}"/>
    <cellStyle name="Normal 79 4 2 5" xfId="12373" xr:uid="{00000000-0005-0000-0000-000069300000}"/>
    <cellStyle name="Normal 79 4 2 5 3" xfId="27469" xr:uid="{00000000-0005-0000-0000-0000636B0000}"/>
    <cellStyle name="Normal 79 4 2 6" xfId="7352" xr:uid="{00000000-0005-0000-0000-0000CC1C0000}"/>
    <cellStyle name="Normal 79 4 2 6 3" xfId="22452" xr:uid="{00000000-0005-0000-0000-0000CA570000}"/>
    <cellStyle name="Normal 79 4 2 8" xfId="17439" xr:uid="{00000000-0005-0000-0000-000035440000}"/>
    <cellStyle name="Normal 79 4 3" xfId="2701" xr:uid="{00000000-0005-0000-0000-00009F0A0000}"/>
    <cellStyle name="Normal 79 4 3 2" xfId="4390" xr:uid="{00000000-0005-0000-0000-000039110000}"/>
    <cellStyle name="Normal 79 4 3 2 2" xfId="14462" xr:uid="{00000000-0005-0000-0000-000092380000}"/>
    <cellStyle name="Normal 79 4 3 2 2 3" xfId="29558" xr:uid="{00000000-0005-0000-0000-00008C730000}"/>
    <cellStyle name="Normal 79 4 3 2 3" xfId="9442" xr:uid="{00000000-0005-0000-0000-0000F6240000}"/>
    <cellStyle name="Normal 79 4 3 2 3 3" xfId="24541" xr:uid="{00000000-0005-0000-0000-0000F35F0000}"/>
    <cellStyle name="Normal 79 4 3 2 5" xfId="19528" xr:uid="{00000000-0005-0000-0000-00005E4C0000}"/>
    <cellStyle name="Normal 79 4 3 3" xfId="6081" xr:uid="{00000000-0005-0000-0000-0000D5170000}"/>
    <cellStyle name="Normal 79 4 3 3 2" xfId="16133" xr:uid="{00000000-0005-0000-0000-0000193F0000}"/>
    <cellStyle name="Normal 79 4 3 3 3" xfId="11113" xr:uid="{00000000-0005-0000-0000-00007D2B0000}"/>
    <cellStyle name="Normal 79 4 3 3 3 3" xfId="26212" xr:uid="{00000000-0005-0000-0000-00007A660000}"/>
    <cellStyle name="Normal 79 4 3 3 5" xfId="21199" xr:uid="{00000000-0005-0000-0000-0000E5520000}"/>
    <cellStyle name="Normal 79 4 3 4" xfId="12791" xr:uid="{00000000-0005-0000-0000-00000B320000}"/>
    <cellStyle name="Normal 79 4 3 4 3" xfId="27887" xr:uid="{00000000-0005-0000-0000-0000056D0000}"/>
    <cellStyle name="Normal 79 4 3 5" xfId="7770" xr:uid="{00000000-0005-0000-0000-00006E1E0000}"/>
    <cellStyle name="Normal 79 4 3 5 3" xfId="22870" xr:uid="{00000000-0005-0000-0000-00006C590000}"/>
    <cellStyle name="Normal 79 4 3 7" xfId="17857" xr:uid="{00000000-0005-0000-0000-0000D7450000}"/>
    <cellStyle name="Normal 79 4 4" xfId="3553" xr:uid="{00000000-0005-0000-0000-0000F40D0000}"/>
    <cellStyle name="Normal 79 4 4 2" xfId="13626" xr:uid="{00000000-0005-0000-0000-00004E350000}"/>
    <cellStyle name="Normal 79 4 4 2 3" xfId="28722" xr:uid="{00000000-0005-0000-0000-000048700000}"/>
    <cellStyle name="Normal 79 4 4 3" xfId="8606" xr:uid="{00000000-0005-0000-0000-0000B2210000}"/>
    <cellStyle name="Normal 79 4 4 3 3" xfId="23705" xr:uid="{00000000-0005-0000-0000-0000AF5C0000}"/>
    <cellStyle name="Normal 79 4 4 5" xfId="18692" xr:uid="{00000000-0005-0000-0000-00001A490000}"/>
    <cellStyle name="Normal 79 4 5" xfId="5245" xr:uid="{00000000-0005-0000-0000-000091140000}"/>
    <cellStyle name="Normal 79 4 5 2" xfId="15297" xr:uid="{00000000-0005-0000-0000-0000D53B0000}"/>
    <cellStyle name="Normal 79 4 5 2 3" xfId="30393" xr:uid="{00000000-0005-0000-0000-0000CF760000}"/>
    <cellStyle name="Normal 79 4 5 3" xfId="10277" xr:uid="{00000000-0005-0000-0000-000039280000}"/>
    <cellStyle name="Normal 79 4 5 3 3" xfId="25376" xr:uid="{00000000-0005-0000-0000-000036630000}"/>
    <cellStyle name="Normal 79 4 5 5" xfId="20363" xr:uid="{00000000-0005-0000-0000-0000A14F0000}"/>
    <cellStyle name="Normal 79 4 6" xfId="11955" xr:uid="{00000000-0005-0000-0000-0000C72E0000}"/>
    <cellStyle name="Normal 79 4 6 3" xfId="27051" xr:uid="{00000000-0005-0000-0000-0000C1690000}"/>
    <cellStyle name="Normal 79 4 7" xfId="6934" xr:uid="{00000000-0005-0000-0000-00002A1B0000}"/>
    <cellStyle name="Normal 79 4 7 3" xfId="22034" xr:uid="{00000000-0005-0000-0000-000028560000}"/>
    <cellStyle name="Normal 79 4 9" xfId="17021" xr:uid="{00000000-0005-0000-0000-000093420000}"/>
    <cellStyle name="Normal 79 5" xfId="2070" xr:uid="{00000000-0005-0000-0000-000028080000}"/>
    <cellStyle name="Normal 79 5 2" xfId="2911" xr:uid="{00000000-0005-0000-0000-0000710B0000}"/>
    <cellStyle name="Normal 79 5 2 2" xfId="4600" xr:uid="{00000000-0005-0000-0000-00000B120000}"/>
    <cellStyle name="Normal 79 5 2 2 2" xfId="14672" xr:uid="{00000000-0005-0000-0000-000064390000}"/>
    <cellStyle name="Normal 79 5 2 2 2 3" xfId="29768" xr:uid="{00000000-0005-0000-0000-00005E740000}"/>
    <cellStyle name="Normal 79 5 2 2 3" xfId="9652" xr:uid="{00000000-0005-0000-0000-0000C8250000}"/>
    <cellStyle name="Normal 79 5 2 2 3 3" xfId="24751" xr:uid="{00000000-0005-0000-0000-0000C5600000}"/>
    <cellStyle name="Normal 79 5 2 2 5" xfId="19738" xr:uid="{00000000-0005-0000-0000-0000304D0000}"/>
    <cellStyle name="Normal 79 5 2 3" xfId="6291" xr:uid="{00000000-0005-0000-0000-0000A7180000}"/>
    <cellStyle name="Normal 79 5 2 3 2" xfId="16343" xr:uid="{00000000-0005-0000-0000-0000EB3F0000}"/>
    <cellStyle name="Normal 79 5 2 3 3" xfId="11323" xr:uid="{00000000-0005-0000-0000-00004F2C0000}"/>
    <cellStyle name="Normal 79 5 2 3 3 3" xfId="26422" xr:uid="{00000000-0005-0000-0000-00004C670000}"/>
    <cellStyle name="Normal 79 5 2 3 5" xfId="21409" xr:uid="{00000000-0005-0000-0000-0000B7530000}"/>
    <cellStyle name="Normal 79 5 2 4" xfId="13001" xr:uid="{00000000-0005-0000-0000-0000DD320000}"/>
    <cellStyle name="Normal 79 5 2 4 3" xfId="28097" xr:uid="{00000000-0005-0000-0000-0000D76D0000}"/>
    <cellStyle name="Normal 79 5 2 5" xfId="7980" xr:uid="{00000000-0005-0000-0000-0000401F0000}"/>
    <cellStyle name="Normal 79 5 2 5 3" xfId="23080" xr:uid="{00000000-0005-0000-0000-00003E5A0000}"/>
    <cellStyle name="Normal 79 5 2 7" xfId="18067" xr:uid="{00000000-0005-0000-0000-0000A9460000}"/>
    <cellStyle name="Normal 79 5 3" xfId="3763" xr:uid="{00000000-0005-0000-0000-0000C60E0000}"/>
    <cellStyle name="Normal 79 5 3 2" xfId="13836" xr:uid="{00000000-0005-0000-0000-000020360000}"/>
    <cellStyle name="Normal 79 5 3 2 3" xfId="28932" xr:uid="{00000000-0005-0000-0000-00001A710000}"/>
    <cellStyle name="Normal 79 5 3 3" xfId="8816" xr:uid="{00000000-0005-0000-0000-000084220000}"/>
    <cellStyle name="Normal 79 5 3 3 3" xfId="23915" xr:uid="{00000000-0005-0000-0000-0000815D0000}"/>
    <cellStyle name="Normal 79 5 3 5" xfId="18902" xr:uid="{00000000-0005-0000-0000-0000EC490000}"/>
    <cellStyle name="Normal 79 5 4" xfId="5455" xr:uid="{00000000-0005-0000-0000-000063150000}"/>
    <cellStyle name="Normal 79 5 4 2" xfId="15507" xr:uid="{00000000-0005-0000-0000-0000A73C0000}"/>
    <cellStyle name="Normal 79 5 4 2 3" xfId="30603" xr:uid="{00000000-0005-0000-0000-0000A1770000}"/>
    <cellStyle name="Normal 79 5 4 3" xfId="10487" xr:uid="{00000000-0005-0000-0000-00000B290000}"/>
    <cellStyle name="Normal 79 5 4 3 3" xfId="25586" xr:uid="{00000000-0005-0000-0000-000008640000}"/>
    <cellStyle name="Normal 79 5 4 5" xfId="20573" xr:uid="{00000000-0005-0000-0000-000073500000}"/>
    <cellStyle name="Normal 79 5 5" xfId="12165" xr:uid="{00000000-0005-0000-0000-0000992F0000}"/>
    <cellStyle name="Normal 79 5 5 3" xfId="27261" xr:uid="{00000000-0005-0000-0000-0000936A0000}"/>
    <cellStyle name="Normal 79 5 6" xfId="7144" xr:uid="{00000000-0005-0000-0000-0000FC1B0000}"/>
    <cellStyle name="Normal 79 5 6 3" xfId="22244" xr:uid="{00000000-0005-0000-0000-0000FA560000}"/>
    <cellStyle name="Normal 79 5 8" xfId="17231" xr:uid="{00000000-0005-0000-0000-000065430000}"/>
    <cellStyle name="Normal 79 6" xfId="2491" xr:uid="{00000000-0005-0000-0000-0000CD090000}"/>
    <cellStyle name="Normal 79 6 2" xfId="4182" xr:uid="{00000000-0005-0000-0000-000069100000}"/>
    <cellStyle name="Normal 79 6 2 2" xfId="14254" xr:uid="{00000000-0005-0000-0000-0000C2370000}"/>
    <cellStyle name="Normal 79 6 2 2 3" xfId="29350" xr:uid="{00000000-0005-0000-0000-0000BC720000}"/>
    <cellStyle name="Normal 79 6 2 3" xfId="9234" xr:uid="{00000000-0005-0000-0000-000026240000}"/>
    <cellStyle name="Normal 79 6 2 3 3" xfId="24333" xr:uid="{00000000-0005-0000-0000-0000235F0000}"/>
    <cellStyle name="Normal 79 6 2 5" xfId="19320" xr:uid="{00000000-0005-0000-0000-00008E4B0000}"/>
    <cellStyle name="Normal 79 6 3" xfId="5873" xr:uid="{00000000-0005-0000-0000-000005170000}"/>
    <cellStyle name="Normal 79 6 3 2" xfId="15925" xr:uid="{00000000-0005-0000-0000-0000493E0000}"/>
    <cellStyle name="Normal 79 6 3 3" xfId="10905" xr:uid="{00000000-0005-0000-0000-0000AD2A0000}"/>
    <cellStyle name="Normal 79 6 3 3 3" xfId="26004" xr:uid="{00000000-0005-0000-0000-0000AA650000}"/>
    <cellStyle name="Normal 79 6 3 5" xfId="20991" xr:uid="{00000000-0005-0000-0000-000015520000}"/>
    <cellStyle name="Normal 79 6 4" xfId="12583" xr:uid="{00000000-0005-0000-0000-00003B310000}"/>
    <cellStyle name="Normal 79 6 4 3" xfId="27679" xr:uid="{00000000-0005-0000-0000-0000356C0000}"/>
    <cellStyle name="Normal 79 6 5" xfId="7562" xr:uid="{00000000-0005-0000-0000-00009E1D0000}"/>
    <cellStyle name="Normal 79 6 5 3" xfId="22662" xr:uid="{00000000-0005-0000-0000-00009C580000}"/>
    <cellStyle name="Normal 79 6 7" xfId="17649" xr:uid="{00000000-0005-0000-0000-000007450000}"/>
    <cellStyle name="Normal 79 7" xfId="3336" xr:uid="{00000000-0005-0000-0000-00001B0D0000}"/>
    <cellStyle name="Normal 79 7 2" xfId="13418" xr:uid="{00000000-0005-0000-0000-00007E340000}"/>
    <cellStyle name="Normal 79 7 2 3" xfId="28514" xr:uid="{00000000-0005-0000-0000-0000786F0000}"/>
    <cellStyle name="Normal 79 7 3" xfId="8397" xr:uid="{00000000-0005-0000-0000-0000E1200000}"/>
    <cellStyle name="Normal 79 7 3 3" xfId="23497" xr:uid="{00000000-0005-0000-0000-0000DF5B0000}"/>
    <cellStyle name="Normal 79 7 5" xfId="18484" xr:uid="{00000000-0005-0000-0000-00004A480000}"/>
    <cellStyle name="Normal 79 8" xfId="5033" xr:uid="{00000000-0005-0000-0000-0000BD130000}"/>
    <cellStyle name="Normal 79 8 2" xfId="15089" xr:uid="{00000000-0005-0000-0000-0000053B0000}"/>
    <cellStyle name="Normal 79 8 2 3" xfId="30185" xr:uid="{00000000-0005-0000-0000-0000FF750000}"/>
    <cellStyle name="Normal 79 8 3" xfId="10069" xr:uid="{00000000-0005-0000-0000-000069270000}"/>
    <cellStyle name="Normal 79 8 3 3" xfId="25168" xr:uid="{00000000-0005-0000-0000-000066620000}"/>
    <cellStyle name="Normal 79 8 5" xfId="20155" xr:uid="{00000000-0005-0000-0000-0000D14E0000}"/>
    <cellStyle name="Normal 79 9" xfId="11745" xr:uid="{00000000-0005-0000-0000-0000F52D0000}"/>
    <cellStyle name="Normal 79 9 3" xfId="26843" xr:uid="{00000000-0005-0000-0000-0000F1680000}"/>
    <cellStyle name="Normal 8" xfId="134" xr:uid="{00000000-0005-0000-0000-000086000000}"/>
    <cellStyle name="Normal 8 2" xfId="609" xr:uid="{00000000-0005-0000-0000-00006B020000}"/>
    <cellStyle name="Normal 8 3" xfId="771" xr:uid="{00000000-0005-0000-0000-000010030000}"/>
    <cellStyle name="Normal 8 3 10" xfId="6771" xr:uid="{00000000-0005-0000-0000-0000871A0000}"/>
    <cellStyle name="Normal 8 3 10 3" xfId="21873" xr:uid="{00000000-0005-0000-0000-000087550000}"/>
    <cellStyle name="Normal 8 3 12" xfId="16858" xr:uid="{00000000-0005-0000-0000-0000F0410000}"/>
    <cellStyle name="Normal 8 3 13" xfId="1478" xr:uid="{00000000-0005-0000-0000-0000D7050000}"/>
    <cellStyle name="Normal 8 3 2" xfId="1737" xr:uid="{00000000-0005-0000-0000-0000DB060000}"/>
    <cellStyle name="Normal 8 3 2 11" xfId="16912" xr:uid="{00000000-0005-0000-0000-000026420000}"/>
    <cellStyle name="Normal 8 3 2 2" xfId="1845" xr:uid="{00000000-0005-0000-0000-000047070000}"/>
    <cellStyle name="Normal 8 3 2 2 10" xfId="17016" xr:uid="{00000000-0005-0000-0000-00008E420000}"/>
    <cellStyle name="Normal 8 3 2 2 2" xfId="2062" xr:uid="{00000000-0005-0000-0000-000020080000}"/>
    <cellStyle name="Normal 8 3 2 2 2 2" xfId="2483" xr:uid="{00000000-0005-0000-0000-0000C5090000}"/>
    <cellStyle name="Normal 8 3 2 2 2 2 2" xfId="3322" xr:uid="{00000000-0005-0000-0000-00000C0D0000}"/>
    <cellStyle name="Normal 8 3 2 2 2 2 2 2" xfId="5011" xr:uid="{00000000-0005-0000-0000-0000A6130000}"/>
    <cellStyle name="Normal 8 3 2 2 2 2 2 2 2" xfId="15083" xr:uid="{00000000-0005-0000-0000-0000FF3A0000}"/>
    <cellStyle name="Normal 8 3 2 2 2 2 2 2 2 3" xfId="30179" xr:uid="{00000000-0005-0000-0000-0000F9750000}"/>
    <cellStyle name="Normal 8 3 2 2 2 2 2 2 3" xfId="10063" xr:uid="{00000000-0005-0000-0000-000063270000}"/>
    <cellStyle name="Normal 8 3 2 2 2 2 2 2 3 3" xfId="25162" xr:uid="{00000000-0005-0000-0000-000060620000}"/>
    <cellStyle name="Normal 8 3 2 2 2 2 2 2 5" xfId="20149" xr:uid="{00000000-0005-0000-0000-0000CB4E0000}"/>
    <cellStyle name="Normal 8 3 2 2 2 2 2 3" xfId="6702" xr:uid="{00000000-0005-0000-0000-0000421A0000}"/>
    <cellStyle name="Normal 8 3 2 2 2 2 2 3 2" xfId="16754" xr:uid="{00000000-0005-0000-0000-000086410000}"/>
    <cellStyle name="Normal 8 3 2 2 2 2 2 3 3" xfId="11734" xr:uid="{00000000-0005-0000-0000-0000EA2D0000}"/>
    <cellStyle name="Normal 8 3 2 2 2 2 2 3 3 3" xfId="26833" xr:uid="{00000000-0005-0000-0000-0000E7680000}"/>
    <cellStyle name="Normal 8 3 2 2 2 2 2 3 5" xfId="21820" xr:uid="{00000000-0005-0000-0000-000052550000}"/>
    <cellStyle name="Normal 8 3 2 2 2 2 2 4" xfId="13412" xr:uid="{00000000-0005-0000-0000-000078340000}"/>
    <cellStyle name="Normal 8 3 2 2 2 2 2 4 3" xfId="28508" xr:uid="{00000000-0005-0000-0000-0000726F0000}"/>
    <cellStyle name="Normal 8 3 2 2 2 2 2 5" xfId="8391" xr:uid="{00000000-0005-0000-0000-0000DB200000}"/>
    <cellStyle name="Normal 8 3 2 2 2 2 2 5 3" xfId="23491" xr:uid="{00000000-0005-0000-0000-0000D95B0000}"/>
    <cellStyle name="Normal 8 3 2 2 2 2 2 7" xfId="18478" xr:uid="{00000000-0005-0000-0000-000044480000}"/>
    <cellStyle name="Normal 8 3 2 2 2 2 3" xfId="4174" xr:uid="{00000000-0005-0000-0000-000061100000}"/>
    <cellStyle name="Normal 8 3 2 2 2 2 3 2" xfId="14247" xr:uid="{00000000-0005-0000-0000-0000BB370000}"/>
    <cellStyle name="Normal 8 3 2 2 2 2 3 2 3" xfId="29343" xr:uid="{00000000-0005-0000-0000-0000B5720000}"/>
    <cellStyle name="Normal 8 3 2 2 2 2 3 3" xfId="9227" xr:uid="{00000000-0005-0000-0000-00001F240000}"/>
    <cellStyle name="Normal 8 3 2 2 2 2 3 3 3" xfId="24326" xr:uid="{00000000-0005-0000-0000-00001C5F0000}"/>
    <cellStyle name="Normal 8 3 2 2 2 2 3 5" xfId="19313" xr:uid="{00000000-0005-0000-0000-0000874B0000}"/>
    <cellStyle name="Normal 8 3 2 2 2 2 4" xfId="5866" xr:uid="{00000000-0005-0000-0000-0000FE160000}"/>
    <cellStyle name="Normal 8 3 2 2 2 2 4 2" xfId="15918" xr:uid="{00000000-0005-0000-0000-0000423E0000}"/>
    <cellStyle name="Normal 8 3 2 2 2 2 4 3" xfId="10898" xr:uid="{00000000-0005-0000-0000-0000A62A0000}"/>
    <cellStyle name="Normal 8 3 2 2 2 2 4 3 3" xfId="25997" xr:uid="{00000000-0005-0000-0000-0000A3650000}"/>
    <cellStyle name="Normal 8 3 2 2 2 2 4 5" xfId="20984" xr:uid="{00000000-0005-0000-0000-00000E520000}"/>
    <cellStyle name="Normal 8 3 2 2 2 2 5" xfId="12576" xr:uid="{00000000-0005-0000-0000-000034310000}"/>
    <cellStyle name="Normal 8 3 2 2 2 2 5 3" xfId="27672" xr:uid="{00000000-0005-0000-0000-00002E6C0000}"/>
    <cellStyle name="Normal 8 3 2 2 2 2 6" xfId="7555" xr:uid="{00000000-0005-0000-0000-0000971D0000}"/>
    <cellStyle name="Normal 8 3 2 2 2 2 6 3" xfId="22655" xr:uid="{00000000-0005-0000-0000-000095580000}"/>
    <cellStyle name="Normal 8 3 2 2 2 2 8" xfId="17642" xr:uid="{00000000-0005-0000-0000-000000450000}"/>
    <cellStyle name="Normal 8 3 2 2 2 3" xfId="2904" xr:uid="{00000000-0005-0000-0000-00006A0B0000}"/>
    <cellStyle name="Normal 8 3 2 2 2 3 2" xfId="4593" xr:uid="{00000000-0005-0000-0000-000004120000}"/>
    <cellStyle name="Normal 8 3 2 2 2 3 2 2" xfId="14665" xr:uid="{00000000-0005-0000-0000-00005D390000}"/>
    <cellStyle name="Normal 8 3 2 2 2 3 2 2 3" xfId="29761" xr:uid="{00000000-0005-0000-0000-000057740000}"/>
    <cellStyle name="Normal 8 3 2 2 2 3 2 3" xfId="9645" xr:uid="{00000000-0005-0000-0000-0000C1250000}"/>
    <cellStyle name="Normal 8 3 2 2 2 3 2 3 3" xfId="24744" xr:uid="{00000000-0005-0000-0000-0000BE600000}"/>
    <cellStyle name="Normal 8 3 2 2 2 3 2 5" xfId="19731" xr:uid="{00000000-0005-0000-0000-0000294D0000}"/>
    <cellStyle name="Normal 8 3 2 2 2 3 3" xfId="6284" xr:uid="{00000000-0005-0000-0000-0000A0180000}"/>
    <cellStyle name="Normal 8 3 2 2 2 3 3 2" xfId="16336" xr:uid="{00000000-0005-0000-0000-0000E43F0000}"/>
    <cellStyle name="Normal 8 3 2 2 2 3 3 3" xfId="11316" xr:uid="{00000000-0005-0000-0000-0000482C0000}"/>
    <cellStyle name="Normal 8 3 2 2 2 3 3 3 3" xfId="26415" xr:uid="{00000000-0005-0000-0000-000045670000}"/>
    <cellStyle name="Normal 8 3 2 2 2 3 3 5" xfId="21402" xr:uid="{00000000-0005-0000-0000-0000B0530000}"/>
    <cellStyle name="Normal 8 3 2 2 2 3 4" xfId="12994" xr:uid="{00000000-0005-0000-0000-0000D6320000}"/>
    <cellStyle name="Normal 8 3 2 2 2 3 4 3" xfId="28090" xr:uid="{00000000-0005-0000-0000-0000D06D0000}"/>
    <cellStyle name="Normal 8 3 2 2 2 3 5" xfId="7973" xr:uid="{00000000-0005-0000-0000-0000391F0000}"/>
    <cellStyle name="Normal 8 3 2 2 2 3 5 3" xfId="23073" xr:uid="{00000000-0005-0000-0000-0000375A0000}"/>
    <cellStyle name="Normal 8 3 2 2 2 3 7" xfId="18060" xr:uid="{00000000-0005-0000-0000-0000A2460000}"/>
    <cellStyle name="Normal 8 3 2 2 2 4" xfId="3756" xr:uid="{00000000-0005-0000-0000-0000BF0E0000}"/>
    <cellStyle name="Normal 8 3 2 2 2 4 2" xfId="13829" xr:uid="{00000000-0005-0000-0000-000019360000}"/>
    <cellStyle name="Normal 8 3 2 2 2 4 2 3" xfId="28925" xr:uid="{00000000-0005-0000-0000-000013710000}"/>
    <cellStyle name="Normal 8 3 2 2 2 4 3" xfId="8809" xr:uid="{00000000-0005-0000-0000-00007D220000}"/>
    <cellStyle name="Normal 8 3 2 2 2 4 3 3" xfId="23908" xr:uid="{00000000-0005-0000-0000-00007A5D0000}"/>
    <cellStyle name="Normal 8 3 2 2 2 4 5" xfId="18895" xr:uid="{00000000-0005-0000-0000-0000E5490000}"/>
    <cellStyle name="Normal 8 3 2 2 2 5" xfId="5448" xr:uid="{00000000-0005-0000-0000-00005C150000}"/>
    <cellStyle name="Normal 8 3 2 2 2 5 2" xfId="15500" xr:uid="{00000000-0005-0000-0000-0000A03C0000}"/>
    <cellStyle name="Normal 8 3 2 2 2 5 2 3" xfId="30596" xr:uid="{00000000-0005-0000-0000-00009A770000}"/>
    <cellStyle name="Normal 8 3 2 2 2 5 3" xfId="10480" xr:uid="{00000000-0005-0000-0000-000004290000}"/>
    <cellStyle name="Normal 8 3 2 2 2 5 3 3" xfId="25579" xr:uid="{00000000-0005-0000-0000-000001640000}"/>
    <cellStyle name="Normal 8 3 2 2 2 5 5" xfId="20566" xr:uid="{00000000-0005-0000-0000-00006C500000}"/>
    <cellStyle name="Normal 8 3 2 2 2 6" xfId="12158" xr:uid="{00000000-0005-0000-0000-0000922F0000}"/>
    <cellStyle name="Normal 8 3 2 2 2 6 3" xfId="27254" xr:uid="{00000000-0005-0000-0000-00008C6A0000}"/>
    <cellStyle name="Normal 8 3 2 2 2 7" xfId="7137" xr:uid="{00000000-0005-0000-0000-0000F51B0000}"/>
    <cellStyle name="Normal 8 3 2 2 2 7 3" xfId="22237" xr:uid="{00000000-0005-0000-0000-0000F3560000}"/>
    <cellStyle name="Normal 8 3 2 2 2 9" xfId="17224" xr:uid="{00000000-0005-0000-0000-00005E430000}"/>
    <cellStyle name="Normal 8 3 2 2 3" xfId="2275" xr:uid="{00000000-0005-0000-0000-0000F5080000}"/>
    <cellStyle name="Normal 8 3 2 2 3 2" xfId="3114" xr:uid="{00000000-0005-0000-0000-00003C0C0000}"/>
    <cellStyle name="Normal 8 3 2 2 3 2 2" xfId="4803" xr:uid="{00000000-0005-0000-0000-0000D6120000}"/>
    <cellStyle name="Normal 8 3 2 2 3 2 2 2" xfId="14875" xr:uid="{00000000-0005-0000-0000-00002F3A0000}"/>
    <cellStyle name="Normal 8 3 2 2 3 2 2 2 3" xfId="29971" xr:uid="{00000000-0005-0000-0000-000029750000}"/>
    <cellStyle name="Normal 8 3 2 2 3 2 2 3" xfId="9855" xr:uid="{00000000-0005-0000-0000-000093260000}"/>
    <cellStyle name="Normal 8 3 2 2 3 2 2 3 3" xfId="24954" xr:uid="{00000000-0005-0000-0000-000090610000}"/>
    <cellStyle name="Normal 8 3 2 2 3 2 2 5" xfId="19941" xr:uid="{00000000-0005-0000-0000-0000FB4D0000}"/>
    <cellStyle name="Normal 8 3 2 2 3 2 3" xfId="6494" xr:uid="{00000000-0005-0000-0000-000072190000}"/>
    <cellStyle name="Normal 8 3 2 2 3 2 3 2" xfId="16546" xr:uid="{00000000-0005-0000-0000-0000B6400000}"/>
    <cellStyle name="Normal 8 3 2 2 3 2 3 3" xfId="11526" xr:uid="{00000000-0005-0000-0000-00001A2D0000}"/>
    <cellStyle name="Normal 8 3 2 2 3 2 3 3 3" xfId="26625" xr:uid="{00000000-0005-0000-0000-000017680000}"/>
    <cellStyle name="Normal 8 3 2 2 3 2 3 5" xfId="21612" xr:uid="{00000000-0005-0000-0000-000082540000}"/>
    <cellStyle name="Normal 8 3 2 2 3 2 4" xfId="13204" xr:uid="{00000000-0005-0000-0000-0000A8330000}"/>
    <cellStyle name="Normal 8 3 2 2 3 2 4 3" xfId="28300" xr:uid="{00000000-0005-0000-0000-0000A26E0000}"/>
    <cellStyle name="Normal 8 3 2 2 3 2 5" xfId="8183" xr:uid="{00000000-0005-0000-0000-00000B200000}"/>
    <cellStyle name="Normal 8 3 2 2 3 2 5 3" xfId="23283" xr:uid="{00000000-0005-0000-0000-0000095B0000}"/>
    <cellStyle name="Normal 8 3 2 2 3 2 7" xfId="18270" xr:uid="{00000000-0005-0000-0000-000074470000}"/>
    <cellStyle name="Normal 8 3 2 2 3 3" xfId="3966" xr:uid="{00000000-0005-0000-0000-0000910F0000}"/>
    <cellStyle name="Normal 8 3 2 2 3 3 2" xfId="14039" xr:uid="{00000000-0005-0000-0000-0000EB360000}"/>
    <cellStyle name="Normal 8 3 2 2 3 3 2 3" xfId="29135" xr:uid="{00000000-0005-0000-0000-0000E5710000}"/>
    <cellStyle name="Normal 8 3 2 2 3 3 3" xfId="9019" xr:uid="{00000000-0005-0000-0000-00004F230000}"/>
    <cellStyle name="Normal 8 3 2 2 3 3 3 3" xfId="24118" xr:uid="{00000000-0005-0000-0000-00004C5E0000}"/>
    <cellStyle name="Normal 8 3 2 2 3 3 5" xfId="19105" xr:uid="{00000000-0005-0000-0000-0000B74A0000}"/>
    <cellStyle name="Normal 8 3 2 2 3 4" xfId="5658" xr:uid="{00000000-0005-0000-0000-00002E160000}"/>
    <cellStyle name="Normal 8 3 2 2 3 4 2" xfId="15710" xr:uid="{00000000-0005-0000-0000-0000723D0000}"/>
    <cellStyle name="Normal 8 3 2 2 3 4 2 3" xfId="30806" xr:uid="{00000000-0005-0000-0000-00006C780000}"/>
    <cellStyle name="Normal 8 3 2 2 3 4 3" xfId="10690" xr:uid="{00000000-0005-0000-0000-0000D6290000}"/>
    <cellStyle name="Normal 8 3 2 2 3 4 3 3" xfId="25789" xr:uid="{00000000-0005-0000-0000-0000D3640000}"/>
    <cellStyle name="Normal 8 3 2 2 3 4 5" xfId="20776" xr:uid="{00000000-0005-0000-0000-00003E510000}"/>
    <cellStyle name="Normal 8 3 2 2 3 5" xfId="12368" xr:uid="{00000000-0005-0000-0000-000064300000}"/>
    <cellStyle name="Normal 8 3 2 2 3 5 3" xfId="27464" xr:uid="{00000000-0005-0000-0000-00005E6B0000}"/>
    <cellStyle name="Normal 8 3 2 2 3 6" xfId="7347" xr:uid="{00000000-0005-0000-0000-0000C71C0000}"/>
    <cellStyle name="Normal 8 3 2 2 3 6 3" xfId="22447" xr:uid="{00000000-0005-0000-0000-0000C5570000}"/>
    <cellStyle name="Normal 8 3 2 2 3 8" xfId="17434" xr:uid="{00000000-0005-0000-0000-000030440000}"/>
    <cellStyle name="Normal 8 3 2 2 4" xfId="2696" xr:uid="{00000000-0005-0000-0000-00009A0A0000}"/>
    <cellStyle name="Normal 8 3 2 2 4 2" xfId="4385" xr:uid="{00000000-0005-0000-0000-000034110000}"/>
    <cellStyle name="Normal 8 3 2 2 4 2 2" xfId="14457" xr:uid="{00000000-0005-0000-0000-00008D380000}"/>
    <cellStyle name="Normal 8 3 2 2 4 2 2 3" xfId="29553" xr:uid="{00000000-0005-0000-0000-000087730000}"/>
    <cellStyle name="Normal 8 3 2 2 4 2 3" xfId="9437" xr:uid="{00000000-0005-0000-0000-0000F1240000}"/>
    <cellStyle name="Normal 8 3 2 2 4 2 3 3" xfId="24536" xr:uid="{00000000-0005-0000-0000-0000EE5F0000}"/>
    <cellStyle name="Normal 8 3 2 2 4 2 5" xfId="19523" xr:uid="{00000000-0005-0000-0000-0000594C0000}"/>
    <cellStyle name="Normal 8 3 2 2 4 3" xfId="6076" xr:uid="{00000000-0005-0000-0000-0000D0170000}"/>
    <cellStyle name="Normal 8 3 2 2 4 3 2" xfId="16128" xr:uid="{00000000-0005-0000-0000-0000143F0000}"/>
    <cellStyle name="Normal 8 3 2 2 4 3 3" xfId="11108" xr:uid="{00000000-0005-0000-0000-0000782B0000}"/>
    <cellStyle name="Normal 8 3 2 2 4 3 3 3" xfId="26207" xr:uid="{00000000-0005-0000-0000-000075660000}"/>
    <cellStyle name="Normal 8 3 2 2 4 3 5" xfId="21194" xr:uid="{00000000-0005-0000-0000-0000E0520000}"/>
    <cellStyle name="Normal 8 3 2 2 4 4" xfId="12786" xr:uid="{00000000-0005-0000-0000-000006320000}"/>
    <cellStyle name="Normal 8 3 2 2 4 4 3" xfId="27882" xr:uid="{00000000-0005-0000-0000-0000006D0000}"/>
    <cellStyle name="Normal 8 3 2 2 4 5" xfId="7765" xr:uid="{00000000-0005-0000-0000-0000691E0000}"/>
    <cellStyle name="Normal 8 3 2 2 4 5 3" xfId="22865" xr:uid="{00000000-0005-0000-0000-000067590000}"/>
    <cellStyle name="Normal 8 3 2 2 4 7" xfId="17852" xr:uid="{00000000-0005-0000-0000-0000D2450000}"/>
    <cellStyle name="Normal 8 3 2 2 5" xfId="3548" xr:uid="{00000000-0005-0000-0000-0000EF0D0000}"/>
    <cellStyle name="Normal 8 3 2 2 5 2" xfId="13621" xr:uid="{00000000-0005-0000-0000-000049350000}"/>
    <cellStyle name="Normal 8 3 2 2 5 2 3" xfId="28717" xr:uid="{00000000-0005-0000-0000-000043700000}"/>
    <cellStyle name="Normal 8 3 2 2 5 3" xfId="8601" xr:uid="{00000000-0005-0000-0000-0000AD210000}"/>
    <cellStyle name="Normal 8 3 2 2 5 3 3" xfId="23700" xr:uid="{00000000-0005-0000-0000-0000AA5C0000}"/>
    <cellStyle name="Normal 8 3 2 2 5 5" xfId="18687" xr:uid="{00000000-0005-0000-0000-000015490000}"/>
    <cellStyle name="Normal 8 3 2 2 6" xfId="5240" xr:uid="{00000000-0005-0000-0000-00008C140000}"/>
    <cellStyle name="Normal 8 3 2 2 6 2" xfId="15292" xr:uid="{00000000-0005-0000-0000-0000D03B0000}"/>
    <cellStyle name="Normal 8 3 2 2 6 2 3" xfId="30388" xr:uid="{00000000-0005-0000-0000-0000CA760000}"/>
    <cellStyle name="Normal 8 3 2 2 6 3" xfId="10272" xr:uid="{00000000-0005-0000-0000-000034280000}"/>
    <cellStyle name="Normal 8 3 2 2 6 3 3" xfId="25371" xr:uid="{00000000-0005-0000-0000-000031630000}"/>
    <cellStyle name="Normal 8 3 2 2 6 5" xfId="20358" xr:uid="{00000000-0005-0000-0000-00009C4F0000}"/>
    <cellStyle name="Normal 8 3 2 2 7" xfId="11950" xr:uid="{00000000-0005-0000-0000-0000C22E0000}"/>
    <cellStyle name="Normal 8 3 2 2 7 3" xfId="27046" xr:uid="{00000000-0005-0000-0000-0000BC690000}"/>
    <cellStyle name="Normal 8 3 2 2 8" xfId="6929" xr:uid="{00000000-0005-0000-0000-0000251B0000}"/>
    <cellStyle name="Normal 8 3 2 2 8 3" xfId="22029" xr:uid="{00000000-0005-0000-0000-000023560000}"/>
    <cellStyle name="Normal 8 3 2 3" xfId="1958" xr:uid="{00000000-0005-0000-0000-0000B8070000}"/>
    <cellStyle name="Normal 8 3 2 3 2" xfId="2379" xr:uid="{00000000-0005-0000-0000-00005D090000}"/>
    <cellStyle name="Normal 8 3 2 3 2 2" xfId="3218" xr:uid="{00000000-0005-0000-0000-0000A40C0000}"/>
    <cellStyle name="Normal 8 3 2 3 2 2 2" xfId="4907" xr:uid="{00000000-0005-0000-0000-00003E130000}"/>
    <cellStyle name="Normal 8 3 2 3 2 2 2 2" xfId="14979" xr:uid="{00000000-0005-0000-0000-0000973A0000}"/>
    <cellStyle name="Normal 8 3 2 3 2 2 2 2 3" xfId="30075" xr:uid="{00000000-0005-0000-0000-000091750000}"/>
    <cellStyle name="Normal 8 3 2 3 2 2 2 3" xfId="9959" xr:uid="{00000000-0005-0000-0000-0000FB260000}"/>
    <cellStyle name="Normal 8 3 2 3 2 2 2 3 3" xfId="25058" xr:uid="{00000000-0005-0000-0000-0000F8610000}"/>
    <cellStyle name="Normal 8 3 2 3 2 2 2 5" xfId="20045" xr:uid="{00000000-0005-0000-0000-0000634E0000}"/>
    <cellStyle name="Normal 8 3 2 3 2 2 3" xfId="6598" xr:uid="{00000000-0005-0000-0000-0000DA190000}"/>
    <cellStyle name="Normal 8 3 2 3 2 2 3 2" xfId="16650" xr:uid="{00000000-0005-0000-0000-00001E410000}"/>
    <cellStyle name="Normal 8 3 2 3 2 2 3 3" xfId="11630" xr:uid="{00000000-0005-0000-0000-0000822D0000}"/>
    <cellStyle name="Normal 8 3 2 3 2 2 3 3 3" xfId="26729" xr:uid="{00000000-0005-0000-0000-00007F680000}"/>
    <cellStyle name="Normal 8 3 2 3 2 2 3 5" xfId="21716" xr:uid="{00000000-0005-0000-0000-0000EA540000}"/>
    <cellStyle name="Normal 8 3 2 3 2 2 4" xfId="13308" xr:uid="{00000000-0005-0000-0000-000010340000}"/>
    <cellStyle name="Normal 8 3 2 3 2 2 4 3" xfId="28404" xr:uid="{00000000-0005-0000-0000-00000A6F0000}"/>
    <cellStyle name="Normal 8 3 2 3 2 2 5" xfId="8287" xr:uid="{00000000-0005-0000-0000-000073200000}"/>
    <cellStyle name="Normal 8 3 2 3 2 2 5 3" xfId="23387" xr:uid="{00000000-0005-0000-0000-0000715B0000}"/>
    <cellStyle name="Normal 8 3 2 3 2 2 7" xfId="18374" xr:uid="{00000000-0005-0000-0000-0000DC470000}"/>
    <cellStyle name="Normal 8 3 2 3 2 3" xfId="4070" xr:uid="{00000000-0005-0000-0000-0000F90F0000}"/>
    <cellStyle name="Normal 8 3 2 3 2 3 2" xfId="14143" xr:uid="{00000000-0005-0000-0000-000053370000}"/>
    <cellStyle name="Normal 8 3 2 3 2 3 2 3" xfId="29239" xr:uid="{00000000-0005-0000-0000-00004D720000}"/>
    <cellStyle name="Normal 8 3 2 3 2 3 3" xfId="9123" xr:uid="{00000000-0005-0000-0000-0000B7230000}"/>
    <cellStyle name="Normal 8 3 2 3 2 3 3 3" xfId="24222" xr:uid="{00000000-0005-0000-0000-0000B45E0000}"/>
    <cellStyle name="Normal 8 3 2 3 2 3 5" xfId="19209" xr:uid="{00000000-0005-0000-0000-00001F4B0000}"/>
    <cellStyle name="Normal 8 3 2 3 2 4" xfId="5762" xr:uid="{00000000-0005-0000-0000-000096160000}"/>
    <cellStyle name="Normal 8 3 2 3 2 4 2" xfId="15814" xr:uid="{00000000-0005-0000-0000-0000DA3D0000}"/>
    <cellStyle name="Normal 8 3 2 3 2 4 2 3" xfId="30910" xr:uid="{00000000-0005-0000-0000-0000D4780000}"/>
    <cellStyle name="Normal 8 3 2 3 2 4 3" xfId="10794" xr:uid="{00000000-0005-0000-0000-00003E2A0000}"/>
    <cellStyle name="Normal 8 3 2 3 2 4 3 3" xfId="25893" xr:uid="{00000000-0005-0000-0000-00003B650000}"/>
    <cellStyle name="Normal 8 3 2 3 2 4 5" xfId="20880" xr:uid="{00000000-0005-0000-0000-0000A6510000}"/>
    <cellStyle name="Normal 8 3 2 3 2 5" xfId="12472" xr:uid="{00000000-0005-0000-0000-0000CC300000}"/>
    <cellStyle name="Normal 8 3 2 3 2 5 3" xfId="27568" xr:uid="{00000000-0005-0000-0000-0000C66B0000}"/>
    <cellStyle name="Normal 8 3 2 3 2 6" xfId="7451" xr:uid="{00000000-0005-0000-0000-00002F1D0000}"/>
    <cellStyle name="Normal 8 3 2 3 2 6 3" xfId="22551" xr:uid="{00000000-0005-0000-0000-00002D580000}"/>
    <cellStyle name="Normal 8 3 2 3 2 8" xfId="17538" xr:uid="{00000000-0005-0000-0000-000098440000}"/>
    <cellStyle name="Normal 8 3 2 3 3" xfId="2800" xr:uid="{00000000-0005-0000-0000-0000020B0000}"/>
    <cellStyle name="Normal 8 3 2 3 3 2" xfId="4489" xr:uid="{00000000-0005-0000-0000-00009C110000}"/>
    <cellStyle name="Normal 8 3 2 3 3 2 2" xfId="14561" xr:uid="{00000000-0005-0000-0000-0000F5380000}"/>
    <cellStyle name="Normal 8 3 2 3 3 2 2 3" xfId="29657" xr:uid="{00000000-0005-0000-0000-0000EF730000}"/>
    <cellStyle name="Normal 8 3 2 3 3 2 3" xfId="9541" xr:uid="{00000000-0005-0000-0000-000059250000}"/>
    <cellStyle name="Normal 8 3 2 3 3 2 3 3" xfId="24640" xr:uid="{00000000-0005-0000-0000-000056600000}"/>
    <cellStyle name="Normal 8 3 2 3 3 2 5" xfId="19627" xr:uid="{00000000-0005-0000-0000-0000C14C0000}"/>
    <cellStyle name="Normal 8 3 2 3 3 3" xfId="6180" xr:uid="{00000000-0005-0000-0000-000038180000}"/>
    <cellStyle name="Normal 8 3 2 3 3 3 2" xfId="16232" xr:uid="{00000000-0005-0000-0000-00007C3F0000}"/>
    <cellStyle name="Normal 8 3 2 3 3 3 3" xfId="11212" xr:uid="{00000000-0005-0000-0000-0000E02B0000}"/>
    <cellStyle name="Normal 8 3 2 3 3 3 3 3" xfId="26311" xr:uid="{00000000-0005-0000-0000-0000DD660000}"/>
    <cellStyle name="Normal 8 3 2 3 3 3 5" xfId="21298" xr:uid="{00000000-0005-0000-0000-000048530000}"/>
    <cellStyle name="Normal 8 3 2 3 3 4" xfId="12890" xr:uid="{00000000-0005-0000-0000-00006E320000}"/>
    <cellStyle name="Normal 8 3 2 3 3 4 3" xfId="27986" xr:uid="{00000000-0005-0000-0000-0000686D0000}"/>
    <cellStyle name="Normal 8 3 2 3 3 5" xfId="7869" xr:uid="{00000000-0005-0000-0000-0000D11E0000}"/>
    <cellStyle name="Normal 8 3 2 3 3 5 3" xfId="22969" xr:uid="{00000000-0005-0000-0000-0000CF590000}"/>
    <cellStyle name="Normal 8 3 2 3 3 7" xfId="17956" xr:uid="{00000000-0005-0000-0000-00003A460000}"/>
    <cellStyle name="Normal 8 3 2 3 4" xfId="3652" xr:uid="{00000000-0005-0000-0000-0000570E0000}"/>
    <cellStyle name="Normal 8 3 2 3 4 2" xfId="13725" xr:uid="{00000000-0005-0000-0000-0000B1350000}"/>
    <cellStyle name="Normal 8 3 2 3 4 2 3" xfId="28821" xr:uid="{00000000-0005-0000-0000-0000AB700000}"/>
    <cellStyle name="Normal 8 3 2 3 4 3" xfId="8705" xr:uid="{00000000-0005-0000-0000-000015220000}"/>
    <cellStyle name="Normal 8 3 2 3 4 3 3" xfId="23804" xr:uid="{00000000-0005-0000-0000-0000125D0000}"/>
    <cellStyle name="Normal 8 3 2 3 4 5" xfId="18791" xr:uid="{00000000-0005-0000-0000-00007D490000}"/>
    <cellStyle name="Normal 8 3 2 3 5" xfId="5344" xr:uid="{00000000-0005-0000-0000-0000F4140000}"/>
    <cellStyle name="Normal 8 3 2 3 5 2" xfId="15396" xr:uid="{00000000-0005-0000-0000-0000383C0000}"/>
    <cellStyle name="Normal 8 3 2 3 5 2 3" xfId="30492" xr:uid="{00000000-0005-0000-0000-000032770000}"/>
    <cellStyle name="Normal 8 3 2 3 5 3" xfId="10376" xr:uid="{00000000-0005-0000-0000-00009C280000}"/>
    <cellStyle name="Normal 8 3 2 3 5 3 3" xfId="25475" xr:uid="{00000000-0005-0000-0000-000099630000}"/>
    <cellStyle name="Normal 8 3 2 3 5 5" xfId="20462" xr:uid="{00000000-0005-0000-0000-000004500000}"/>
    <cellStyle name="Normal 8 3 2 3 6" xfId="12054" xr:uid="{00000000-0005-0000-0000-00002A2F0000}"/>
    <cellStyle name="Normal 8 3 2 3 6 3" xfId="27150" xr:uid="{00000000-0005-0000-0000-0000246A0000}"/>
    <cellStyle name="Normal 8 3 2 3 7" xfId="7033" xr:uid="{00000000-0005-0000-0000-00008D1B0000}"/>
    <cellStyle name="Normal 8 3 2 3 7 3" xfId="22133" xr:uid="{00000000-0005-0000-0000-00008B560000}"/>
    <cellStyle name="Normal 8 3 2 3 9" xfId="17120" xr:uid="{00000000-0005-0000-0000-0000F6420000}"/>
    <cellStyle name="Normal 8 3 2 4" xfId="2171" xr:uid="{00000000-0005-0000-0000-00008D080000}"/>
    <cellStyle name="Normal 8 3 2 4 2" xfId="3010" xr:uid="{00000000-0005-0000-0000-0000D40B0000}"/>
    <cellStyle name="Normal 8 3 2 4 2 2" xfId="4699" xr:uid="{00000000-0005-0000-0000-00006E120000}"/>
    <cellStyle name="Normal 8 3 2 4 2 2 2" xfId="14771" xr:uid="{00000000-0005-0000-0000-0000C7390000}"/>
    <cellStyle name="Normal 8 3 2 4 2 2 2 3" xfId="29867" xr:uid="{00000000-0005-0000-0000-0000C1740000}"/>
    <cellStyle name="Normal 8 3 2 4 2 2 3" xfId="9751" xr:uid="{00000000-0005-0000-0000-00002B260000}"/>
    <cellStyle name="Normal 8 3 2 4 2 2 3 3" xfId="24850" xr:uid="{00000000-0005-0000-0000-000028610000}"/>
    <cellStyle name="Normal 8 3 2 4 2 2 5" xfId="19837" xr:uid="{00000000-0005-0000-0000-0000934D0000}"/>
    <cellStyle name="Normal 8 3 2 4 2 3" xfId="6390" xr:uid="{00000000-0005-0000-0000-00000A190000}"/>
    <cellStyle name="Normal 8 3 2 4 2 3 2" xfId="16442" xr:uid="{00000000-0005-0000-0000-00004E400000}"/>
    <cellStyle name="Normal 8 3 2 4 2 3 3" xfId="11422" xr:uid="{00000000-0005-0000-0000-0000B22C0000}"/>
    <cellStyle name="Normal 8 3 2 4 2 3 3 3" xfId="26521" xr:uid="{00000000-0005-0000-0000-0000AF670000}"/>
    <cellStyle name="Normal 8 3 2 4 2 3 5" xfId="21508" xr:uid="{00000000-0005-0000-0000-00001A540000}"/>
    <cellStyle name="Normal 8 3 2 4 2 4" xfId="13100" xr:uid="{00000000-0005-0000-0000-000040330000}"/>
    <cellStyle name="Normal 8 3 2 4 2 4 3" xfId="28196" xr:uid="{00000000-0005-0000-0000-00003A6E0000}"/>
    <cellStyle name="Normal 8 3 2 4 2 5" xfId="8079" xr:uid="{00000000-0005-0000-0000-0000A31F0000}"/>
    <cellStyle name="Normal 8 3 2 4 2 5 3" xfId="23179" xr:uid="{00000000-0005-0000-0000-0000A15A0000}"/>
    <cellStyle name="Normal 8 3 2 4 2 7" xfId="18166" xr:uid="{00000000-0005-0000-0000-00000C470000}"/>
    <cellStyle name="Normal 8 3 2 4 3" xfId="3862" xr:uid="{00000000-0005-0000-0000-0000290F0000}"/>
    <cellStyle name="Normal 8 3 2 4 3 2" xfId="13935" xr:uid="{00000000-0005-0000-0000-000083360000}"/>
    <cellStyle name="Normal 8 3 2 4 3 2 3" xfId="29031" xr:uid="{00000000-0005-0000-0000-00007D710000}"/>
    <cellStyle name="Normal 8 3 2 4 3 3" xfId="8915" xr:uid="{00000000-0005-0000-0000-0000E7220000}"/>
    <cellStyle name="Normal 8 3 2 4 3 3 3" xfId="24014" xr:uid="{00000000-0005-0000-0000-0000E45D0000}"/>
    <cellStyle name="Normal 8 3 2 4 3 5" xfId="19001" xr:uid="{00000000-0005-0000-0000-00004F4A0000}"/>
    <cellStyle name="Normal 8 3 2 4 4" xfId="5554" xr:uid="{00000000-0005-0000-0000-0000C6150000}"/>
    <cellStyle name="Normal 8 3 2 4 4 2" xfId="15606" xr:uid="{00000000-0005-0000-0000-00000A3D0000}"/>
    <cellStyle name="Normal 8 3 2 4 4 2 3" xfId="30702" xr:uid="{00000000-0005-0000-0000-000004780000}"/>
    <cellStyle name="Normal 8 3 2 4 4 3" xfId="10586" xr:uid="{00000000-0005-0000-0000-00006E290000}"/>
    <cellStyle name="Normal 8 3 2 4 4 3 3" xfId="25685" xr:uid="{00000000-0005-0000-0000-00006B640000}"/>
    <cellStyle name="Normal 8 3 2 4 4 5" xfId="20672" xr:uid="{00000000-0005-0000-0000-0000D6500000}"/>
    <cellStyle name="Normal 8 3 2 4 5" xfId="12264" xr:uid="{00000000-0005-0000-0000-0000FC2F0000}"/>
    <cellStyle name="Normal 8 3 2 4 5 3" xfId="27360" xr:uid="{00000000-0005-0000-0000-0000F66A0000}"/>
    <cellStyle name="Normal 8 3 2 4 6" xfId="7243" xr:uid="{00000000-0005-0000-0000-00005F1C0000}"/>
    <cellStyle name="Normal 8 3 2 4 6 3" xfId="22343" xr:uid="{00000000-0005-0000-0000-00005D570000}"/>
    <cellStyle name="Normal 8 3 2 4 8" xfId="17330" xr:uid="{00000000-0005-0000-0000-0000C8430000}"/>
    <cellStyle name="Normal 8 3 2 5" xfId="2592" xr:uid="{00000000-0005-0000-0000-0000320A0000}"/>
    <cellStyle name="Normal 8 3 2 5 2" xfId="4281" xr:uid="{00000000-0005-0000-0000-0000CC100000}"/>
    <cellStyle name="Normal 8 3 2 5 2 2" xfId="14353" xr:uid="{00000000-0005-0000-0000-000025380000}"/>
    <cellStyle name="Normal 8 3 2 5 2 2 3" xfId="29449" xr:uid="{00000000-0005-0000-0000-00001F730000}"/>
    <cellStyle name="Normal 8 3 2 5 2 3" xfId="9333" xr:uid="{00000000-0005-0000-0000-000089240000}"/>
    <cellStyle name="Normal 8 3 2 5 2 3 3" xfId="24432" xr:uid="{00000000-0005-0000-0000-0000865F0000}"/>
    <cellStyle name="Normal 8 3 2 5 2 5" xfId="19419" xr:uid="{00000000-0005-0000-0000-0000F14B0000}"/>
    <cellStyle name="Normal 8 3 2 5 3" xfId="5972" xr:uid="{00000000-0005-0000-0000-000068170000}"/>
    <cellStyle name="Normal 8 3 2 5 3 2" xfId="16024" xr:uid="{00000000-0005-0000-0000-0000AC3E0000}"/>
    <cellStyle name="Normal 8 3 2 5 3 3" xfId="11004" xr:uid="{00000000-0005-0000-0000-0000102B0000}"/>
    <cellStyle name="Normal 8 3 2 5 3 3 3" xfId="26103" xr:uid="{00000000-0005-0000-0000-00000D660000}"/>
    <cellStyle name="Normal 8 3 2 5 3 5" xfId="21090" xr:uid="{00000000-0005-0000-0000-000078520000}"/>
    <cellStyle name="Normal 8 3 2 5 4" xfId="12682" xr:uid="{00000000-0005-0000-0000-00009E310000}"/>
    <cellStyle name="Normal 8 3 2 5 4 3" xfId="27778" xr:uid="{00000000-0005-0000-0000-0000986C0000}"/>
    <cellStyle name="Normal 8 3 2 5 5" xfId="7661" xr:uid="{00000000-0005-0000-0000-0000011E0000}"/>
    <cellStyle name="Normal 8 3 2 5 5 3" xfId="22761" xr:uid="{00000000-0005-0000-0000-0000FF580000}"/>
    <cellStyle name="Normal 8 3 2 5 7" xfId="17748" xr:uid="{00000000-0005-0000-0000-00006A450000}"/>
    <cellStyle name="Normal 8 3 2 6" xfId="3444" xr:uid="{00000000-0005-0000-0000-0000870D0000}"/>
    <cellStyle name="Normal 8 3 2 6 2" xfId="13517" xr:uid="{00000000-0005-0000-0000-0000E1340000}"/>
    <cellStyle name="Normal 8 3 2 6 2 3" xfId="28613" xr:uid="{00000000-0005-0000-0000-0000DB6F0000}"/>
    <cellStyle name="Normal 8 3 2 6 3" xfId="8497" xr:uid="{00000000-0005-0000-0000-000045210000}"/>
    <cellStyle name="Normal 8 3 2 6 3 3" xfId="23596" xr:uid="{00000000-0005-0000-0000-0000425C0000}"/>
    <cellStyle name="Normal 8 3 2 6 5" xfId="18583" xr:uid="{00000000-0005-0000-0000-0000AD480000}"/>
    <cellStyle name="Normal 8 3 2 7" xfId="5136" xr:uid="{00000000-0005-0000-0000-000024140000}"/>
    <cellStyle name="Normal 8 3 2 7 2" xfId="15188" xr:uid="{00000000-0005-0000-0000-0000683B0000}"/>
    <cellStyle name="Normal 8 3 2 7 2 3" xfId="30284" xr:uid="{00000000-0005-0000-0000-000062760000}"/>
    <cellStyle name="Normal 8 3 2 7 3" xfId="10168" xr:uid="{00000000-0005-0000-0000-0000CC270000}"/>
    <cellStyle name="Normal 8 3 2 7 3 3" xfId="25267" xr:uid="{00000000-0005-0000-0000-0000C9620000}"/>
    <cellStyle name="Normal 8 3 2 7 5" xfId="20254" xr:uid="{00000000-0005-0000-0000-0000344F0000}"/>
    <cellStyle name="Normal 8 3 2 8" xfId="11846" xr:uid="{00000000-0005-0000-0000-00005A2E0000}"/>
    <cellStyle name="Normal 8 3 2 8 3" xfId="26942" xr:uid="{00000000-0005-0000-0000-000054690000}"/>
    <cellStyle name="Normal 8 3 2 9" xfId="6825" xr:uid="{00000000-0005-0000-0000-0000BD1A0000}"/>
    <cellStyle name="Normal 8 3 2 9 3" xfId="21925" xr:uid="{00000000-0005-0000-0000-0000BB550000}"/>
    <cellStyle name="Normal 8 3 3" xfId="1791" xr:uid="{00000000-0005-0000-0000-000011070000}"/>
    <cellStyle name="Normal 8 3 3 10" xfId="16964" xr:uid="{00000000-0005-0000-0000-00005A420000}"/>
    <cellStyle name="Normal 8 3 3 2" xfId="2010" xr:uid="{00000000-0005-0000-0000-0000EC070000}"/>
    <cellStyle name="Normal 8 3 3 2 2" xfId="2431" xr:uid="{00000000-0005-0000-0000-000091090000}"/>
    <cellStyle name="Normal 8 3 3 2 2 2" xfId="3270" xr:uid="{00000000-0005-0000-0000-0000D80C0000}"/>
    <cellStyle name="Normal 8 3 3 2 2 2 2" xfId="4959" xr:uid="{00000000-0005-0000-0000-000072130000}"/>
    <cellStyle name="Normal 8 3 3 2 2 2 2 2" xfId="15031" xr:uid="{00000000-0005-0000-0000-0000CB3A0000}"/>
    <cellStyle name="Normal 8 3 3 2 2 2 2 2 3" xfId="30127" xr:uid="{00000000-0005-0000-0000-0000C5750000}"/>
    <cellStyle name="Normal 8 3 3 2 2 2 2 3" xfId="10011" xr:uid="{00000000-0005-0000-0000-00002F270000}"/>
    <cellStyle name="Normal 8 3 3 2 2 2 2 3 3" xfId="25110" xr:uid="{00000000-0005-0000-0000-00002C620000}"/>
    <cellStyle name="Normal 8 3 3 2 2 2 2 5" xfId="20097" xr:uid="{00000000-0005-0000-0000-0000974E0000}"/>
    <cellStyle name="Normal 8 3 3 2 2 2 3" xfId="6650" xr:uid="{00000000-0005-0000-0000-00000E1A0000}"/>
    <cellStyle name="Normal 8 3 3 2 2 2 3 2" xfId="16702" xr:uid="{00000000-0005-0000-0000-000052410000}"/>
    <cellStyle name="Normal 8 3 3 2 2 2 3 3" xfId="11682" xr:uid="{00000000-0005-0000-0000-0000B62D0000}"/>
    <cellStyle name="Normal 8 3 3 2 2 2 3 3 3" xfId="26781" xr:uid="{00000000-0005-0000-0000-0000B3680000}"/>
    <cellStyle name="Normal 8 3 3 2 2 2 3 5" xfId="21768" xr:uid="{00000000-0005-0000-0000-00001E550000}"/>
    <cellStyle name="Normal 8 3 3 2 2 2 4" xfId="13360" xr:uid="{00000000-0005-0000-0000-000044340000}"/>
    <cellStyle name="Normal 8 3 3 2 2 2 4 3" xfId="28456" xr:uid="{00000000-0005-0000-0000-00003E6F0000}"/>
    <cellStyle name="Normal 8 3 3 2 2 2 5" xfId="8339" xr:uid="{00000000-0005-0000-0000-0000A7200000}"/>
    <cellStyle name="Normal 8 3 3 2 2 2 5 3" xfId="23439" xr:uid="{00000000-0005-0000-0000-0000A55B0000}"/>
    <cellStyle name="Normal 8 3 3 2 2 2 7" xfId="18426" xr:uid="{00000000-0005-0000-0000-000010480000}"/>
    <cellStyle name="Normal 8 3 3 2 2 3" xfId="4122" xr:uid="{00000000-0005-0000-0000-00002D100000}"/>
    <cellStyle name="Normal 8 3 3 2 2 3 2" xfId="14195" xr:uid="{00000000-0005-0000-0000-000087370000}"/>
    <cellStyle name="Normal 8 3 3 2 2 3 2 3" xfId="29291" xr:uid="{00000000-0005-0000-0000-000081720000}"/>
    <cellStyle name="Normal 8 3 3 2 2 3 3" xfId="9175" xr:uid="{00000000-0005-0000-0000-0000EB230000}"/>
    <cellStyle name="Normal 8 3 3 2 2 3 3 3" xfId="24274" xr:uid="{00000000-0005-0000-0000-0000E85E0000}"/>
    <cellStyle name="Normal 8 3 3 2 2 3 5" xfId="19261" xr:uid="{00000000-0005-0000-0000-0000534B0000}"/>
    <cellStyle name="Normal 8 3 3 2 2 4" xfId="5814" xr:uid="{00000000-0005-0000-0000-0000CA160000}"/>
    <cellStyle name="Normal 8 3 3 2 2 4 2" xfId="15866" xr:uid="{00000000-0005-0000-0000-00000E3E0000}"/>
    <cellStyle name="Normal 8 3 3 2 2 4 3" xfId="10846" xr:uid="{00000000-0005-0000-0000-0000722A0000}"/>
    <cellStyle name="Normal 8 3 3 2 2 4 3 3" xfId="25945" xr:uid="{00000000-0005-0000-0000-00006F650000}"/>
    <cellStyle name="Normal 8 3 3 2 2 4 5" xfId="20932" xr:uid="{00000000-0005-0000-0000-0000DA510000}"/>
    <cellStyle name="Normal 8 3 3 2 2 5" xfId="12524" xr:uid="{00000000-0005-0000-0000-000000310000}"/>
    <cellStyle name="Normal 8 3 3 2 2 5 3" xfId="27620" xr:uid="{00000000-0005-0000-0000-0000FA6B0000}"/>
    <cellStyle name="Normal 8 3 3 2 2 6" xfId="7503" xr:uid="{00000000-0005-0000-0000-0000631D0000}"/>
    <cellStyle name="Normal 8 3 3 2 2 6 3" xfId="22603" xr:uid="{00000000-0005-0000-0000-000061580000}"/>
    <cellStyle name="Normal 8 3 3 2 2 8" xfId="17590" xr:uid="{00000000-0005-0000-0000-0000CC440000}"/>
    <cellStyle name="Normal 8 3 3 2 3" xfId="2852" xr:uid="{00000000-0005-0000-0000-0000360B0000}"/>
    <cellStyle name="Normal 8 3 3 2 3 2" xfId="4541" xr:uid="{00000000-0005-0000-0000-0000D0110000}"/>
    <cellStyle name="Normal 8 3 3 2 3 2 2" xfId="14613" xr:uid="{00000000-0005-0000-0000-000029390000}"/>
    <cellStyle name="Normal 8 3 3 2 3 2 2 3" xfId="29709" xr:uid="{00000000-0005-0000-0000-000023740000}"/>
    <cellStyle name="Normal 8 3 3 2 3 2 3" xfId="9593" xr:uid="{00000000-0005-0000-0000-00008D250000}"/>
    <cellStyle name="Normal 8 3 3 2 3 2 3 3" xfId="24692" xr:uid="{00000000-0005-0000-0000-00008A600000}"/>
    <cellStyle name="Normal 8 3 3 2 3 2 5" xfId="19679" xr:uid="{00000000-0005-0000-0000-0000F54C0000}"/>
    <cellStyle name="Normal 8 3 3 2 3 3" xfId="6232" xr:uid="{00000000-0005-0000-0000-00006C180000}"/>
    <cellStyle name="Normal 8 3 3 2 3 3 2" xfId="16284" xr:uid="{00000000-0005-0000-0000-0000B03F0000}"/>
    <cellStyle name="Normal 8 3 3 2 3 3 3" xfId="11264" xr:uid="{00000000-0005-0000-0000-0000142C0000}"/>
    <cellStyle name="Normal 8 3 3 2 3 3 3 3" xfId="26363" xr:uid="{00000000-0005-0000-0000-000011670000}"/>
    <cellStyle name="Normal 8 3 3 2 3 3 5" xfId="21350" xr:uid="{00000000-0005-0000-0000-00007C530000}"/>
    <cellStyle name="Normal 8 3 3 2 3 4" xfId="12942" xr:uid="{00000000-0005-0000-0000-0000A2320000}"/>
    <cellStyle name="Normal 8 3 3 2 3 4 3" xfId="28038" xr:uid="{00000000-0005-0000-0000-00009C6D0000}"/>
    <cellStyle name="Normal 8 3 3 2 3 5" xfId="7921" xr:uid="{00000000-0005-0000-0000-0000051F0000}"/>
    <cellStyle name="Normal 8 3 3 2 3 5 3" xfId="23021" xr:uid="{00000000-0005-0000-0000-0000035A0000}"/>
    <cellStyle name="Normal 8 3 3 2 3 7" xfId="18008" xr:uid="{00000000-0005-0000-0000-00006E460000}"/>
    <cellStyle name="Normal 8 3 3 2 4" xfId="3704" xr:uid="{00000000-0005-0000-0000-00008B0E0000}"/>
    <cellStyle name="Normal 8 3 3 2 4 2" xfId="13777" xr:uid="{00000000-0005-0000-0000-0000E5350000}"/>
    <cellStyle name="Normal 8 3 3 2 4 2 3" xfId="28873" xr:uid="{00000000-0005-0000-0000-0000DF700000}"/>
    <cellStyle name="Normal 8 3 3 2 4 3" xfId="8757" xr:uid="{00000000-0005-0000-0000-000049220000}"/>
    <cellStyle name="Normal 8 3 3 2 4 3 3" xfId="23856" xr:uid="{00000000-0005-0000-0000-0000465D0000}"/>
    <cellStyle name="Normal 8 3 3 2 4 5" xfId="18843" xr:uid="{00000000-0005-0000-0000-0000B1490000}"/>
    <cellStyle name="Normal 8 3 3 2 5" xfId="5396" xr:uid="{00000000-0005-0000-0000-000028150000}"/>
    <cellStyle name="Normal 8 3 3 2 5 2" xfId="15448" xr:uid="{00000000-0005-0000-0000-00006C3C0000}"/>
    <cellStyle name="Normal 8 3 3 2 5 2 3" xfId="30544" xr:uid="{00000000-0005-0000-0000-000066770000}"/>
    <cellStyle name="Normal 8 3 3 2 5 3" xfId="10428" xr:uid="{00000000-0005-0000-0000-0000D0280000}"/>
    <cellStyle name="Normal 8 3 3 2 5 3 3" xfId="25527" xr:uid="{00000000-0005-0000-0000-0000CD630000}"/>
    <cellStyle name="Normal 8 3 3 2 5 5" xfId="20514" xr:uid="{00000000-0005-0000-0000-000038500000}"/>
    <cellStyle name="Normal 8 3 3 2 6" xfId="12106" xr:uid="{00000000-0005-0000-0000-00005E2F0000}"/>
    <cellStyle name="Normal 8 3 3 2 6 3" xfId="27202" xr:uid="{00000000-0005-0000-0000-0000586A0000}"/>
    <cellStyle name="Normal 8 3 3 2 7" xfId="7085" xr:uid="{00000000-0005-0000-0000-0000C11B0000}"/>
    <cellStyle name="Normal 8 3 3 2 7 3" xfId="22185" xr:uid="{00000000-0005-0000-0000-0000BF560000}"/>
    <cellStyle name="Normal 8 3 3 2 9" xfId="17172" xr:uid="{00000000-0005-0000-0000-00002A430000}"/>
    <cellStyle name="Normal 8 3 3 3" xfId="2223" xr:uid="{00000000-0005-0000-0000-0000C1080000}"/>
    <cellStyle name="Normal 8 3 3 3 2" xfId="3062" xr:uid="{00000000-0005-0000-0000-0000080C0000}"/>
    <cellStyle name="Normal 8 3 3 3 2 2" xfId="4751" xr:uid="{00000000-0005-0000-0000-0000A2120000}"/>
    <cellStyle name="Normal 8 3 3 3 2 2 2" xfId="14823" xr:uid="{00000000-0005-0000-0000-0000FB390000}"/>
    <cellStyle name="Normal 8 3 3 3 2 2 2 3" xfId="29919" xr:uid="{00000000-0005-0000-0000-0000F5740000}"/>
    <cellStyle name="Normal 8 3 3 3 2 2 3" xfId="9803" xr:uid="{00000000-0005-0000-0000-00005F260000}"/>
    <cellStyle name="Normal 8 3 3 3 2 2 3 3" xfId="24902" xr:uid="{00000000-0005-0000-0000-00005C610000}"/>
    <cellStyle name="Normal 8 3 3 3 2 2 5" xfId="19889" xr:uid="{00000000-0005-0000-0000-0000C74D0000}"/>
    <cellStyle name="Normal 8 3 3 3 2 3" xfId="6442" xr:uid="{00000000-0005-0000-0000-00003E190000}"/>
    <cellStyle name="Normal 8 3 3 3 2 3 2" xfId="16494" xr:uid="{00000000-0005-0000-0000-000082400000}"/>
    <cellStyle name="Normal 8 3 3 3 2 3 3" xfId="11474" xr:uid="{00000000-0005-0000-0000-0000E62C0000}"/>
    <cellStyle name="Normal 8 3 3 3 2 3 3 3" xfId="26573" xr:uid="{00000000-0005-0000-0000-0000E3670000}"/>
    <cellStyle name="Normal 8 3 3 3 2 3 5" xfId="21560" xr:uid="{00000000-0005-0000-0000-00004E540000}"/>
    <cellStyle name="Normal 8 3 3 3 2 4" xfId="13152" xr:uid="{00000000-0005-0000-0000-000074330000}"/>
    <cellStyle name="Normal 8 3 3 3 2 4 3" xfId="28248" xr:uid="{00000000-0005-0000-0000-00006E6E0000}"/>
    <cellStyle name="Normal 8 3 3 3 2 5" xfId="8131" xr:uid="{00000000-0005-0000-0000-0000D71F0000}"/>
    <cellStyle name="Normal 8 3 3 3 2 5 3" xfId="23231" xr:uid="{00000000-0005-0000-0000-0000D55A0000}"/>
    <cellStyle name="Normal 8 3 3 3 2 7" xfId="18218" xr:uid="{00000000-0005-0000-0000-000040470000}"/>
    <cellStyle name="Normal 8 3 3 3 3" xfId="3914" xr:uid="{00000000-0005-0000-0000-00005D0F0000}"/>
    <cellStyle name="Normal 8 3 3 3 3 2" xfId="13987" xr:uid="{00000000-0005-0000-0000-0000B7360000}"/>
    <cellStyle name="Normal 8 3 3 3 3 2 3" xfId="29083" xr:uid="{00000000-0005-0000-0000-0000B1710000}"/>
    <cellStyle name="Normal 8 3 3 3 3 3" xfId="8967" xr:uid="{00000000-0005-0000-0000-00001B230000}"/>
    <cellStyle name="Normal 8 3 3 3 3 3 3" xfId="24066" xr:uid="{00000000-0005-0000-0000-0000185E0000}"/>
    <cellStyle name="Normal 8 3 3 3 3 5" xfId="19053" xr:uid="{00000000-0005-0000-0000-0000834A0000}"/>
    <cellStyle name="Normal 8 3 3 3 4" xfId="5606" xr:uid="{00000000-0005-0000-0000-0000FA150000}"/>
    <cellStyle name="Normal 8 3 3 3 4 2" xfId="15658" xr:uid="{00000000-0005-0000-0000-00003E3D0000}"/>
    <cellStyle name="Normal 8 3 3 3 4 2 3" xfId="30754" xr:uid="{00000000-0005-0000-0000-000038780000}"/>
    <cellStyle name="Normal 8 3 3 3 4 3" xfId="10638" xr:uid="{00000000-0005-0000-0000-0000A2290000}"/>
    <cellStyle name="Normal 8 3 3 3 4 3 3" xfId="25737" xr:uid="{00000000-0005-0000-0000-00009F640000}"/>
    <cellStyle name="Normal 8 3 3 3 4 5" xfId="20724" xr:uid="{00000000-0005-0000-0000-00000A510000}"/>
    <cellStyle name="Normal 8 3 3 3 5" xfId="12316" xr:uid="{00000000-0005-0000-0000-000030300000}"/>
    <cellStyle name="Normal 8 3 3 3 5 3" xfId="27412" xr:uid="{00000000-0005-0000-0000-00002A6B0000}"/>
    <cellStyle name="Normal 8 3 3 3 6" xfId="7295" xr:uid="{00000000-0005-0000-0000-0000931C0000}"/>
    <cellStyle name="Normal 8 3 3 3 6 3" xfId="22395" xr:uid="{00000000-0005-0000-0000-000091570000}"/>
    <cellStyle name="Normal 8 3 3 3 8" xfId="17382" xr:uid="{00000000-0005-0000-0000-0000FC430000}"/>
    <cellStyle name="Normal 8 3 3 4" xfId="2644" xr:uid="{00000000-0005-0000-0000-0000660A0000}"/>
    <cellStyle name="Normal 8 3 3 4 2" xfId="4333" xr:uid="{00000000-0005-0000-0000-000000110000}"/>
    <cellStyle name="Normal 8 3 3 4 2 2" xfId="14405" xr:uid="{00000000-0005-0000-0000-000059380000}"/>
    <cellStyle name="Normal 8 3 3 4 2 2 3" xfId="29501" xr:uid="{00000000-0005-0000-0000-000053730000}"/>
    <cellStyle name="Normal 8 3 3 4 2 3" xfId="9385" xr:uid="{00000000-0005-0000-0000-0000BD240000}"/>
    <cellStyle name="Normal 8 3 3 4 2 3 3" xfId="24484" xr:uid="{00000000-0005-0000-0000-0000BA5F0000}"/>
    <cellStyle name="Normal 8 3 3 4 2 5" xfId="19471" xr:uid="{00000000-0005-0000-0000-0000254C0000}"/>
    <cellStyle name="Normal 8 3 3 4 3" xfId="6024" xr:uid="{00000000-0005-0000-0000-00009C170000}"/>
    <cellStyle name="Normal 8 3 3 4 3 2" xfId="16076" xr:uid="{00000000-0005-0000-0000-0000E03E0000}"/>
    <cellStyle name="Normal 8 3 3 4 3 3" xfId="11056" xr:uid="{00000000-0005-0000-0000-0000442B0000}"/>
    <cellStyle name="Normal 8 3 3 4 3 3 3" xfId="26155" xr:uid="{00000000-0005-0000-0000-000041660000}"/>
    <cellStyle name="Normal 8 3 3 4 3 5" xfId="21142" xr:uid="{00000000-0005-0000-0000-0000AC520000}"/>
    <cellStyle name="Normal 8 3 3 4 4" xfId="12734" xr:uid="{00000000-0005-0000-0000-0000D2310000}"/>
    <cellStyle name="Normal 8 3 3 4 4 3" xfId="27830" xr:uid="{00000000-0005-0000-0000-0000CC6C0000}"/>
    <cellStyle name="Normal 8 3 3 4 5" xfId="7713" xr:uid="{00000000-0005-0000-0000-0000351E0000}"/>
    <cellStyle name="Normal 8 3 3 4 5 3" xfId="22813" xr:uid="{00000000-0005-0000-0000-000033590000}"/>
    <cellStyle name="Normal 8 3 3 4 7" xfId="17800" xr:uid="{00000000-0005-0000-0000-00009E450000}"/>
    <cellStyle name="Normal 8 3 3 5" xfId="3496" xr:uid="{00000000-0005-0000-0000-0000BB0D0000}"/>
    <cellStyle name="Normal 8 3 3 5 2" xfId="13569" xr:uid="{00000000-0005-0000-0000-000015350000}"/>
    <cellStyle name="Normal 8 3 3 5 2 3" xfId="28665" xr:uid="{00000000-0005-0000-0000-00000F700000}"/>
    <cellStyle name="Normal 8 3 3 5 3" xfId="8549" xr:uid="{00000000-0005-0000-0000-000079210000}"/>
    <cellStyle name="Normal 8 3 3 5 3 3" xfId="23648" xr:uid="{00000000-0005-0000-0000-0000765C0000}"/>
    <cellStyle name="Normal 8 3 3 5 5" xfId="18635" xr:uid="{00000000-0005-0000-0000-0000E1480000}"/>
    <cellStyle name="Normal 8 3 3 6" xfId="5188" xr:uid="{00000000-0005-0000-0000-000058140000}"/>
    <cellStyle name="Normal 8 3 3 6 2" xfId="15240" xr:uid="{00000000-0005-0000-0000-00009C3B0000}"/>
    <cellStyle name="Normal 8 3 3 6 2 3" xfId="30336" xr:uid="{00000000-0005-0000-0000-000096760000}"/>
    <cellStyle name="Normal 8 3 3 6 3" xfId="10220" xr:uid="{00000000-0005-0000-0000-000000280000}"/>
    <cellStyle name="Normal 8 3 3 6 3 3" xfId="25319" xr:uid="{00000000-0005-0000-0000-0000FD620000}"/>
    <cellStyle name="Normal 8 3 3 6 5" xfId="20306" xr:uid="{00000000-0005-0000-0000-0000684F0000}"/>
    <cellStyle name="Normal 8 3 3 7" xfId="11898" xr:uid="{00000000-0005-0000-0000-00008E2E0000}"/>
    <cellStyle name="Normal 8 3 3 7 3" xfId="26994" xr:uid="{00000000-0005-0000-0000-000088690000}"/>
    <cellStyle name="Normal 8 3 3 8" xfId="6877" xr:uid="{00000000-0005-0000-0000-0000F11A0000}"/>
    <cellStyle name="Normal 8 3 3 8 3" xfId="21977" xr:uid="{00000000-0005-0000-0000-0000EF550000}"/>
    <cellStyle name="Normal 8 3 4" xfId="1904" xr:uid="{00000000-0005-0000-0000-000082070000}"/>
    <cellStyle name="Normal 8 3 4 2" xfId="2327" xr:uid="{00000000-0005-0000-0000-000029090000}"/>
    <cellStyle name="Normal 8 3 4 2 2" xfId="3166" xr:uid="{00000000-0005-0000-0000-0000700C0000}"/>
    <cellStyle name="Normal 8 3 4 2 2 2" xfId="4855" xr:uid="{00000000-0005-0000-0000-00000A130000}"/>
    <cellStyle name="Normal 8 3 4 2 2 2 2" xfId="14927" xr:uid="{00000000-0005-0000-0000-0000633A0000}"/>
    <cellStyle name="Normal 8 3 4 2 2 2 2 3" xfId="30023" xr:uid="{00000000-0005-0000-0000-00005D750000}"/>
    <cellStyle name="Normal 8 3 4 2 2 2 3" xfId="9907" xr:uid="{00000000-0005-0000-0000-0000C7260000}"/>
    <cellStyle name="Normal 8 3 4 2 2 2 3 3" xfId="25006" xr:uid="{00000000-0005-0000-0000-0000C4610000}"/>
    <cellStyle name="Normal 8 3 4 2 2 2 5" xfId="19993" xr:uid="{00000000-0005-0000-0000-00002F4E0000}"/>
    <cellStyle name="Normal 8 3 4 2 2 3" xfId="6546" xr:uid="{00000000-0005-0000-0000-0000A6190000}"/>
    <cellStyle name="Normal 8 3 4 2 2 3 2" xfId="16598" xr:uid="{00000000-0005-0000-0000-0000EA400000}"/>
    <cellStyle name="Normal 8 3 4 2 2 3 3" xfId="11578" xr:uid="{00000000-0005-0000-0000-00004E2D0000}"/>
    <cellStyle name="Normal 8 3 4 2 2 3 3 3" xfId="26677" xr:uid="{00000000-0005-0000-0000-00004B680000}"/>
    <cellStyle name="Normal 8 3 4 2 2 3 5" xfId="21664" xr:uid="{00000000-0005-0000-0000-0000B6540000}"/>
    <cellStyle name="Normal 8 3 4 2 2 4" xfId="13256" xr:uid="{00000000-0005-0000-0000-0000DC330000}"/>
    <cellStyle name="Normal 8 3 4 2 2 4 3" xfId="28352" xr:uid="{00000000-0005-0000-0000-0000D66E0000}"/>
    <cellStyle name="Normal 8 3 4 2 2 5" xfId="8235" xr:uid="{00000000-0005-0000-0000-00003F200000}"/>
    <cellStyle name="Normal 8 3 4 2 2 5 3" xfId="23335" xr:uid="{00000000-0005-0000-0000-00003D5B0000}"/>
    <cellStyle name="Normal 8 3 4 2 2 7" xfId="18322" xr:uid="{00000000-0005-0000-0000-0000A8470000}"/>
    <cellStyle name="Normal 8 3 4 2 3" xfId="4018" xr:uid="{00000000-0005-0000-0000-0000C50F0000}"/>
    <cellStyle name="Normal 8 3 4 2 3 2" xfId="14091" xr:uid="{00000000-0005-0000-0000-00001F370000}"/>
    <cellStyle name="Normal 8 3 4 2 3 2 3" xfId="29187" xr:uid="{00000000-0005-0000-0000-000019720000}"/>
    <cellStyle name="Normal 8 3 4 2 3 3" xfId="9071" xr:uid="{00000000-0005-0000-0000-000083230000}"/>
    <cellStyle name="Normal 8 3 4 2 3 3 3" xfId="24170" xr:uid="{00000000-0005-0000-0000-0000805E0000}"/>
    <cellStyle name="Normal 8 3 4 2 3 5" xfId="19157" xr:uid="{00000000-0005-0000-0000-0000EB4A0000}"/>
    <cellStyle name="Normal 8 3 4 2 4" xfId="5710" xr:uid="{00000000-0005-0000-0000-000062160000}"/>
    <cellStyle name="Normal 8 3 4 2 4 2" xfId="15762" xr:uid="{00000000-0005-0000-0000-0000A63D0000}"/>
    <cellStyle name="Normal 8 3 4 2 4 2 3" xfId="30858" xr:uid="{00000000-0005-0000-0000-0000A0780000}"/>
    <cellStyle name="Normal 8 3 4 2 4 3" xfId="10742" xr:uid="{00000000-0005-0000-0000-00000A2A0000}"/>
    <cellStyle name="Normal 8 3 4 2 4 3 3" xfId="25841" xr:uid="{00000000-0005-0000-0000-000007650000}"/>
    <cellStyle name="Normal 8 3 4 2 4 5" xfId="20828" xr:uid="{00000000-0005-0000-0000-000072510000}"/>
    <cellStyle name="Normal 8 3 4 2 5" xfId="12420" xr:uid="{00000000-0005-0000-0000-000098300000}"/>
    <cellStyle name="Normal 8 3 4 2 5 3" xfId="27516" xr:uid="{00000000-0005-0000-0000-0000926B0000}"/>
    <cellStyle name="Normal 8 3 4 2 6" xfId="7399" xr:uid="{00000000-0005-0000-0000-0000FB1C0000}"/>
    <cellStyle name="Normal 8 3 4 2 6 3" xfId="22499" xr:uid="{00000000-0005-0000-0000-0000F9570000}"/>
    <cellStyle name="Normal 8 3 4 2 8" xfId="17486" xr:uid="{00000000-0005-0000-0000-000064440000}"/>
    <cellStyle name="Normal 8 3 4 3" xfId="2748" xr:uid="{00000000-0005-0000-0000-0000CE0A0000}"/>
    <cellStyle name="Normal 8 3 4 3 2" xfId="4437" xr:uid="{00000000-0005-0000-0000-000068110000}"/>
    <cellStyle name="Normal 8 3 4 3 2 2" xfId="14509" xr:uid="{00000000-0005-0000-0000-0000C1380000}"/>
    <cellStyle name="Normal 8 3 4 3 2 2 3" xfId="29605" xr:uid="{00000000-0005-0000-0000-0000BB730000}"/>
    <cellStyle name="Normal 8 3 4 3 2 3" xfId="9489" xr:uid="{00000000-0005-0000-0000-000025250000}"/>
    <cellStyle name="Normal 8 3 4 3 2 3 3" xfId="24588" xr:uid="{00000000-0005-0000-0000-000022600000}"/>
    <cellStyle name="Normal 8 3 4 3 2 5" xfId="19575" xr:uid="{00000000-0005-0000-0000-00008D4C0000}"/>
    <cellStyle name="Normal 8 3 4 3 3" xfId="6128" xr:uid="{00000000-0005-0000-0000-000004180000}"/>
    <cellStyle name="Normal 8 3 4 3 3 2" xfId="16180" xr:uid="{00000000-0005-0000-0000-0000483F0000}"/>
    <cellStyle name="Normal 8 3 4 3 3 3" xfId="11160" xr:uid="{00000000-0005-0000-0000-0000AC2B0000}"/>
    <cellStyle name="Normal 8 3 4 3 3 3 3" xfId="26259" xr:uid="{00000000-0005-0000-0000-0000A9660000}"/>
    <cellStyle name="Normal 8 3 4 3 3 5" xfId="21246" xr:uid="{00000000-0005-0000-0000-000014530000}"/>
    <cellStyle name="Normal 8 3 4 3 4" xfId="12838" xr:uid="{00000000-0005-0000-0000-00003A320000}"/>
    <cellStyle name="Normal 8 3 4 3 4 3" xfId="27934" xr:uid="{00000000-0005-0000-0000-0000346D0000}"/>
    <cellStyle name="Normal 8 3 4 3 5" xfId="7817" xr:uid="{00000000-0005-0000-0000-00009D1E0000}"/>
    <cellStyle name="Normal 8 3 4 3 5 3" xfId="22917" xr:uid="{00000000-0005-0000-0000-00009B590000}"/>
    <cellStyle name="Normal 8 3 4 3 7" xfId="17904" xr:uid="{00000000-0005-0000-0000-000006460000}"/>
    <cellStyle name="Normal 8 3 4 4" xfId="3600" xr:uid="{00000000-0005-0000-0000-0000230E0000}"/>
    <cellStyle name="Normal 8 3 4 4 2" xfId="13673" xr:uid="{00000000-0005-0000-0000-00007D350000}"/>
    <cellStyle name="Normal 8 3 4 4 2 3" xfId="28769" xr:uid="{00000000-0005-0000-0000-000077700000}"/>
    <cellStyle name="Normal 8 3 4 4 3" xfId="8653" xr:uid="{00000000-0005-0000-0000-0000E1210000}"/>
    <cellStyle name="Normal 8 3 4 4 3 3" xfId="23752" xr:uid="{00000000-0005-0000-0000-0000DE5C0000}"/>
    <cellStyle name="Normal 8 3 4 4 5" xfId="18739" xr:uid="{00000000-0005-0000-0000-000049490000}"/>
    <cellStyle name="Normal 8 3 4 5" xfId="5292" xr:uid="{00000000-0005-0000-0000-0000C0140000}"/>
    <cellStyle name="Normal 8 3 4 5 2" xfId="15344" xr:uid="{00000000-0005-0000-0000-0000043C0000}"/>
    <cellStyle name="Normal 8 3 4 5 2 3" xfId="30440" xr:uid="{00000000-0005-0000-0000-0000FE760000}"/>
    <cellStyle name="Normal 8 3 4 5 3" xfId="10324" xr:uid="{00000000-0005-0000-0000-000068280000}"/>
    <cellStyle name="Normal 8 3 4 5 3 3" xfId="25423" xr:uid="{00000000-0005-0000-0000-000065630000}"/>
    <cellStyle name="Normal 8 3 4 5 5" xfId="20410" xr:uid="{00000000-0005-0000-0000-0000D04F0000}"/>
    <cellStyle name="Normal 8 3 4 6" xfId="12002" xr:uid="{00000000-0005-0000-0000-0000F62E0000}"/>
    <cellStyle name="Normal 8 3 4 6 3" xfId="27098" xr:uid="{00000000-0005-0000-0000-0000F0690000}"/>
    <cellStyle name="Normal 8 3 4 7" xfId="6981" xr:uid="{00000000-0005-0000-0000-0000591B0000}"/>
    <cellStyle name="Normal 8 3 4 7 3" xfId="22081" xr:uid="{00000000-0005-0000-0000-000057560000}"/>
    <cellStyle name="Normal 8 3 4 9" xfId="17068" xr:uid="{00000000-0005-0000-0000-0000C2420000}"/>
    <cellStyle name="Normal 8 3 5" xfId="2117" xr:uid="{00000000-0005-0000-0000-000057080000}"/>
    <cellStyle name="Normal 8 3 5 2" xfId="2958" xr:uid="{00000000-0005-0000-0000-0000A00B0000}"/>
    <cellStyle name="Normal 8 3 5 2 2" xfId="4647" xr:uid="{00000000-0005-0000-0000-00003A120000}"/>
    <cellStyle name="Normal 8 3 5 2 2 2" xfId="14719" xr:uid="{00000000-0005-0000-0000-000093390000}"/>
    <cellStyle name="Normal 8 3 5 2 2 2 3" xfId="29815" xr:uid="{00000000-0005-0000-0000-00008D740000}"/>
    <cellStyle name="Normal 8 3 5 2 2 3" xfId="9699" xr:uid="{00000000-0005-0000-0000-0000F7250000}"/>
    <cellStyle name="Normal 8 3 5 2 2 3 3" xfId="24798" xr:uid="{00000000-0005-0000-0000-0000F4600000}"/>
    <cellStyle name="Normal 8 3 5 2 2 5" xfId="19785" xr:uid="{00000000-0005-0000-0000-00005F4D0000}"/>
    <cellStyle name="Normal 8 3 5 2 3" xfId="6338" xr:uid="{00000000-0005-0000-0000-0000D6180000}"/>
    <cellStyle name="Normal 8 3 5 2 3 2" xfId="16390" xr:uid="{00000000-0005-0000-0000-00001A400000}"/>
    <cellStyle name="Normal 8 3 5 2 3 3" xfId="11370" xr:uid="{00000000-0005-0000-0000-00007E2C0000}"/>
    <cellStyle name="Normal 8 3 5 2 3 3 3" xfId="26469" xr:uid="{00000000-0005-0000-0000-00007B670000}"/>
    <cellStyle name="Normal 8 3 5 2 3 5" xfId="21456" xr:uid="{00000000-0005-0000-0000-0000E6530000}"/>
    <cellStyle name="Normal 8 3 5 2 4" xfId="13048" xr:uid="{00000000-0005-0000-0000-00000C330000}"/>
    <cellStyle name="Normal 8 3 5 2 4 3" xfId="28144" xr:uid="{00000000-0005-0000-0000-0000066E0000}"/>
    <cellStyle name="Normal 8 3 5 2 5" xfId="8027" xr:uid="{00000000-0005-0000-0000-00006F1F0000}"/>
    <cellStyle name="Normal 8 3 5 2 5 3" xfId="23127" xr:uid="{00000000-0005-0000-0000-00006D5A0000}"/>
    <cellStyle name="Normal 8 3 5 2 7" xfId="18114" xr:uid="{00000000-0005-0000-0000-0000D8460000}"/>
    <cellStyle name="Normal 8 3 5 3" xfId="3810" xr:uid="{00000000-0005-0000-0000-0000F50E0000}"/>
    <cellStyle name="Normal 8 3 5 3 2" xfId="13883" xr:uid="{00000000-0005-0000-0000-00004F360000}"/>
    <cellStyle name="Normal 8 3 5 3 2 3" xfId="28979" xr:uid="{00000000-0005-0000-0000-000049710000}"/>
    <cellStyle name="Normal 8 3 5 3 3" xfId="8863" xr:uid="{00000000-0005-0000-0000-0000B3220000}"/>
    <cellStyle name="Normal 8 3 5 3 3 3" xfId="23962" xr:uid="{00000000-0005-0000-0000-0000B05D0000}"/>
    <cellStyle name="Normal 8 3 5 3 5" xfId="18949" xr:uid="{00000000-0005-0000-0000-00001B4A0000}"/>
    <cellStyle name="Normal 8 3 5 4" xfId="5502" xr:uid="{00000000-0005-0000-0000-000092150000}"/>
    <cellStyle name="Normal 8 3 5 4 2" xfId="15554" xr:uid="{00000000-0005-0000-0000-0000D63C0000}"/>
    <cellStyle name="Normal 8 3 5 4 2 3" xfId="30650" xr:uid="{00000000-0005-0000-0000-0000D0770000}"/>
    <cellStyle name="Normal 8 3 5 4 3" xfId="10534" xr:uid="{00000000-0005-0000-0000-00003A290000}"/>
    <cellStyle name="Normal 8 3 5 4 3 3" xfId="25633" xr:uid="{00000000-0005-0000-0000-000037640000}"/>
    <cellStyle name="Normal 8 3 5 4 5" xfId="20620" xr:uid="{00000000-0005-0000-0000-0000A2500000}"/>
    <cellStyle name="Normal 8 3 5 5" xfId="12212" xr:uid="{00000000-0005-0000-0000-0000C82F0000}"/>
    <cellStyle name="Normal 8 3 5 5 3" xfId="27308" xr:uid="{00000000-0005-0000-0000-0000C26A0000}"/>
    <cellStyle name="Normal 8 3 5 6" xfId="7191" xr:uid="{00000000-0005-0000-0000-00002B1C0000}"/>
    <cellStyle name="Normal 8 3 5 6 3" xfId="22291" xr:uid="{00000000-0005-0000-0000-000029570000}"/>
    <cellStyle name="Normal 8 3 5 8" xfId="17278" xr:uid="{00000000-0005-0000-0000-000094430000}"/>
    <cellStyle name="Normal 8 3 6" xfId="2538" xr:uid="{00000000-0005-0000-0000-0000FC090000}"/>
    <cellStyle name="Normal 8 3 6 2" xfId="4229" xr:uid="{00000000-0005-0000-0000-000098100000}"/>
    <cellStyle name="Normal 8 3 6 2 2" xfId="14301" xr:uid="{00000000-0005-0000-0000-0000F1370000}"/>
    <cellStyle name="Normal 8 3 6 2 2 3" xfId="29397" xr:uid="{00000000-0005-0000-0000-0000EB720000}"/>
    <cellStyle name="Normal 8 3 6 2 3" xfId="9281" xr:uid="{00000000-0005-0000-0000-000055240000}"/>
    <cellStyle name="Normal 8 3 6 2 3 3" xfId="24380" xr:uid="{00000000-0005-0000-0000-0000525F0000}"/>
    <cellStyle name="Normal 8 3 6 2 5" xfId="19367" xr:uid="{00000000-0005-0000-0000-0000BD4B0000}"/>
    <cellStyle name="Normal 8 3 6 3" xfId="5920" xr:uid="{00000000-0005-0000-0000-000034170000}"/>
    <cellStyle name="Normal 8 3 6 3 2" xfId="15972" xr:uid="{00000000-0005-0000-0000-0000783E0000}"/>
    <cellStyle name="Normal 8 3 6 3 3" xfId="10952" xr:uid="{00000000-0005-0000-0000-0000DC2A0000}"/>
    <cellStyle name="Normal 8 3 6 3 3 3" xfId="26051" xr:uid="{00000000-0005-0000-0000-0000D9650000}"/>
    <cellStyle name="Normal 8 3 6 3 5" xfId="21038" xr:uid="{00000000-0005-0000-0000-000044520000}"/>
    <cellStyle name="Normal 8 3 6 4" xfId="12630" xr:uid="{00000000-0005-0000-0000-00006A310000}"/>
    <cellStyle name="Normal 8 3 6 4 3" xfId="27726" xr:uid="{00000000-0005-0000-0000-0000646C0000}"/>
    <cellStyle name="Normal 8 3 6 5" xfId="7609" xr:uid="{00000000-0005-0000-0000-0000CD1D0000}"/>
    <cellStyle name="Normal 8 3 6 5 3" xfId="22709" xr:uid="{00000000-0005-0000-0000-0000CB580000}"/>
    <cellStyle name="Normal 8 3 6 7" xfId="17696" xr:uid="{00000000-0005-0000-0000-000036450000}"/>
    <cellStyle name="Normal 8 3 7" xfId="3389" xr:uid="{00000000-0005-0000-0000-0000500D0000}"/>
    <cellStyle name="Normal 8 3 7 2" xfId="13465" xr:uid="{00000000-0005-0000-0000-0000AD340000}"/>
    <cellStyle name="Normal 8 3 7 2 3" xfId="28561" xr:uid="{00000000-0005-0000-0000-0000A76F0000}"/>
    <cellStyle name="Normal 8 3 7 3" xfId="8445" xr:uid="{00000000-0005-0000-0000-000011210000}"/>
    <cellStyle name="Normal 8 3 7 3 3" xfId="23544" xr:uid="{00000000-0005-0000-0000-00000E5C0000}"/>
    <cellStyle name="Normal 8 3 7 5" xfId="18531" xr:uid="{00000000-0005-0000-0000-000079480000}"/>
    <cellStyle name="Normal 8 3 8" xfId="5082" xr:uid="{00000000-0005-0000-0000-0000EE130000}"/>
    <cellStyle name="Normal 8 3 8 2" xfId="15136" xr:uid="{00000000-0005-0000-0000-0000343B0000}"/>
    <cellStyle name="Normal 8 3 8 2 3" xfId="30232" xr:uid="{00000000-0005-0000-0000-00002E760000}"/>
    <cellStyle name="Normal 8 3 8 3" xfId="10116" xr:uid="{00000000-0005-0000-0000-000098270000}"/>
    <cellStyle name="Normal 8 3 8 3 3" xfId="25215" xr:uid="{00000000-0005-0000-0000-000095620000}"/>
    <cellStyle name="Normal 8 3 8 5" xfId="20202" xr:uid="{00000000-0005-0000-0000-0000004F0000}"/>
    <cellStyle name="Normal 8 3 9" xfId="11792" xr:uid="{00000000-0005-0000-0000-0000242E0000}"/>
    <cellStyle name="Normal 8 3 9 3" xfId="26890" xr:uid="{00000000-0005-0000-0000-000020690000}"/>
    <cellStyle name="Normal 8 4" xfId="506" xr:uid="{00000000-0005-0000-0000-000003020000}"/>
    <cellStyle name="Normal 8 6" xfId="960" xr:uid="{00000000-0005-0000-0000-0000CF030000}"/>
    <cellStyle name="Normal 8 7" xfId="406" xr:uid="{00000000-0005-0000-0000-00009E010000}"/>
    <cellStyle name="Normal 80" xfId="1085" xr:uid="{00000000-0005-0000-0000-00004C040000}"/>
    <cellStyle name="Normal 80 10" xfId="6722" xr:uid="{00000000-0005-0000-0000-0000561A0000}"/>
    <cellStyle name="Normal 80 10 3" xfId="21825" xr:uid="{00000000-0005-0000-0000-000057550000}"/>
    <cellStyle name="Normal 80 12" xfId="16810" xr:uid="{00000000-0005-0000-0000-0000C0410000}"/>
    <cellStyle name="Normal 80 2" xfId="1688" xr:uid="{00000000-0005-0000-0000-0000AA060000}"/>
    <cellStyle name="Normal 80 2 11" xfId="16864" xr:uid="{00000000-0005-0000-0000-0000F6410000}"/>
    <cellStyle name="Normal 80 2 2" xfId="1797" xr:uid="{00000000-0005-0000-0000-000017070000}"/>
    <cellStyle name="Normal 80 2 2 10" xfId="16968" xr:uid="{00000000-0005-0000-0000-00005E420000}"/>
    <cellStyle name="Normal 80 2 2 2" xfId="2014" xr:uid="{00000000-0005-0000-0000-0000F0070000}"/>
    <cellStyle name="Normal 80 2 2 2 2" xfId="2435" xr:uid="{00000000-0005-0000-0000-000095090000}"/>
    <cellStyle name="Normal 80 2 2 2 2 2" xfId="3274" xr:uid="{00000000-0005-0000-0000-0000DC0C0000}"/>
    <cellStyle name="Normal 80 2 2 2 2 2 2" xfId="4963" xr:uid="{00000000-0005-0000-0000-000076130000}"/>
    <cellStyle name="Normal 80 2 2 2 2 2 2 2" xfId="15035" xr:uid="{00000000-0005-0000-0000-0000CF3A0000}"/>
    <cellStyle name="Normal 80 2 2 2 2 2 2 2 3" xfId="30131" xr:uid="{00000000-0005-0000-0000-0000C9750000}"/>
    <cellStyle name="Normal 80 2 2 2 2 2 2 3" xfId="10015" xr:uid="{00000000-0005-0000-0000-000033270000}"/>
    <cellStyle name="Normal 80 2 2 2 2 2 2 3 3" xfId="25114" xr:uid="{00000000-0005-0000-0000-000030620000}"/>
    <cellStyle name="Normal 80 2 2 2 2 2 2 5" xfId="20101" xr:uid="{00000000-0005-0000-0000-00009B4E0000}"/>
    <cellStyle name="Normal 80 2 2 2 2 2 3" xfId="6654" xr:uid="{00000000-0005-0000-0000-0000121A0000}"/>
    <cellStyle name="Normal 80 2 2 2 2 2 3 2" xfId="16706" xr:uid="{00000000-0005-0000-0000-000056410000}"/>
    <cellStyle name="Normal 80 2 2 2 2 2 3 3" xfId="11686" xr:uid="{00000000-0005-0000-0000-0000BA2D0000}"/>
    <cellStyle name="Normal 80 2 2 2 2 2 3 3 3" xfId="26785" xr:uid="{00000000-0005-0000-0000-0000B7680000}"/>
    <cellStyle name="Normal 80 2 2 2 2 2 3 5" xfId="21772" xr:uid="{00000000-0005-0000-0000-000022550000}"/>
    <cellStyle name="Normal 80 2 2 2 2 2 4" xfId="13364" xr:uid="{00000000-0005-0000-0000-000048340000}"/>
    <cellStyle name="Normal 80 2 2 2 2 2 4 3" xfId="28460" xr:uid="{00000000-0005-0000-0000-0000426F0000}"/>
    <cellStyle name="Normal 80 2 2 2 2 2 5" xfId="8343" xr:uid="{00000000-0005-0000-0000-0000AB200000}"/>
    <cellStyle name="Normal 80 2 2 2 2 2 5 3" xfId="23443" xr:uid="{00000000-0005-0000-0000-0000A95B0000}"/>
    <cellStyle name="Normal 80 2 2 2 2 2 7" xfId="18430" xr:uid="{00000000-0005-0000-0000-000014480000}"/>
    <cellStyle name="Normal 80 2 2 2 2 3" xfId="4126" xr:uid="{00000000-0005-0000-0000-000031100000}"/>
    <cellStyle name="Normal 80 2 2 2 2 3 2" xfId="14199" xr:uid="{00000000-0005-0000-0000-00008B370000}"/>
    <cellStyle name="Normal 80 2 2 2 2 3 2 3" xfId="29295" xr:uid="{00000000-0005-0000-0000-000085720000}"/>
    <cellStyle name="Normal 80 2 2 2 2 3 3" xfId="9179" xr:uid="{00000000-0005-0000-0000-0000EF230000}"/>
    <cellStyle name="Normal 80 2 2 2 2 3 3 3" xfId="24278" xr:uid="{00000000-0005-0000-0000-0000EC5E0000}"/>
    <cellStyle name="Normal 80 2 2 2 2 3 5" xfId="19265" xr:uid="{00000000-0005-0000-0000-0000574B0000}"/>
    <cellStyle name="Normal 80 2 2 2 2 4" xfId="5818" xr:uid="{00000000-0005-0000-0000-0000CE160000}"/>
    <cellStyle name="Normal 80 2 2 2 2 4 2" xfId="15870" xr:uid="{00000000-0005-0000-0000-0000123E0000}"/>
    <cellStyle name="Normal 80 2 2 2 2 4 3" xfId="10850" xr:uid="{00000000-0005-0000-0000-0000762A0000}"/>
    <cellStyle name="Normal 80 2 2 2 2 4 3 3" xfId="25949" xr:uid="{00000000-0005-0000-0000-000073650000}"/>
    <cellStyle name="Normal 80 2 2 2 2 4 5" xfId="20936" xr:uid="{00000000-0005-0000-0000-0000DE510000}"/>
    <cellStyle name="Normal 80 2 2 2 2 5" xfId="12528" xr:uid="{00000000-0005-0000-0000-000004310000}"/>
    <cellStyle name="Normal 80 2 2 2 2 5 3" xfId="27624" xr:uid="{00000000-0005-0000-0000-0000FE6B0000}"/>
    <cellStyle name="Normal 80 2 2 2 2 6" xfId="7507" xr:uid="{00000000-0005-0000-0000-0000671D0000}"/>
    <cellStyle name="Normal 80 2 2 2 2 6 3" xfId="22607" xr:uid="{00000000-0005-0000-0000-000065580000}"/>
    <cellStyle name="Normal 80 2 2 2 2 8" xfId="17594" xr:uid="{00000000-0005-0000-0000-0000D0440000}"/>
    <cellStyle name="Normal 80 2 2 2 3" xfId="2856" xr:uid="{00000000-0005-0000-0000-00003A0B0000}"/>
    <cellStyle name="Normal 80 2 2 2 3 2" xfId="4545" xr:uid="{00000000-0005-0000-0000-0000D4110000}"/>
    <cellStyle name="Normal 80 2 2 2 3 2 2" xfId="14617" xr:uid="{00000000-0005-0000-0000-00002D390000}"/>
    <cellStyle name="Normal 80 2 2 2 3 2 2 3" xfId="29713" xr:uid="{00000000-0005-0000-0000-000027740000}"/>
    <cellStyle name="Normal 80 2 2 2 3 2 3" xfId="9597" xr:uid="{00000000-0005-0000-0000-000091250000}"/>
    <cellStyle name="Normal 80 2 2 2 3 2 3 3" xfId="24696" xr:uid="{00000000-0005-0000-0000-00008E600000}"/>
    <cellStyle name="Normal 80 2 2 2 3 2 5" xfId="19683" xr:uid="{00000000-0005-0000-0000-0000F94C0000}"/>
    <cellStyle name="Normal 80 2 2 2 3 3" xfId="6236" xr:uid="{00000000-0005-0000-0000-000070180000}"/>
    <cellStyle name="Normal 80 2 2 2 3 3 2" xfId="16288" xr:uid="{00000000-0005-0000-0000-0000B43F0000}"/>
    <cellStyle name="Normal 80 2 2 2 3 3 3" xfId="11268" xr:uid="{00000000-0005-0000-0000-0000182C0000}"/>
    <cellStyle name="Normal 80 2 2 2 3 3 3 3" xfId="26367" xr:uid="{00000000-0005-0000-0000-000015670000}"/>
    <cellStyle name="Normal 80 2 2 2 3 3 5" xfId="21354" xr:uid="{00000000-0005-0000-0000-000080530000}"/>
    <cellStyle name="Normal 80 2 2 2 3 4" xfId="12946" xr:uid="{00000000-0005-0000-0000-0000A6320000}"/>
    <cellStyle name="Normal 80 2 2 2 3 4 3" xfId="28042" xr:uid="{00000000-0005-0000-0000-0000A06D0000}"/>
    <cellStyle name="Normal 80 2 2 2 3 5" xfId="7925" xr:uid="{00000000-0005-0000-0000-0000091F0000}"/>
    <cellStyle name="Normal 80 2 2 2 3 5 3" xfId="23025" xr:uid="{00000000-0005-0000-0000-0000075A0000}"/>
    <cellStyle name="Normal 80 2 2 2 3 7" xfId="18012" xr:uid="{00000000-0005-0000-0000-000072460000}"/>
    <cellStyle name="Normal 80 2 2 2 4" xfId="3708" xr:uid="{00000000-0005-0000-0000-00008F0E0000}"/>
    <cellStyle name="Normal 80 2 2 2 4 2" xfId="13781" xr:uid="{00000000-0005-0000-0000-0000E9350000}"/>
    <cellStyle name="Normal 80 2 2 2 4 2 3" xfId="28877" xr:uid="{00000000-0005-0000-0000-0000E3700000}"/>
    <cellStyle name="Normal 80 2 2 2 4 3" xfId="8761" xr:uid="{00000000-0005-0000-0000-00004D220000}"/>
    <cellStyle name="Normal 80 2 2 2 4 3 3" xfId="23860" xr:uid="{00000000-0005-0000-0000-00004A5D0000}"/>
    <cellStyle name="Normal 80 2 2 2 4 5" xfId="18847" xr:uid="{00000000-0005-0000-0000-0000B5490000}"/>
    <cellStyle name="Normal 80 2 2 2 5" xfId="5400" xr:uid="{00000000-0005-0000-0000-00002C150000}"/>
    <cellStyle name="Normal 80 2 2 2 5 2" xfId="15452" xr:uid="{00000000-0005-0000-0000-0000703C0000}"/>
    <cellStyle name="Normal 80 2 2 2 5 2 3" xfId="30548" xr:uid="{00000000-0005-0000-0000-00006A770000}"/>
    <cellStyle name="Normal 80 2 2 2 5 3" xfId="10432" xr:uid="{00000000-0005-0000-0000-0000D4280000}"/>
    <cellStyle name="Normal 80 2 2 2 5 3 3" xfId="25531" xr:uid="{00000000-0005-0000-0000-0000D1630000}"/>
    <cellStyle name="Normal 80 2 2 2 5 5" xfId="20518" xr:uid="{00000000-0005-0000-0000-00003C500000}"/>
    <cellStyle name="Normal 80 2 2 2 6" xfId="12110" xr:uid="{00000000-0005-0000-0000-0000622F0000}"/>
    <cellStyle name="Normal 80 2 2 2 6 3" xfId="27206" xr:uid="{00000000-0005-0000-0000-00005C6A0000}"/>
    <cellStyle name="Normal 80 2 2 2 7" xfId="7089" xr:uid="{00000000-0005-0000-0000-0000C51B0000}"/>
    <cellStyle name="Normal 80 2 2 2 7 3" xfId="22189" xr:uid="{00000000-0005-0000-0000-0000C3560000}"/>
    <cellStyle name="Normal 80 2 2 2 9" xfId="17176" xr:uid="{00000000-0005-0000-0000-00002E430000}"/>
    <cellStyle name="Normal 80 2 2 3" xfId="2227" xr:uid="{00000000-0005-0000-0000-0000C5080000}"/>
    <cellStyle name="Normal 80 2 2 3 2" xfId="3066" xr:uid="{00000000-0005-0000-0000-00000C0C0000}"/>
    <cellStyle name="Normal 80 2 2 3 2 2" xfId="4755" xr:uid="{00000000-0005-0000-0000-0000A6120000}"/>
    <cellStyle name="Normal 80 2 2 3 2 2 2" xfId="14827" xr:uid="{00000000-0005-0000-0000-0000FF390000}"/>
    <cellStyle name="Normal 80 2 2 3 2 2 2 3" xfId="29923" xr:uid="{00000000-0005-0000-0000-0000F9740000}"/>
    <cellStyle name="Normal 80 2 2 3 2 2 3" xfId="9807" xr:uid="{00000000-0005-0000-0000-000063260000}"/>
    <cellStyle name="Normal 80 2 2 3 2 2 3 3" xfId="24906" xr:uid="{00000000-0005-0000-0000-000060610000}"/>
    <cellStyle name="Normal 80 2 2 3 2 2 5" xfId="19893" xr:uid="{00000000-0005-0000-0000-0000CB4D0000}"/>
    <cellStyle name="Normal 80 2 2 3 2 3" xfId="6446" xr:uid="{00000000-0005-0000-0000-000042190000}"/>
    <cellStyle name="Normal 80 2 2 3 2 3 2" xfId="16498" xr:uid="{00000000-0005-0000-0000-000086400000}"/>
    <cellStyle name="Normal 80 2 2 3 2 3 3" xfId="11478" xr:uid="{00000000-0005-0000-0000-0000EA2C0000}"/>
    <cellStyle name="Normal 80 2 2 3 2 3 3 3" xfId="26577" xr:uid="{00000000-0005-0000-0000-0000E7670000}"/>
    <cellStyle name="Normal 80 2 2 3 2 3 5" xfId="21564" xr:uid="{00000000-0005-0000-0000-000052540000}"/>
    <cellStyle name="Normal 80 2 2 3 2 4" xfId="13156" xr:uid="{00000000-0005-0000-0000-000078330000}"/>
    <cellStyle name="Normal 80 2 2 3 2 4 3" xfId="28252" xr:uid="{00000000-0005-0000-0000-0000726E0000}"/>
    <cellStyle name="Normal 80 2 2 3 2 5" xfId="8135" xr:uid="{00000000-0005-0000-0000-0000DB1F0000}"/>
    <cellStyle name="Normal 80 2 2 3 2 5 3" xfId="23235" xr:uid="{00000000-0005-0000-0000-0000D95A0000}"/>
    <cellStyle name="Normal 80 2 2 3 2 7" xfId="18222" xr:uid="{00000000-0005-0000-0000-000044470000}"/>
    <cellStyle name="Normal 80 2 2 3 3" xfId="3918" xr:uid="{00000000-0005-0000-0000-0000610F0000}"/>
    <cellStyle name="Normal 80 2 2 3 3 2" xfId="13991" xr:uid="{00000000-0005-0000-0000-0000BB360000}"/>
    <cellStyle name="Normal 80 2 2 3 3 2 3" xfId="29087" xr:uid="{00000000-0005-0000-0000-0000B5710000}"/>
    <cellStyle name="Normal 80 2 2 3 3 3" xfId="8971" xr:uid="{00000000-0005-0000-0000-00001F230000}"/>
    <cellStyle name="Normal 80 2 2 3 3 3 3" xfId="24070" xr:uid="{00000000-0005-0000-0000-00001C5E0000}"/>
    <cellStyle name="Normal 80 2 2 3 3 5" xfId="19057" xr:uid="{00000000-0005-0000-0000-0000874A0000}"/>
    <cellStyle name="Normal 80 2 2 3 4" xfId="5610" xr:uid="{00000000-0005-0000-0000-0000FE150000}"/>
    <cellStyle name="Normal 80 2 2 3 4 2" xfId="15662" xr:uid="{00000000-0005-0000-0000-0000423D0000}"/>
    <cellStyle name="Normal 80 2 2 3 4 2 3" xfId="30758" xr:uid="{00000000-0005-0000-0000-00003C780000}"/>
    <cellStyle name="Normal 80 2 2 3 4 3" xfId="10642" xr:uid="{00000000-0005-0000-0000-0000A6290000}"/>
    <cellStyle name="Normal 80 2 2 3 4 3 3" xfId="25741" xr:uid="{00000000-0005-0000-0000-0000A3640000}"/>
    <cellStyle name="Normal 80 2 2 3 4 5" xfId="20728" xr:uid="{00000000-0005-0000-0000-00000E510000}"/>
    <cellStyle name="Normal 80 2 2 3 5" xfId="12320" xr:uid="{00000000-0005-0000-0000-000034300000}"/>
    <cellStyle name="Normal 80 2 2 3 5 3" xfId="27416" xr:uid="{00000000-0005-0000-0000-00002E6B0000}"/>
    <cellStyle name="Normal 80 2 2 3 6" xfId="7299" xr:uid="{00000000-0005-0000-0000-0000971C0000}"/>
    <cellStyle name="Normal 80 2 2 3 6 3" xfId="22399" xr:uid="{00000000-0005-0000-0000-000095570000}"/>
    <cellStyle name="Normal 80 2 2 3 8" xfId="17386" xr:uid="{00000000-0005-0000-0000-000000440000}"/>
    <cellStyle name="Normal 80 2 2 4" xfId="2648" xr:uid="{00000000-0005-0000-0000-00006A0A0000}"/>
    <cellStyle name="Normal 80 2 2 4 2" xfId="4337" xr:uid="{00000000-0005-0000-0000-000004110000}"/>
    <cellStyle name="Normal 80 2 2 4 2 2" xfId="14409" xr:uid="{00000000-0005-0000-0000-00005D380000}"/>
    <cellStyle name="Normal 80 2 2 4 2 2 3" xfId="29505" xr:uid="{00000000-0005-0000-0000-000057730000}"/>
    <cellStyle name="Normal 80 2 2 4 2 3" xfId="9389" xr:uid="{00000000-0005-0000-0000-0000C1240000}"/>
    <cellStyle name="Normal 80 2 2 4 2 3 3" xfId="24488" xr:uid="{00000000-0005-0000-0000-0000BE5F0000}"/>
    <cellStyle name="Normal 80 2 2 4 2 5" xfId="19475" xr:uid="{00000000-0005-0000-0000-0000294C0000}"/>
    <cellStyle name="Normal 80 2 2 4 3" xfId="6028" xr:uid="{00000000-0005-0000-0000-0000A0170000}"/>
    <cellStyle name="Normal 80 2 2 4 3 2" xfId="16080" xr:uid="{00000000-0005-0000-0000-0000E43E0000}"/>
    <cellStyle name="Normal 80 2 2 4 3 3" xfId="11060" xr:uid="{00000000-0005-0000-0000-0000482B0000}"/>
    <cellStyle name="Normal 80 2 2 4 3 3 3" xfId="26159" xr:uid="{00000000-0005-0000-0000-000045660000}"/>
    <cellStyle name="Normal 80 2 2 4 3 5" xfId="21146" xr:uid="{00000000-0005-0000-0000-0000B0520000}"/>
    <cellStyle name="Normal 80 2 2 4 4" xfId="12738" xr:uid="{00000000-0005-0000-0000-0000D6310000}"/>
    <cellStyle name="Normal 80 2 2 4 4 3" xfId="27834" xr:uid="{00000000-0005-0000-0000-0000D06C0000}"/>
    <cellStyle name="Normal 80 2 2 4 5" xfId="7717" xr:uid="{00000000-0005-0000-0000-0000391E0000}"/>
    <cellStyle name="Normal 80 2 2 4 5 3" xfId="22817" xr:uid="{00000000-0005-0000-0000-000037590000}"/>
    <cellStyle name="Normal 80 2 2 4 7" xfId="17804" xr:uid="{00000000-0005-0000-0000-0000A2450000}"/>
    <cellStyle name="Normal 80 2 2 5" xfId="3500" xr:uid="{00000000-0005-0000-0000-0000BF0D0000}"/>
    <cellStyle name="Normal 80 2 2 5 2" xfId="13573" xr:uid="{00000000-0005-0000-0000-000019350000}"/>
    <cellStyle name="Normal 80 2 2 5 2 3" xfId="28669" xr:uid="{00000000-0005-0000-0000-000013700000}"/>
    <cellStyle name="Normal 80 2 2 5 3" xfId="8553" xr:uid="{00000000-0005-0000-0000-00007D210000}"/>
    <cellStyle name="Normal 80 2 2 5 3 3" xfId="23652" xr:uid="{00000000-0005-0000-0000-00007A5C0000}"/>
    <cellStyle name="Normal 80 2 2 5 5" xfId="18639" xr:uid="{00000000-0005-0000-0000-0000E5480000}"/>
    <cellStyle name="Normal 80 2 2 6" xfId="5192" xr:uid="{00000000-0005-0000-0000-00005C140000}"/>
    <cellStyle name="Normal 80 2 2 6 2" xfId="15244" xr:uid="{00000000-0005-0000-0000-0000A03B0000}"/>
    <cellStyle name="Normal 80 2 2 6 2 3" xfId="30340" xr:uid="{00000000-0005-0000-0000-00009A760000}"/>
    <cellStyle name="Normal 80 2 2 6 3" xfId="10224" xr:uid="{00000000-0005-0000-0000-000004280000}"/>
    <cellStyle name="Normal 80 2 2 6 3 3" xfId="25323" xr:uid="{00000000-0005-0000-0000-000001630000}"/>
    <cellStyle name="Normal 80 2 2 6 5" xfId="20310" xr:uid="{00000000-0005-0000-0000-00006C4F0000}"/>
    <cellStyle name="Normal 80 2 2 7" xfId="11902" xr:uid="{00000000-0005-0000-0000-0000922E0000}"/>
    <cellStyle name="Normal 80 2 2 7 3" xfId="26998" xr:uid="{00000000-0005-0000-0000-00008C690000}"/>
    <cellStyle name="Normal 80 2 2 8" xfId="6881" xr:uid="{00000000-0005-0000-0000-0000F51A0000}"/>
    <cellStyle name="Normal 80 2 2 8 3" xfId="21981" xr:uid="{00000000-0005-0000-0000-0000F3550000}"/>
    <cellStyle name="Normal 80 2 3" xfId="1910" xr:uid="{00000000-0005-0000-0000-000088070000}"/>
    <cellStyle name="Normal 80 2 3 2" xfId="2331" xr:uid="{00000000-0005-0000-0000-00002D090000}"/>
    <cellStyle name="Normal 80 2 3 2 2" xfId="3170" xr:uid="{00000000-0005-0000-0000-0000740C0000}"/>
    <cellStyle name="Normal 80 2 3 2 2 2" xfId="4859" xr:uid="{00000000-0005-0000-0000-00000E130000}"/>
    <cellStyle name="Normal 80 2 3 2 2 2 2" xfId="14931" xr:uid="{00000000-0005-0000-0000-0000673A0000}"/>
    <cellStyle name="Normal 80 2 3 2 2 2 2 3" xfId="30027" xr:uid="{00000000-0005-0000-0000-000061750000}"/>
    <cellStyle name="Normal 80 2 3 2 2 2 3" xfId="9911" xr:uid="{00000000-0005-0000-0000-0000CB260000}"/>
    <cellStyle name="Normal 80 2 3 2 2 2 3 3" xfId="25010" xr:uid="{00000000-0005-0000-0000-0000C8610000}"/>
    <cellStyle name="Normal 80 2 3 2 2 2 5" xfId="19997" xr:uid="{00000000-0005-0000-0000-0000334E0000}"/>
    <cellStyle name="Normal 80 2 3 2 2 3" xfId="6550" xr:uid="{00000000-0005-0000-0000-0000AA190000}"/>
    <cellStyle name="Normal 80 2 3 2 2 3 2" xfId="16602" xr:uid="{00000000-0005-0000-0000-0000EE400000}"/>
    <cellStyle name="Normal 80 2 3 2 2 3 3" xfId="11582" xr:uid="{00000000-0005-0000-0000-0000522D0000}"/>
    <cellStyle name="Normal 80 2 3 2 2 3 3 3" xfId="26681" xr:uid="{00000000-0005-0000-0000-00004F680000}"/>
    <cellStyle name="Normal 80 2 3 2 2 3 5" xfId="21668" xr:uid="{00000000-0005-0000-0000-0000BA540000}"/>
    <cellStyle name="Normal 80 2 3 2 2 4" xfId="13260" xr:uid="{00000000-0005-0000-0000-0000E0330000}"/>
    <cellStyle name="Normal 80 2 3 2 2 4 3" xfId="28356" xr:uid="{00000000-0005-0000-0000-0000DA6E0000}"/>
    <cellStyle name="Normal 80 2 3 2 2 5" xfId="8239" xr:uid="{00000000-0005-0000-0000-000043200000}"/>
    <cellStyle name="Normal 80 2 3 2 2 5 3" xfId="23339" xr:uid="{00000000-0005-0000-0000-0000415B0000}"/>
    <cellStyle name="Normal 80 2 3 2 2 7" xfId="18326" xr:uid="{00000000-0005-0000-0000-0000AC470000}"/>
    <cellStyle name="Normal 80 2 3 2 3" xfId="4022" xr:uid="{00000000-0005-0000-0000-0000C90F0000}"/>
    <cellStyle name="Normal 80 2 3 2 3 2" xfId="14095" xr:uid="{00000000-0005-0000-0000-000023370000}"/>
    <cellStyle name="Normal 80 2 3 2 3 2 3" xfId="29191" xr:uid="{00000000-0005-0000-0000-00001D720000}"/>
    <cellStyle name="Normal 80 2 3 2 3 3" xfId="9075" xr:uid="{00000000-0005-0000-0000-000087230000}"/>
    <cellStyle name="Normal 80 2 3 2 3 3 3" xfId="24174" xr:uid="{00000000-0005-0000-0000-0000845E0000}"/>
    <cellStyle name="Normal 80 2 3 2 3 5" xfId="19161" xr:uid="{00000000-0005-0000-0000-0000EF4A0000}"/>
    <cellStyle name="Normal 80 2 3 2 4" xfId="5714" xr:uid="{00000000-0005-0000-0000-000066160000}"/>
    <cellStyle name="Normal 80 2 3 2 4 2" xfId="15766" xr:uid="{00000000-0005-0000-0000-0000AA3D0000}"/>
    <cellStyle name="Normal 80 2 3 2 4 2 3" xfId="30862" xr:uid="{00000000-0005-0000-0000-0000A4780000}"/>
    <cellStyle name="Normal 80 2 3 2 4 3" xfId="10746" xr:uid="{00000000-0005-0000-0000-00000E2A0000}"/>
    <cellStyle name="Normal 80 2 3 2 4 3 3" xfId="25845" xr:uid="{00000000-0005-0000-0000-00000B650000}"/>
    <cellStyle name="Normal 80 2 3 2 4 5" xfId="20832" xr:uid="{00000000-0005-0000-0000-000076510000}"/>
    <cellStyle name="Normal 80 2 3 2 5" xfId="12424" xr:uid="{00000000-0005-0000-0000-00009C300000}"/>
    <cellStyle name="Normal 80 2 3 2 5 3" xfId="27520" xr:uid="{00000000-0005-0000-0000-0000966B0000}"/>
    <cellStyle name="Normal 80 2 3 2 6" xfId="7403" xr:uid="{00000000-0005-0000-0000-0000FF1C0000}"/>
    <cellStyle name="Normal 80 2 3 2 6 3" xfId="22503" xr:uid="{00000000-0005-0000-0000-0000FD570000}"/>
    <cellStyle name="Normal 80 2 3 2 8" xfId="17490" xr:uid="{00000000-0005-0000-0000-000068440000}"/>
    <cellStyle name="Normal 80 2 3 3" xfId="2752" xr:uid="{00000000-0005-0000-0000-0000D20A0000}"/>
    <cellStyle name="Normal 80 2 3 3 2" xfId="4441" xr:uid="{00000000-0005-0000-0000-00006C110000}"/>
    <cellStyle name="Normal 80 2 3 3 2 2" xfId="14513" xr:uid="{00000000-0005-0000-0000-0000C5380000}"/>
    <cellStyle name="Normal 80 2 3 3 2 2 3" xfId="29609" xr:uid="{00000000-0005-0000-0000-0000BF730000}"/>
    <cellStyle name="Normal 80 2 3 3 2 3" xfId="9493" xr:uid="{00000000-0005-0000-0000-000029250000}"/>
    <cellStyle name="Normal 80 2 3 3 2 3 3" xfId="24592" xr:uid="{00000000-0005-0000-0000-000026600000}"/>
    <cellStyle name="Normal 80 2 3 3 2 5" xfId="19579" xr:uid="{00000000-0005-0000-0000-0000914C0000}"/>
    <cellStyle name="Normal 80 2 3 3 3" xfId="6132" xr:uid="{00000000-0005-0000-0000-000008180000}"/>
    <cellStyle name="Normal 80 2 3 3 3 2" xfId="16184" xr:uid="{00000000-0005-0000-0000-00004C3F0000}"/>
    <cellStyle name="Normal 80 2 3 3 3 3" xfId="11164" xr:uid="{00000000-0005-0000-0000-0000B02B0000}"/>
    <cellStyle name="Normal 80 2 3 3 3 3 3" xfId="26263" xr:uid="{00000000-0005-0000-0000-0000AD660000}"/>
    <cellStyle name="Normal 80 2 3 3 3 5" xfId="21250" xr:uid="{00000000-0005-0000-0000-000018530000}"/>
    <cellStyle name="Normal 80 2 3 3 4" xfId="12842" xr:uid="{00000000-0005-0000-0000-00003E320000}"/>
    <cellStyle name="Normal 80 2 3 3 4 3" xfId="27938" xr:uid="{00000000-0005-0000-0000-0000386D0000}"/>
    <cellStyle name="Normal 80 2 3 3 5" xfId="7821" xr:uid="{00000000-0005-0000-0000-0000A11E0000}"/>
    <cellStyle name="Normal 80 2 3 3 5 3" xfId="22921" xr:uid="{00000000-0005-0000-0000-00009F590000}"/>
    <cellStyle name="Normal 80 2 3 3 7" xfId="17908" xr:uid="{00000000-0005-0000-0000-00000A460000}"/>
    <cellStyle name="Normal 80 2 3 4" xfId="3604" xr:uid="{00000000-0005-0000-0000-0000270E0000}"/>
    <cellStyle name="Normal 80 2 3 4 2" xfId="13677" xr:uid="{00000000-0005-0000-0000-000081350000}"/>
    <cellStyle name="Normal 80 2 3 4 2 3" xfId="28773" xr:uid="{00000000-0005-0000-0000-00007B700000}"/>
    <cellStyle name="Normal 80 2 3 4 3" xfId="8657" xr:uid="{00000000-0005-0000-0000-0000E5210000}"/>
    <cellStyle name="Normal 80 2 3 4 3 3" xfId="23756" xr:uid="{00000000-0005-0000-0000-0000E25C0000}"/>
    <cellStyle name="Normal 80 2 3 4 5" xfId="18743" xr:uid="{00000000-0005-0000-0000-00004D490000}"/>
    <cellStyle name="Normal 80 2 3 5" xfId="5296" xr:uid="{00000000-0005-0000-0000-0000C4140000}"/>
    <cellStyle name="Normal 80 2 3 5 2" xfId="15348" xr:uid="{00000000-0005-0000-0000-0000083C0000}"/>
    <cellStyle name="Normal 80 2 3 5 2 3" xfId="30444" xr:uid="{00000000-0005-0000-0000-000002770000}"/>
    <cellStyle name="Normal 80 2 3 5 3" xfId="10328" xr:uid="{00000000-0005-0000-0000-00006C280000}"/>
    <cellStyle name="Normal 80 2 3 5 3 3" xfId="25427" xr:uid="{00000000-0005-0000-0000-000069630000}"/>
    <cellStyle name="Normal 80 2 3 5 5" xfId="20414" xr:uid="{00000000-0005-0000-0000-0000D44F0000}"/>
    <cellStyle name="Normal 80 2 3 6" xfId="12006" xr:uid="{00000000-0005-0000-0000-0000FA2E0000}"/>
    <cellStyle name="Normal 80 2 3 6 3" xfId="27102" xr:uid="{00000000-0005-0000-0000-0000F4690000}"/>
    <cellStyle name="Normal 80 2 3 7" xfId="6985" xr:uid="{00000000-0005-0000-0000-00005D1B0000}"/>
    <cellStyle name="Normal 80 2 3 7 3" xfId="22085" xr:uid="{00000000-0005-0000-0000-00005B560000}"/>
    <cellStyle name="Normal 80 2 3 9" xfId="17072" xr:uid="{00000000-0005-0000-0000-0000C6420000}"/>
    <cellStyle name="Normal 80 2 4" xfId="2123" xr:uid="{00000000-0005-0000-0000-00005D080000}"/>
    <cellStyle name="Normal 80 2 4 2" xfId="2962" xr:uid="{00000000-0005-0000-0000-0000A40B0000}"/>
    <cellStyle name="Normal 80 2 4 2 2" xfId="4651" xr:uid="{00000000-0005-0000-0000-00003E120000}"/>
    <cellStyle name="Normal 80 2 4 2 2 2" xfId="14723" xr:uid="{00000000-0005-0000-0000-000097390000}"/>
    <cellStyle name="Normal 80 2 4 2 2 2 3" xfId="29819" xr:uid="{00000000-0005-0000-0000-000091740000}"/>
    <cellStyle name="Normal 80 2 4 2 2 3" xfId="9703" xr:uid="{00000000-0005-0000-0000-0000FB250000}"/>
    <cellStyle name="Normal 80 2 4 2 2 3 3" xfId="24802" xr:uid="{00000000-0005-0000-0000-0000F8600000}"/>
    <cellStyle name="Normal 80 2 4 2 2 5" xfId="19789" xr:uid="{00000000-0005-0000-0000-0000634D0000}"/>
    <cellStyle name="Normal 80 2 4 2 3" xfId="6342" xr:uid="{00000000-0005-0000-0000-0000DA180000}"/>
    <cellStyle name="Normal 80 2 4 2 3 2" xfId="16394" xr:uid="{00000000-0005-0000-0000-00001E400000}"/>
    <cellStyle name="Normal 80 2 4 2 3 3" xfId="11374" xr:uid="{00000000-0005-0000-0000-0000822C0000}"/>
    <cellStyle name="Normal 80 2 4 2 3 3 3" xfId="26473" xr:uid="{00000000-0005-0000-0000-00007F670000}"/>
    <cellStyle name="Normal 80 2 4 2 3 5" xfId="21460" xr:uid="{00000000-0005-0000-0000-0000EA530000}"/>
    <cellStyle name="Normal 80 2 4 2 4" xfId="13052" xr:uid="{00000000-0005-0000-0000-000010330000}"/>
    <cellStyle name="Normal 80 2 4 2 4 3" xfId="28148" xr:uid="{00000000-0005-0000-0000-00000A6E0000}"/>
    <cellStyle name="Normal 80 2 4 2 5" xfId="8031" xr:uid="{00000000-0005-0000-0000-0000731F0000}"/>
    <cellStyle name="Normal 80 2 4 2 5 3" xfId="23131" xr:uid="{00000000-0005-0000-0000-0000715A0000}"/>
    <cellStyle name="Normal 80 2 4 2 7" xfId="18118" xr:uid="{00000000-0005-0000-0000-0000DC460000}"/>
    <cellStyle name="Normal 80 2 4 3" xfId="3814" xr:uid="{00000000-0005-0000-0000-0000F90E0000}"/>
    <cellStyle name="Normal 80 2 4 3 2" xfId="13887" xr:uid="{00000000-0005-0000-0000-000053360000}"/>
    <cellStyle name="Normal 80 2 4 3 2 3" xfId="28983" xr:uid="{00000000-0005-0000-0000-00004D710000}"/>
    <cellStyle name="Normal 80 2 4 3 3" xfId="8867" xr:uid="{00000000-0005-0000-0000-0000B7220000}"/>
    <cellStyle name="Normal 80 2 4 3 3 3" xfId="23966" xr:uid="{00000000-0005-0000-0000-0000B45D0000}"/>
    <cellStyle name="Normal 80 2 4 3 5" xfId="18953" xr:uid="{00000000-0005-0000-0000-00001F4A0000}"/>
    <cellStyle name="Normal 80 2 4 4" xfId="5506" xr:uid="{00000000-0005-0000-0000-000096150000}"/>
    <cellStyle name="Normal 80 2 4 4 2" xfId="15558" xr:uid="{00000000-0005-0000-0000-0000DA3C0000}"/>
    <cellStyle name="Normal 80 2 4 4 2 3" xfId="30654" xr:uid="{00000000-0005-0000-0000-0000D4770000}"/>
    <cellStyle name="Normal 80 2 4 4 3" xfId="10538" xr:uid="{00000000-0005-0000-0000-00003E290000}"/>
    <cellStyle name="Normal 80 2 4 4 3 3" xfId="25637" xr:uid="{00000000-0005-0000-0000-00003B640000}"/>
    <cellStyle name="Normal 80 2 4 4 5" xfId="20624" xr:uid="{00000000-0005-0000-0000-0000A6500000}"/>
    <cellStyle name="Normal 80 2 4 5" xfId="12216" xr:uid="{00000000-0005-0000-0000-0000CC2F0000}"/>
    <cellStyle name="Normal 80 2 4 5 3" xfId="27312" xr:uid="{00000000-0005-0000-0000-0000C66A0000}"/>
    <cellStyle name="Normal 80 2 4 6" xfId="7195" xr:uid="{00000000-0005-0000-0000-00002F1C0000}"/>
    <cellStyle name="Normal 80 2 4 6 3" xfId="22295" xr:uid="{00000000-0005-0000-0000-00002D570000}"/>
    <cellStyle name="Normal 80 2 4 8" xfId="17282" xr:uid="{00000000-0005-0000-0000-000098430000}"/>
    <cellStyle name="Normal 80 2 5" xfId="2544" xr:uid="{00000000-0005-0000-0000-0000020A0000}"/>
    <cellStyle name="Normal 80 2 5 2" xfId="4233" xr:uid="{00000000-0005-0000-0000-00009C100000}"/>
    <cellStyle name="Normal 80 2 5 2 2" xfId="14305" xr:uid="{00000000-0005-0000-0000-0000F5370000}"/>
    <cellStyle name="Normal 80 2 5 2 2 3" xfId="29401" xr:uid="{00000000-0005-0000-0000-0000EF720000}"/>
    <cellStyle name="Normal 80 2 5 2 3" xfId="9285" xr:uid="{00000000-0005-0000-0000-000059240000}"/>
    <cellStyle name="Normal 80 2 5 2 3 3" xfId="24384" xr:uid="{00000000-0005-0000-0000-0000565F0000}"/>
    <cellStyle name="Normal 80 2 5 2 5" xfId="19371" xr:uid="{00000000-0005-0000-0000-0000C14B0000}"/>
    <cellStyle name="Normal 80 2 5 3" xfId="5924" xr:uid="{00000000-0005-0000-0000-000038170000}"/>
    <cellStyle name="Normal 80 2 5 3 2" xfId="15976" xr:uid="{00000000-0005-0000-0000-00007C3E0000}"/>
    <cellStyle name="Normal 80 2 5 3 3" xfId="10956" xr:uid="{00000000-0005-0000-0000-0000E02A0000}"/>
    <cellStyle name="Normal 80 2 5 3 3 3" xfId="26055" xr:uid="{00000000-0005-0000-0000-0000DD650000}"/>
    <cellStyle name="Normal 80 2 5 3 5" xfId="21042" xr:uid="{00000000-0005-0000-0000-000048520000}"/>
    <cellStyle name="Normal 80 2 5 4" xfId="12634" xr:uid="{00000000-0005-0000-0000-00006E310000}"/>
    <cellStyle name="Normal 80 2 5 4 3" xfId="27730" xr:uid="{00000000-0005-0000-0000-0000686C0000}"/>
    <cellStyle name="Normal 80 2 5 5" xfId="7613" xr:uid="{00000000-0005-0000-0000-0000D11D0000}"/>
    <cellStyle name="Normal 80 2 5 5 3" xfId="22713" xr:uid="{00000000-0005-0000-0000-0000CF580000}"/>
    <cellStyle name="Normal 80 2 5 7" xfId="17700" xr:uid="{00000000-0005-0000-0000-00003A450000}"/>
    <cellStyle name="Normal 80 2 6" xfId="3396" xr:uid="{00000000-0005-0000-0000-0000570D0000}"/>
    <cellStyle name="Normal 80 2 6 2" xfId="13469" xr:uid="{00000000-0005-0000-0000-0000B1340000}"/>
    <cellStyle name="Normal 80 2 6 2 3" xfId="28565" xr:uid="{00000000-0005-0000-0000-0000AB6F0000}"/>
    <cellStyle name="Normal 80 2 6 3" xfId="8449" xr:uid="{00000000-0005-0000-0000-000015210000}"/>
    <cellStyle name="Normal 80 2 6 3 3" xfId="23548" xr:uid="{00000000-0005-0000-0000-0000125C0000}"/>
    <cellStyle name="Normal 80 2 6 5" xfId="18535" xr:uid="{00000000-0005-0000-0000-00007D480000}"/>
    <cellStyle name="Normal 80 2 7" xfId="5088" xr:uid="{00000000-0005-0000-0000-0000F4130000}"/>
    <cellStyle name="Normal 80 2 7 2" xfId="15140" xr:uid="{00000000-0005-0000-0000-0000383B0000}"/>
    <cellStyle name="Normal 80 2 7 2 3" xfId="30236" xr:uid="{00000000-0005-0000-0000-000032760000}"/>
    <cellStyle name="Normal 80 2 7 3" xfId="10120" xr:uid="{00000000-0005-0000-0000-00009C270000}"/>
    <cellStyle name="Normal 80 2 7 3 3" xfId="25219" xr:uid="{00000000-0005-0000-0000-000099620000}"/>
    <cellStyle name="Normal 80 2 7 5" xfId="20206" xr:uid="{00000000-0005-0000-0000-0000044F0000}"/>
    <cellStyle name="Normal 80 2 8" xfId="11798" xr:uid="{00000000-0005-0000-0000-00002A2E0000}"/>
    <cellStyle name="Normal 80 2 8 3" xfId="26894" xr:uid="{00000000-0005-0000-0000-000024690000}"/>
    <cellStyle name="Normal 80 2 9" xfId="6777" xr:uid="{00000000-0005-0000-0000-00008D1A0000}"/>
    <cellStyle name="Normal 80 2 9 3" xfId="21877" xr:uid="{00000000-0005-0000-0000-00008B550000}"/>
    <cellStyle name="Normal 80 3" xfId="1743" xr:uid="{00000000-0005-0000-0000-0000E1060000}"/>
    <cellStyle name="Normal 80 3 10" xfId="16916" xr:uid="{00000000-0005-0000-0000-00002A420000}"/>
    <cellStyle name="Normal 80 3 2" xfId="1962" xr:uid="{00000000-0005-0000-0000-0000BC070000}"/>
    <cellStyle name="Normal 80 3 2 2" xfId="2383" xr:uid="{00000000-0005-0000-0000-000061090000}"/>
    <cellStyle name="Normal 80 3 2 2 2" xfId="3222" xr:uid="{00000000-0005-0000-0000-0000A80C0000}"/>
    <cellStyle name="Normal 80 3 2 2 2 2" xfId="4911" xr:uid="{00000000-0005-0000-0000-000042130000}"/>
    <cellStyle name="Normal 80 3 2 2 2 2 2" xfId="14983" xr:uid="{00000000-0005-0000-0000-00009B3A0000}"/>
    <cellStyle name="Normal 80 3 2 2 2 2 2 3" xfId="30079" xr:uid="{00000000-0005-0000-0000-000095750000}"/>
    <cellStyle name="Normal 80 3 2 2 2 2 3" xfId="9963" xr:uid="{00000000-0005-0000-0000-0000FF260000}"/>
    <cellStyle name="Normal 80 3 2 2 2 2 3 3" xfId="25062" xr:uid="{00000000-0005-0000-0000-0000FC610000}"/>
    <cellStyle name="Normal 80 3 2 2 2 2 5" xfId="20049" xr:uid="{00000000-0005-0000-0000-0000674E0000}"/>
    <cellStyle name="Normal 80 3 2 2 2 3" xfId="6602" xr:uid="{00000000-0005-0000-0000-0000DE190000}"/>
    <cellStyle name="Normal 80 3 2 2 2 3 2" xfId="16654" xr:uid="{00000000-0005-0000-0000-000022410000}"/>
    <cellStyle name="Normal 80 3 2 2 2 3 3" xfId="11634" xr:uid="{00000000-0005-0000-0000-0000862D0000}"/>
    <cellStyle name="Normal 80 3 2 2 2 3 3 3" xfId="26733" xr:uid="{00000000-0005-0000-0000-000083680000}"/>
    <cellStyle name="Normal 80 3 2 2 2 3 5" xfId="21720" xr:uid="{00000000-0005-0000-0000-0000EE540000}"/>
    <cellStyle name="Normal 80 3 2 2 2 4" xfId="13312" xr:uid="{00000000-0005-0000-0000-000014340000}"/>
    <cellStyle name="Normal 80 3 2 2 2 4 3" xfId="28408" xr:uid="{00000000-0005-0000-0000-00000E6F0000}"/>
    <cellStyle name="Normal 80 3 2 2 2 5" xfId="8291" xr:uid="{00000000-0005-0000-0000-000077200000}"/>
    <cellStyle name="Normal 80 3 2 2 2 5 3" xfId="23391" xr:uid="{00000000-0005-0000-0000-0000755B0000}"/>
    <cellStyle name="Normal 80 3 2 2 2 7" xfId="18378" xr:uid="{00000000-0005-0000-0000-0000E0470000}"/>
    <cellStyle name="Normal 80 3 2 2 3" xfId="4074" xr:uid="{00000000-0005-0000-0000-0000FD0F0000}"/>
    <cellStyle name="Normal 80 3 2 2 3 2" xfId="14147" xr:uid="{00000000-0005-0000-0000-000057370000}"/>
    <cellStyle name="Normal 80 3 2 2 3 2 3" xfId="29243" xr:uid="{00000000-0005-0000-0000-000051720000}"/>
    <cellStyle name="Normal 80 3 2 2 3 3" xfId="9127" xr:uid="{00000000-0005-0000-0000-0000BB230000}"/>
    <cellStyle name="Normal 80 3 2 2 3 3 3" xfId="24226" xr:uid="{00000000-0005-0000-0000-0000B85E0000}"/>
    <cellStyle name="Normal 80 3 2 2 3 5" xfId="19213" xr:uid="{00000000-0005-0000-0000-0000234B0000}"/>
    <cellStyle name="Normal 80 3 2 2 4" xfId="5766" xr:uid="{00000000-0005-0000-0000-00009A160000}"/>
    <cellStyle name="Normal 80 3 2 2 4 2" xfId="15818" xr:uid="{00000000-0005-0000-0000-0000DE3D0000}"/>
    <cellStyle name="Normal 80 3 2 2 4 2 3" xfId="30914" xr:uid="{00000000-0005-0000-0000-0000D8780000}"/>
    <cellStyle name="Normal 80 3 2 2 4 3" xfId="10798" xr:uid="{00000000-0005-0000-0000-0000422A0000}"/>
    <cellStyle name="Normal 80 3 2 2 4 3 3" xfId="25897" xr:uid="{00000000-0005-0000-0000-00003F650000}"/>
    <cellStyle name="Normal 80 3 2 2 4 5" xfId="20884" xr:uid="{00000000-0005-0000-0000-0000AA510000}"/>
    <cellStyle name="Normal 80 3 2 2 5" xfId="12476" xr:uid="{00000000-0005-0000-0000-0000D0300000}"/>
    <cellStyle name="Normal 80 3 2 2 5 3" xfId="27572" xr:uid="{00000000-0005-0000-0000-0000CA6B0000}"/>
    <cellStyle name="Normal 80 3 2 2 6" xfId="7455" xr:uid="{00000000-0005-0000-0000-0000331D0000}"/>
    <cellStyle name="Normal 80 3 2 2 6 3" xfId="22555" xr:uid="{00000000-0005-0000-0000-000031580000}"/>
    <cellStyle name="Normal 80 3 2 2 8" xfId="17542" xr:uid="{00000000-0005-0000-0000-00009C440000}"/>
    <cellStyle name="Normal 80 3 2 3" xfId="2804" xr:uid="{00000000-0005-0000-0000-0000060B0000}"/>
    <cellStyle name="Normal 80 3 2 3 2" xfId="4493" xr:uid="{00000000-0005-0000-0000-0000A0110000}"/>
    <cellStyle name="Normal 80 3 2 3 2 2" xfId="14565" xr:uid="{00000000-0005-0000-0000-0000F9380000}"/>
    <cellStyle name="Normal 80 3 2 3 2 2 3" xfId="29661" xr:uid="{00000000-0005-0000-0000-0000F3730000}"/>
    <cellStyle name="Normal 80 3 2 3 2 3" xfId="9545" xr:uid="{00000000-0005-0000-0000-00005D250000}"/>
    <cellStyle name="Normal 80 3 2 3 2 3 3" xfId="24644" xr:uid="{00000000-0005-0000-0000-00005A600000}"/>
    <cellStyle name="Normal 80 3 2 3 2 5" xfId="19631" xr:uid="{00000000-0005-0000-0000-0000C54C0000}"/>
    <cellStyle name="Normal 80 3 2 3 3" xfId="6184" xr:uid="{00000000-0005-0000-0000-00003C180000}"/>
    <cellStyle name="Normal 80 3 2 3 3 2" xfId="16236" xr:uid="{00000000-0005-0000-0000-0000803F0000}"/>
    <cellStyle name="Normal 80 3 2 3 3 3" xfId="11216" xr:uid="{00000000-0005-0000-0000-0000E42B0000}"/>
    <cellStyle name="Normal 80 3 2 3 3 3 3" xfId="26315" xr:uid="{00000000-0005-0000-0000-0000E1660000}"/>
    <cellStyle name="Normal 80 3 2 3 3 5" xfId="21302" xr:uid="{00000000-0005-0000-0000-00004C530000}"/>
    <cellStyle name="Normal 80 3 2 3 4" xfId="12894" xr:uid="{00000000-0005-0000-0000-000072320000}"/>
    <cellStyle name="Normal 80 3 2 3 4 3" xfId="27990" xr:uid="{00000000-0005-0000-0000-00006C6D0000}"/>
    <cellStyle name="Normal 80 3 2 3 5" xfId="7873" xr:uid="{00000000-0005-0000-0000-0000D51E0000}"/>
    <cellStyle name="Normal 80 3 2 3 5 3" xfId="22973" xr:uid="{00000000-0005-0000-0000-0000D3590000}"/>
    <cellStyle name="Normal 80 3 2 3 7" xfId="17960" xr:uid="{00000000-0005-0000-0000-00003E460000}"/>
    <cellStyle name="Normal 80 3 2 4" xfId="3656" xr:uid="{00000000-0005-0000-0000-00005B0E0000}"/>
    <cellStyle name="Normal 80 3 2 4 2" xfId="13729" xr:uid="{00000000-0005-0000-0000-0000B5350000}"/>
    <cellStyle name="Normal 80 3 2 4 2 3" xfId="28825" xr:uid="{00000000-0005-0000-0000-0000AF700000}"/>
    <cellStyle name="Normal 80 3 2 4 3" xfId="8709" xr:uid="{00000000-0005-0000-0000-000019220000}"/>
    <cellStyle name="Normal 80 3 2 4 3 3" xfId="23808" xr:uid="{00000000-0005-0000-0000-0000165D0000}"/>
    <cellStyle name="Normal 80 3 2 4 5" xfId="18795" xr:uid="{00000000-0005-0000-0000-000081490000}"/>
    <cellStyle name="Normal 80 3 2 5" xfId="5348" xr:uid="{00000000-0005-0000-0000-0000F8140000}"/>
    <cellStyle name="Normal 80 3 2 5 2" xfId="15400" xr:uid="{00000000-0005-0000-0000-00003C3C0000}"/>
    <cellStyle name="Normal 80 3 2 5 2 3" xfId="30496" xr:uid="{00000000-0005-0000-0000-000036770000}"/>
    <cellStyle name="Normal 80 3 2 5 3" xfId="10380" xr:uid="{00000000-0005-0000-0000-0000A0280000}"/>
    <cellStyle name="Normal 80 3 2 5 3 3" xfId="25479" xr:uid="{00000000-0005-0000-0000-00009D630000}"/>
    <cellStyle name="Normal 80 3 2 5 5" xfId="20466" xr:uid="{00000000-0005-0000-0000-000008500000}"/>
    <cellStyle name="Normal 80 3 2 6" xfId="12058" xr:uid="{00000000-0005-0000-0000-00002E2F0000}"/>
    <cellStyle name="Normal 80 3 2 6 3" xfId="27154" xr:uid="{00000000-0005-0000-0000-0000286A0000}"/>
    <cellStyle name="Normal 80 3 2 7" xfId="7037" xr:uid="{00000000-0005-0000-0000-0000911B0000}"/>
    <cellStyle name="Normal 80 3 2 7 3" xfId="22137" xr:uid="{00000000-0005-0000-0000-00008F560000}"/>
    <cellStyle name="Normal 80 3 2 9" xfId="17124" xr:uid="{00000000-0005-0000-0000-0000FA420000}"/>
    <cellStyle name="Normal 80 3 3" xfId="2175" xr:uid="{00000000-0005-0000-0000-000091080000}"/>
    <cellStyle name="Normal 80 3 3 2" xfId="3014" xr:uid="{00000000-0005-0000-0000-0000D80B0000}"/>
    <cellStyle name="Normal 80 3 3 2 2" xfId="4703" xr:uid="{00000000-0005-0000-0000-000072120000}"/>
    <cellStyle name="Normal 80 3 3 2 2 2" xfId="14775" xr:uid="{00000000-0005-0000-0000-0000CB390000}"/>
    <cellStyle name="Normal 80 3 3 2 2 2 3" xfId="29871" xr:uid="{00000000-0005-0000-0000-0000C5740000}"/>
    <cellStyle name="Normal 80 3 3 2 2 3" xfId="9755" xr:uid="{00000000-0005-0000-0000-00002F260000}"/>
    <cellStyle name="Normal 80 3 3 2 2 3 3" xfId="24854" xr:uid="{00000000-0005-0000-0000-00002C610000}"/>
    <cellStyle name="Normal 80 3 3 2 2 5" xfId="19841" xr:uid="{00000000-0005-0000-0000-0000974D0000}"/>
    <cellStyle name="Normal 80 3 3 2 3" xfId="6394" xr:uid="{00000000-0005-0000-0000-00000E190000}"/>
    <cellStyle name="Normal 80 3 3 2 3 2" xfId="16446" xr:uid="{00000000-0005-0000-0000-000052400000}"/>
    <cellStyle name="Normal 80 3 3 2 3 3" xfId="11426" xr:uid="{00000000-0005-0000-0000-0000B62C0000}"/>
    <cellStyle name="Normal 80 3 3 2 3 3 3" xfId="26525" xr:uid="{00000000-0005-0000-0000-0000B3670000}"/>
    <cellStyle name="Normal 80 3 3 2 3 5" xfId="21512" xr:uid="{00000000-0005-0000-0000-00001E540000}"/>
    <cellStyle name="Normal 80 3 3 2 4" xfId="13104" xr:uid="{00000000-0005-0000-0000-000044330000}"/>
    <cellStyle name="Normal 80 3 3 2 4 3" xfId="28200" xr:uid="{00000000-0005-0000-0000-00003E6E0000}"/>
    <cellStyle name="Normal 80 3 3 2 5" xfId="8083" xr:uid="{00000000-0005-0000-0000-0000A71F0000}"/>
    <cellStyle name="Normal 80 3 3 2 5 3" xfId="23183" xr:uid="{00000000-0005-0000-0000-0000A55A0000}"/>
    <cellStyle name="Normal 80 3 3 2 7" xfId="18170" xr:uid="{00000000-0005-0000-0000-000010470000}"/>
    <cellStyle name="Normal 80 3 3 3" xfId="3866" xr:uid="{00000000-0005-0000-0000-00002D0F0000}"/>
    <cellStyle name="Normal 80 3 3 3 2" xfId="13939" xr:uid="{00000000-0005-0000-0000-000087360000}"/>
    <cellStyle name="Normal 80 3 3 3 2 3" xfId="29035" xr:uid="{00000000-0005-0000-0000-000081710000}"/>
    <cellStyle name="Normal 80 3 3 3 3" xfId="8919" xr:uid="{00000000-0005-0000-0000-0000EB220000}"/>
    <cellStyle name="Normal 80 3 3 3 3 3" xfId="24018" xr:uid="{00000000-0005-0000-0000-0000E85D0000}"/>
    <cellStyle name="Normal 80 3 3 3 5" xfId="19005" xr:uid="{00000000-0005-0000-0000-0000534A0000}"/>
    <cellStyle name="Normal 80 3 3 4" xfId="5558" xr:uid="{00000000-0005-0000-0000-0000CA150000}"/>
    <cellStyle name="Normal 80 3 3 4 2" xfId="15610" xr:uid="{00000000-0005-0000-0000-00000E3D0000}"/>
    <cellStyle name="Normal 80 3 3 4 2 3" xfId="30706" xr:uid="{00000000-0005-0000-0000-000008780000}"/>
    <cellStyle name="Normal 80 3 3 4 3" xfId="10590" xr:uid="{00000000-0005-0000-0000-000072290000}"/>
    <cellStyle name="Normal 80 3 3 4 3 3" xfId="25689" xr:uid="{00000000-0005-0000-0000-00006F640000}"/>
    <cellStyle name="Normal 80 3 3 4 5" xfId="20676" xr:uid="{00000000-0005-0000-0000-0000DA500000}"/>
    <cellStyle name="Normal 80 3 3 5" xfId="12268" xr:uid="{00000000-0005-0000-0000-000000300000}"/>
    <cellStyle name="Normal 80 3 3 5 3" xfId="27364" xr:uid="{00000000-0005-0000-0000-0000FA6A0000}"/>
    <cellStyle name="Normal 80 3 3 6" xfId="7247" xr:uid="{00000000-0005-0000-0000-0000631C0000}"/>
    <cellStyle name="Normal 80 3 3 6 3" xfId="22347" xr:uid="{00000000-0005-0000-0000-000061570000}"/>
    <cellStyle name="Normal 80 3 3 8" xfId="17334" xr:uid="{00000000-0005-0000-0000-0000CC430000}"/>
    <cellStyle name="Normal 80 3 4" xfId="2596" xr:uid="{00000000-0005-0000-0000-0000360A0000}"/>
    <cellStyle name="Normal 80 3 4 2" xfId="4285" xr:uid="{00000000-0005-0000-0000-0000D0100000}"/>
    <cellStyle name="Normal 80 3 4 2 2" xfId="14357" xr:uid="{00000000-0005-0000-0000-000029380000}"/>
    <cellStyle name="Normal 80 3 4 2 2 3" xfId="29453" xr:uid="{00000000-0005-0000-0000-000023730000}"/>
    <cellStyle name="Normal 80 3 4 2 3" xfId="9337" xr:uid="{00000000-0005-0000-0000-00008D240000}"/>
    <cellStyle name="Normal 80 3 4 2 3 3" xfId="24436" xr:uid="{00000000-0005-0000-0000-00008A5F0000}"/>
    <cellStyle name="Normal 80 3 4 2 5" xfId="19423" xr:uid="{00000000-0005-0000-0000-0000F54B0000}"/>
    <cellStyle name="Normal 80 3 4 3" xfId="5976" xr:uid="{00000000-0005-0000-0000-00006C170000}"/>
    <cellStyle name="Normal 80 3 4 3 2" xfId="16028" xr:uid="{00000000-0005-0000-0000-0000B03E0000}"/>
    <cellStyle name="Normal 80 3 4 3 3" xfId="11008" xr:uid="{00000000-0005-0000-0000-0000142B0000}"/>
    <cellStyle name="Normal 80 3 4 3 3 3" xfId="26107" xr:uid="{00000000-0005-0000-0000-000011660000}"/>
    <cellStyle name="Normal 80 3 4 3 5" xfId="21094" xr:uid="{00000000-0005-0000-0000-00007C520000}"/>
    <cellStyle name="Normal 80 3 4 4" xfId="12686" xr:uid="{00000000-0005-0000-0000-0000A2310000}"/>
    <cellStyle name="Normal 80 3 4 4 3" xfId="27782" xr:uid="{00000000-0005-0000-0000-00009C6C0000}"/>
    <cellStyle name="Normal 80 3 4 5" xfId="7665" xr:uid="{00000000-0005-0000-0000-0000051E0000}"/>
    <cellStyle name="Normal 80 3 4 5 3" xfId="22765" xr:uid="{00000000-0005-0000-0000-000003590000}"/>
    <cellStyle name="Normal 80 3 4 7" xfId="17752" xr:uid="{00000000-0005-0000-0000-00006E450000}"/>
    <cellStyle name="Normal 80 3 5" xfId="3448" xr:uid="{00000000-0005-0000-0000-00008B0D0000}"/>
    <cellStyle name="Normal 80 3 5 2" xfId="13521" xr:uid="{00000000-0005-0000-0000-0000E5340000}"/>
    <cellStyle name="Normal 80 3 5 2 3" xfId="28617" xr:uid="{00000000-0005-0000-0000-0000DF6F0000}"/>
    <cellStyle name="Normal 80 3 5 3" xfId="8501" xr:uid="{00000000-0005-0000-0000-000049210000}"/>
    <cellStyle name="Normal 80 3 5 3 3" xfId="23600" xr:uid="{00000000-0005-0000-0000-0000465C0000}"/>
    <cellStyle name="Normal 80 3 5 5" xfId="18587" xr:uid="{00000000-0005-0000-0000-0000B1480000}"/>
    <cellStyle name="Normal 80 3 6" xfId="5140" xr:uid="{00000000-0005-0000-0000-000028140000}"/>
    <cellStyle name="Normal 80 3 6 2" xfId="15192" xr:uid="{00000000-0005-0000-0000-00006C3B0000}"/>
    <cellStyle name="Normal 80 3 6 2 3" xfId="30288" xr:uid="{00000000-0005-0000-0000-000066760000}"/>
    <cellStyle name="Normal 80 3 6 3" xfId="10172" xr:uid="{00000000-0005-0000-0000-0000D0270000}"/>
    <cellStyle name="Normal 80 3 6 3 3" xfId="25271" xr:uid="{00000000-0005-0000-0000-0000CD620000}"/>
    <cellStyle name="Normal 80 3 6 5" xfId="20258" xr:uid="{00000000-0005-0000-0000-0000384F0000}"/>
    <cellStyle name="Normal 80 3 7" xfId="11850" xr:uid="{00000000-0005-0000-0000-00005E2E0000}"/>
    <cellStyle name="Normal 80 3 7 3" xfId="26946" xr:uid="{00000000-0005-0000-0000-000058690000}"/>
    <cellStyle name="Normal 80 3 8" xfId="6829" xr:uid="{00000000-0005-0000-0000-0000C11A0000}"/>
    <cellStyle name="Normal 80 3 8 3" xfId="21929" xr:uid="{00000000-0005-0000-0000-0000BF550000}"/>
    <cellStyle name="Normal 80 4" xfId="1856" xr:uid="{00000000-0005-0000-0000-000052070000}"/>
    <cellStyle name="Normal 80 4 2" xfId="2279" xr:uid="{00000000-0005-0000-0000-0000F9080000}"/>
    <cellStyle name="Normal 80 4 2 2" xfId="3118" xr:uid="{00000000-0005-0000-0000-0000400C0000}"/>
    <cellStyle name="Normal 80 4 2 2 2" xfId="4807" xr:uid="{00000000-0005-0000-0000-0000DA120000}"/>
    <cellStyle name="Normal 80 4 2 2 2 2" xfId="14879" xr:uid="{00000000-0005-0000-0000-0000333A0000}"/>
    <cellStyle name="Normal 80 4 2 2 2 2 3" xfId="29975" xr:uid="{00000000-0005-0000-0000-00002D750000}"/>
    <cellStyle name="Normal 80 4 2 2 2 3" xfId="9859" xr:uid="{00000000-0005-0000-0000-000097260000}"/>
    <cellStyle name="Normal 80 4 2 2 2 3 3" xfId="24958" xr:uid="{00000000-0005-0000-0000-000094610000}"/>
    <cellStyle name="Normal 80 4 2 2 2 5" xfId="19945" xr:uid="{00000000-0005-0000-0000-0000FF4D0000}"/>
    <cellStyle name="Normal 80 4 2 2 3" xfId="6498" xr:uid="{00000000-0005-0000-0000-000076190000}"/>
    <cellStyle name="Normal 80 4 2 2 3 2" xfId="16550" xr:uid="{00000000-0005-0000-0000-0000BA400000}"/>
    <cellStyle name="Normal 80 4 2 2 3 3" xfId="11530" xr:uid="{00000000-0005-0000-0000-00001E2D0000}"/>
    <cellStyle name="Normal 80 4 2 2 3 3 3" xfId="26629" xr:uid="{00000000-0005-0000-0000-00001B680000}"/>
    <cellStyle name="Normal 80 4 2 2 3 5" xfId="21616" xr:uid="{00000000-0005-0000-0000-000086540000}"/>
    <cellStyle name="Normal 80 4 2 2 4" xfId="13208" xr:uid="{00000000-0005-0000-0000-0000AC330000}"/>
    <cellStyle name="Normal 80 4 2 2 4 3" xfId="28304" xr:uid="{00000000-0005-0000-0000-0000A66E0000}"/>
    <cellStyle name="Normal 80 4 2 2 5" xfId="8187" xr:uid="{00000000-0005-0000-0000-00000F200000}"/>
    <cellStyle name="Normal 80 4 2 2 5 3" xfId="23287" xr:uid="{00000000-0005-0000-0000-00000D5B0000}"/>
    <cellStyle name="Normal 80 4 2 2 7" xfId="18274" xr:uid="{00000000-0005-0000-0000-000078470000}"/>
    <cellStyle name="Normal 80 4 2 3" xfId="3970" xr:uid="{00000000-0005-0000-0000-0000950F0000}"/>
    <cellStyle name="Normal 80 4 2 3 2" xfId="14043" xr:uid="{00000000-0005-0000-0000-0000EF360000}"/>
    <cellStyle name="Normal 80 4 2 3 2 3" xfId="29139" xr:uid="{00000000-0005-0000-0000-0000E9710000}"/>
    <cellStyle name="Normal 80 4 2 3 3" xfId="9023" xr:uid="{00000000-0005-0000-0000-000053230000}"/>
    <cellStyle name="Normal 80 4 2 3 3 3" xfId="24122" xr:uid="{00000000-0005-0000-0000-0000505E0000}"/>
    <cellStyle name="Normal 80 4 2 3 5" xfId="19109" xr:uid="{00000000-0005-0000-0000-0000BB4A0000}"/>
    <cellStyle name="Normal 80 4 2 4" xfId="5662" xr:uid="{00000000-0005-0000-0000-000032160000}"/>
    <cellStyle name="Normal 80 4 2 4 2" xfId="15714" xr:uid="{00000000-0005-0000-0000-0000763D0000}"/>
    <cellStyle name="Normal 80 4 2 4 2 3" xfId="30810" xr:uid="{00000000-0005-0000-0000-000070780000}"/>
    <cellStyle name="Normal 80 4 2 4 3" xfId="10694" xr:uid="{00000000-0005-0000-0000-0000DA290000}"/>
    <cellStyle name="Normal 80 4 2 4 3 3" xfId="25793" xr:uid="{00000000-0005-0000-0000-0000D7640000}"/>
    <cellStyle name="Normal 80 4 2 4 5" xfId="20780" xr:uid="{00000000-0005-0000-0000-000042510000}"/>
    <cellStyle name="Normal 80 4 2 5" xfId="12372" xr:uid="{00000000-0005-0000-0000-000068300000}"/>
    <cellStyle name="Normal 80 4 2 5 3" xfId="27468" xr:uid="{00000000-0005-0000-0000-0000626B0000}"/>
    <cellStyle name="Normal 80 4 2 6" xfId="7351" xr:uid="{00000000-0005-0000-0000-0000CB1C0000}"/>
    <cellStyle name="Normal 80 4 2 6 3" xfId="22451" xr:uid="{00000000-0005-0000-0000-0000C9570000}"/>
    <cellStyle name="Normal 80 4 2 8" xfId="17438" xr:uid="{00000000-0005-0000-0000-000034440000}"/>
    <cellStyle name="Normal 80 4 3" xfId="2700" xr:uid="{00000000-0005-0000-0000-00009E0A0000}"/>
    <cellStyle name="Normal 80 4 3 2" xfId="4389" xr:uid="{00000000-0005-0000-0000-000038110000}"/>
    <cellStyle name="Normal 80 4 3 2 2" xfId="14461" xr:uid="{00000000-0005-0000-0000-000091380000}"/>
    <cellStyle name="Normal 80 4 3 2 2 3" xfId="29557" xr:uid="{00000000-0005-0000-0000-00008B730000}"/>
    <cellStyle name="Normal 80 4 3 2 3" xfId="9441" xr:uid="{00000000-0005-0000-0000-0000F5240000}"/>
    <cellStyle name="Normal 80 4 3 2 3 3" xfId="24540" xr:uid="{00000000-0005-0000-0000-0000F25F0000}"/>
    <cellStyle name="Normal 80 4 3 2 5" xfId="19527" xr:uid="{00000000-0005-0000-0000-00005D4C0000}"/>
    <cellStyle name="Normal 80 4 3 3" xfId="6080" xr:uid="{00000000-0005-0000-0000-0000D4170000}"/>
    <cellStyle name="Normal 80 4 3 3 2" xfId="16132" xr:uid="{00000000-0005-0000-0000-0000183F0000}"/>
    <cellStyle name="Normal 80 4 3 3 3" xfId="11112" xr:uid="{00000000-0005-0000-0000-00007C2B0000}"/>
    <cellStyle name="Normal 80 4 3 3 3 3" xfId="26211" xr:uid="{00000000-0005-0000-0000-000079660000}"/>
    <cellStyle name="Normal 80 4 3 3 5" xfId="21198" xr:uid="{00000000-0005-0000-0000-0000E4520000}"/>
    <cellStyle name="Normal 80 4 3 4" xfId="12790" xr:uid="{00000000-0005-0000-0000-00000A320000}"/>
    <cellStyle name="Normal 80 4 3 4 3" xfId="27886" xr:uid="{00000000-0005-0000-0000-0000046D0000}"/>
    <cellStyle name="Normal 80 4 3 5" xfId="7769" xr:uid="{00000000-0005-0000-0000-00006D1E0000}"/>
    <cellStyle name="Normal 80 4 3 5 3" xfId="22869" xr:uid="{00000000-0005-0000-0000-00006B590000}"/>
    <cellStyle name="Normal 80 4 3 7" xfId="17856" xr:uid="{00000000-0005-0000-0000-0000D6450000}"/>
    <cellStyle name="Normal 80 4 4" xfId="3552" xr:uid="{00000000-0005-0000-0000-0000F30D0000}"/>
    <cellStyle name="Normal 80 4 4 2" xfId="13625" xr:uid="{00000000-0005-0000-0000-00004D350000}"/>
    <cellStyle name="Normal 80 4 4 2 3" xfId="28721" xr:uid="{00000000-0005-0000-0000-000047700000}"/>
    <cellStyle name="Normal 80 4 4 3" xfId="8605" xr:uid="{00000000-0005-0000-0000-0000B1210000}"/>
    <cellStyle name="Normal 80 4 4 3 3" xfId="23704" xr:uid="{00000000-0005-0000-0000-0000AE5C0000}"/>
    <cellStyle name="Normal 80 4 4 5" xfId="18691" xr:uid="{00000000-0005-0000-0000-000019490000}"/>
    <cellStyle name="Normal 80 4 5" xfId="5244" xr:uid="{00000000-0005-0000-0000-000090140000}"/>
    <cellStyle name="Normal 80 4 5 2" xfId="15296" xr:uid="{00000000-0005-0000-0000-0000D43B0000}"/>
    <cellStyle name="Normal 80 4 5 2 3" xfId="30392" xr:uid="{00000000-0005-0000-0000-0000CE760000}"/>
    <cellStyle name="Normal 80 4 5 3" xfId="10276" xr:uid="{00000000-0005-0000-0000-000038280000}"/>
    <cellStyle name="Normal 80 4 5 3 3" xfId="25375" xr:uid="{00000000-0005-0000-0000-000035630000}"/>
    <cellStyle name="Normal 80 4 5 5" xfId="20362" xr:uid="{00000000-0005-0000-0000-0000A04F0000}"/>
    <cellStyle name="Normal 80 4 6" xfId="11954" xr:uid="{00000000-0005-0000-0000-0000C62E0000}"/>
    <cellStyle name="Normal 80 4 6 3" xfId="27050" xr:uid="{00000000-0005-0000-0000-0000C0690000}"/>
    <cellStyle name="Normal 80 4 7" xfId="6933" xr:uid="{00000000-0005-0000-0000-0000291B0000}"/>
    <cellStyle name="Normal 80 4 7 3" xfId="22033" xr:uid="{00000000-0005-0000-0000-000027560000}"/>
    <cellStyle name="Normal 80 4 9" xfId="17020" xr:uid="{00000000-0005-0000-0000-000092420000}"/>
    <cellStyle name="Normal 80 5" xfId="2069" xr:uid="{00000000-0005-0000-0000-000027080000}"/>
    <cellStyle name="Normal 80 5 2" xfId="2910" xr:uid="{00000000-0005-0000-0000-0000700B0000}"/>
    <cellStyle name="Normal 80 5 2 2" xfId="4599" xr:uid="{00000000-0005-0000-0000-00000A120000}"/>
    <cellStyle name="Normal 80 5 2 2 2" xfId="14671" xr:uid="{00000000-0005-0000-0000-000063390000}"/>
    <cellStyle name="Normal 80 5 2 2 2 3" xfId="29767" xr:uid="{00000000-0005-0000-0000-00005D740000}"/>
    <cellStyle name="Normal 80 5 2 2 3" xfId="9651" xr:uid="{00000000-0005-0000-0000-0000C7250000}"/>
    <cellStyle name="Normal 80 5 2 2 3 3" xfId="24750" xr:uid="{00000000-0005-0000-0000-0000C4600000}"/>
    <cellStyle name="Normal 80 5 2 2 5" xfId="19737" xr:uid="{00000000-0005-0000-0000-00002F4D0000}"/>
    <cellStyle name="Normal 80 5 2 3" xfId="6290" xr:uid="{00000000-0005-0000-0000-0000A6180000}"/>
    <cellStyle name="Normal 80 5 2 3 2" xfId="16342" xr:uid="{00000000-0005-0000-0000-0000EA3F0000}"/>
    <cellStyle name="Normal 80 5 2 3 3" xfId="11322" xr:uid="{00000000-0005-0000-0000-00004E2C0000}"/>
    <cellStyle name="Normal 80 5 2 3 3 3" xfId="26421" xr:uid="{00000000-0005-0000-0000-00004B670000}"/>
    <cellStyle name="Normal 80 5 2 3 5" xfId="21408" xr:uid="{00000000-0005-0000-0000-0000B6530000}"/>
    <cellStyle name="Normal 80 5 2 4" xfId="13000" xr:uid="{00000000-0005-0000-0000-0000DC320000}"/>
    <cellStyle name="Normal 80 5 2 4 3" xfId="28096" xr:uid="{00000000-0005-0000-0000-0000D66D0000}"/>
    <cellStyle name="Normal 80 5 2 5" xfId="7979" xr:uid="{00000000-0005-0000-0000-00003F1F0000}"/>
    <cellStyle name="Normal 80 5 2 5 3" xfId="23079" xr:uid="{00000000-0005-0000-0000-00003D5A0000}"/>
    <cellStyle name="Normal 80 5 2 7" xfId="18066" xr:uid="{00000000-0005-0000-0000-0000A8460000}"/>
    <cellStyle name="Normal 80 5 3" xfId="3762" xr:uid="{00000000-0005-0000-0000-0000C50E0000}"/>
    <cellStyle name="Normal 80 5 3 2" xfId="13835" xr:uid="{00000000-0005-0000-0000-00001F360000}"/>
    <cellStyle name="Normal 80 5 3 2 3" xfId="28931" xr:uid="{00000000-0005-0000-0000-000019710000}"/>
    <cellStyle name="Normal 80 5 3 3" xfId="8815" xr:uid="{00000000-0005-0000-0000-000083220000}"/>
    <cellStyle name="Normal 80 5 3 3 3" xfId="23914" xr:uid="{00000000-0005-0000-0000-0000805D0000}"/>
    <cellStyle name="Normal 80 5 3 5" xfId="18901" xr:uid="{00000000-0005-0000-0000-0000EB490000}"/>
    <cellStyle name="Normal 80 5 4" xfId="5454" xr:uid="{00000000-0005-0000-0000-000062150000}"/>
    <cellStyle name="Normal 80 5 4 2" xfId="15506" xr:uid="{00000000-0005-0000-0000-0000A63C0000}"/>
    <cellStyle name="Normal 80 5 4 2 3" xfId="30602" xr:uid="{00000000-0005-0000-0000-0000A0770000}"/>
    <cellStyle name="Normal 80 5 4 3" xfId="10486" xr:uid="{00000000-0005-0000-0000-00000A290000}"/>
    <cellStyle name="Normal 80 5 4 3 3" xfId="25585" xr:uid="{00000000-0005-0000-0000-000007640000}"/>
    <cellStyle name="Normal 80 5 4 5" xfId="20572" xr:uid="{00000000-0005-0000-0000-000072500000}"/>
    <cellStyle name="Normal 80 5 5" xfId="12164" xr:uid="{00000000-0005-0000-0000-0000982F0000}"/>
    <cellStyle name="Normal 80 5 5 3" xfId="27260" xr:uid="{00000000-0005-0000-0000-0000926A0000}"/>
    <cellStyle name="Normal 80 5 6" xfId="7143" xr:uid="{00000000-0005-0000-0000-0000FB1B0000}"/>
    <cellStyle name="Normal 80 5 6 3" xfId="22243" xr:uid="{00000000-0005-0000-0000-0000F9560000}"/>
    <cellStyle name="Normal 80 5 8" xfId="17230" xr:uid="{00000000-0005-0000-0000-000064430000}"/>
    <cellStyle name="Normal 80 6" xfId="2490" xr:uid="{00000000-0005-0000-0000-0000CC090000}"/>
    <cellStyle name="Normal 80 6 2" xfId="4181" xr:uid="{00000000-0005-0000-0000-000068100000}"/>
    <cellStyle name="Normal 80 6 2 2" xfId="14253" xr:uid="{00000000-0005-0000-0000-0000C1370000}"/>
    <cellStyle name="Normal 80 6 2 2 3" xfId="29349" xr:uid="{00000000-0005-0000-0000-0000BB720000}"/>
    <cellStyle name="Normal 80 6 2 3" xfId="9233" xr:uid="{00000000-0005-0000-0000-000025240000}"/>
    <cellStyle name="Normal 80 6 2 3 3" xfId="24332" xr:uid="{00000000-0005-0000-0000-0000225F0000}"/>
    <cellStyle name="Normal 80 6 2 5" xfId="19319" xr:uid="{00000000-0005-0000-0000-00008D4B0000}"/>
    <cellStyle name="Normal 80 6 3" xfId="5872" xr:uid="{00000000-0005-0000-0000-000004170000}"/>
    <cellStyle name="Normal 80 6 3 2" xfId="15924" xr:uid="{00000000-0005-0000-0000-0000483E0000}"/>
    <cellStyle name="Normal 80 6 3 3" xfId="10904" xr:uid="{00000000-0005-0000-0000-0000AC2A0000}"/>
    <cellStyle name="Normal 80 6 3 3 3" xfId="26003" xr:uid="{00000000-0005-0000-0000-0000A9650000}"/>
    <cellStyle name="Normal 80 6 3 5" xfId="20990" xr:uid="{00000000-0005-0000-0000-000014520000}"/>
    <cellStyle name="Normal 80 6 4" xfId="12582" xr:uid="{00000000-0005-0000-0000-00003A310000}"/>
    <cellStyle name="Normal 80 6 4 3" xfId="27678" xr:uid="{00000000-0005-0000-0000-0000346C0000}"/>
    <cellStyle name="Normal 80 6 5" xfId="7561" xr:uid="{00000000-0005-0000-0000-00009D1D0000}"/>
    <cellStyle name="Normal 80 6 5 3" xfId="22661" xr:uid="{00000000-0005-0000-0000-00009B580000}"/>
    <cellStyle name="Normal 80 6 7" xfId="17648" xr:uid="{00000000-0005-0000-0000-000006450000}"/>
    <cellStyle name="Normal 80 7" xfId="3335" xr:uid="{00000000-0005-0000-0000-00001A0D0000}"/>
    <cellStyle name="Normal 80 7 2" xfId="13417" xr:uid="{00000000-0005-0000-0000-00007D340000}"/>
    <cellStyle name="Normal 80 7 2 3" xfId="28513" xr:uid="{00000000-0005-0000-0000-0000776F0000}"/>
    <cellStyle name="Normal 80 7 3" xfId="8396" xr:uid="{00000000-0005-0000-0000-0000E0200000}"/>
    <cellStyle name="Normal 80 7 3 3" xfId="23496" xr:uid="{00000000-0005-0000-0000-0000DE5B0000}"/>
    <cellStyle name="Normal 80 7 5" xfId="18483" xr:uid="{00000000-0005-0000-0000-000049480000}"/>
    <cellStyle name="Normal 80 8" xfId="5032" xr:uid="{00000000-0005-0000-0000-0000BC130000}"/>
    <cellStyle name="Normal 80 8 2" xfId="15088" xr:uid="{00000000-0005-0000-0000-0000043B0000}"/>
    <cellStyle name="Normal 80 8 2 3" xfId="30184" xr:uid="{00000000-0005-0000-0000-0000FE750000}"/>
    <cellStyle name="Normal 80 8 3" xfId="10068" xr:uid="{00000000-0005-0000-0000-000068270000}"/>
    <cellStyle name="Normal 80 8 3 3" xfId="25167" xr:uid="{00000000-0005-0000-0000-000065620000}"/>
    <cellStyle name="Normal 80 8 5" xfId="20154" xr:uid="{00000000-0005-0000-0000-0000D04E0000}"/>
    <cellStyle name="Normal 80 9" xfId="11744" xr:uid="{00000000-0005-0000-0000-0000F42D0000}"/>
    <cellStyle name="Normal 80 9 3" xfId="26842" xr:uid="{00000000-0005-0000-0000-0000F0680000}"/>
    <cellStyle name="Normal 81" xfId="1685" xr:uid="{00000000-0005-0000-0000-0000A6060000}"/>
    <cellStyle name="Normal 81 10" xfId="6772" xr:uid="{00000000-0005-0000-0000-0000881A0000}"/>
    <cellStyle name="Normal 81 10 3" xfId="21874" xr:uid="{00000000-0005-0000-0000-000088550000}"/>
    <cellStyle name="Normal 81 12" xfId="16859" xr:uid="{00000000-0005-0000-0000-0000F1410000}"/>
    <cellStyle name="Normal 81 2" xfId="1738" xr:uid="{00000000-0005-0000-0000-0000DC060000}"/>
    <cellStyle name="Normal 81 2 11" xfId="16913" xr:uid="{00000000-0005-0000-0000-000027420000}"/>
    <cellStyle name="Normal 81 2 2" xfId="1846" xr:uid="{00000000-0005-0000-0000-000048070000}"/>
    <cellStyle name="Normal 81 2 2 10" xfId="17017" xr:uid="{00000000-0005-0000-0000-00008F420000}"/>
    <cellStyle name="Normal 81 2 2 2" xfId="2063" xr:uid="{00000000-0005-0000-0000-000021080000}"/>
    <cellStyle name="Normal 81 2 2 2 2" xfId="2484" xr:uid="{00000000-0005-0000-0000-0000C6090000}"/>
    <cellStyle name="Normal 81 2 2 2 2 2" xfId="3323" xr:uid="{00000000-0005-0000-0000-00000D0D0000}"/>
    <cellStyle name="Normal 81 2 2 2 2 2 2" xfId="5012" xr:uid="{00000000-0005-0000-0000-0000A7130000}"/>
    <cellStyle name="Normal 81 2 2 2 2 2 2 2" xfId="15084" xr:uid="{00000000-0005-0000-0000-0000003B0000}"/>
    <cellStyle name="Normal 81 2 2 2 2 2 2 2 3" xfId="30180" xr:uid="{00000000-0005-0000-0000-0000FA750000}"/>
    <cellStyle name="Normal 81 2 2 2 2 2 2 3" xfId="10064" xr:uid="{00000000-0005-0000-0000-000064270000}"/>
    <cellStyle name="Normal 81 2 2 2 2 2 2 3 3" xfId="25163" xr:uid="{00000000-0005-0000-0000-000061620000}"/>
    <cellStyle name="Normal 81 2 2 2 2 2 2 5" xfId="20150" xr:uid="{00000000-0005-0000-0000-0000CC4E0000}"/>
    <cellStyle name="Normal 81 2 2 2 2 2 3" xfId="6703" xr:uid="{00000000-0005-0000-0000-0000431A0000}"/>
    <cellStyle name="Normal 81 2 2 2 2 2 3 2" xfId="16755" xr:uid="{00000000-0005-0000-0000-000087410000}"/>
    <cellStyle name="Normal 81 2 2 2 2 2 3 3" xfId="11735" xr:uid="{00000000-0005-0000-0000-0000EB2D0000}"/>
    <cellStyle name="Normal 81 2 2 2 2 2 3 3 3" xfId="26834" xr:uid="{00000000-0005-0000-0000-0000E8680000}"/>
    <cellStyle name="Normal 81 2 2 2 2 2 3 5" xfId="21821" xr:uid="{00000000-0005-0000-0000-000053550000}"/>
    <cellStyle name="Normal 81 2 2 2 2 2 4" xfId="13413" xr:uid="{00000000-0005-0000-0000-000079340000}"/>
    <cellStyle name="Normal 81 2 2 2 2 2 4 3" xfId="28509" xr:uid="{00000000-0005-0000-0000-0000736F0000}"/>
    <cellStyle name="Normal 81 2 2 2 2 2 5" xfId="8392" xr:uid="{00000000-0005-0000-0000-0000DC200000}"/>
    <cellStyle name="Normal 81 2 2 2 2 2 5 3" xfId="23492" xr:uid="{00000000-0005-0000-0000-0000DA5B0000}"/>
    <cellStyle name="Normal 81 2 2 2 2 2 7" xfId="18479" xr:uid="{00000000-0005-0000-0000-000045480000}"/>
    <cellStyle name="Normal 81 2 2 2 2 3" xfId="4175" xr:uid="{00000000-0005-0000-0000-000062100000}"/>
    <cellStyle name="Normal 81 2 2 2 2 3 2" xfId="14248" xr:uid="{00000000-0005-0000-0000-0000BC370000}"/>
    <cellStyle name="Normal 81 2 2 2 2 3 2 3" xfId="29344" xr:uid="{00000000-0005-0000-0000-0000B6720000}"/>
    <cellStyle name="Normal 81 2 2 2 2 3 3" xfId="9228" xr:uid="{00000000-0005-0000-0000-000020240000}"/>
    <cellStyle name="Normal 81 2 2 2 2 3 3 3" xfId="24327" xr:uid="{00000000-0005-0000-0000-00001D5F0000}"/>
    <cellStyle name="Normal 81 2 2 2 2 3 5" xfId="19314" xr:uid="{00000000-0005-0000-0000-0000884B0000}"/>
    <cellStyle name="Normal 81 2 2 2 2 4" xfId="5867" xr:uid="{00000000-0005-0000-0000-0000FF160000}"/>
    <cellStyle name="Normal 81 2 2 2 2 4 2" xfId="15919" xr:uid="{00000000-0005-0000-0000-0000433E0000}"/>
    <cellStyle name="Normal 81 2 2 2 2 4 3" xfId="10899" xr:uid="{00000000-0005-0000-0000-0000A72A0000}"/>
    <cellStyle name="Normal 81 2 2 2 2 4 3 3" xfId="25998" xr:uid="{00000000-0005-0000-0000-0000A4650000}"/>
    <cellStyle name="Normal 81 2 2 2 2 4 5" xfId="20985" xr:uid="{00000000-0005-0000-0000-00000F520000}"/>
    <cellStyle name="Normal 81 2 2 2 2 5" xfId="12577" xr:uid="{00000000-0005-0000-0000-000035310000}"/>
    <cellStyle name="Normal 81 2 2 2 2 5 3" xfId="27673" xr:uid="{00000000-0005-0000-0000-00002F6C0000}"/>
    <cellStyle name="Normal 81 2 2 2 2 6" xfId="7556" xr:uid="{00000000-0005-0000-0000-0000981D0000}"/>
    <cellStyle name="Normal 81 2 2 2 2 6 3" xfId="22656" xr:uid="{00000000-0005-0000-0000-000096580000}"/>
    <cellStyle name="Normal 81 2 2 2 2 8" xfId="17643" xr:uid="{00000000-0005-0000-0000-000001450000}"/>
    <cellStyle name="Normal 81 2 2 2 3" xfId="2905" xr:uid="{00000000-0005-0000-0000-00006B0B0000}"/>
    <cellStyle name="Normal 81 2 2 2 3 2" xfId="4594" xr:uid="{00000000-0005-0000-0000-000005120000}"/>
    <cellStyle name="Normal 81 2 2 2 3 2 2" xfId="14666" xr:uid="{00000000-0005-0000-0000-00005E390000}"/>
    <cellStyle name="Normal 81 2 2 2 3 2 2 3" xfId="29762" xr:uid="{00000000-0005-0000-0000-000058740000}"/>
    <cellStyle name="Normal 81 2 2 2 3 2 3" xfId="9646" xr:uid="{00000000-0005-0000-0000-0000C2250000}"/>
    <cellStyle name="Normal 81 2 2 2 3 2 3 3" xfId="24745" xr:uid="{00000000-0005-0000-0000-0000BF600000}"/>
    <cellStyle name="Normal 81 2 2 2 3 2 5" xfId="19732" xr:uid="{00000000-0005-0000-0000-00002A4D0000}"/>
    <cellStyle name="Normal 81 2 2 2 3 3" xfId="6285" xr:uid="{00000000-0005-0000-0000-0000A1180000}"/>
    <cellStyle name="Normal 81 2 2 2 3 3 2" xfId="16337" xr:uid="{00000000-0005-0000-0000-0000E53F0000}"/>
    <cellStyle name="Normal 81 2 2 2 3 3 3" xfId="11317" xr:uid="{00000000-0005-0000-0000-0000492C0000}"/>
    <cellStyle name="Normal 81 2 2 2 3 3 3 3" xfId="26416" xr:uid="{00000000-0005-0000-0000-000046670000}"/>
    <cellStyle name="Normal 81 2 2 2 3 3 5" xfId="21403" xr:uid="{00000000-0005-0000-0000-0000B1530000}"/>
    <cellStyle name="Normal 81 2 2 2 3 4" xfId="12995" xr:uid="{00000000-0005-0000-0000-0000D7320000}"/>
    <cellStyle name="Normal 81 2 2 2 3 4 3" xfId="28091" xr:uid="{00000000-0005-0000-0000-0000D16D0000}"/>
    <cellStyle name="Normal 81 2 2 2 3 5" xfId="7974" xr:uid="{00000000-0005-0000-0000-00003A1F0000}"/>
    <cellStyle name="Normal 81 2 2 2 3 5 3" xfId="23074" xr:uid="{00000000-0005-0000-0000-0000385A0000}"/>
    <cellStyle name="Normal 81 2 2 2 3 7" xfId="18061" xr:uid="{00000000-0005-0000-0000-0000A3460000}"/>
    <cellStyle name="Normal 81 2 2 2 4" xfId="3757" xr:uid="{00000000-0005-0000-0000-0000C00E0000}"/>
    <cellStyle name="Normal 81 2 2 2 4 2" xfId="13830" xr:uid="{00000000-0005-0000-0000-00001A360000}"/>
    <cellStyle name="Normal 81 2 2 2 4 2 3" xfId="28926" xr:uid="{00000000-0005-0000-0000-000014710000}"/>
    <cellStyle name="Normal 81 2 2 2 4 3" xfId="8810" xr:uid="{00000000-0005-0000-0000-00007E220000}"/>
    <cellStyle name="Normal 81 2 2 2 4 3 3" xfId="23909" xr:uid="{00000000-0005-0000-0000-00007B5D0000}"/>
    <cellStyle name="Normal 81 2 2 2 4 5" xfId="18896" xr:uid="{00000000-0005-0000-0000-0000E6490000}"/>
    <cellStyle name="Normal 81 2 2 2 5" xfId="5449" xr:uid="{00000000-0005-0000-0000-00005D150000}"/>
    <cellStyle name="Normal 81 2 2 2 5 2" xfId="15501" xr:uid="{00000000-0005-0000-0000-0000A13C0000}"/>
    <cellStyle name="Normal 81 2 2 2 5 2 3" xfId="30597" xr:uid="{00000000-0005-0000-0000-00009B770000}"/>
    <cellStyle name="Normal 81 2 2 2 5 3" xfId="10481" xr:uid="{00000000-0005-0000-0000-000005290000}"/>
    <cellStyle name="Normal 81 2 2 2 5 3 3" xfId="25580" xr:uid="{00000000-0005-0000-0000-000002640000}"/>
    <cellStyle name="Normal 81 2 2 2 5 5" xfId="20567" xr:uid="{00000000-0005-0000-0000-00006D500000}"/>
    <cellStyle name="Normal 81 2 2 2 6" xfId="12159" xr:uid="{00000000-0005-0000-0000-0000932F0000}"/>
    <cellStyle name="Normal 81 2 2 2 6 3" xfId="27255" xr:uid="{00000000-0005-0000-0000-00008D6A0000}"/>
    <cellStyle name="Normal 81 2 2 2 7" xfId="7138" xr:uid="{00000000-0005-0000-0000-0000F61B0000}"/>
    <cellStyle name="Normal 81 2 2 2 7 3" xfId="22238" xr:uid="{00000000-0005-0000-0000-0000F4560000}"/>
    <cellStyle name="Normal 81 2 2 2 9" xfId="17225" xr:uid="{00000000-0005-0000-0000-00005F430000}"/>
    <cellStyle name="Normal 81 2 2 3" xfId="2276" xr:uid="{00000000-0005-0000-0000-0000F6080000}"/>
    <cellStyle name="Normal 81 2 2 3 2" xfId="3115" xr:uid="{00000000-0005-0000-0000-00003D0C0000}"/>
    <cellStyle name="Normal 81 2 2 3 2 2" xfId="4804" xr:uid="{00000000-0005-0000-0000-0000D7120000}"/>
    <cellStyle name="Normal 81 2 2 3 2 2 2" xfId="14876" xr:uid="{00000000-0005-0000-0000-0000303A0000}"/>
    <cellStyle name="Normal 81 2 2 3 2 2 2 3" xfId="29972" xr:uid="{00000000-0005-0000-0000-00002A750000}"/>
    <cellStyle name="Normal 81 2 2 3 2 2 3" xfId="9856" xr:uid="{00000000-0005-0000-0000-000094260000}"/>
    <cellStyle name="Normal 81 2 2 3 2 2 3 3" xfId="24955" xr:uid="{00000000-0005-0000-0000-000091610000}"/>
    <cellStyle name="Normal 81 2 2 3 2 2 5" xfId="19942" xr:uid="{00000000-0005-0000-0000-0000FC4D0000}"/>
    <cellStyle name="Normal 81 2 2 3 2 3" xfId="6495" xr:uid="{00000000-0005-0000-0000-000073190000}"/>
    <cellStyle name="Normal 81 2 2 3 2 3 2" xfId="16547" xr:uid="{00000000-0005-0000-0000-0000B7400000}"/>
    <cellStyle name="Normal 81 2 2 3 2 3 3" xfId="11527" xr:uid="{00000000-0005-0000-0000-00001B2D0000}"/>
    <cellStyle name="Normal 81 2 2 3 2 3 3 3" xfId="26626" xr:uid="{00000000-0005-0000-0000-000018680000}"/>
    <cellStyle name="Normal 81 2 2 3 2 3 5" xfId="21613" xr:uid="{00000000-0005-0000-0000-000083540000}"/>
    <cellStyle name="Normal 81 2 2 3 2 4" xfId="13205" xr:uid="{00000000-0005-0000-0000-0000A9330000}"/>
    <cellStyle name="Normal 81 2 2 3 2 4 3" xfId="28301" xr:uid="{00000000-0005-0000-0000-0000A36E0000}"/>
    <cellStyle name="Normal 81 2 2 3 2 5" xfId="8184" xr:uid="{00000000-0005-0000-0000-00000C200000}"/>
    <cellStyle name="Normal 81 2 2 3 2 5 3" xfId="23284" xr:uid="{00000000-0005-0000-0000-00000A5B0000}"/>
    <cellStyle name="Normal 81 2 2 3 2 7" xfId="18271" xr:uid="{00000000-0005-0000-0000-000075470000}"/>
    <cellStyle name="Normal 81 2 2 3 3" xfId="3967" xr:uid="{00000000-0005-0000-0000-0000920F0000}"/>
    <cellStyle name="Normal 81 2 2 3 3 2" xfId="14040" xr:uid="{00000000-0005-0000-0000-0000EC360000}"/>
    <cellStyle name="Normal 81 2 2 3 3 2 3" xfId="29136" xr:uid="{00000000-0005-0000-0000-0000E6710000}"/>
    <cellStyle name="Normal 81 2 2 3 3 3" xfId="9020" xr:uid="{00000000-0005-0000-0000-000050230000}"/>
    <cellStyle name="Normal 81 2 2 3 3 3 3" xfId="24119" xr:uid="{00000000-0005-0000-0000-00004D5E0000}"/>
    <cellStyle name="Normal 81 2 2 3 3 5" xfId="19106" xr:uid="{00000000-0005-0000-0000-0000B84A0000}"/>
    <cellStyle name="Normal 81 2 2 3 4" xfId="5659" xr:uid="{00000000-0005-0000-0000-00002F160000}"/>
    <cellStyle name="Normal 81 2 2 3 4 2" xfId="15711" xr:uid="{00000000-0005-0000-0000-0000733D0000}"/>
    <cellStyle name="Normal 81 2 2 3 4 2 3" xfId="30807" xr:uid="{00000000-0005-0000-0000-00006D780000}"/>
    <cellStyle name="Normal 81 2 2 3 4 3" xfId="10691" xr:uid="{00000000-0005-0000-0000-0000D7290000}"/>
    <cellStyle name="Normal 81 2 2 3 4 3 3" xfId="25790" xr:uid="{00000000-0005-0000-0000-0000D4640000}"/>
    <cellStyle name="Normal 81 2 2 3 4 5" xfId="20777" xr:uid="{00000000-0005-0000-0000-00003F510000}"/>
    <cellStyle name="Normal 81 2 2 3 5" xfId="12369" xr:uid="{00000000-0005-0000-0000-000065300000}"/>
    <cellStyle name="Normal 81 2 2 3 5 3" xfId="27465" xr:uid="{00000000-0005-0000-0000-00005F6B0000}"/>
    <cellStyle name="Normal 81 2 2 3 6" xfId="7348" xr:uid="{00000000-0005-0000-0000-0000C81C0000}"/>
    <cellStyle name="Normal 81 2 2 3 6 3" xfId="22448" xr:uid="{00000000-0005-0000-0000-0000C6570000}"/>
    <cellStyle name="Normal 81 2 2 3 8" xfId="17435" xr:uid="{00000000-0005-0000-0000-000031440000}"/>
    <cellStyle name="Normal 81 2 2 4" xfId="2697" xr:uid="{00000000-0005-0000-0000-00009B0A0000}"/>
    <cellStyle name="Normal 81 2 2 4 2" xfId="4386" xr:uid="{00000000-0005-0000-0000-000035110000}"/>
    <cellStyle name="Normal 81 2 2 4 2 2" xfId="14458" xr:uid="{00000000-0005-0000-0000-00008E380000}"/>
    <cellStyle name="Normal 81 2 2 4 2 2 3" xfId="29554" xr:uid="{00000000-0005-0000-0000-000088730000}"/>
    <cellStyle name="Normal 81 2 2 4 2 3" xfId="9438" xr:uid="{00000000-0005-0000-0000-0000F2240000}"/>
    <cellStyle name="Normal 81 2 2 4 2 3 3" xfId="24537" xr:uid="{00000000-0005-0000-0000-0000EF5F0000}"/>
    <cellStyle name="Normal 81 2 2 4 2 5" xfId="19524" xr:uid="{00000000-0005-0000-0000-00005A4C0000}"/>
    <cellStyle name="Normal 81 2 2 4 3" xfId="6077" xr:uid="{00000000-0005-0000-0000-0000D1170000}"/>
    <cellStyle name="Normal 81 2 2 4 3 2" xfId="16129" xr:uid="{00000000-0005-0000-0000-0000153F0000}"/>
    <cellStyle name="Normal 81 2 2 4 3 3" xfId="11109" xr:uid="{00000000-0005-0000-0000-0000792B0000}"/>
    <cellStyle name="Normal 81 2 2 4 3 3 3" xfId="26208" xr:uid="{00000000-0005-0000-0000-000076660000}"/>
    <cellStyle name="Normal 81 2 2 4 3 5" xfId="21195" xr:uid="{00000000-0005-0000-0000-0000E1520000}"/>
    <cellStyle name="Normal 81 2 2 4 4" xfId="12787" xr:uid="{00000000-0005-0000-0000-000007320000}"/>
    <cellStyle name="Normal 81 2 2 4 4 3" xfId="27883" xr:uid="{00000000-0005-0000-0000-0000016D0000}"/>
    <cellStyle name="Normal 81 2 2 4 5" xfId="7766" xr:uid="{00000000-0005-0000-0000-00006A1E0000}"/>
    <cellStyle name="Normal 81 2 2 4 5 3" xfId="22866" xr:uid="{00000000-0005-0000-0000-000068590000}"/>
    <cellStyle name="Normal 81 2 2 4 7" xfId="17853" xr:uid="{00000000-0005-0000-0000-0000D3450000}"/>
    <cellStyle name="Normal 81 2 2 5" xfId="3549" xr:uid="{00000000-0005-0000-0000-0000F00D0000}"/>
    <cellStyle name="Normal 81 2 2 5 2" xfId="13622" xr:uid="{00000000-0005-0000-0000-00004A350000}"/>
    <cellStyle name="Normal 81 2 2 5 2 3" xfId="28718" xr:uid="{00000000-0005-0000-0000-000044700000}"/>
    <cellStyle name="Normal 81 2 2 5 3" xfId="8602" xr:uid="{00000000-0005-0000-0000-0000AE210000}"/>
    <cellStyle name="Normal 81 2 2 5 3 3" xfId="23701" xr:uid="{00000000-0005-0000-0000-0000AB5C0000}"/>
    <cellStyle name="Normal 81 2 2 5 5" xfId="18688" xr:uid="{00000000-0005-0000-0000-000016490000}"/>
    <cellStyle name="Normal 81 2 2 6" xfId="5241" xr:uid="{00000000-0005-0000-0000-00008D140000}"/>
    <cellStyle name="Normal 81 2 2 6 2" xfId="15293" xr:uid="{00000000-0005-0000-0000-0000D13B0000}"/>
    <cellStyle name="Normal 81 2 2 6 2 3" xfId="30389" xr:uid="{00000000-0005-0000-0000-0000CB760000}"/>
    <cellStyle name="Normal 81 2 2 6 3" xfId="10273" xr:uid="{00000000-0005-0000-0000-000035280000}"/>
    <cellStyle name="Normal 81 2 2 6 3 3" xfId="25372" xr:uid="{00000000-0005-0000-0000-000032630000}"/>
    <cellStyle name="Normal 81 2 2 6 5" xfId="20359" xr:uid="{00000000-0005-0000-0000-00009D4F0000}"/>
    <cellStyle name="Normal 81 2 2 7" xfId="11951" xr:uid="{00000000-0005-0000-0000-0000C32E0000}"/>
    <cellStyle name="Normal 81 2 2 7 3" xfId="27047" xr:uid="{00000000-0005-0000-0000-0000BD690000}"/>
    <cellStyle name="Normal 81 2 2 8" xfId="6930" xr:uid="{00000000-0005-0000-0000-0000261B0000}"/>
    <cellStyle name="Normal 81 2 2 8 3" xfId="22030" xr:uid="{00000000-0005-0000-0000-000024560000}"/>
    <cellStyle name="Normal 81 2 3" xfId="1959" xr:uid="{00000000-0005-0000-0000-0000B9070000}"/>
    <cellStyle name="Normal 81 2 3 2" xfId="2380" xr:uid="{00000000-0005-0000-0000-00005E090000}"/>
    <cellStyle name="Normal 81 2 3 2 2" xfId="3219" xr:uid="{00000000-0005-0000-0000-0000A50C0000}"/>
    <cellStyle name="Normal 81 2 3 2 2 2" xfId="4908" xr:uid="{00000000-0005-0000-0000-00003F130000}"/>
    <cellStyle name="Normal 81 2 3 2 2 2 2" xfId="14980" xr:uid="{00000000-0005-0000-0000-0000983A0000}"/>
    <cellStyle name="Normal 81 2 3 2 2 2 2 3" xfId="30076" xr:uid="{00000000-0005-0000-0000-000092750000}"/>
    <cellStyle name="Normal 81 2 3 2 2 2 3" xfId="9960" xr:uid="{00000000-0005-0000-0000-0000FC260000}"/>
    <cellStyle name="Normal 81 2 3 2 2 2 3 3" xfId="25059" xr:uid="{00000000-0005-0000-0000-0000F9610000}"/>
    <cellStyle name="Normal 81 2 3 2 2 2 5" xfId="20046" xr:uid="{00000000-0005-0000-0000-0000644E0000}"/>
    <cellStyle name="Normal 81 2 3 2 2 3" xfId="6599" xr:uid="{00000000-0005-0000-0000-0000DB190000}"/>
    <cellStyle name="Normal 81 2 3 2 2 3 2" xfId="16651" xr:uid="{00000000-0005-0000-0000-00001F410000}"/>
    <cellStyle name="Normal 81 2 3 2 2 3 3" xfId="11631" xr:uid="{00000000-0005-0000-0000-0000832D0000}"/>
    <cellStyle name="Normal 81 2 3 2 2 3 3 3" xfId="26730" xr:uid="{00000000-0005-0000-0000-000080680000}"/>
    <cellStyle name="Normal 81 2 3 2 2 3 5" xfId="21717" xr:uid="{00000000-0005-0000-0000-0000EB540000}"/>
    <cellStyle name="Normal 81 2 3 2 2 4" xfId="13309" xr:uid="{00000000-0005-0000-0000-000011340000}"/>
    <cellStyle name="Normal 81 2 3 2 2 4 3" xfId="28405" xr:uid="{00000000-0005-0000-0000-00000B6F0000}"/>
    <cellStyle name="Normal 81 2 3 2 2 5" xfId="8288" xr:uid="{00000000-0005-0000-0000-000074200000}"/>
    <cellStyle name="Normal 81 2 3 2 2 5 3" xfId="23388" xr:uid="{00000000-0005-0000-0000-0000725B0000}"/>
    <cellStyle name="Normal 81 2 3 2 2 7" xfId="18375" xr:uid="{00000000-0005-0000-0000-0000DD470000}"/>
    <cellStyle name="Normal 81 2 3 2 3" xfId="4071" xr:uid="{00000000-0005-0000-0000-0000FA0F0000}"/>
    <cellStyle name="Normal 81 2 3 2 3 2" xfId="14144" xr:uid="{00000000-0005-0000-0000-000054370000}"/>
    <cellStyle name="Normal 81 2 3 2 3 2 3" xfId="29240" xr:uid="{00000000-0005-0000-0000-00004E720000}"/>
    <cellStyle name="Normal 81 2 3 2 3 3" xfId="9124" xr:uid="{00000000-0005-0000-0000-0000B8230000}"/>
    <cellStyle name="Normal 81 2 3 2 3 3 3" xfId="24223" xr:uid="{00000000-0005-0000-0000-0000B55E0000}"/>
    <cellStyle name="Normal 81 2 3 2 3 5" xfId="19210" xr:uid="{00000000-0005-0000-0000-0000204B0000}"/>
    <cellStyle name="Normal 81 2 3 2 4" xfId="5763" xr:uid="{00000000-0005-0000-0000-000097160000}"/>
    <cellStyle name="Normal 81 2 3 2 4 2" xfId="15815" xr:uid="{00000000-0005-0000-0000-0000DB3D0000}"/>
    <cellStyle name="Normal 81 2 3 2 4 2 3" xfId="30911" xr:uid="{00000000-0005-0000-0000-0000D5780000}"/>
    <cellStyle name="Normal 81 2 3 2 4 3" xfId="10795" xr:uid="{00000000-0005-0000-0000-00003F2A0000}"/>
    <cellStyle name="Normal 81 2 3 2 4 3 3" xfId="25894" xr:uid="{00000000-0005-0000-0000-00003C650000}"/>
    <cellStyle name="Normal 81 2 3 2 4 5" xfId="20881" xr:uid="{00000000-0005-0000-0000-0000A7510000}"/>
    <cellStyle name="Normal 81 2 3 2 5" xfId="12473" xr:uid="{00000000-0005-0000-0000-0000CD300000}"/>
    <cellStyle name="Normal 81 2 3 2 5 3" xfId="27569" xr:uid="{00000000-0005-0000-0000-0000C76B0000}"/>
    <cellStyle name="Normal 81 2 3 2 6" xfId="7452" xr:uid="{00000000-0005-0000-0000-0000301D0000}"/>
    <cellStyle name="Normal 81 2 3 2 6 3" xfId="22552" xr:uid="{00000000-0005-0000-0000-00002E580000}"/>
    <cellStyle name="Normal 81 2 3 2 8" xfId="17539" xr:uid="{00000000-0005-0000-0000-000099440000}"/>
    <cellStyle name="Normal 81 2 3 3" xfId="2801" xr:uid="{00000000-0005-0000-0000-0000030B0000}"/>
    <cellStyle name="Normal 81 2 3 3 2" xfId="4490" xr:uid="{00000000-0005-0000-0000-00009D110000}"/>
    <cellStyle name="Normal 81 2 3 3 2 2" xfId="14562" xr:uid="{00000000-0005-0000-0000-0000F6380000}"/>
    <cellStyle name="Normal 81 2 3 3 2 2 3" xfId="29658" xr:uid="{00000000-0005-0000-0000-0000F0730000}"/>
    <cellStyle name="Normal 81 2 3 3 2 3" xfId="9542" xr:uid="{00000000-0005-0000-0000-00005A250000}"/>
    <cellStyle name="Normal 81 2 3 3 2 3 3" xfId="24641" xr:uid="{00000000-0005-0000-0000-000057600000}"/>
    <cellStyle name="Normal 81 2 3 3 2 5" xfId="19628" xr:uid="{00000000-0005-0000-0000-0000C24C0000}"/>
    <cellStyle name="Normal 81 2 3 3 3" xfId="6181" xr:uid="{00000000-0005-0000-0000-000039180000}"/>
    <cellStyle name="Normal 81 2 3 3 3 2" xfId="16233" xr:uid="{00000000-0005-0000-0000-00007D3F0000}"/>
    <cellStyle name="Normal 81 2 3 3 3 3" xfId="11213" xr:uid="{00000000-0005-0000-0000-0000E12B0000}"/>
    <cellStyle name="Normal 81 2 3 3 3 3 3" xfId="26312" xr:uid="{00000000-0005-0000-0000-0000DE660000}"/>
    <cellStyle name="Normal 81 2 3 3 3 5" xfId="21299" xr:uid="{00000000-0005-0000-0000-000049530000}"/>
    <cellStyle name="Normal 81 2 3 3 4" xfId="12891" xr:uid="{00000000-0005-0000-0000-00006F320000}"/>
    <cellStyle name="Normal 81 2 3 3 4 3" xfId="27987" xr:uid="{00000000-0005-0000-0000-0000696D0000}"/>
    <cellStyle name="Normal 81 2 3 3 5" xfId="7870" xr:uid="{00000000-0005-0000-0000-0000D21E0000}"/>
    <cellStyle name="Normal 81 2 3 3 5 3" xfId="22970" xr:uid="{00000000-0005-0000-0000-0000D0590000}"/>
    <cellStyle name="Normal 81 2 3 3 7" xfId="17957" xr:uid="{00000000-0005-0000-0000-00003B460000}"/>
    <cellStyle name="Normal 81 2 3 4" xfId="3653" xr:uid="{00000000-0005-0000-0000-0000580E0000}"/>
    <cellStyle name="Normal 81 2 3 4 2" xfId="13726" xr:uid="{00000000-0005-0000-0000-0000B2350000}"/>
    <cellStyle name="Normal 81 2 3 4 2 3" xfId="28822" xr:uid="{00000000-0005-0000-0000-0000AC700000}"/>
    <cellStyle name="Normal 81 2 3 4 3" xfId="8706" xr:uid="{00000000-0005-0000-0000-000016220000}"/>
    <cellStyle name="Normal 81 2 3 4 3 3" xfId="23805" xr:uid="{00000000-0005-0000-0000-0000135D0000}"/>
    <cellStyle name="Normal 81 2 3 4 5" xfId="18792" xr:uid="{00000000-0005-0000-0000-00007E490000}"/>
    <cellStyle name="Normal 81 2 3 5" xfId="5345" xr:uid="{00000000-0005-0000-0000-0000F5140000}"/>
    <cellStyle name="Normal 81 2 3 5 2" xfId="15397" xr:uid="{00000000-0005-0000-0000-0000393C0000}"/>
    <cellStyle name="Normal 81 2 3 5 2 3" xfId="30493" xr:uid="{00000000-0005-0000-0000-000033770000}"/>
    <cellStyle name="Normal 81 2 3 5 3" xfId="10377" xr:uid="{00000000-0005-0000-0000-00009D280000}"/>
    <cellStyle name="Normal 81 2 3 5 3 3" xfId="25476" xr:uid="{00000000-0005-0000-0000-00009A630000}"/>
    <cellStyle name="Normal 81 2 3 5 5" xfId="20463" xr:uid="{00000000-0005-0000-0000-000005500000}"/>
    <cellStyle name="Normal 81 2 3 6" xfId="12055" xr:uid="{00000000-0005-0000-0000-00002B2F0000}"/>
    <cellStyle name="Normal 81 2 3 6 3" xfId="27151" xr:uid="{00000000-0005-0000-0000-0000256A0000}"/>
    <cellStyle name="Normal 81 2 3 7" xfId="7034" xr:uid="{00000000-0005-0000-0000-00008E1B0000}"/>
    <cellStyle name="Normal 81 2 3 7 3" xfId="22134" xr:uid="{00000000-0005-0000-0000-00008C560000}"/>
    <cellStyle name="Normal 81 2 3 9" xfId="17121" xr:uid="{00000000-0005-0000-0000-0000F7420000}"/>
    <cellStyle name="Normal 81 2 4" xfId="2172" xr:uid="{00000000-0005-0000-0000-00008E080000}"/>
    <cellStyle name="Normal 81 2 4 2" xfId="3011" xr:uid="{00000000-0005-0000-0000-0000D50B0000}"/>
    <cellStyle name="Normal 81 2 4 2 2" xfId="4700" xr:uid="{00000000-0005-0000-0000-00006F120000}"/>
    <cellStyle name="Normal 81 2 4 2 2 2" xfId="14772" xr:uid="{00000000-0005-0000-0000-0000C8390000}"/>
    <cellStyle name="Normal 81 2 4 2 2 2 3" xfId="29868" xr:uid="{00000000-0005-0000-0000-0000C2740000}"/>
    <cellStyle name="Normal 81 2 4 2 2 3" xfId="9752" xr:uid="{00000000-0005-0000-0000-00002C260000}"/>
    <cellStyle name="Normal 81 2 4 2 2 3 3" xfId="24851" xr:uid="{00000000-0005-0000-0000-000029610000}"/>
    <cellStyle name="Normal 81 2 4 2 2 5" xfId="19838" xr:uid="{00000000-0005-0000-0000-0000944D0000}"/>
    <cellStyle name="Normal 81 2 4 2 3" xfId="6391" xr:uid="{00000000-0005-0000-0000-00000B190000}"/>
    <cellStyle name="Normal 81 2 4 2 3 2" xfId="16443" xr:uid="{00000000-0005-0000-0000-00004F400000}"/>
    <cellStyle name="Normal 81 2 4 2 3 3" xfId="11423" xr:uid="{00000000-0005-0000-0000-0000B32C0000}"/>
    <cellStyle name="Normal 81 2 4 2 3 3 3" xfId="26522" xr:uid="{00000000-0005-0000-0000-0000B0670000}"/>
    <cellStyle name="Normal 81 2 4 2 3 5" xfId="21509" xr:uid="{00000000-0005-0000-0000-00001B540000}"/>
    <cellStyle name="Normal 81 2 4 2 4" xfId="13101" xr:uid="{00000000-0005-0000-0000-000041330000}"/>
    <cellStyle name="Normal 81 2 4 2 4 3" xfId="28197" xr:uid="{00000000-0005-0000-0000-00003B6E0000}"/>
    <cellStyle name="Normal 81 2 4 2 5" xfId="8080" xr:uid="{00000000-0005-0000-0000-0000A41F0000}"/>
    <cellStyle name="Normal 81 2 4 2 5 3" xfId="23180" xr:uid="{00000000-0005-0000-0000-0000A25A0000}"/>
    <cellStyle name="Normal 81 2 4 2 7" xfId="18167" xr:uid="{00000000-0005-0000-0000-00000D470000}"/>
    <cellStyle name="Normal 81 2 4 3" xfId="3863" xr:uid="{00000000-0005-0000-0000-00002A0F0000}"/>
    <cellStyle name="Normal 81 2 4 3 2" xfId="13936" xr:uid="{00000000-0005-0000-0000-000084360000}"/>
    <cellStyle name="Normal 81 2 4 3 2 3" xfId="29032" xr:uid="{00000000-0005-0000-0000-00007E710000}"/>
    <cellStyle name="Normal 81 2 4 3 3" xfId="8916" xr:uid="{00000000-0005-0000-0000-0000E8220000}"/>
    <cellStyle name="Normal 81 2 4 3 3 3" xfId="24015" xr:uid="{00000000-0005-0000-0000-0000E55D0000}"/>
    <cellStyle name="Normal 81 2 4 3 5" xfId="19002" xr:uid="{00000000-0005-0000-0000-0000504A0000}"/>
    <cellStyle name="Normal 81 2 4 4" xfId="5555" xr:uid="{00000000-0005-0000-0000-0000C7150000}"/>
    <cellStyle name="Normal 81 2 4 4 2" xfId="15607" xr:uid="{00000000-0005-0000-0000-00000B3D0000}"/>
    <cellStyle name="Normal 81 2 4 4 2 3" xfId="30703" xr:uid="{00000000-0005-0000-0000-000005780000}"/>
    <cellStyle name="Normal 81 2 4 4 3" xfId="10587" xr:uid="{00000000-0005-0000-0000-00006F290000}"/>
    <cellStyle name="Normal 81 2 4 4 3 3" xfId="25686" xr:uid="{00000000-0005-0000-0000-00006C640000}"/>
    <cellStyle name="Normal 81 2 4 4 5" xfId="20673" xr:uid="{00000000-0005-0000-0000-0000D7500000}"/>
    <cellStyle name="Normal 81 2 4 5" xfId="12265" xr:uid="{00000000-0005-0000-0000-0000FD2F0000}"/>
    <cellStyle name="Normal 81 2 4 5 3" xfId="27361" xr:uid="{00000000-0005-0000-0000-0000F76A0000}"/>
    <cellStyle name="Normal 81 2 4 6" xfId="7244" xr:uid="{00000000-0005-0000-0000-0000601C0000}"/>
    <cellStyle name="Normal 81 2 4 6 3" xfId="22344" xr:uid="{00000000-0005-0000-0000-00005E570000}"/>
    <cellStyle name="Normal 81 2 4 8" xfId="17331" xr:uid="{00000000-0005-0000-0000-0000C9430000}"/>
    <cellStyle name="Normal 81 2 5" xfId="2593" xr:uid="{00000000-0005-0000-0000-0000330A0000}"/>
    <cellStyle name="Normal 81 2 5 2" xfId="4282" xr:uid="{00000000-0005-0000-0000-0000CD100000}"/>
    <cellStyle name="Normal 81 2 5 2 2" xfId="14354" xr:uid="{00000000-0005-0000-0000-000026380000}"/>
    <cellStyle name="Normal 81 2 5 2 2 3" xfId="29450" xr:uid="{00000000-0005-0000-0000-000020730000}"/>
    <cellStyle name="Normal 81 2 5 2 3" xfId="9334" xr:uid="{00000000-0005-0000-0000-00008A240000}"/>
    <cellStyle name="Normal 81 2 5 2 3 3" xfId="24433" xr:uid="{00000000-0005-0000-0000-0000875F0000}"/>
    <cellStyle name="Normal 81 2 5 2 5" xfId="19420" xr:uid="{00000000-0005-0000-0000-0000F24B0000}"/>
    <cellStyle name="Normal 81 2 5 3" xfId="5973" xr:uid="{00000000-0005-0000-0000-000069170000}"/>
    <cellStyle name="Normal 81 2 5 3 2" xfId="16025" xr:uid="{00000000-0005-0000-0000-0000AD3E0000}"/>
    <cellStyle name="Normal 81 2 5 3 3" xfId="11005" xr:uid="{00000000-0005-0000-0000-0000112B0000}"/>
    <cellStyle name="Normal 81 2 5 3 3 3" xfId="26104" xr:uid="{00000000-0005-0000-0000-00000E660000}"/>
    <cellStyle name="Normal 81 2 5 3 5" xfId="21091" xr:uid="{00000000-0005-0000-0000-000079520000}"/>
    <cellStyle name="Normal 81 2 5 4" xfId="12683" xr:uid="{00000000-0005-0000-0000-00009F310000}"/>
    <cellStyle name="Normal 81 2 5 4 3" xfId="27779" xr:uid="{00000000-0005-0000-0000-0000996C0000}"/>
    <cellStyle name="Normal 81 2 5 5" xfId="7662" xr:uid="{00000000-0005-0000-0000-0000021E0000}"/>
    <cellStyle name="Normal 81 2 5 5 3" xfId="22762" xr:uid="{00000000-0005-0000-0000-000000590000}"/>
    <cellStyle name="Normal 81 2 5 7" xfId="17749" xr:uid="{00000000-0005-0000-0000-00006B450000}"/>
    <cellStyle name="Normal 81 2 6" xfId="3445" xr:uid="{00000000-0005-0000-0000-0000880D0000}"/>
    <cellStyle name="Normal 81 2 6 2" xfId="13518" xr:uid="{00000000-0005-0000-0000-0000E2340000}"/>
    <cellStyle name="Normal 81 2 6 2 3" xfId="28614" xr:uid="{00000000-0005-0000-0000-0000DC6F0000}"/>
    <cellStyle name="Normal 81 2 6 3" xfId="8498" xr:uid="{00000000-0005-0000-0000-000046210000}"/>
    <cellStyle name="Normal 81 2 6 3 3" xfId="23597" xr:uid="{00000000-0005-0000-0000-0000435C0000}"/>
    <cellStyle name="Normal 81 2 6 5" xfId="18584" xr:uid="{00000000-0005-0000-0000-0000AE480000}"/>
    <cellStyle name="Normal 81 2 7" xfId="5137" xr:uid="{00000000-0005-0000-0000-000025140000}"/>
    <cellStyle name="Normal 81 2 7 2" xfId="15189" xr:uid="{00000000-0005-0000-0000-0000693B0000}"/>
    <cellStyle name="Normal 81 2 7 2 3" xfId="30285" xr:uid="{00000000-0005-0000-0000-000063760000}"/>
    <cellStyle name="Normal 81 2 7 3" xfId="10169" xr:uid="{00000000-0005-0000-0000-0000CD270000}"/>
    <cellStyle name="Normal 81 2 7 3 3" xfId="25268" xr:uid="{00000000-0005-0000-0000-0000CA620000}"/>
    <cellStyle name="Normal 81 2 7 5" xfId="20255" xr:uid="{00000000-0005-0000-0000-0000354F0000}"/>
    <cellStyle name="Normal 81 2 8" xfId="11847" xr:uid="{00000000-0005-0000-0000-00005B2E0000}"/>
    <cellStyle name="Normal 81 2 8 3" xfId="26943" xr:uid="{00000000-0005-0000-0000-000055690000}"/>
    <cellStyle name="Normal 81 2 9" xfId="6826" xr:uid="{00000000-0005-0000-0000-0000BE1A0000}"/>
    <cellStyle name="Normal 81 2 9 3" xfId="21926" xr:uid="{00000000-0005-0000-0000-0000BC550000}"/>
    <cellStyle name="Normal 81 3" xfId="1792" xr:uid="{00000000-0005-0000-0000-000012070000}"/>
    <cellStyle name="Normal 81 3 10" xfId="16965" xr:uid="{00000000-0005-0000-0000-00005B420000}"/>
    <cellStyle name="Normal 81 3 2" xfId="2011" xr:uid="{00000000-0005-0000-0000-0000ED070000}"/>
    <cellStyle name="Normal 81 3 2 2" xfId="2432" xr:uid="{00000000-0005-0000-0000-000092090000}"/>
    <cellStyle name="Normal 81 3 2 2 2" xfId="3271" xr:uid="{00000000-0005-0000-0000-0000D90C0000}"/>
    <cellStyle name="Normal 81 3 2 2 2 2" xfId="4960" xr:uid="{00000000-0005-0000-0000-000073130000}"/>
    <cellStyle name="Normal 81 3 2 2 2 2 2" xfId="15032" xr:uid="{00000000-0005-0000-0000-0000CC3A0000}"/>
    <cellStyle name="Normal 81 3 2 2 2 2 2 3" xfId="30128" xr:uid="{00000000-0005-0000-0000-0000C6750000}"/>
    <cellStyle name="Normal 81 3 2 2 2 2 3" xfId="10012" xr:uid="{00000000-0005-0000-0000-000030270000}"/>
    <cellStyle name="Normal 81 3 2 2 2 2 3 3" xfId="25111" xr:uid="{00000000-0005-0000-0000-00002D620000}"/>
    <cellStyle name="Normal 81 3 2 2 2 2 5" xfId="20098" xr:uid="{00000000-0005-0000-0000-0000984E0000}"/>
    <cellStyle name="Normal 81 3 2 2 2 3" xfId="6651" xr:uid="{00000000-0005-0000-0000-00000F1A0000}"/>
    <cellStyle name="Normal 81 3 2 2 2 3 2" xfId="16703" xr:uid="{00000000-0005-0000-0000-000053410000}"/>
    <cellStyle name="Normal 81 3 2 2 2 3 3" xfId="11683" xr:uid="{00000000-0005-0000-0000-0000B72D0000}"/>
    <cellStyle name="Normal 81 3 2 2 2 3 3 3" xfId="26782" xr:uid="{00000000-0005-0000-0000-0000B4680000}"/>
    <cellStyle name="Normal 81 3 2 2 2 3 5" xfId="21769" xr:uid="{00000000-0005-0000-0000-00001F550000}"/>
    <cellStyle name="Normal 81 3 2 2 2 4" xfId="13361" xr:uid="{00000000-0005-0000-0000-000045340000}"/>
    <cellStyle name="Normal 81 3 2 2 2 4 3" xfId="28457" xr:uid="{00000000-0005-0000-0000-00003F6F0000}"/>
    <cellStyle name="Normal 81 3 2 2 2 5" xfId="8340" xr:uid="{00000000-0005-0000-0000-0000A8200000}"/>
    <cellStyle name="Normal 81 3 2 2 2 5 3" xfId="23440" xr:uid="{00000000-0005-0000-0000-0000A65B0000}"/>
    <cellStyle name="Normal 81 3 2 2 2 7" xfId="18427" xr:uid="{00000000-0005-0000-0000-000011480000}"/>
    <cellStyle name="Normal 81 3 2 2 3" xfId="4123" xr:uid="{00000000-0005-0000-0000-00002E100000}"/>
    <cellStyle name="Normal 81 3 2 2 3 2" xfId="14196" xr:uid="{00000000-0005-0000-0000-000088370000}"/>
    <cellStyle name="Normal 81 3 2 2 3 2 3" xfId="29292" xr:uid="{00000000-0005-0000-0000-000082720000}"/>
    <cellStyle name="Normal 81 3 2 2 3 3" xfId="9176" xr:uid="{00000000-0005-0000-0000-0000EC230000}"/>
    <cellStyle name="Normal 81 3 2 2 3 3 3" xfId="24275" xr:uid="{00000000-0005-0000-0000-0000E95E0000}"/>
    <cellStyle name="Normal 81 3 2 2 3 5" xfId="19262" xr:uid="{00000000-0005-0000-0000-0000544B0000}"/>
    <cellStyle name="Normal 81 3 2 2 4" xfId="5815" xr:uid="{00000000-0005-0000-0000-0000CB160000}"/>
    <cellStyle name="Normal 81 3 2 2 4 2" xfId="15867" xr:uid="{00000000-0005-0000-0000-00000F3E0000}"/>
    <cellStyle name="Normal 81 3 2 2 4 3" xfId="10847" xr:uid="{00000000-0005-0000-0000-0000732A0000}"/>
    <cellStyle name="Normal 81 3 2 2 4 3 3" xfId="25946" xr:uid="{00000000-0005-0000-0000-000070650000}"/>
    <cellStyle name="Normal 81 3 2 2 4 5" xfId="20933" xr:uid="{00000000-0005-0000-0000-0000DB510000}"/>
    <cellStyle name="Normal 81 3 2 2 5" xfId="12525" xr:uid="{00000000-0005-0000-0000-000001310000}"/>
    <cellStyle name="Normal 81 3 2 2 5 3" xfId="27621" xr:uid="{00000000-0005-0000-0000-0000FB6B0000}"/>
    <cellStyle name="Normal 81 3 2 2 6" xfId="7504" xr:uid="{00000000-0005-0000-0000-0000641D0000}"/>
    <cellStyle name="Normal 81 3 2 2 6 3" xfId="22604" xr:uid="{00000000-0005-0000-0000-000062580000}"/>
    <cellStyle name="Normal 81 3 2 2 8" xfId="17591" xr:uid="{00000000-0005-0000-0000-0000CD440000}"/>
    <cellStyle name="Normal 81 3 2 3" xfId="2853" xr:uid="{00000000-0005-0000-0000-0000370B0000}"/>
    <cellStyle name="Normal 81 3 2 3 2" xfId="4542" xr:uid="{00000000-0005-0000-0000-0000D1110000}"/>
    <cellStyle name="Normal 81 3 2 3 2 2" xfId="14614" xr:uid="{00000000-0005-0000-0000-00002A390000}"/>
    <cellStyle name="Normal 81 3 2 3 2 2 3" xfId="29710" xr:uid="{00000000-0005-0000-0000-000024740000}"/>
    <cellStyle name="Normal 81 3 2 3 2 3" xfId="9594" xr:uid="{00000000-0005-0000-0000-00008E250000}"/>
    <cellStyle name="Normal 81 3 2 3 2 3 3" xfId="24693" xr:uid="{00000000-0005-0000-0000-00008B600000}"/>
    <cellStyle name="Normal 81 3 2 3 2 5" xfId="19680" xr:uid="{00000000-0005-0000-0000-0000F64C0000}"/>
    <cellStyle name="Normal 81 3 2 3 3" xfId="6233" xr:uid="{00000000-0005-0000-0000-00006D180000}"/>
    <cellStyle name="Normal 81 3 2 3 3 2" xfId="16285" xr:uid="{00000000-0005-0000-0000-0000B13F0000}"/>
    <cellStyle name="Normal 81 3 2 3 3 3" xfId="11265" xr:uid="{00000000-0005-0000-0000-0000152C0000}"/>
    <cellStyle name="Normal 81 3 2 3 3 3 3" xfId="26364" xr:uid="{00000000-0005-0000-0000-000012670000}"/>
    <cellStyle name="Normal 81 3 2 3 3 5" xfId="21351" xr:uid="{00000000-0005-0000-0000-00007D530000}"/>
    <cellStyle name="Normal 81 3 2 3 4" xfId="12943" xr:uid="{00000000-0005-0000-0000-0000A3320000}"/>
    <cellStyle name="Normal 81 3 2 3 4 3" xfId="28039" xr:uid="{00000000-0005-0000-0000-00009D6D0000}"/>
    <cellStyle name="Normal 81 3 2 3 5" xfId="7922" xr:uid="{00000000-0005-0000-0000-0000061F0000}"/>
    <cellStyle name="Normal 81 3 2 3 5 3" xfId="23022" xr:uid="{00000000-0005-0000-0000-0000045A0000}"/>
    <cellStyle name="Normal 81 3 2 3 7" xfId="18009" xr:uid="{00000000-0005-0000-0000-00006F460000}"/>
    <cellStyle name="Normal 81 3 2 4" xfId="3705" xr:uid="{00000000-0005-0000-0000-00008C0E0000}"/>
    <cellStyle name="Normal 81 3 2 4 2" xfId="13778" xr:uid="{00000000-0005-0000-0000-0000E6350000}"/>
    <cellStyle name="Normal 81 3 2 4 2 3" xfId="28874" xr:uid="{00000000-0005-0000-0000-0000E0700000}"/>
    <cellStyle name="Normal 81 3 2 4 3" xfId="8758" xr:uid="{00000000-0005-0000-0000-00004A220000}"/>
    <cellStyle name="Normal 81 3 2 4 3 3" xfId="23857" xr:uid="{00000000-0005-0000-0000-0000475D0000}"/>
    <cellStyle name="Normal 81 3 2 4 5" xfId="18844" xr:uid="{00000000-0005-0000-0000-0000B2490000}"/>
    <cellStyle name="Normal 81 3 2 5" xfId="5397" xr:uid="{00000000-0005-0000-0000-000029150000}"/>
    <cellStyle name="Normal 81 3 2 5 2" xfId="15449" xr:uid="{00000000-0005-0000-0000-00006D3C0000}"/>
    <cellStyle name="Normal 81 3 2 5 2 3" xfId="30545" xr:uid="{00000000-0005-0000-0000-000067770000}"/>
    <cellStyle name="Normal 81 3 2 5 3" xfId="10429" xr:uid="{00000000-0005-0000-0000-0000D1280000}"/>
    <cellStyle name="Normal 81 3 2 5 3 3" xfId="25528" xr:uid="{00000000-0005-0000-0000-0000CE630000}"/>
    <cellStyle name="Normal 81 3 2 5 5" xfId="20515" xr:uid="{00000000-0005-0000-0000-000039500000}"/>
    <cellStyle name="Normal 81 3 2 6" xfId="12107" xr:uid="{00000000-0005-0000-0000-00005F2F0000}"/>
    <cellStyle name="Normal 81 3 2 6 3" xfId="27203" xr:uid="{00000000-0005-0000-0000-0000596A0000}"/>
    <cellStyle name="Normal 81 3 2 7" xfId="7086" xr:uid="{00000000-0005-0000-0000-0000C21B0000}"/>
    <cellStyle name="Normal 81 3 2 7 3" xfId="22186" xr:uid="{00000000-0005-0000-0000-0000C0560000}"/>
    <cellStyle name="Normal 81 3 2 9" xfId="17173" xr:uid="{00000000-0005-0000-0000-00002B430000}"/>
    <cellStyle name="Normal 81 3 3" xfId="2224" xr:uid="{00000000-0005-0000-0000-0000C2080000}"/>
    <cellStyle name="Normal 81 3 3 2" xfId="3063" xr:uid="{00000000-0005-0000-0000-0000090C0000}"/>
    <cellStyle name="Normal 81 3 3 2 2" xfId="4752" xr:uid="{00000000-0005-0000-0000-0000A3120000}"/>
    <cellStyle name="Normal 81 3 3 2 2 2" xfId="14824" xr:uid="{00000000-0005-0000-0000-0000FC390000}"/>
    <cellStyle name="Normal 81 3 3 2 2 2 3" xfId="29920" xr:uid="{00000000-0005-0000-0000-0000F6740000}"/>
    <cellStyle name="Normal 81 3 3 2 2 3" xfId="9804" xr:uid="{00000000-0005-0000-0000-000060260000}"/>
    <cellStyle name="Normal 81 3 3 2 2 3 3" xfId="24903" xr:uid="{00000000-0005-0000-0000-00005D610000}"/>
    <cellStyle name="Normal 81 3 3 2 2 5" xfId="19890" xr:uid="{00000000-0005-0000-0000-0000C84D0000}"/>
    <cellStyle name="Normal 81 3 3 2 3" xfId="6443" xr:uid="{00000000-0005-0000-0000-00003F190000}"/>
    <cellStyle name="Normal 81 3 3 2 3 2" xfId="16495" xr:uid="{00000000-0005-0000-0000-000083400000}"/>
    <cellStyle name="Normal 81 3 3 2 3 3" xfId="11475" xr:uid="{00000000-0005-0000-0000-0000E72C0000}"/>
    <cellStyle name="Normal 81 3 3 2 3 3 3" xfId="26574" xr:uid="{00000000-0005-0000-0000-0000E4670000}"/>
    <cellStyle name="Normal 81 3 3 2 3 5" xfId="21561" xr:uid="{00000000-0005-0000-0000-00004F540000}"/>
    <cellStyle name="Normal 81 3 3 2 4" xfId="13153" xr:uid="{00000000-0005-0000-0000-000075330000}"/>
    <cellStyle name="Normal 81 3 3 2 4 3" xfId="28249" xr:uid="{00000000-0005-0000-0000-00006F6E0000}"/>
    <cellStyle name="Normal 81 3 3 2 5" xfId="8132" xr:uid="{00000000-0005-0000-0000-0000D81F0000}"/>
    <cellStyle name="Normal 81 3 3 2 5 3" xfId="23232" xr:uid="{00000000-0005-0000-0000-0000D65A0000}"/>
    <cellStyle name="Normal 81 3 3 2 7" xfId="18219" xr:uid="{00000000-0005-0000-0000-000041470000}"/>
    <cellStyle name="Normal 81 3 3 3" xfId="3915" xr:uid="{00000000-0005-0000-0000-00005E0F0000}"/>
    <cellStyle name="Normal 81 3 3 3 2" xfId="13988" xr:uid="{00000000-0005-0000-0000-0000B8360000}"/>
    <cellStyle name="Normal 81 3 3 3 2 3" xfId="29084" xr:uid="{00000000-0005-0000-0000-0000B2710000}"/>
    <cellStyle name="Normal 81 3 3 3 3" xfId="8968" xr:uid="{00000000-0005-0000-0000-00001C230000}"/>
    <cellStyle name="Normal 81 3 3 3 3 3" xfId="24067" xr:uid="{00000000-0005-0000-0000-0000195E0000}"/>
    <cellStyle name="Normal 81 3 3 3 5" xfId="19054" xr:uid="{00000000-0005-0000-0000-0000844A0000}"/>
    <cellStyle name="Normal 81 3 3 4" xfId="5607" xr:uid="{00000000-0005-0000-0000-0000FB150000}"/>
    <cellStyle name="Normal 81 3 3 4 2" xfId="15659" xr:uid="{00000000-0005-0000-0000-00003F3D0000}"/>
    <cellStyle name="Normal 81 3 3 4 2 3" xfId="30755" xr:uid="{00000000-0005-0000-0000-000039780000}"/>
    <cellStyle name="Normal 81 3 3 4 3" xfId="10639" xr:uid="{00000000-0005-0000-0000-0000A3290000}"/>
    <cellStyle name="Normal 81 3 3 4 3 3" xfId="25738" xr:uid="{00000000-0005-0000-0000-0000A0640000}"/>
    <cellStyle name="Normal 81 3 3 4 5" xfId="20725" xr:uid="{00000000-0005-0000-0000-00000B510000}"/>
    <cellStyle name="Normal 81 3 3 5" xfId="12317" xr:uid="{00000000-0005-0000-0000-000031300000}"/>
    <cellStyle name="Normal 81 3 3 5 3" xfId="27413" xr:uid="{00000000-0005-0000-0000-00002B6B0000}"/>
    <cellStyle name="Normal 81 3 3 6" xfId="7296" xr:uid="{00000000-0005-0000-0000-0000941C0000}"/>
    <cellStyle name="Normal 81 3 3 6 3" xfId="22396" xr:uid="{00000000-0005-0000-0000-000092570000}"/>
    <cellStyle name="Normal 81 3 3 8" xfId="17383" xr:uid="{00000000-0005-0000-0000-0000FD430000}"/>
    <cellStyle name="Normal 81 3 4" xfId="2645" xr:uid="{00000000-0005-0000-0000-0000670A0000}"/>
    <cellStyle name="Normal 81 3 4 2" xfId="4334" xr:uid="{00000000-0005-0000-0000-000001110000}"/>
    <cellStyle name="Normal 81 3 4 2 2" xfId="14406" xr:uid="{00000000-0005-0000-0000-00005A380000}"/>
    <cellStyle name="Normal 81 3 4 2 2 3" xfId="29502" xr:uid="{00000000-0005-0000-0000-000054730000}"/>
    <cellStyle name="Normal 81 3 4 2 3" xfId="9386" xr:uid="{00000000-0005-0000-0000-0000BE240000}"/>
    <cellStyle name="Normal 81 3 4 2 3 3" xfId="24485" xr:uid="{00000000-0005-0000-0000-0000BB5F0000}"/>
    <cellStyle name="Normal 81 3 4 2 5" xfId="19472" xr:uid="{00000000-0005-0000-0000-0000264C0000}"/>
    <cellStyle name="Normal 81 3 4 3" xfId="6025" xr:uid="{00000000-0005-0000-0000-00009D170000}"/>
    <cellStyle name="Normal 81 3 4 3 2" xfId="16077" xr:uid="{00000000-0005-0000-0000-0000E13E0000}"/>
    <cellStyle name="Normal 81 3 4 3 3" xfId="11057" xr:uid="{00000000-0005-0000-0000-0000452B0000}"/>
    <cellStyle name="Normal 81 3 4 3 3 3" xfId="26156" xr:uid="{00000000-0005-0000-0000-000042660000}"/>
    <cellStyle name="Normal 81 3 4 3 5" xfId="21143" xr:uid="{00000000-0005-0000-0000-0000AD520000}"/>
    <cellStyle name="Normal 81 3 4 4" xfId="12735" xr:uid="{00000000-0005-0000-0000-0000D3310000}"/>
    <cellStyle name="Normal 81 3 4 4 3" xfId="27831" xr:uid="{00000000-0005-0000-0000-0000CD6C0000}"/>
    <cellStyle name="Normal 81 3 4 5" xfId="7714" xr:uid="{00000000-0005-0000-0000-0000361E0000}"/>
    <cellStyle name="Normal 81 3 4 5 3" xfId="22814" xr:uid="{00000000-0005-0000-0000-000034590000}"/>
    <cellStyle name="Normal 81 3 4 7" xfId="17801" xr:uid="{00000000-0005-0000-0000-00009F450000}"/>
    <cellStyle name="Normal 81 3 5" xfId="3497" xr:uid="{00000000-0005-0000-0000-0000BC0D0000}"/>
    <cellStyle name="Normal 81 3 5 2" xfId="13570" xr:uid="{00000000-0005-0000-0000-000016350000}"/>
    <cellStyle name="Normal 81 3 5 2 3" xfId="28666" xr:uid="{00000000-0005-0000-0000-000010700000}"/>
    <cellStyle name="Normal 81 3 5 3" xfId="8550" xr:uid="{00000000-0005-0000-0000-00007A210000}"/>
    <cellStyle name="Normal 81 3 5 3 3" xfId="23649" xr:uid="{00000000-0005-0000-0000-0000775C0000}"/>
    <cellStyle name="Normal 81 3 5 5" xfId="18636" xr:uid="{00000000-0005-0000-0000-0000E2480000}"/>
    <cellStyle name="Normal 81 3 6" xfId="5189" xr:uid="{00000000-0005-0000-0000-000059140000}"/>
    <cellStyle name="Normal 81 3 6 2" xfId="15241" xr:uid="{00000000-0005-0000-0000-00009D3B0000}"/>
    <cellStyle name="Normal 81 3 6 2 3" xfId="30337" xr:uid="{00000000-0005-0000-0000-000097760000}"/>
    <cellStyle name="Normal 81 3 6 3" xfId="10221" xr:uid="{00000000-0005-0000-0000-000001280000}"/>
    <cellStyle name="Normal 81 3 6 3 3" xfId="25320" xr:uid="{00000000-0005-0000-0000-0000FE620000}"/>
    <cellStyle name="Normal 81 3 6 5" xfId="20307" xr:uid="{00000000-0005-0000-0000-0000694F0000}"/>
    <cellStyle name="Normal 81 3 7" xfId="11899" xr:uid="{00000000-0005-0000-0000-00008F2E0000}"/>
    <cellStyle name="Normal 81 3 7 3" xfId="26995" xr:uid="{00000000-0005-0000-0000-000089690000}"/>
    <cellStyle name="Normal 81 3 8" xfId="6878" xr:uid="{00000000-0005-0000-0000-0000F21A0000}"/>
    <cellStyle name="Normal 81 3 8 3" xfId="21978" xr:uid="{00000000-0005-0000-0000-0000F0550000}"/>
    <cellStyle name="Normal 81 4" xfId="1905" xr:uid="{00000000-0005-0000-0000-000083070000}"/>
    <cellStyle name="Normal 81 4 2" xfId="2328" xr:uid="{00000000-0005-0000-0000-00002A090000}"/>
    <cellStyle name="Normal 81 4 2 2" xfId="3167" xr:uid="{00000000-0005-0000-0000-0000710C0000}"/>
    <cellStyle name="Normal 81 4 2 2 2" xfId="4856" xr:uid="{00000000-0005-0000-0000-00000B130000}"/>
    <cellStyle name="Normal 81 4 2 2 2 2" xfId="14928" xr:uid="{00000000-0005-0000-0000-0000643A0000}"/>
    <cellStyle name="Normal 81 4 2 2 2 2 3" xfId="30024" xr:uid="{00000000-0005-0000-0000-00005E750000}"/>
    <cellStyle name="Normal 81 4 2 2 2 3" xfId="9908" xr:uid="{00000000-0005-0000-0000-0000C8260000}"/>
    <cellStyle name="Normal 81 4 2 2 2 3 3" xfId="25007" xr:uid="{00000000-0005-0000-0000-0000C5610000}"/>
    <cellStyle name="Normal 81 4 2 2 2 5" xfId="19994" xr:uid="{00000000-0005-0000-0000-0000304E0000}"/>
    <cellStyle name="Normal 81 4 2 2 3" xfId="6547" xr:uid="{00000000-0005-0000-0000-0000A7190000}"/>
    <cellStyle name="Normal 81 4 2 2 3 2" xfId="16599" xr:uid="{00000000-0005-0000-0000-0000EB400000}"/>
    <cellStyle name="Normal 81 4 2 2 3 3" xfId="11579" xr:uid="{00000000-0005-0000-0000-00004F2D0000}"/>
    <cellStyle name="Normal 81 4 2 2 3 3 3" xfId="26678" xr:uid="{00000000-0005-0000-0000-00004C680000}"/>
    <cellStyle name="Normal 81 4 2 2 3 5" xfId="21665" xr:uid="{00000000-0005-0000-0000-0000B7540000}"/>
    <cellStyle name="Normal 81 4 2 2 4" xfId="13257" xr:uid="{00000000-0005-0000-0000-0000DD330000}"/>
    <cellStyle name="Normal 81 4 2 2 4 3" xfId="28353" xr:uid="{00000000-0005-0000-0000-0000D76E0000}"/>
    <cellStyle name="Normal 81 4 2 2 5" xfId="8236" xr:uid="{00000000-0005-0000-0000-000040200000}"/>
    <cellStyle name="Normal 81 4 2 2 5 3" xfId="23336" xr:uid="{00000000-0005-0000-0000-00003E5B0000}"/>
    <cellStyle name="Normal 81 4 2 2 7" xfId="18323" xr:uid="{00000000-0005-0000-0000-0000A9470000}"/>
    <cellStyle name="Normal 81 4 2 3" xfId="4019" xr:uid="{00000000-0005-0000-0000-0000C60F0000}"/>
    <cellStyle name="Normal 81 4 2 3 2" xfId="14092" xr:uid="{00000000-0005-0000-0000-000020370000}"/>
    <cellStyle name="Normal 81 4 2 3 2 3" xfId="29188" xr:uid="{00000000-0005-0000-0000-00001A720000}"/>
    <cellStyle name="Normal 81 4 2 3 3" xfId="9072" xr:uid="{00000000-0005-0000-0000-000084230000}"/>
    <cellStyle name="Normal 81 4 2 3 3 3" xfId="24171" xr:uid="{00000000-0005-0000-0000-0000815E0000}"/>
    <cellStyle name="Normal 81 4 2 3 5" xfId="19158" xr:uid="{00000000-0005-0000-0000-0000EC4A0000}"/>
    <cellStyle name="Normal 81 4 2 4" xfId="5711" xr:uid="{00000000-0005-0000-0000-000063160000}"/>
    <cellStyle name="Normal 81 4 2 4 2" xfId="15763" xr:uid="{00000000-0005-0000-0000-0000A73D0000}"/>
    <cellStyle name="Normal 81 4 2 4 2 3" xfId="30859" xr:uid="{00000000-0005-0000-0000-0000A1780000}"/>
    <cellStyle name="Normal 81 4 2 4 3" xfId="10743" xr:uid="{00000000-0005-0000-0000-00000B2A0000}"/>
    <cellStyle name="Normal 81 4 2 4 3 3" xfId="25842" xr:uid="{00000000-0005-0000-0000-000008650000}"/>
    <cellStyle name="Normal 81 4 2 4 5" xfId="20829" xr:uid="{00000000-0005-0000-0000-000073510000}"/>
    <cellStyle name="Normal 81 4 2 5" xfId="12421" xr:uid="{00000000-0005-0000-0000-000099300000}"/>
    <cellStyle name="Normal 81 4 2 5 3" xfId="27517" xr:uid="{00000000-0005-0000-0000-0000936B0000}"/>
    <cellStyle name="Normal 81 4 2 6" xfId="7400" xr:uid="{00000000-0005-0000-0000-0000FC1C0000}"/>
    <cellStyle name="Normal 81 4 2 6 3" xfId="22500" xr:uid="{00000000-0005-0000-0000-0000FA570000}"/>
    <cellStyle name="Normal 81 4 2 8" xfId="17487" xr:uid="{00000000-0005-0000-0000-000065440000}"/>
    <cellStyle name="Normal 81 4 3" xfId="2749" xr:uid="{00000000-0005-0000-0000-0000CF0A0000}"/>
    <cellStyle name="Normal 81 4 3 2" xfId="4438" xr:uid="{00000000-0005-0000-0000-000069110000}"/>
    <cellStyle name="Normal 81 4 3 2 2" xfId="14510" xr:uid="{00000000-0005-0000-0000-0000C2380000}"/>
    <cellStyle name="Normal 81 4 3 2 2 3" xfId="29606" xr:uid="{00000000-0005-0000-0000-0000BC730000}"/>
    <cellStyle name="Normal 81 4 3 2 3" xfId="9490" xr:uid="{00000000-0005-0000-0000-000026250000}"/>
    <cellStyle name="Normal 81 4 3 2 3 3" xfId="24589" xr:uid="{00000000-0005-0000-0000-000023600000}"/>
    <cellStyle name="Normal 81 4 3 2 5" xfId="19576" xr:uid="{00000000-0005-0000-0000-00008E4C0000}"/>
    <cellStyle name="Normal 81 4 3 3" xfId="6129" xr:uid="{00000000-0005-0000-0000-000005180000}"/>
    <cellStyle name="Normal 81 4 3 3 2" xfId="16181" xr:uid="{00000000-0005-0000-0000-0000493F0000}"/>
    <cellStyle name="Normal 81 4 3 3 3" xfId="11161" xr:uid="{00000000-0005-0000-0000-0000AD2B0000}"/>
    <cellStyle name="Normal 81 4 3 3 3 3" xfId="26260" xr:uid="{00000000-0005-0000-0000-0000AA660000}"/>
    <cellStyle name="Normal 81 4 3 3 5" xfId="21247" xr:uid="{00000000-0005-0000-0000-000015530000}"/>
    <cellStyle name="Normal 81 4 3 4" xfId="12839" xr:uid="{00000000-0005-0000-0000-00003B320000}"/>
    <cellStyle name="Normal 81 4 3 4 3" xfId="27935" xr:uid="{00000000-0005-0000-0000-0000356D0000}"/>
    <cellStyle name="Normal 81 4 3 5" xfId="7818" xr:uid="{00000000-0005-0000-0000-00009E1E0000}"/>
    <cellStyle name="Normal 81 4 3 5 3" xfId="22918" xr:uid="{00000000-0005-0000-0000-00009C590000}"/>
    <cellStyle name="Normal 81 4 3 7" xfId="17905" xr:uid="{00000000-0005-0000-0000-000007460000}"/>
    <cellStyle name="Normal 81 4 4" xfId="3601" xr:uid="{00000000-0005-0000-0000-0000240E0000}"/>
    <cellStyle name="Normal 81 4 4 2" xfId="13674" xr:uid="{00000000-0005-0000-0000-00007E350000}"/>
    <cellStyle name="Normal 81 4 4 2 3" xfId="28770" xr:uid="{00000000-0005-0000-0000-000078700000}"/>
    <cellStyle name="Normal 81 4 4 3" xfId="8654" xr:uid="{00000000-0005-0000-0000-0000E2210000}"/>
    <cellStyle name="Normal 81 4 4 3 3" xfId="23753" xr:uid="{00000000-0005-0000-0000-0000DF5C0000}"/>
    <cellStyle name="Normal 81 4 4 5" xfId="18740" xr:uid="{00000000-0005-0000-0000-00004A490000}"/>
    <cellStyle name="Normal 81 4 5" xfId="5293" xr:uid="{00000000-0005-0000-0000-0000C1140000}"/>
    <cellStyle name="Normal 81 4 5 2" xfId="15345" xr:uid="{00000000-0005-0000-0000-0000053C0000}"/>
    <cellStyle name="Normal 81 4 5 2 3" xfId="30441" xr:uid="{00000000-0005-0000-0000-0000FF760000}"/>
    <cellStyle name="Normal 81 4 5 3" xfId="10325" xr:uid="{00000000-0005-0000-0000-000069280000}"/>
    <cellStyle name="Normal 81 4 5 3 3" xfId="25424" xr:uid="{00000000-0005-0000-0000-000066630000}"/>
    <cellStyle name="Normal 81 4 5 5" xfId="20411" xr:uid="{00000000-0005-0000-0000-0000D14F0000}"/>
    <cellStyle name="Normal 81 4 6" xfId="12003" xr:uid="{00000000-0005-0000-0000-0000F72E0000}"/>
    <cellStyle name="Normal 81 4 6 3" xfId="27099" xr:uid="{00000000-0005-0000-0000-0000F1690000}"/>
    <cellStyle name="Normal 81 4 7" xfId="6982" xr:uid="{00000000-0005-0000-0000-00005A1B0000}"/>
    <cellStyle name="Normal 81 4 7 3" xfId="22082" xr:uid="{00000000-0005-0000-0000-000058560000}"/>
    <cellStyle name="Normal 81 4 9" xfId="17069" xr:uid="{00000000-0005-0000-0000-0000C3420000}"/>
    <cellStyle name="Normal 81 5" xfId="2118" xr:uid="{00000000-0005-0000-0000-000058080000}"/>
    <cellStyle name="Normal 81 5 2" xfId="2959" xr:uid="{00000000-0005-0000-0000-0000A10B0000}"/>
    <cellStyle name="Normal 81 5 2 2" xfId="4648" xr:uid="{00000000-0005-0000-0000-00003B120000}"/>
    <cellStyle name="Normal 81 5 2 2 2" xfId="14720" xr:uid="{00000000-0005-0000-0000-000094390000}"/>
    <cellStyle name="Normal 81 5 2 2 2 3" xfId="29816" xr:uid="{00000000-0005-0000-0000-00008E740000}"/>
    <cellStyle name="Normal 81 5 2 2 3" xfId="9700" xr:uid="{00000000-0005-0000-0000-0000F8250000}"/>
    <cellStyle name="Normal 81 5 2 2 3 3" xfId="24799" xr:uid="{00000000-0005-0000-0000-0000F5600000}"/>
    <cellStyle name="Normal 81 5 2 2 5" xfId="19786" xr:uid="{00000000-0005-0000-0000-0000604D0000}"/>
    <cellStyle name="Normal 81 5 2 3" xfId="6339" xr:uid="{00000000-0005-0000-0000-0000D7180000}"/>
    <cellStyle name="Normal 81 5 2 3 2" xfId="16391" xr:uid="{00000000-0005-0000-0000-00001B400000}"/>
    <cellStyle name="Normal 81 5 2 3 3" xfId="11371" xr:uid="{00000000-0005-0000-0000-00007F2C0000}"/>
    <cellStyle name="Normal 81 5 2 3 3 3" xfId="26470" xr:uid="{00000000-0005-0000-0000-00007C670000}"/>
    <cellStyle name="Normal 81 5 2 3 5" xfId="21457" xr:uid="{00000000-0005-0000-0000-0000E7530000}"/>
    <cellStyle name="Normal 81 5 2 4" xfId="13049" xr:uid="{00000000-0005-0000-0000-00000D330000}"/>
    <cellStyle name="Normal 81 5 2 4 3" xfId="28145" xr:uid="{00000000-0005-0000-0000-0000076E0000}"/>
    <cellStyle name="Normal 81 5 2 5" xfId="8028" xr:uid="{00000000-0005-0000-0000-0000701F0000}"/>
    <cellStyle name="Normal 81 5 2 5 3" xfId="23128" xr:uid="{00000000-0005-0000-0000-00006E5A0000}"/>
    <cellStyle name="Normal 81 5 2 7" xfId="18115" xr:uid="{00000000-0005-0000-0000-0000D9460000}"/>
    <cellStyle name="Normal 81 5 3" xfId="3811" xr:uid="{00000000-0005-0000-0000-0000F60E0000}"/>
    <cellStyle name="Normal 81 5 3 2" xfId="13884" xr:uid="{00000000-0005-0000-0000-000050360000}"/>
    <cellStyle name="Normal 81 5 3 2 3" xfId="28980" xr:uid="{00000000-0005-0000-0000-00004A710000}"/>
    <cellStyle name="Normal 81 5 3 3" xfId="8864" xr:uid="{00000000-0005-0000-0000-0000B4220000}"/>
    <cellStyle name="Normal 81 5 3 3 3" xfId="23963" xr:uid="{00000000-0005-0000-0000-0000B15D0000}"/>
    <cellStyle name="Normal 81 5 3 5" xfId="18950" xr:uid="{00000000-0005-0000-0000-00001C4A0000}"/>
    <cellStyle name="Normal 81 5 4" xfId="5503" xr:uid="{00000000-0005-0000-0000-000093150000}"/>
    <cellStyle name="Normal 81 5 4 2" xfId="15555" xr:uid="{00000000-0005-0000-0000-0000D73C0000}"/>
    <cellStyle name="Normal 81 5 4 2 3" xfId="30651" xr:uid="{00000000-0005-0000-0000-0000D1770000}"/>
    <cellStyle name="Normal 81 5 4 3" xfId="10535" xr:uid="{00000000-0005-0000-0000-00003B290000}"/>
    <cellStyle name="Normal 81 5 4 3 3" xfId="25634" xr:uid="{00000000-0005-0000-0000-000038640000}"/>
    <cellStyle name="Normal 81 5 4 5" xfId="20621" xr:uid="{00000000-0005-0000-0000-0000A3500000}"/>
    <cellStyle name="Normal 81 5 5" xfId="12213" xr:uid="{00000000-0005-0000-0000-0000C92F0000}"/>
    <cellStyle name="Normal 81 5 5 3" xfId="27309" xr:uid="{00000000-0005-0000-0000-0000C36A0000}"/>
    <cellStyle name="Normal 81 5 6" xfId="7192" xr:uid="{00000000-0005-0000-0000-00002C1C0000}"/>
    <cellStyle name="Normal 81 5 6 3" xfId="22292" xr:uid="{00000000-0005-0000-0000-00002A570000}"/>
    <cellStyle name="Normal 81 5 8" xfId="17279" xr:uid="{00000000-0005-0000-0000-000095430000}"/>
    <cellStyle name="Normal 81 6" xfId="2539" xr:uid="{00000000-0005-0000-0000-0000FD090000}"/>
    <cellStyle name="Normal 81 6 2" xfId="4230" xr:uid="{00000000-0005-0000-0000-000099100000}"/>
    <cellStyle name="Normal 81 6 2 2" xfId="14302" xr:uid="{00000000-0005-0000-0000-0000F2370000}"/>
    <cellStyle name="Normal 81 6 2 2 3" xfId="29398" xr:uid="{00000000-0005-0000-0000-0000EC720000}"/>
    <cellStyle name="Normal 81 6 2 3" xfId="9282" xr:uid="{00000000-0005-0000-0000-000056240000}"/>
    <cellStyle name="Normal 81 6 2 3 3" xfId="24381" xr:uid="{00000000-0005-0000-0000-0000535F0000}"/>
    <cellStyle name="Normal 81 6 2 5" xfId="19368" xr:uid="{00000000-0005-0000-0000-0000BE4B0000}"/>
    <cellStyle name="Normal 81 6 3" xfId="5921" xr:uid="{00000000-0005-0000-0000-000035170000}"/>
    <cellStyle name="Normal 81 6 3 2" xfId="15973" xr:uid="{00000000-0005-0000-0000-0000793E0000}"/>
    <cellStyle name="Normal 81 6 3 3" xfId="10953" xr:uid="{00000000-0005-0000-0000-0000DD2A0000}"/>
    <cellStyle name="Normal 81 6 3 3 3" xfId="26052" xr:uid="{00000000-0005-0000-0000-0000DA650000}"/>
    <cellStyle name="Normal 81 6 3 5" xfId="21039" xr:uid="{00000000-0005-0000-0000-000045520000}"/>
    <cellStyle name="Normal 81 6 4" xfId="12631" xr:uid="{00000000-0005-0000-0000-00006B310000}"/>
    <cellStyle name="Normal 81 6 4 3" xfId="27727" xr:uid="{00000000-0005-0000-0000-0000656C0000}"/>
    <cellStyle name="Normal 81 6 5" xfId="7610" xr:uid="{00000000-0005-0000-0000-0000CE1D0000}"/>
    <cellStyle name="Normal 81 6 5 3" xfId="22710" xr:uid="{00000000-0005-0000-0000-0000CC580000}"/>
    <cellStyle name="Normal 81 6 7" xfId="17697" xr:uid="{00000000-0005-0000-0000-000037450000}"/>
    <cellStyle name="Normal 81 7" xfId="3391" xr:uid="{00000000-0005-0000-0000-0000520D0000}"/>
    <cellStyle name="Normal 81 7 2" xfId="13466" xr:uid="{00000000-0005-0000-0000-0000AE340000}"/>
    <cellStyle name="Normal 81 7 2 3" xfId="28562" xr:uid="{00000000-0005-0000-0000-0000A86F0000}"/>
    <cellStyle name="Normal 81 7 3" xfId="8446" xr:uid="{00000000-0005-0000-0000-000012210000}"/>
    <cellStyle name="Normal 81 7 3 3" xfId="23545" xr:uid="{00000000-0005-0000-0000-00000F5C0000}"/>
    <cellStyle name="Normal 81 7 5" xfId="18532" xr:uid="{00000000-0005-0000-0000-00007A480000}"/>
    <cellStyle name="Normal 81 8" xfId="5083" xr:uid="{00000000-0005-0000-0000-0000EF130000}"/>
    <cellStyle name="Normal 81 8 2" xfId="15137" xr:uid="{00000000-0005-0000-0000-0000353B0000}"/>
    <cellStyle name="Normal 81 8 2 3" xfId="30233" xr:uid="{00000000-0005-0000-0000-00002F760000}"/>
    <cellStyle name="Normal 81 8 3" xfId="10117" xr:uid="{00000000-0005-0000-0000-000099270000}"/>
    <cellStyle name="Normal 81 8 3 3" xfId="25216" xr:uid="{00000000-0005-0000-0000-000096620000}"/>
    <cellStyle name="Normal 81 8 5" xfId="20203" xr:uid="{00000000-0005-0000-0000-0000014F0000}"/>
    <cellStyle name="Normal 81 9" xfId="11793" xr:uid="{00000000-0005-0000-0000-0000252E0000}"/>
    <cellStyle name="Normal 81 9 3" xfId="26891" xr:uid="{00000000-0005-0000-0000-000021690000}"/>
    <cellStyle name="Normal 83" xfId="1692" xr:uid="{00000000-0005-0000-0000-0000AE060000}"/>
    <cellStyle name="Normal 84" xfId="1740" xr:uid="{00000000-0005-0000-0000-0000DE060000}"/>
    <cellStyle name="Normal 85" xfId="1739" xr:uid="{00000000-0005-0000-0000-0000DD060000}"/>
    <cellStyle name="Normal 86" xfId="1847" xr:uid="{00000000-0005-0000-0000-000049070000}"/>
    <cellStyle name="Normal 87" xfId="1849" xr:uid="{00000000-0005-0000-0000-00004B070000}"/>
    <cellStyle name="Normal 88" xfId="1848" xr:uid="{00000000-0005-0000-0000-00004A070000}"/>
    <cellStyle name="Normal 89" xfId="2065" xr:uid="{00000000-0005-0000-0000-000023080000}"/>
    <cellStyle name="Normal 9" xfId="135" xr:uid="{00000000-0005-0000-0000-000087000000}"/>
    <cellStyle name="Normal 9 2" xfId="716" xr:uid="{00000000-0005-0000-0000-0000D8020000}"/>
    <cellStyle name="Normal 9 2 2" xfId="1479" xr:uid="{00000000-0005-0000-0000-0000D8050000}"/>
    <cellStyle name="Normal 9 3" xfId="737" xr:uid="{00000000-0005-0000-0000-0000ED020000}"/>
    <cellStyle name="Normal 9 3 2" xfId="1480" xr:uid="{00000000-0005-0000-0000-0000D9050000}"/>
    <cellStyle name="Normal 9 4" xfId="772" xr:uid="{00000000-0005-0000-0000-000011030000}"/>
    <cellStyle name="Normal 9 4 2" xfId="1481" xr:uid="{00000000-0005-0000-0000-0000DA050000}"/>
    <cellStyle name="Normal 9 5" xfId="651" xr:uid="{00000000-0005-0000-0000-000097020000}"/>
    <cellStyle name="Normal 9 7" xfId="961" xr:uid="{00000000-0005-0000-0000-0000D0030000}"/>
    <cellStyle name="Normal 9 8" xfId="407" xr:uid="{00000000-0005-0000-0000-00009F010000}"/>
    <cellStyle name="Normal 90" xfId="2064" xr:uid="{00000000-0005-0000-0000-000022080000}"/>
    <cellStyle name="Normal 90 2" xfId="2906" xr:uid="{00000000-0005-0000-0000-00006C0B0000}"/>
    <cellStyle name="Normal 90 2 2" xfId="4595" xr:uid="{00000000-0005-0000-0000-000006120000}"/>
    <cellStyle name="Normal 90 2 2 2" xfId="14667" xr:uid="{00000000-0005-0000-0000-00005F390000}"/>
    <cellStyle name="Normal 90 2 2 2 3" xfId="29763" xr:uid="{00000000-0005-0000-0000-000059740000}"/>
    <cellStyle name="Normal 90 2 2 3" xfId="9647" xr:uid="{00000000-0005-0000-0000-0000C3250000}"/>
    <cellStyle name="Normal 90 2 2 3 3" xfId="24746" xr:uid="{00000000-0005-0000-0000-0000C0600000}"/>
    <cellStyle name="Normal 90 2 2 5" xfId="19733" xr:uid="{00000000-0005-0000-0000-00002B4D0000}"/>
    <cellStyle name="Normal 90 2 3" xfId="6286" xr:uid="{00000000-0005-0000-0000-0000A2180000}"/>
    <cellStyle name="Normal 90 2 3 2" xfId="16338" xr:uid="{00000000-0005-0000-0000-0000E63F0000}"/>
    <cellStyle name="Normal 90 2 3 3" xfId="11318" xr:uid="{00000000-0005-0000-0000-00004A2C0000}"/>
    <cellStyle name="Normal 90 2 3 3 3" xfId="26417" xr:uid="{00000000-0005-0000-0000-000047670000}"/>
    <cellStyle name="Normal 90 2 3 5" xfId="21404" xr:uid="{00000000-0005-0000-0000-0000B2530000}"/>
    <cellStyle name="Normal 90 2 4" xfId="12996" xr:uid="{00000000-0005-0000-0000-0000D8320000}"/>
    <cellStyle name="Normal 90 2 4 3" xfId="28092" xr:uid="{00000000-0005-0000-0000-0000D26D0000}"/>
    <cellStyle name="Normal 90 2 5" xfId="7975" xr:uid="{00000000-0005-0000-0000-00003B1F0000}"/>
    <cellStyle name="Normal 90 2 5 3" xfId="23075" xr:uid="{00000000-0005-0000-0000-0000395A0000}"/>
    <cellStyle name="Normal 90 2 7" xfId="18062" xr:uid="{00000000-0005-0000-0000-0000A4460000}"/>
    <cellStyle name="Normal 90 3" xfId="3758" xr:uid="{00000000-0005-0000-0000-0000C10E0000}"/>
    <cellStyle name="Normal 90 3 2" xfId="13831" xr:uid="{00000000-0005-0000-0000-00001B360000}"/>
    <cellStyle name="Normal 90 3 2 3" xfId="28927" xr:uid="{00000000-0005-0000-0000-000015710000}"/>
    <cellStyle name="Normal 90 3 3" xfId="8811" xr:uid="{00000000-0005-0000-0000-00007F220000}"/>
    <cellStyle name="Normal 90 3 3 3" xfId="23910" xr:uid="{00000000-0005-0000-0000-00007C5D0000}"/>
    <cellStyle name="Normal 90 3 5" xfId="18897" xr:uid="{00000000-0005-0000-0000-0000E7490000}"/>
    <cellStyle name="Normal 90 4" xfId="5450" xr:uid="{00000000-0005-0000-0000-00005E150000}"/>
    <cellStyle name="Normal 90 4 2" xfId="15502" xr:uid="{00000000-0005-0000-0000-0000A23C0000}"/>
    <cellStyle name="Normal 90 4 2 3" xfId="30598" xr:uid="{00000000-0005-0000-0000-00009C770000}"/>
    <cellStyle name="Normal 90 4 3" xfId="10482" xr:uid="{00000000-0005-0000-0000-000006290000}"/>
    <cellStyle name="Normal 90 4 3 3" xfId="25581" xr:uid="{00000000-0005-0000-0000-000003640000}"/>
    <cellStyle name="Normal 90 4 5" xfId="20568" xr:uid="{00000000-0005-0000-0000-00006E500000}"/>
    <cellStyle name="Normal 90 5" xfId="12160" xr:uid="{00000000-0005-0000-0000-0000942F0000}"/>
    <cellStyle name="Normal 90 5 3" xfId="27256" xr:uid="{00000000-0005-0000-0000-00008E6A0000}"/>
    <cellStyle name="Normal 90 6" xfId="7139" xr:uid="{00000000-0005-0000-0000-0000F71B0000}"/>
    <cellStyle name="Normal 90 6 3" xfId="22239" xr:uid="{00000000-0005-0000-0000-0000F5560000}"/>
    <cellStyle name="Normal 90 8" xfId="17226" xr:uid="{00000000-0005-0000-0000-000060430000}"/>
    <cellStyle name="Normal 91" xfId="2067" xr:uid="{00000000-0005-0000-0000-000025080000}"/>
    <cellStyle name="Normal 91 2" xfId="2908" xr:uid="{00000000-0005-0000-0000-00006E0B0000}"/>
    <cellStyle name="Normal 91 2 2" xfId="4597" xr:uid="{00000000-0005-0000-0000-000008120000}"/>
    <cellStyle name="Normal 91 2 2 2" xfId="14669" xr:uid="{00000000-0005-0000-0000-000061390000}"/>
    <cellStyle name="Normal 91 2 2 2 3" xfId="29765" xr:uid="{00000000-0005-0000-0000-00005B740000}"/>
    <cellStyle name="Normal 91 2 2 3" xfId="9649" xr:uid="{00000000-0005-0000-0000-0000C5250000}"/>
    <cellStyle name="Normal 91 2 2 3 3" xfId="24748" xr:uid="{00000000-0005-0000-0000-0000C2600000}"/>
    <cellStyle name="Normal 91 2 2 5" xfId="19735" xr:uid="{00000000-0005-0000-0000-00002D4D0000}"/>
    <cellStyle name="Normal 91 2 3" xfId="6288" xr:uid="{00000000-0005-0000-0000-0000A4180000}"/>
    <cellStyle name="Normal 91 2 3 2" xfId="16340" xr:uid="{00000000-0005-0000-0000-0000E83F0000}"/>
    <cellStyle name="Normal 91 2 3 3" xfId="11320" xr:uid="{00000000-0005-0000-0000-00004C2C0000}"/>
    <cellStyle name="Normal 91 2 3 3 3" xfId="26419" xr:uid="{00000000-0005-0000-0000-000049670000}"/>
    <cellStyle name="Normal 91 2 3 5" xfId="21406" xr:uid="{00000000-0005-0000-0000-0000B4530000}"/>
    <cellStyle name="Normal 91 2 4" xfId="12998" xr:uid="{00000000-0005-0000-0000-0000DA320000}"/>
    <cellStyle name="Normal 91 2 4 3" xfId="28094" xr:uid="{00000000-0005-0000-0000-0000D46D0000}"/>
    <cellStyle name="Normal 91 2 5" xfId="7977" xr:uid="{00000000-0005-0000-0000-00003D1F0000}"/>
    <cellStyle name="Normal 91 2 5 3" xfId="23077" xr:uid="{00000000-0005-0000-0000-00003B5A0000}"/>
    <cellStyle name="Normal 91 2 7" xfId="18064" xr:uid="{00000000-0005-0000-0000-0000A6460000}"/>
    <cellStyle name="Normal 91 3" xfId="3760" xr:uid="{00000000-0005-0000-0000-0000C30E0000}"/>
    <cellStyle name="Normal 91 3 2" xfId="13833" xr:uid="{00000000-0005-0000-0000-00001D360000}"/>
    <cellStyle name="Normal 91 3 2 3" xfId="28929" xr:uid="{00000000-0005-0000-0000-000017710000}"/>
    <cellStyle name="Normal 91 3 3" xfId="8813" xr:uid="{00000000-0005-0000-0000-000081220000}"/>
    <cellStyle name="Normal 91 3 3 3" xfId="23912" xr:uid="{00000000-0005-0000-0000-00007E5D0000}"/>
    <cellStyle name="Normal 91 3 5" xfId="18899" xr:uid="{00000000-0005-0000-0000-0000E9490000}"/>
    <cellStyle name="Normal 91 4" xfId="5452" xr:uid="{00000000-0005-0000-0000-000060150000}"/>
    <cellStyle name="Normal 91 4 2" xfId="15504" xr:uid="{00000000-0005-0000-0000-0000A43C0000}"/>
    <cellStyle name="Normal 91 4 2 3" xfId="30600" xr:uid="{00000000-0005-0000-0000-00009E770000}"/>
    <cellStyle name="Normal 91 4 3" xfId="10484" xr:uid="{00000000-0005-0000-0000-000008290000}"/>
    <cellStyle name="Normal 91 4 3 3" xfId="25583" xr:uid="{00000000-0005-0000-0000-000005640000}"/>
    <cellStyle name="Normal 91 4 5" xfId="20570" xr:uid="{00000000-0005-0000-0000-000070500000}"/>
    <cellStyle name="Normal 91 5" xfId="12162" xr:uid="{00000000-0005-0000-0000-0000962F0000}"/>
    <cellStyle name="Normal 91 5 3" xfId="27258" xr:uid="{00000000-0005-0000-0000-0000906A0000}"/>
    <cellStyle name="Normal 91 6" xfId="7141" xr:uid="{00000000-0005-0000-0000-0000F91B0000}"/>
    <cellStyle name="Normal 91 6 3" xfId="22241" xr:uid="{00000000-0005-0000-0000-0000F7560000}"/>
    <cellStyle name="Normal 91 8" xfId="17228" xr:uid="{00000000-0005-0000-0000-000062430000}"/>
    <cellStyle name="Normal 92" xfId="2486" xr:uid="{00000000-0005-0000-0000-0000C8090000}"/>
    <cellStyle name="Normal 92 2" xfId="4177" xr:uid="{00000000-0005-0000-0000-000064100000}"/>
    <cellStyle name="Normal 93" xfId="3324" xr:uid="{00000000-0005-0000-0000-00000E0D0000}"/>
    <cellStyle name="Normal 93 2" xfId="5013" xr:uid="{00000000-0005-0000-0000-0000A8130000}"/>
    <cellStyle name="Normal 94" xfId="3329" xr:uid="{00000000-0005-0000-0000-0000130D0000}"/>
    <cellStyle name="Normal 95" xfId="2485" xr:uid="{00000000-0005-0000-0000-0000C7090000}"/>
    <cellStyle name="Normal 95 2" xfId="4176" xr:uid="{00000000-0005-0000-0000-000063100000}"/>
    <cellStyle name="Normal 95 2 2" xfId="14249" xr:uid="{00000000-0005-0000-0000-0000BD370000}"/>
    <cellStyle name="Normal 95 2 2 3" xfId="29345" xr:uid="{00000000-0005-0000-0000-0000B7720000}"/>
    <cellStyle name="Normal 95 2 3" xfId="9229" xr:uid="{00000000-0005-0000-0000-000021240000}"/>
    <cellStyle name="Normal 95 2 3 3" xfId="24328" xr:uid="{00000000-0005-0000-0000-00001E5F0000}"/>
    <cellStyle name="Normal 95 2 5" xfId="19315" xr:uid="{00000000-0005-0000-0000-0000894B0000}"/>
    <cellStyle name="Normal 95 3" xfId="5868" xr:uid="{00000000-0005-0000-0000-000000170000}"/>
    <cellStyle name="Normal 95 3 2" xfId="15920" xr:uid="{00000000-0005-0000-0000-0000443E0000}"/>
    <cellStyle name="Normal 95 3 3" xfId="10900" xr:uid="{00000000-0005-0000-0000-0000A82A0000}"/>
    <cellStyle name="Normal 95 3 3 3" xfId="25999" xr:uid="{00000000-0005-0000-0000-0000A5650000}"/>
    <cellStyle name="Normal 95 3 5" xfId="20986" xr:uid="{00000000-0005-0000-0000-000010520000}"/>
    <cellStyle name="Normal 95 4" xfId="12578" xr:uid="{00000000-0005-0000-0000-000036310000}"/>
    <cellStyle name="Normal 95 4 3" xfId="27674" xr:uid="{00000000-0005-0000-0000-0000306C0000}"/>
    <cellStyle name="Normal 95 5" xfId="7557" xr:uid="{00000000-0005-0000-0000-0000991D0000}"/>
    <cellStyle name="Normal 95 5 3" xfId="22657" xr:uid="{00000000-0005-0000-0000-000097580000}"/>
    <cellStyle name="Normal 95 7" xfId="17644" xr:uid="{00000000-0005-0000-0000-000002450000}"/>
    <cellStyle name="Normal 96" xfId="2488" xr:uid="{00000000-0005-0000-0000-0000CA090000}"/>
    <cellStyle name="Normal 96 2" xfId="4179" xr:uid="{00000000-0005-0000-0000-000066100000}"/>
    <cellStyle name="Normal 96 2 2" xfId="14251" xr:uid="{00000000-0005-0000-0000-0000BF370000}"/>
    <cellStyle name="Normal 96 2 2 3" xfId="29347" xr:uid="{00000000-0005-0000-0000-0000B9720000}"/>
    <cellStyle name="Normal 96 2 3" xfId="9231" xr:uid="{00000000-0005-0000-0000-000023240000}"/>
    <cellStyle name="Normal 96 2 3 3" xfId="24330" xr:uid="{00000000-0005-0000-0000-0000205F0000}"/>
    <cellStyle name="Normal 96 2 5" xfId="19317" xr:uid="{00000000-0005-0000-0000-00008B4B0000}"/>
    <cellStyle name="Normal 96 3" xfId="5870" xr:uid="{00000000-0005-0000-0000-000002170000}"/>
    <cellStyle name="Normal 96 3 2" xfId="15922" xr:uid="{00000000-0005-0000-0000-0000463E0000}"/>
    <cellStyle name="Normal 96 3 3" xfId="10902" xr:uid="{00000000-0005-0000-0000-0000AA2A0000}"/>
    <cellStyle name="Normal 96 3 3 3" xfId="26001" xr:uid="{00000000-0005-0000-0000-0000A7650000}"/>
    <cellStyle name="Normal 96 3 5" xfId="20988" xr:uid="{00000000-0005-0000-0000-000012520000}"/>
    <cellStyle name="Normal 96 4" xfId="12580" xr:uid="{00000000-0005-0000-0000-000038310000}"/>
    <cellStyle name="Normal 96 4 3" xfId="27676" xr:uid="{00000000-0005-0000-0000-0000326C0000}"/>
    <cellStyle name="Normal 96 5" xfId="7559" xr:uid="{00000000-0005-0000-0000-00009B1D0000}"/>
    <cellStyle name="Normal 96 5 3" xfId="22659" xr:uid="{00000000-0005-0000-0000-000099580000}"/>
    <cellStyle name="Normal 96 7" xfId="17646" xr:uid="{00000000-0005-0000-0000-000004450000}"/>
    <cellStyle name="Normal 97" xfId="11738" xr:uid="{00000000-0005-0000-0000-0000EE2D0000}"/>
    <cellStyle name="Normal 98" xfId="16757" xr:uid="{00000000-0005-0000-0000-000089410000}"/>
    <cellStyle name="Normal_Revised CARE Table 5C_033107" xfId="326" xr:uid="{00000000-0005-0000-0000-000049010000}"/>
    <cellStyle name="Normal_Sheet1" xfId="30960" xr:uid="{8F39250A-D3C7-45AE-9C3F-C7A9653AC506}"/>
    <cellStyle name="Note" xfId="136" xr:uid="{00000000-0005-0000-0000-000088000000}"/>
    <cellStyle name="Note 2" xfId="137" xr:uid="{00000000-0005-0000-0000-000089000000}"/>
    <cellStyle name="Note 2 10" xfId="962" xr:uid="{00000000-0005-0000-0000-0000D1030000}"/>
    <cellStyle name="Note 2 11" xfId="408" xr:uid="{00000000-0005-0000-0000-0000A0010000}"/>
    <cellStyle name="Note 2 2" xfId="774" xr:uid="{00000000-0005-0000-0000-000013030000}"/>
    <cellStyle name="Note 2 3" xfId="690" xr:uid="{00000000-0005-0000-0000-0000BE020000}"/>
    <cellStyle name="Note 2 4" xfId="1483" xr:uid="{00000000-0005-0000-0000-0000DC050000}"/>
    <cellStyle name="Note 2 5" xfId="1484" xr:uid="{00000000-0005-0000-0000-0000DD050000}"/>
    <cellStyle name="Note 2 6" xfId="1485" xr:uid="{00000000-0005-0000-0000-0000DE050000}"/>
    <cellStyle name="Note 2 7" xfId="1482" xr:uid="{00000000-0005-0000-0000-0000DB050000}"/>
    <cellStyle name="Note 2 8" xfId="1077" xr:uid="{00000000-0005-0000-0000-000044040000}"/>
    <cellStyle name="Note 3" xfId="773" xr:uid="{00000000-0005-0000-0000-000012030000}"/>
    <cellStyle name="Note 4" xfId="477" xr:uid="{00000000-0005-0000-0000-0000E5010000}"/>
    <cellStyle name="Output" xfId="138" xr:uid="{00000000-0005-0000-0000-00008A000000}"/>
    <cellStyle name="Output 2" xfId="691" xr:uid="{00000000-0005-0000-0000-0000BF020000}"/>
    <cellStyle name="Output 2 10" xfId="963" xr:uid="{00000000-0005-0000-0000-0000D2030000}"/>
    <cellStyle name="Output 2 2" xfId="1487" xr:uid="{00000000-0005-0000-0000-0000E0050000}"/>
    <cellStyle name="Output 2 3" xfId="1488" xr:uid="{00000000-0005-0000-0000-0000E1050000}"/>
    <cellStyle name="Output 2 4" xfId="1489" xr:uid="{00000000-0005-0000-0000-0000E2050000}"/>
    <cellStyle name="Output 2 5" xfId="1490" xr:uid="{00000000-0005-0000-0000-0000E3050000}"/>
    <cellStyle name="Output 2 6" xfId="1491" xr:uid="{00000000-0005-0000-0000-0000E4050000}"/>
    <cellStyle name="Output 2 7" xfId="1486" xr:uid="{00000000-0005-0000-0000-0000DF050000}"/>
    <cellStyle name="Output 2 8" xfId="1078" xr:uid="{00000000-0005-0000-0000-000045040000}"/>
    <cellStyle name="Percent" xfId="1" xr:uid="{00000000-0005-0000-0000-000001000000}"/>
    <cellStyle name="Percent [2]" xfId="139" xr:uid="{00000000-0005-0000-0000-00008B000000}"/>
    <cellStyle name="Percent [2] 10" xfId="1493" xr:uid="{00000000-0005-0000-0000-0000E6050000}"/>
    <cellStyle name="Percent [2] 10 2" xfId="1494" xr:uid="{00000000-0005-0000-0000-0000E7050000}"/>
    <cellStyle name="Percent [2] 11" xfId="1492" xr:uid="{00000000-0005-0000-0000-0000E5050000}"/>
    <cellStyle name="Percent [2] 2" xfId="140" xr:uid="{00000000-0005-0000-0000-00008C000000}"/>
    <cellStyle name="Percent [2] 2 2" xfId="141" xr:uid="{00000000-0005-0000-0000-00008D000000}"/>
    <cellStyle name="Percent [2] 2 2 2" xfId="611" xr:uid="{00000000-0005-0000-0000-00006D020000}"/>
    <cellStyle name="Percent [2] 2 2 3" xfId="509" xr:uid="{00000000-0005-0000-0000-000006020000}"/>
    <cellStyle name="Percent [2] 2 2 4" xfId="410" xr:uid="{00000000-0005-0000-0000-0000A2010000}"/>
    <cellStyle name="Percent [2] 2 3" xfId="142" xr:uid="{00000000-0005-0000-0000-00008E000000}"/>
    <cellStyle name="Percent [2] 2 3 2" xfId="610" xr:uid="{00000000-0005-0000-0000-00006C020000}"/>
    <cellStyle name="Percent [2] 2 3 3" xfId="411" xr:uid="{00000000-0005-0000-0000-0000A3010000}"/>
    <cellStyle name="Percent [2] 2 4" xfId="508" xr:uid="{00000000-0005-0000-0000-000005020000}"/>
    <cellStyle name="Percent [2] 2 5" xfId="409" xr:uid="{00000000-0005-0000-0000-0000A1010000}"/>
    <cellStyle name="Percent [2] 3" xfId="143" xr:uid="{00000000-0005-0000-0000-00008F000000}"/>
    <cellStyle name="Percent [2] 3 2" xfId="144" xr:uid="{00000000-0005-0000-0000-000090000000}"/>
    <cellStyle name="Percent [2] 3 2 2" xfId="612" xr:uid="{00000000-0005-0000-0000-00006E020000}"/>
    <cellStyle name="Percent [2] 3 2 3" xfId="413" xr:uid="{00000000-0005-0000-0000-0000A5010000}"/>
    <cellStyle name="Percent [2] 3 3" xfId="510" xr:uid="{00000000-0005-0000-0000-000007020000}"/>
    <cellStyle name="Percent [2] 3 4" xfId="412" xr:uid="{00000000-0005-0000-0000-0000A4010000}"/>
    <cellStyle name="Percent [2] 4" xfId="145" xr:uid="{00000000-0005-0000-0000-000091000000}"/>
    <cellStyle name="Percent [2] 4 2" xfId="776" xr:uid="{00000000-0005-0000-0000-000015030000}"/>
    <cellStyle name="Percent [2] 4 3" xfId="414" xr:uid="{00000000-0005-0000-0000-0000A6010000}"/>
    <cellStyle name="Percent [2] 5" xfId="1495" xr:uid="{00000000-0005-0000-0000-0000E8050000}"/>
    <cellStyle name="Percent [2] 5 2" xfId="1496" xr:uid="{00000000-0005-0000-0000-0000E9050000}"/>
    <cellStyle name="Percent [2] 5 3" xfId="1497" xr:uid="{00000000-0005-0000-0000-0000EA050000}"/>
    <cellStyle name="Percent [2] 6" xfId="1498" xr:uid="{00000000-0005-0000-0000-0000EB050000}"/>
    <cellStyle name="Percent [2] 6 2" xfId="1499" xr:uid="{00000000-0005-0000-0000-0000EC050000}"/>
    <cellStyle name="Percent [2] 7" xfId="1500" xr:uid="{00000000-0005-0000-0000-0000ED050000}"/>
    <cellStyle name="Percent [2] 7 2" xfId="1501" xr:uid="{00000000-0005-0000-0000-0000EE050000}"/>
    <cellStyle name="Percent [2] 8" xfId="1502" xr:uid="{00000000-0005-0000-0000-0000EF050000}"/>
    <cellStyle name="Percent [2] 9" xfId="1503" xr:uid="{00000000-0005-0000-0000-0000F0050000}"/>
    <cellStyle name="Percent [2] 9 2" xfId="1504" xr:uid="{00000000-0005-0000-0000-0000F1050000}"/>
    <cellStyle name="Percent 10 3" xfId="511" xr:uid="{00000000-0005-0000-0000-000008020000}"/>
    <cellStyle name="Percent 10 4" xfId="415" xr:uid="{00000000-0005-0000-0000-0000A7010000}"/>
    <cellStyle name="Percent 100" xfId="16787" xr:uid="{00000000-0005-0000-0000-0000A8410000}"/>
    <cellStyle name="Percent 101" xfId="16772" xr:uid="{00000000-0005-0000-0000-000098410000}"/>
    <cellStyle name="Percent 102" xfId="16777" xr:uid="{00000000-0005-0000-0000-00009D410000}"/>
    <cellStyle name="Percent 103" xfId="16770" xr:uid="{00000000-0005-0000-0000-000096410000}"/>
    <cellStyle name="Percent 104" xfId="16788" xr:uid="{00000000-0005-0000-0000-0000AA410000}"/>
    <cellStyle name="Percent 105" xfId="16801" xr:uid="{00000000-0005-0000-0000-0000B7410000}"/>
    <cellStyle name="Percent 106" xfId="16768" xr:uid="{00000000-0005-0000-0000-000094410000}"/>
    <cellStyle name="Percent 107" xfId="16776" xr:uid="{00000000-0005-0000-0000-00009C410000}"/>
    <cellStyle name="Percent 108" xfId="16798" xr:uid="{00000000-0005-0000-0000-0000B4410000}"/>
    <cellStyle name="Percent 109" xfId="6718" xr:uid="{00000000-0005-0000-0000-0000521A0000}"/>
    <cellStyle name="Percent 11" xfId="775" xr:uid="{00000000-0005-0000-0000-000014030000}"/>
    <cellStyle name="Percent 110" xfId="16805" xr:uid="{00000000-0005-0000-0000-0000BB410000}"/>
    <cellStyle name="Percent 117" xfId="16861" xr:uid="{00000000-0005-0000-0000-0000F3410000}"/>
    <cellStyle name="Percent 12" xfId="478" xr:uid="{00000000-0005-0000-0000-0000E6010000}"/>
    <cellStyle name="Percent 12 2" xfId="964" xr:uid="{00000000-0005-0000-0000-0000D3030000}"/>
    <cellStyle name="Percent 13" xfId="781" xr:uid="{00000000-0005-0000-0000-00001A030000}"/>
    <cellStyle name="Percent 13 2" xfId="965" xr:uid="{00000000-0005-0000-0000-0000D4030000}"/>
    <cellStyle name="Percent 14" xfId="841" xr:uid="{00000000-0005-0000-0000-000057030000}"/>
    <cellStyle name="Percent 14 2" xfId="966" xr:uid="{00000000-0005-0000-0000-0000D5030000}"/>
    <cellStyle name="Percent 15" xfId="967" xr:uid="{00000000-0005-0000-0000-0000D6030000}"/>
    <cellStyle name="Percent 16" xfId="968" xr:uid="{00000000-0005-0000-0000-0000D7030000}"/>
    <cellStyle name="Percent 17" xfId="1505" xr:uid="{00000000-0005-0000-0000-0000F2050000}"/>
    <cellStyle name="Percent 18" xfId="1506" xr:uid="{00000000-0005-0000-0000-0000F3050000}"/>
    <cellStyle name="Percent 19" xfId="1507" xr:uid="{00000000-0005-0000-0000-0000F4050000}"/>
    <cellStyle name="Percent 19 2" xfId="1508" xr:uid="{00000000-0005-0000-0000-0000F5050000}"/>
    <cellStyle name="Percent 19 3" xfId="1509" xr:uid="{00000000-0005-0000-0000-0000F6050000}"/>
    <cellStyle name="Percent 2" xfId="146" xr:uid="{00000000-0005-0000-0000-000093000000}"/>
    <cellStyle name="Percent 2 2" xfId="147" xr:uid="{00000000-0005-0000-0000-000094000000}"/>
    <cellStyle name="Percent 2 2 3" xfId="513" xr:uid="{00000000-0005-0000-0000-00000A020000}"/>
    <cellStyle name="Percent 2 2 4" xfId="417" xr:uid="{00000000-0005-0000-0000-0000A9010000}"/>
    <cellStyle name="Percent 2 3" xfId="148" xr:uid="{00000000-0005-0000-0000-000095000000}"/>
    <cellStyle name="Percent 2 3 2" xfId="613" xr:uid="{00000000-0005-0000-0000-000070020000}"/>
    <cellStyle name="Percent 2 3 3" xfId="418" xr:uid="{00000000-0005-0000-0000-0000AA010000}"/>
    <cellStyle name="Percent 2 4" xfId="512" xr:uid="{00000000-0005-0000-0000-000009020000}"/>
    <cellStyle name="Percent 2 5" xfId="416" xr:uid="{00000000-0005-0000-0000-0000A8010000}"/>
    <cellStyle name="Percent 20" xfId="1510" xr:uid="{00000000-0005-0000-0000-0000F7050000}"/>
    <cellStyle name="Percent 21" xfId="1511" xr:uid="{00000000-0005-0000-0000-0000F8050000}"/>
    <cellStyle name="Percent 22" xfId="1512" xr:uid="{00000000-0005-0000-0000-0000F9050000}"/>
    <cellStyle name="Percent 23" xfId="1513" xr:uid="{00000000-0005-0000-0000-0000FA050000}"/>
    <cellStyle name="Percent 24" xfId="1514" xr:uid="{00000000-0005-0000-0000-0000FB050000}"/>
    <cellStyle name="Percent 25" xfId="1515" xr:uid="{00000000-0005-0000-0000-0000FC050000}"/>
    <cellStyle name="Percent 26" xfId="1516" xr:uid="{00000000-0005-0000-0000-0000FD050000}"/>
    <cellStyle name="Percent 27" xfId="1517" xr:uid="{00000000-0005-0000-0000-0000FE050000}"/>
    <cellStyle name="Percent 28" xfId="1518" xr:uid="{00000000-0005-0000-0000-0000FF050000}"/>
    <cellStyle name="Percent 28 2" xfId="1519" xr:uid="{00000000-0005-0000-0000-000000060000}"/>
    <cellStyle name="Percent 29" xfId="1520" xr:uid="{00000000-0005-0000-0000-000001060000}"/>
    <cellStyle name="Percent 3 2" xfId="149" xr:uid="{00000000-0005-0000-0000-000097000000}"/>
    <cellStyle name="Percent 3 2 2" xfId="615" xr:uid="{00000000-0005-0000-0000-000073020000}"/>
    <cellStyle name="Percent 3 2 3" xfId="515" xr:uid="{00000000-0005-0000-0000-00000C020000}"/>
    <cellStyle name="Percent 3 2 4" xfId="420" xr:uid="{00000000-0005-0000-0000-0000AC010000}"/>
    <cellStyle name="Percent 3 3" xfId="150" xr:uid="{00000000-0005-0000-0000-000098000000}"/>
    <cellStyle name="Percent 3 3 2" xfId="614" xr:uid="{00000000-0005-0000-0000-000072020000}"/>
    <cellStyle name="Percent 3 3 3" xfId="421" xr:uid="{00000000-0005-0000-0000-0000AD010000}"/>
    <cellStyle name="Percent 3 4" xfId="514" xr:uid="{00000000-0005-0000-0000-00000B020000}"/>
    <cellStyle name="Percent 3 5" xfId="419" xr:uid="{00000000-0005-0000-0000-0000AB010000}"/>
    <cellStyle name="Percent 30" xfId="1521" xr:uid="{00000000-0005-0000-0000-000002060000}"/>
    <cellStyle name="Percent 31" xfId="1522" xr:uid="{00000000-0005-0000-0000-000003060000}"/>
    <cellStyle name="Percent 32" xfId="1523" xr:uid="{00000000-0005-0000-0000-000004060000}"/>
    <cellStyle name="Percent 33" xfId="1524" xr:uid="{00000000-0005-0000-0000-000005060000}"/>
    <cellStyle name="Percent 34" xfId="1525" xr:uid="{00000000-0005-0000-0000-000006060000}"/>
    <cellStyle name="Percent 35" xfId="1526" xr:uid="{00000000-0005-0000-0000-000007060000}"/>
    <cellStyle name="Percent 36" xfId="1527" xr:uid="{00000000-0005-0000-0000-000008060000}"/>
    <cellStyle name="Percent 37" xfId="1528" xr:uid="{00000000-0005-0000-0000-000009060000}"/>
    <cellStyle name="Percent 38" xfId="1529" xr:uid="{00000000-0005-0000-0000-00000A060000}"/>
    <cellStyle name="Percent 38 2" xfId="1530" xr:uid="{00000000-0005-0000-0000-00000B060000}"/>
    <cellStyle name="Percent 39" xfId="1531" xr:uid="{00000000-0005-0000-0000-00000C060000}"/>
    <cellStyle name="Percent 39 2" xfId="1532" xr:uid="{00000000-0005-0000-0000-00000D060000}"/>
    <cellStyle name="Percent 4" xfId="151" xr:uid="{00000000-0005-0000-0000-000099000000}"/>
    <cellStyle name="Percent 4 2" xfId="517" xr:uid="{00000000-0005-0000-0000-00000E020000}"/>
    <cellStyle name="Percent 4 2 2" xfId="617" xr:uid="{00000000-0005-0000-0000-000075020000}"/>
    <cellStyle name="Percent 4 3" xfId="616" xr:uid="{00000000-0005-0000-0000-000074020000}"/>
    <cellStyle name="Percent 4 4" xfId="516" xr:uid="{00000000-0005-0000-0000-00000D020000}"/>
    <cellStyle name="Percent 4 5" xfId="422" xr:uid="{00000000-0005-0000-0000-0000AE010000}"/>
    <cellStyle name="Percent 40" xfId="1533" xr:uid="{00000000-0005-0000-0000-00000E060000}"/>
    <cellStyle name="Percent 40 2" xfId="1534" xr:uid="{00000000-0005-0000-0000-00000F060000}"/>
    <cellStyle name="Percent 41" xfId="1535" xr:uid="{00000000-0005-0000-0000-000010060000}"/>
    <cellStyle name="Percent 41 2" xfId="1536" xr:uid="{00000000-0005-0000-0000-000011060000}"/>
    <cellStyle name="Percent 42" xfId="1537" xr:uid="{00000000-0005-0000-0000-000012060000}"/>
    <cellStyle name="Percent 42 2" xfId="1538" xr:uid="{00000000-0005-0000-0000-000013060000}"/>
    <cellStyle name="Percent 43" xfId="1539" xr:uid="{00000000-0005-0000-0000-000014060000}"/>
    <cellStyle name="Percent 43 2" xfId="1540" xr:uid="{00000000-0005-0000-0000-000015060000}"/>
    <cellStyle name="Percent 44" xfId="1541" xr:uid="{00000000-0005-0000-0000-000016060000}"/>
    <cellStyle name="Percent 44 2" xfId="1542" xr:uid="{00000000-0005-0000-0000-000017060000}"/>
    <cellStyle name="Percent 45" xfId="1543" xr:uid="{00000000-0005-0000-0000-000018060000}"/>
    <cellStyle name="Percent 45 2" xfId="1544" xr:uid="{00000000-0005-0000-0000-000019060000}"/>
    <cellStyle name="Percent 46" xfId="1545" xr:uid="{00000000-0005-0000-0000-00001A060000}"/>
    <cellStyle name="Percent 47" xfId="1546" xr:uid="{00000000-0005-0000-0000-00001B060000}"/>
    <cellStyle name="Percent 48" xfId="1547" xr:uid="{00000000-0005-0000-0000-00001C060000}"/>
    <cellStyle name="Percent 49" xfId="1548" xr:uid="{00000000-0005-0000-0000-00001D060000}"/>
    <cellStyle name="Percent 49 2" xfId="1549" xr:uid="{00000000-0005-0000-0000-00001E060000}"/>
    <cellStyle name="Percent 5" xfId="152" xr:uid="{00000000-0005-0000-0000-00009A000000}"/>
    <cellStyle name="Percent 5 2" xfId="618" xr:uid="{00000000-0005-0000-0000-000076020000}"/>
    <cellStyle name="Percent 5 3" xfId="518" xr:uid="{00000000-0005-0000-0000-00000F020000}"/>
    <cellStyle name="Percent 5 4" xfId="423" xr:uid="{00000000-0005-0000-0000-0000AF010000}"/>
    <cellStyle name="Percent 50" xfId="1550" xr:uid="{00000000-0005-0000-0000-00001F060000}"/>
    <cellStyle name="Percent 51" xfId="1551" xr:uid="{00000000-0005-0000-0000-000020060000}"/>
    <cellStyle name="Percent 52" xfId="1552" xr:uid="{00000000-0005-0000-0000-000021060000}"/>
    <cellStyle name="Percent 53" xfId="1553" xr:uid="{00000000-0005-0000-0000-000022060000}"/>
    <cellStyle name="Percent 53 2" xfId="1554" xr:uid="{00000000-0005-0000-0000-000023060000}"/>
    <cellStyle name="Percent 54" xfId="1555" xr:uid="{00000000-0005-0000-0000-000024060000}"/>
    <cellStyle name="Percent 54 2" xfId="1556" xr:uid="{00000000-0005-0000-0000-000025060000}"/>
    <cellStyle name="Percent 55" xfId="1557" xr:uid="{00000000-0005-0000-0000-000026060000}"/>
    <cellStyle name="Percent 55 2" xfId="1558" xr:uid="{00000000-0005-0000-0000-000027060000}"/>
    <cellStyle name="Percent 56" xfId="1559" xr:uid="{00000000-0005-0000-0000-000028060000}"/>
    <cellStyle name="Percent 56 2" xfId="1560" xr:uid="{00000000-0005-0000-0000-000029060000}"/>
    <cellStyle name="Percent 57" xfId="1561" xr:uid="{00000000-0005-0000-0000-00002A060000}"/>
    <cellStyle name="Percent 58" xfId="1562" xr:uid="{00000000-0005-0000-0000-00002B060000}"/>
    <cellStyle name="Percent 59" xfId="1563" xr:uid="{00000000-0005-0000-0000-00002C060000}"/>
    <cellStyle name="Percent 6" xfId="153" xr:uid="{00000000-0005-0000-0000-00009B000000}"/>
    <cellStyle name="Percent 6 2" xfId="507" xr:uid="{00000000-0005-0000-0000-000004020000}"/>
    <cellStyle name="Percent 6 3" xfId="424" xr:uid="{00000000-0005-0000-0000-0000B0010000}"/>
    <cellStyle name="Percent 60" xfId="1564" xr:uid="{00000000-0005-0000-0000-00002D060000}"/>
    <cellStyle name="Percent 62" xfId="1794" xr:uid="{00000000-0005-0000-0000-000014070000}"/>
    <cellStyle name="Percent 63" xfId="1851" xr:uid="{00000000-0005-0000-0000-00004D070000}"/>
    <cellStyle name="Percent 64" xfId="1853" xr:uid="{00000000-0005-0000-0000-00004F070000}"/>
    <cellStyle name="Percent 65" xfId="1907" xr:uid="{00000000-0005-0000-0000-000085070000}"/>
    <cellStyle name="Percent 66" xfId="2120" xr:uid="{00000000-0005-0000-0000-00005A080000}"/>
    <cellStyle name="Percent 67" xfId="2541" xr:uid="{00000000-0005-0000-0000-0000FF090000}"/>
    <cellStyle name="Percent 68" xfId="3331" xr:uid="{00000000-0005-0000-0000-0000150D0000}"/>
    <cellStyle name="Percent 69" xfId="3326" xr:uid="{00000000-0005-0000-0000-0000100D0000}"/>
    <cellStyle name="Percent 7" xfId="154" xr:uid="{00000000-0005-0000-0000-00009C000000}"/>
    <cellStyle name="Percent 7 10" xfId="425" xr:uid="{00000000-0005-0000-0000-0000B1010000}"/>
    <cellStyle name="Percent 7 2" xfId="777" xr:uid="{00000000-0005-0000-0000-000016030000}"/>
    <cellStyle name="Percent 7 3" xfId="692" xr:uid="{00000000-0005-0000-0000-0000C0020000}"/>
    <cellStyle name="Percent 7 4" xfId="1566" xr:uid="{00000000-0005-0000-0000-00002F060000}"/>
    <cellStyle name="Percent 7 5" xfId="1567" xr:uid="{00000000-0005-0000-0000-000030060000}"/>
    <cellStyle name="Percent 7 6" xfId="1568" xr:uid="{00000000-0005-0000-0000-000031060000}"/>
    <cellStyle name="Percent 7 7" xfId="1565" xr:uid="{00000000-0005-0000-0000-00002E060000}"/>
    <cellStyle name="Percent 7 8" xfId="1079" xr:uid="{00000000-0005-0000-0000-000046040000}"/>
    <cellStyle name="Percent 70" xfId="3393" xr:uid="{00000000-0005-0000-0000-0000540D0000}"/>
    <cellStyle name="Percent 71" xfId="5016" xr:uid="{00000000-0005-0000-0000-0000AB130000}"/>
    <cellStyle name="Percent 72" xfId="5018" xr:uid="{00000000-0005-0000-0000-0000AE130000}"/>
    <cellStyle name="Percent 73" xfId="5026" xr:uid="{00000000-0005-0000-0000-0000B6130000}"/>
    <cellStyle name="Percent 74" xfId="3345" xr:uid="{00000000-0005-0000-0000-0000240D0000}"/>
    <cellStyle name="Percent 75" xfId="5029" xr:uid="{00000000-0005-0000-0000-0000B9130000}"/>
    <cellStyle name="Percent 76" xfId="3378" xr:uid="{00000000-0005-0000-0000-0000450D0000}"/>
    <cellStyle name="Percent 77" xfId="5028" xr:uid="{00000000-0005-0000-0000-0000B8130000}"/>
    <cellStyle name="Percent 78" xfId="3337" xr:uid="{00000000-0005-0000-0000-00001C0D0000}"/>
    <cellStyle name="Percent 79" xfId="3341" xr:uid="{00000000-0005-0000-0000-0000200D0000}"/>
    <cellStyle name="Percent 8" xfId="155" xr:uid="{00000000-0005-0000-0000-00009D000000}"/>
    <cellStyle name="Percent 8 2" xfId="778" xr:uid="{00000000-0005-0000-0000-000017030000}"/>
    <cellStyle name="Percent 8 3" xfId="1569" xr:uid="{00000000-0005-0000-0000-000032060000}"/>
    <cellStyle name="Percent 8 4" xfId="1570" xr:uid="{00000000-0005-0000-0000-000033060000}"/>
    <cellStyle name="Percent 8 6" xfId="426" xr:uid="{00000000-0005-0000-0000-0000B2010000}"/>
    <cellStyle name="Percent 80" xfId="3332" xr:uid="{00000000-0005-0000-0000-0000170D0000}"/>
    <cellStyle name="Percent 81" xfId="3338" xr:uid="{00000000-0005-0000-0000-00001D0D0000}"/>
    <cellStyle name="Percent 82" xfId="3390" xr:uid="{00000000-0005-0000-0000-0000510D0000}"/>
    <cellStyle name="Percent 83" xfId="5085" xr:uid="{00000000-0005-0000-0000-0000F1130000}"/>
    <cellStyle name="Percent 84" xfId="6706" xr:uid="{00000000-0005-0000-0000-0000461A0000}"/>
    <cellStyle name="Percent 85" xfId="6707" xr:uid="{00000000-0005-0000-0000-0000471A0000}"/>
    <cellStyle name="Percent 86" xfId="6713" xr:uid="{00000000-0005-0000-0000-00004D1A0000}"/>
    <cellStyle name="Percent 87" xfId="5039" xr:uid="{00000000-0005-0000-0000-0000C3130000}"/>
    <cellStyle name="Percent 88" xfId="6714" xr:uid="{00000000-0005-0000-0000-00004E1A0000}"/>
    <cellStyle name="Percent 89" xfId="5071" xr:uid="{00000000-0005-0000-0000-0000E3130000}"/>
    <cellStyle name="Percent 9" xfId="156" xr:uid="{00000000-0005-0000-0000-00009E000000}"/>
    <cellStyle name="Percent 9 2" xfId="779" xr:uid="{00000000-0005-0000-0000-000018030000}"/>
    <cellStyle name="Percent 9 3" xfId="1571" xr:uid="{00000000-0005-0000-0000-000034060000}"/>
    <cellStyle name="Percent 9 5" xfId="427" xr:uid="{00000000-0005-0000-0000-0000B3010000}"/>
    <cellStyle name="Percent 90" xfId="11795" xr:uid="{00000000-0005-0000-0000-0000272E0000}"/>
    <cellStyle name="Percent 91" xfId="16767" xr:uid="{00000000-0005-0000-0000-000093410000}"/>
    <cellStyle name="Percent 92" xfId="16761" xr:uid="{00000000-0005-0000-0000-00008D410000}"/>
    <cellStyle name="Percent 93" xfId="16758" xr:uid="{00000000-0005-0000-0000-00008A410000}"/>
    <cellStyle name="Percent 94" xfId="6774" xr:uid="{00000000-0005-0000-0000-00008A1A0000}"/>
    <cellStyle name="Percent 95" xfId="6716" xr:uid="{00000000-0005-0000-0000-0000501A0000}"/>
    <cellStyle name="Percent 96" xfId="16802" xr:uid="{00000000-0005-0000-0000-0000B8410000}"/>
    <cellStyle name="Percent 97" xfId="16778" xr:uid="{00000000-0005-0000-0000-00009E410000}"/>
    <cellStyle name="Percent 98" xfId="16806" xr:uid="{00000000-0005-0000-0000-0000BC410000}"/>
    <cellStyle name="Percent 99" xfId="16774" xr:uid="{00000000-0005-0000-0000-00009A410000}"/>
    <cellStyle name="SAPBEXaggData" xfId="157" xr:uid="{00000000-0005-0000-0000-00009F000000}"/>
    <cellStyle name="SAPBEXaggData 2" xfId="158" xr:uid="{00000000-0005-0000-0000-0000A0000000}"/>
    <cellStyle name="SAPBEXaggData 2 2" xfId="159" xr:uid="{00000000-0005-0000-0000-0000A1000000}"/>
    <cellStyle name="SAPBEXaggData 3" xfId="160" xr:uid="{00000000-0005-0000-0000-0000A2000000}"/>
    <cellStyle name="SAPBEXaggData 4" xfId="161" xr:uid="{00000000-0005-0000-0000-0000A3000000}"/>
    <cellStyle name="SAPBEXaggData 4 3" xfId="1096" xr:uid="{00000000-0005-0000-0000-000057040000}"/>
    <cellStyle name="SAPBEXaggData 5" xfId="780" xr:uid="{00000000-0005-0000-0000-000019030000}"/>
    <cellStyle name="SAPBEXaggData 6" xfId="519" xr:uid="{00000000-0005-0000-0000-000010020000}"/>
    <cellStyle name="SAPBEXaggData_Sept 2011 Total BW Data" xfId="162" xr:uid="{00000000-0005-0000-0000-0000A4000000}"/>
    <cellStyle name="SAPBEXaggDataEmph" xfId="163" xr:uid="{00000000-0005-0000-0000-0000A5000000}"/>
    <cellStyle name="SAPBEXaggDataEmph 2" xfId="782" xr:uid="{00000000-0005-0000-0000-00001B030000}"/>
    <cellStyle name="SAPBEXaggDataEmph 2 3" xfId="1097" xr:uid="{00000000-0005-0000-0000-000058040000}"/>
    <cellStyle name="SAPBEXaggDataEmph 3" xfId="520" xr:uid="{00000000-0005-0000-0000-000011020000}"/>
    <cellStyle name="SAPBEXaggExc1" xfId="164" xr:uid="{00000000-0005-0000-0000-0000A6000000}"/>
    <cellStyle name="SAPBEXaggExc1Emph" xfId="165" xr:uid="{00000000-0005-0000-0000-0000A7000000}"/>
    <cellStyle name="SAPBEXaggExc2" xfId="166" xr:uid="{00000000-0005-0000-0000-0000A8000000}"/>
    <cellStyle name="SAPBEXaggExc2Emph" xfId="167" xr:uid="{00000000-0005-0000-0000-0000A9000000}"/>
    <cellStyle name="SAPBEXaggItem" xfId="168" xr:uid="{00000000-0005-0000-0000-0000AA000000}"/>
    <cellStyle name="SAPBEXaggItem 2" xfId="169" xr:uid="{00000000-0005-0000-0000-0000AB000000}"/>
    <cellStyle name="SAPBEXaggItem 2 2" xfId="170" xr:uid="{00000000-0005-0000-0000-0000AC000000}"/>
    <cellStyle name="SAPBEXaggItem 3" xfId="171" xr:uid="{00000000-0005-0000-0000-0000AD000000}"/>
    <cellStyle name="SAPBEXaggItem 4" xfId="172" xr:uid="{00000000-0005-0000-0000-0000AE000000}"/>
    <cellStyle name="SAPBEXaggItem 4 3" xfId="1098" xr:uid="{00000000-0005-0000-0000-000059040000}"/>
    <cellStyle name="SAPBEXaggItem 5" xfId="783" xr:uid="{00000000-0005-0000-0000-00001C030000}"/>
    <cellStyle name="SAPBEXaggItem 6" xfId="521" xr:uid="{00000000-0005-0000-0000-000012020000}"/>
    <cellStyle name="SAPBEXaggItem_Sept 2011 Total BW Data" xfId="173" xr:uid="{00000000-0005-0000-0000-0000AF000000}"/>
    <cellStyle name="SAPBEXaggItemX" xfId="174" xr:uid="{00000000-0005-0000-0000-0000B0000000}"/>
    <cellStyle name="SAPBEXaggItemX 2" xfId="1099" xr:uid="{00000000-0005-0000-0000-00005A040000}"/>
    <cellStyle name="SAPBEXaggItemX 4" xfId="969" xr:uid="{00000000-0005-0000-0000-0000D8030000}"/>
    <cellStyle name="SAPBEXchaText" xfId="175" xr:uid="{00000000-0005-0000-0000-0000B1000000}"/>
    <cellStyle name="SAPBEXchaText 2" xfId="176" xr:uid="{00000000-0005-0000-0000-0000B2000000}"/>
    <cellStyle name="SAPBEXchaText 2 3" xfId="1100" xr:uid="{00000000-0005-0000-0000-00005B040000}"/>
    <cellStyle name="SAPBEXchaText 3" xfId="784" xr:uid="{00000000-0005-0000-0000-00001D030000}"/>
    <cellStyle name="SAPBEXchaText 4" xfId="522" xr:uid="{00000000-0005-0000-0000-000013020000}"/>
    <cellStyle name="SAPBEXColoum_Header_SA" xfId="177" xr:uid="{00000000-0005-0000-0000-0000B3000000}"/>
    <cellStyle name="SAPBEXexcBad" xfId="523" xr:uid="{00000000-0005-0000-0000-000014020000}"/>
    <cellStyle name="SAPBEXexcBad7" xfId="178" xr:uid="{00000000-0005-0000-0000-0000B4000000}"/>
    <cellStyle name="SAPBEXexcBad7 2" xfId="179" xr:uid="{00000000-0005-0000-0000-0000B5000000}"/>
    <cellStyle name="SAPBEXexcBad8" xfId="180" xr:uid="{00000000-0005-0000-0000-0000B6000000}"/>
    <cellStyle name="SAPBEXexcBad8 2" xfId="181" xr:uid="{00000000-0005-0000-0000-0000B7000000}"/>
    <cellStyle name="SAPBEXexcBad9" xfId="182" xr:uid="{00000000-0005-0000-0000-0000B8000000}"/>
    <cellStyle name="SAPBEXexcBad9 2" xfId="183" xr:uid="{00000000-0005-0000-0000-0000B9000000}"/>
    <cellStyle name="SAPBEXexcCritical" xfId="524" xr:uid="{00000000-0005-0000-0000-000015020000}"/>
    <cellStyle name="SAPBEXexcCritical4" xfId="184" xr:uid="{00000000-0005-0000-0000-0000BA000000}"/>
    <cellStyle name="SAPBEXexcCritical4 2" xfId="185" xr:uid="{00000000-0005-0000-0000-0000BB000000}"/>
    <cellStyle name="SAPBEXexcCritical5" xfId="186" xr:uid="{00000000-0005-0000-0000-0000BC000000}"/>
    <cellStyle name="SAPBEXexcCritical5 2" xfId="187" xr:uid="{00000000-0005-0000-0000-0000BD000000}"/>
    <cellStyle name="SAPBEXexcCritical6" xfId="188" xr:uid="{00000000-0005-0000-0000-0000BE000000}"/>
    <cellStyle name="SAPBEXexcCritical6 2" xfId="189" xr:uid="{00000000-0005-0000-0000-0000BF000000}"/>
    <cellStyle name="SAPBEXexcGood" xfId="525" xr:uid="{00000000-0005-0000-0000-000016020000}"/>
    <cellStyle name="SAPBEXexcGood1" xfId="190" xr:uid="{00000000-0005-0000-0000-0000C0000000}"/>
    <cellStyle name="SAPBEXexcGood1 2" xfId="191" xr:uid="{00000000-0005-0000-0000-0000C1000000}"/>
    <cellStyle name="SAPBEXexcGood2" xfId="192" xr:uid="{00000000-0005-0000-0000-0000C2000000}"/>
    <cellStyle name="SAPBEXexcGood2 2" xfId="193" xr:uid="{00000000-0005-0000-0000-0000C3000000}"/>
    <cellStyle name="SAPBEXexcGood3" xfId="194" xr:uid="{00000000-0005-0000-0000-0000C4000000}"/>
    <cellStyle name="SAPBEXexcGood3 2" xfId="195" xr:uid="{00000000-0005-0000-0000-0000C5000000}"/>
    <cellStyle name="SAPBEXexcVeryBad" xfId="526" xr:uid="{00000000-0005-0000-0000-000017020000}"/>
    <cellStyle name="SAPBEXfilterDrill" xfId="196" xr:uid="{00000000-0005-0000-0000-0000C6000000}"/>
    <cellStyle name="SAPBEXfilterDrill 2" xfId="197" xr:uid="{00000000-0005-0000-0000-0000C7000000}"/>
    <cellStyle name="SAPBEXfilterDrill 2 3" xfId="1101" xr:uid="{00000000-0005-0000-0000-00005C040000}"/>
    <cellStyle name="SAPBEXfilterDrill 3" xfId="786" xr:uid="{00000000-0005-0000-0000-00001F030000}"/>
    <cellStyle name="SAPBEXfilterDrill 4" xfId="527" xr:uid="{00000000-0005-0000-0000-000018020000}"/>
    <cellStyle name="SAPBEXfilterItem" xfId="198" xr:uid="{00000000-0005-0000-0000-0000C8000000}"/>
    <cellStyle name="SAPBEXfilterItem 2" xfId="199" xr:uid="{00000000-0005-0000-0000-0000C9000000}"/>
    <cellStyle name="SAPBEXfilterItem 3" xfId="200" xr:uid="{00000000-0005-0000-0000-0000CA000000}"/>
    <cellStyle name="SAPBEXfilterItem 3 3" xfId="1102" xr:uid="{00000000-0005-0000-0000-00005D040000}"/>
    <cellStyle name="SAPBEXfilterItem 4" xfId="787" xr:uid="{00000000-0005-0000-0000-000020030000}"/>
    <cellStyle name="SAPBEXfilterItem 5" xfId="528" xr:uid="{00000000-0005-0000-0000-000019020000}"/>
    <cellStyle name="SAPBEXfilterItem_2011-10 LIEE Table 6 (2)" xfId="201" xr:uid="{00000000-0005-0000-0000-0000CB000000}"/>
    <cellStyle name="SAPBEXfilterText" xfId="202" xr:uid="{00000000-0005-0000-0000-0000CC000000}"/>
    <cellStyle name="SAPBEXfilterText 2" xfId="203" xr:uid="{00000000-0005-0000-0000-0000CD000000}"/>
    <cellStyle name="SAPBEXfilterText 2 2" xfId="970" xr:uid="{00000000-0005-0000-0000-0000D9030000}"/>
    <cellStyle name="SAPBEXfilterText 3" xfId="204" xr:uid="{00000000-0005-0000-0000-0000CE000000}"/>
    <cellStyle name="SAPBEXfilterText 3 2" xfId="789" xr:uid="{00000000-0005-0000-0000-000022030000}"/>
    <cellStyle name="SAPBEXfilterText 3 3" xfId="1103" xr:uid="{00000000-0005-0000-0000-00005E040000}"/>
    <cellStyle name="SAPBEXfilterText 3 4" xfId="428" xr:uid="{00000000-0005-0000-0000-0000B4010000}"/>
    <cellStyle name="SAPBEXfilterText 4" xfId="788" xr:uid="{00000000-0005-0000-0000-000021030000}"/>
    <cellStyle name="SAPBEXfilterText 5" xfId="529" xr:uid="{00000000-0005-0000-0000-00001A020000}"/>
    <cellStyle name="SAPBEXfilterText_2011-12 LIEE Table 1 Updated budget" xfId="205" xr:uid="{00000000-0005-0000-0000-0000CF000000}"/>
    <cellStyle name="SAPBEXformats" xfId="206" xr:uid="{00000000-0005-0000-0000-0000D0000000}"/>
    <cellStyle name="SAPBEXformats 2" xfId="207" xr:uid="{00000000-0005-0000-0000-0000D1000000}"/>
    <cellStyle name="SAPBEXformats 2 3" xfId="1104" xr:uid="{00000000-0005-0000-0000-00005F040000}"/>
    <cellStyle name="SAPBEXformats 3" xfId="790" xr:uid="{00000000-0005-0000-0000-000023030000}"/>
    <cellStyle name="SAPBEXformats 4" xfId="530" xr:uid="{00000000-0005-0000-0000-00001B020000}"/>
    <cellStyle name="SAPBEXheaderData" xfId="208" xr:uid="{00000000-0005-0000-0000-0000D2000000}"/>
    <cellStyle name="SAPBEXheaderData 2" xfId="791" xr:uid="{00000000-0005-0000-0000-000024030000}"/>
    <cellStyle name="SAPBEXheaderData 2 2" xfId="1105" xr:uid="{00000000-0005-0000-0000-000060040000}"/>
    <cellStyle name="SAPBEXheaderData 3" xfId="531" xr:uid="{00000000-0005-0000-0000-00001C020000}"/>
    <cellStyle name="SAPBEXheaderItem" xfId="209" xr:uid="{00000000-0005-0000-0000-0000D3000000}"/>
    <cellStyle name="SAPBEXheaderItem 2" xfId="210" xr:uid="{00000000-0005-0000-0000-0000D4000000}"/>
    <cellStyle name="SAPBEXheaderItem 2 2" xfId="211" xr:uid="{00000000-0005-0000-0000-0000D5000000}"/>
    <cellStyle name="SAPBEXheaderItem 3" xfId="212" xr:uid="{00000000-0005-0000-0000-0000D6000000}"/>
    <cellStyle name="SAPBEXheaderItem 3 2" xfId="794" xr:uid="{00000000-0005-0000-0000-000027030000}"/>
    <cellStyle name="SAPBEXheaderItem 3 3" xfId="1106" xr:uid="{00000000-0005-0000-0000-000061040000}"/>
    <cellStyle name="SAPBEXheaderItem 3 4" xfId="429" xr:uid="{00000000-0005-0000-0000-0000B5010000}"/>
    <cellStyle name="SAPBEXheaderItem 4" xfId="792" xr:uid="{00000000-0005-0000-0000-000025030000}"/>
    <cellStyle name="SAPBEXheaderItem 5" xfId="532" xr:uid="{00000000-0005-0000-0000-00001D020000}"/>
    <cellStyle name="SAPBEXheaderItem_2011-10 LIEE Table 6 (2)" xfId="213" xr:uid="{00000000-0005-0000-0000-0000D7000000}"/>
    <cellStyle name="SAPBEXheaderText" xfId="214" xr:uid="{00000000-0005-0000-0000-0000D8000000}"/>
    <cellStyle name="SAPBEXheaderText 2" xfId="215" xr:uid="{00000000-0005-0000-0000-0000D9000000}"/>
    <cellStyle name="SAPBEXheaderText 2 2" xfId="216" xr:uid="{00000000-0005-0000-0000-0000DA000000}"/>
    <cellStyle name="SAPBEXheaderText 3" xfId="217" xr:uid="{00000000-0005-0000-0000-0000DB000000}"/>
    <cellStyle name="SAPBEXheaderText 3 2" xfId="796" xr:uid="{00000000-0005-0000-0000-000029030000}"/>
    <cellStyle name="SAPBEXheaderText 3 3" xfId="1107" xr:uid="{00000000-0005-0000-0000-000062040000}"/>
    <cellStyle name="SAPBEXheaderText 3 4" xfId="430" xr:uid="{00000000-0005-0000-0000-0000B6010000}"/>
    <cellStyle name="SAPBEXheaderText 4" xfId="795" xr:uid="{00000000-0005-0000-0000-000028030000}"/>
    <cellStyle name="SAPBEXheaderText 5" xfId="533" xr:uid="{00000000-0005-0000-0000-00001E020000}"/>
    <cellStyle name="SAPBEXheaderText_2011-10 LIEE Table 6 (2)" xfId="218" xr:uid="{00000000-0005-0000-0000-0000DC000000}"/>
    <cellStyle name="SAPBEXHLevel0" xfId="219" xr:uid="{00000000-0005-0000-0000-0000DD000000}"/>
    <cellStyle name="SAPBEXHLevel0 10" xfId="1573" xr:uid="{00000000-0005-0000-0000-000036060000}"/>
    <cellStyle name="SAPBEXHLevel0 10 2" xfId="1574" xr:uid="{00000000-0005-0000-0000-000037060000}"/>
    <cellStyle name="SAPBEXHLevel0 11" xfId="1572" xr:uid="{00000000-0005-0000-0000-000035060000}"/>
    <cellStyle name="SAPBEXHLevel0 12" xfId="1108" xr:uid="{00000000-0005-0000-0000-000063040000}"/>
    <cellStyle name="SAPBEXHLevel0 14" xfId="971" xr:uid="{00000000-0005-0000-0000-0000DA030000}"/>
    <cellStyle name="SAPBEXHLevel0 2" xfId="220" xr:uid="{00000000-0005-0000-0000-0000DE000000}"/>
    <cellStyle name="SAPBEXHLevel0 2 2" xfId="221" xr:uid="{00000000-0005-0000-0000-0000DF000000}"/>
    <cellStyle name="SAPBEXHLevel0 2 2 2" xfId="620" xr:uid="{00000000-0005-0000-0000-000078020000}"/>
    <cellStyle name="SAPBEXHLevel0 2 2 3" xfId="799" xr:uid="{00000000-0005-0000-0000-00002C030000}"/>
    <cellStyle name="SAPBEXHLevel0 2 2 3 2" xfId="1110" xr:uid="{00000000-0005-0000-0000-000065040000}"/>
    <cellStyle name="SAPBEXHLevel0 2 2 4" xfId="536" xr:uid="{00000000-0005-0000-0000-000021020000}"/>
    <cellStyle name="SAPBEXHLevel0 2 2 5" xfId="973" xr:uid="{00000000-0005-0000-0000-0000DC030000}"/>
    <cellStyle name="SAPBEXHLevel0 2 3" xfId="619" xr:uid="{00000000-0005-0000-0000-000077020000}"/>
    <cellStyle name="SAPBEXHLevel0 2 4" xfId="798" xr:uid="{00000000-0005-0000-0000-00002B030000}"/>
    <cellStyle name="SAPBEXHLevel0 2 4 2" xfId="1109" xr:uid="{00000000-0005-0000-0000-000064040000}"/>
    <cellStyle name="SAPBEXHLevel0 2 5" xfId="535" xr:uid="{00000000-0005-0000-0000-000020020000}"/>
    <cellStyle name="SAPBEXHLevel0 2 6" xfId="972" xr:uid="{00000000-0005-0000-0000-0000DB030000}"/>
    <cellStyle name="SAPBEXHLevel0 3" xfId="222" xr:uid="{00000000-0005-0000-0000-0000E0000000}"/>
    <cellStyle name="SAPBEXHLevel0 3 2" xfId="621" xr:uid="{00000000-0005-0000-0000-000079020000}"/>
    <cellStyle name="SAPBEXHLevel0 3 3" xfId="800" xr:uid="{00000000-0005-0000-0000-00002D030000}"/>
    <cellStyle name="SAPBEXHLevel0 3 4" xfId="537" xr:uid="{00000000-0005-0000-0000-000022020000}"/>
    <cellStyle name="SAPBEXHLevel0 3 5" xfId="431" xr:uid="{00000000-0005-0000-0000-0000B7010000}"/>
    <cellStyle name="SAPBEXHLevel0 4" xfId="797" xr:uid="{00000000-0005-0000-0000-00002A030000}"/>
    <cellStyle name="SAPBEXHLevel0 4 2" xfId="1575" xr:uid="{00000000-0005-0000-0000-000038060000}"/>
    <cellStyle name="SAPBEXHLevel0 5" xfId="534" xr:uid="{00000000-0005-0000-0000-00001F020000}"/>
    <cellStyle name="SAPBEXHLevel0 5 2" xfId="1576" xr:uid="{00000000-0005-0000-0000-000039060000}"/>
    <cellStyle name="SAPBEXHLevel0 5 3" xfId="1577" xr:uid="{00000000-0005-0000-0000-00003A060000}"/>
    <cellStyle name="SAPBEXHLevel0 6" xfId="1578" xr:uid="{00000000-0005-0000-0000-00003B060000}"/>
    <cellStyle name="SAPBEXHLevel0 6 2" xfId="1579" xr:uid="{00000000-0005-0000-0000-00003C060000}"/>
    <cellStyle name="SAPBEXHLevel0 7" xfId="1580" xr:uid="{00000000-0005-0000-0000-00003D060000}"/>
    <cellStyle name="SAPBEXHLevel0 7 2" xfId="1581" xr:uid="{00000000-0005-0000-0000-00003E060000}"/>
    <cellStyle name="SAPBEXHLevel0 8" xfId="1582" xr:uid="{00000000-0005-0000-0000-00003F060000}"/>
    <cellStyle name="SAPBEXHLevel0 9" xfId="1583" xr:uid="{00000000-0005-0000-0000-000040060000}"/>
    <cellStyle name="SAPBEXHLevel0 9 2" xfId="1584" xr:uid="{00000000-0005-0000-0000-000041060000}"/>
    <cellStyle name="SAPBEXHLevel0_2011-10 LIEE Table 6 (2)" xfId="223" xr:uid="{00000000-0005-0000-0000-0000E1000000}"/>
    <cellStyle name="SAPBEXHLevel0X" xfId="224" xr:uid="{00000000-0005-0000-0000-0000E2000000}"/>
    <cellStyle name="SAPBEXHLevel0X 10" xfId="1586" xr:uid="{00000000-0005-0000-0000-000043060000}"/>
    <cellStyle name="SAPBEXHLevel0X 10 2" xfId="1587" xr:uid="{00000000-0005-0000-0000-000044060000}"/>
    <cellStyle name="SAPBEXHLevel0X 11" xfId="1585" xr:uid="{00000000-0005-0000-0000-000042060000}"/>
    <cellStyle name="SAPBEXHLevel0X 12" xfId="1111" xr:uid="{00000000-0005-0000-0000-000066040000}"/>
    <cellStyle name="SAPBEXHLevel0X 14" xfId="974" xr:uid="{00000000-0005-0000-0000-0000DD030000}"/>
    <cellStyle name="SAPBEXHLevel0X 15" xfId="432" xr:uid="{00000000-0005-0000-0000-0000B8010000}"/>
    <cellStyle name="SAPBEXHLevel0X 2" xfId="225" xr:uid="{00000000-0005-0000-0000-0000E3000000}"/>
    <cellStyle name="SAPBEXHLevel0X 2 2" xfId="226" xr:uid="{00000000-0005-0000-0000-0000E4000000}"/>
    <cellStyle name="SAPBEXHLevel0X 2 2 2" xfId="623" xr:uid="{00000000-0005-0000-0000-00007B020000}"/>
    <cellStyle name="SAPBEXHLevel0X 2 2 3" xfId="540" xr:uid="{00000000-0005-0000-0000-000025020000}"/>
    <cellStyle name="SAPBEXHLevel0X 2 2 5" xfId="976" xr:uid="{00000000-0005-0000-0000-0000DF030000}"/>
    <cellStyle name="SAPBEXHLevel0X 2 2 6" xfId="434" xr:uid="{00000000-0005-0000-0000-0000BA010000}"/>
    <cellStyle name="SAPBEXHLevel0X 2 3" xfId="622" xr:uid="{00000000-0005-0000-0000-00007A020000}"/>
    <cellStyle name="SAPBEXHLevel0X 2 4" xfId="539" xr:uid="{00000000-0005-0000-0000-000024020000}"/>
    <cellStyle name="SAPBEXHLevel0X 2 6" xfId="975" xr:uid="{00000000-0005-0000-0000-0000DE030000}"/>
    <cellStyle name="SAPBEXHLevel0X 2 7" xfId="433" xr:uid="{00000000-0005-0000-0000-0000B9010000}"/>
    <cellStyle name="SAPBEXHLevel0X 3" xfId="227" xr:uid="{00000000-0005-0000-0000-0000E5000000}"/>
    <cellStyle name="SAPBEXHLevel0X 3 2" xfId="624" xr:uid="{00000000-0005-0000-0000-00007C020000}"/>
    <cellStyle name="SAPBEXHLevel0X 3 2 2" xfId="1143" xr:uid="{00000000-0005-0000-0000-000086040000}"/>
    <cellStyle name="SAPBEXHLevel0X 3 2 4" xfId="978" xr:uid="{00000000-0005-0000-0000-0000E1030000}"/>
    <cellStyle name="SAPBEXHLevel0X 3 3" xfId="541" xr:uid="{00000000-0005-0000-0000-000026020000}"/>
    <cellStyle name="SAPBEXHLevel0X 3 5" xfId="977" xr:uid="{00000000-0005-0000-0000-0000E0030000}"/>
    <cellStyle name="SAPBEXHLevel0X 3 6" xfId="435" xr:uid="{00000000-0005-0000-0000-0000BB010000}"/>
    <cellStyle name="SAPBEXHLevel0X 4" xfId="228" xr:uid="{00000000-0005-0000-0000-0000E6000000}"/>
    <cellStyle name="SAPBEXHLevel0X 4 2" xfId="801" xr:uid="{00000000-0005-0000-0000-00002E030000}"/>
    <cellStyle name="SAPBEXHLevel0X 4 3" xfId="979" xr:uid="{00000000-0005-0000-0000-0000E2030000}"/>
    <cellStyle name="SAPBEXHLevel0X 4 4" xfId="436" xr:uid="{00000000-0005-0000-0000-0000BC010000}"/>
    <cellStyle name="SAPBEXHLevel0X 5" xfId="229" xr:uid="{00000000-0005-0000-0000-0000E7000000}"/>
    <cellStyle name="SAPBEXHLevel0X 5 2" xfId="802" xr:uid="{00000000-0005-0000-0000-00002F030000}"/>
    <cellStyle name="SAPBEXHLevel0X 5 3" xfId="1588" xr:uid="{00000000-0005-0000-0000-000045060000}"/>
    <cellStyle name="SAPBEXHLevel0X 5 5" xfId="437" xr:uid="{00000000-0005-0000-0000-0000BD010000}"/>
    <cellStyle name="SAPBEXHLevel0X 6" xfId="230" xr:uid="{00000000-0005-0000-0000-0000E8000000}"/>
    <cellStyle name="SAPBEXHLevel0X 6 2" xfId="803" xr:uid="{00000000-0005-0000-0000-000030030000}"/>
    <cellStyle name="SAPBEXHLevel0X 6 3" xfId="438" xr:uid="{00000000-0005-0000-0000-0000BE010000}"/>
    <cellStyle name="SAPBEXHLevel0X 7" xfId="538" xr:uid="{00000000-0005-0000-0000-000023020000}"/>
    <cellStyle name="SAPBEXHLevel0X 7 2" xfId="1589" xr:uid="{00000000-0005-0000-0000-000046060000}"/>
    <cellStyle name="SAPBEXHLevel0X 8" xfId="1590" xr:uid="{00000000-0005-0000-0000-000047060000}"/>
    <cellStyle name="SAPBEXHLevel0X 9" xfId="1591" xr:uid="{00000000-0005-0000-0000-000048060000}"/>
    <cellStyle name="SAPBEXHLevel0X 9 2" xfId="1592" xr:uid="{00000000-0005-0000-0000-000049060000}"/>
    <cellStyle name="SAPBEXHLevel1" xfId="231" xr:uid="{00000000-0005-0000-0000-0000E9000000}"/>
    <cellStyle name="SAPBEXHLevel1 10" xfId="1594" xr:uid="{00000000-0005-0000-0000-00004B060000}"/>
    <cellStyle name="SAPBEXHLevel1 10 2" xfId="1595" xr:uid="{00000000-0005-0000-0000-00004C060000}"/>
    <cellStyle name="SAPBEXHLevel1 11" xfId="1593" xr:uid="{00000000-0005-0000-0000-00004A060000}"/>
    <cellStyle name="SAPBEXHLevel1 12" xfId="1112" xr:uid="{00000000-0005-0000-0000-000067040000}"/>
    <cellStyle name="SAPBEXHLevel1 14" xfId="980" xr:uid="{00000000-0005-0000-0000-0000E3030000}"/>
    <cellStyle name="SAPBEXHLevel1 2" xfId="232" xr:uid="{00000000-0005-0000-0000-0000EA000000}"/>
    <cellStyle name="SAPBEXHLevel1 2 2" xfId="544" xr:uid="{00000000-0005-0000-0000-000029020000}"/>
    <cellStyle name="SAPBEXHLevel1 2 2 2" xfId="626" xr:uid="{00000000-0005-0000-0000-00007E020000}"/>
    <cellStyle name="SAPBEXHLevel1 2 2 3" xfId="1114" xr:uid="{00000000-0005-0000-0000-000069040000}"/>
    <cellStyle name="SAPBEXHLevel1 2 2 5" xfId="982" xr:uid="{00000000-0005-0000-0000-0000E5030000}"/>
    <cellStyle name="SAPBEXHLevel1 2 3" xfId="625" xr:uid="{00000000-0005-0000-0000-00007D020000}"/>
    <cellStyle name="SAPBEXHLevel1 2 4" xfId="805" xr:uid="{00000000-0005-0000-0000-000032030000}"/>
    <cellStyle name="SAPBEXHLevel1 2 4 2" xfId="1113" xr:uid="{00000000-0005-0000-0000-000068040000}"/>
    <cellStyle name="SAPBEXHLevel1 2 5" xfId="543" xr:uid="{00000000-0005-0000-0000-000028020000}"/>
    <cellStyle name="SAPBEXHLevel1 2 6" xfId="981" xr:uid="{00000000-0005-0000-0000-0000E4030000}"/>
    <cellStyle name="SAPBEXHLevel1 3" xfId="233" xr:uid="{00000000-0005-0000-0000-0000EB000000}"/>
    <cellStyle name="SAPBEXHLevel1 3 2" xfId="627" xr:uid="{00000000-0005-0000-0000-00007F020000}"/>
    <cellStyle name="SAPBEXHLevel1 3 3" xfId="806" xr:uid="{00000000-0005-0000-0000-000033030000}"/>
    <cellStyle name="SAPBEXHLevel1 3 4" xfId="545" xr:uid="{00000000-0005-0000-0000-00002A020000}"/>
    <cellStyle name="SAPBEXHLevel1 3 5" xfId="439" xr:uid="{00000000-0005-0000-0000-0000BF010000}"/>
    <cellStyle name="SAPBEXHLevel1 4" xfId="804" xr:uid="{00000000-0005-0000-0000-000031030000}"/>
    <cellStyle name="SAPBEXHLevel1 4 2" xfId="1596" xr:uid="{00000000-0005-0000-0000-00004D060000}"/>
    <cellStyle name="SAPBEXHLevel1 5" xfId="542" xr:uid="{00000000-0005-0000-0000-000027020000}"/>
    <cellStyle name="SAPBEXHLevel1 5 2" xfId="1597" xr:uid="{00000000-0005-0000-0000-00004E060000}"/>
    <cellStyle name="SAPBEXHLevel1 5 3" xfId="1598" xr:uid="{00000000-0005-0000-0000-00004F060000}"/>
    <cellStyle name="SAPBEXHLevel1 6" xfId="1599" xr:uid="{00000000-0005-0000-0000-000050060000}"/>
    <cellStyle name="SAPBEXHLevel1 6 2" xfId="1600" xr:uid="{00000000-0005-0000-0000-000051060000}"/>
    <cellStyle name="SAPBEXHLevel1 7" xfId="1601" xr:uid="{00000000-0005-0000-0000-000052060000}"/>
    <cellStyle name="SAPBEXHLevel1 7 2" xfId="1602" xr:uid="{00000000-0005-0000-0000-000053060000}"/>
    <cellStyle name="SAPBEXHLevel1 8" xfId="1603" xr:uid="{00000000-0005-0000-0000-000054060000}"/>
    <cellStyle name="SAPBEXHLevel1 9" xfId="1604" xr:uid="{00000000-0005-0000-0000-000055060000}"/>
    <cellStyle name="SAPBEXHLevel1 9 2" xfId="1605" xr:uid="{00000000-0005-0000-0000-000056060000}"/>
    <cellStyle name="SAPBEXHLevel1_2011-12 LIEE Table 1 Updated budget" xfId="234" xr:uid="{00000000-0005-0000-0000-0000EC000000}"/>
    <cellStyle name="SAPBEXHLevel1X" xfId="235" xr:uid="{00000000-0005-0000-0000-0000ED000000}"/>
    <cellStyle name="SAPBEXHLevel1X 10" xfId="1607" xr:uid="{00000000-0005-0000-0000-000058060000}"/>
    <cellStyle name="SAPBEXHLevel1X 10 2" xfId="1608" xr:uid="{00000000-0005-0000-0000-000059060000}"/>
    <cellStyle name="SAPBEXHLevel1X 11" xfId="1606" xr:uid="{00000000-0005-0000-0000-000057060000}"/>
    <cellStyle name="SAPBEXHLevel1X 12" xfId="1115" xr:uid="{00000000-0005-0000-0000-00006A040000}"/>
    <cellStyle name="SAPBEXHLevel1X 14" xfId="983" xr:uid="{00000000-0005-0000-0000-0000E6030000}"/>
    <cellStyle name="SAPBEXHLevel1X 15" xfId="440" xr:uid="{00000000-0005-0000-0000-0000C0010000}"/>
    <cellStyle name="SAPBEXHLevel1X 2" xfId="236" xr:uid="{00000000-0005-0000-0000-0000EE000000}"/>
    <cellStyle name="SAPBEXHLevel1X 2 2" xfId="237" xr:uid="{00000000-0005-0000-0000-0000EF000000}"/>
    <cellStyle name="SAPBEXHLevel1X 2 2 2" xfId="629" xr:uid="{00000000-0005-0000-0000-000081020000}"/>
    <cellStyle name="SAPBEXHLevel1X 2 2 3" xfId="548" xr:uid="{00000000-0005-0000-0000-00002D020000}"/>
    <cellStyle name="SAPBEXHLevel1X 2 2 5" xfId="985" xr:uid="{00000000-0005-0000-0000-0000E8030000}"/>
    <cellStyle name="SAPBEXHLevel1X 2 2 6" xfId="442" xr:uid="{00000000-0005-0000-0000-0000C2010000}"/>
    <cellStyle name="SAPBEXHLevel1X 2 3" xfId="628" xr:uid="{00000000-0005-0000-0000-000080020000}"/>
    <cellStyle name="SAPBEXHLevel1X 2 4" xfId="547" xr:uid="{00000000-0005-0000-0000-00002C020000}"/>
    <cellStyle name="SAPBEXHLevel1X 2 6" xfId="984" xr:uid="{00000000-0005-0000-0000-0000E7030000}"/>
    <cellStyle name="SAPBEXHLevel1X 2 7" xfId="441" xr:uid="{00000000-0005-0000-0000-0000C1010000}"/>
    <cellStyle name="SAPBEXHLevel1X 3" xfId="238" xr:uid="{00000000-0005-0000-0000-0000F0000000}"/>
    <cellStyle name="SAPBEXHLevel1X 3 2" xfId="630" xr:uid="{00000000-0005-0000-0000-000082020000}"/>
    <cellStyle name="SAPBEXHLevel1X 3 2 2" xfId="1144" xr:uid="{00000000-0005-0000-0000-000087040000}"/>
    <cellStyle name="SAPBEXHLevel1X 3 2 4" xfId="987" xr:uid="{00000000-0005-0000-0000-0000EA030000}"/>
    <cellStyle name="SAPBEXHLevel1X 3 3" xfId="549" xr:uid="{00000000-0005-0000-0000-00002E020000}"/>
    <cellStyle name="SAPBEXHLevel1X 3 5" xfId="986" xr:uid="{00000000-0005-0000-0000-0000E9030000}"/>
    <cellStyle name="SAPBEXHLevel1X 3 6" xfId="443" xr:uid="{00000000-0005-0000-0000-0000C3010000}"/>
    <cellStyle name="SAPBEXHLevel1X 4" xfId="239" xr:uid="{00000000-0005-0000-0000-0000F1000000}"/>
    <cellStyle name="SAPBEXHLevel1X 4 2" xfId="807" xr:uid="{00000000-0005-0000-0000-000034030000}"/>
    <cellStyle name="SAPBEXHLevel1X 4 3" xfId="988" xr:uid="{00000000-0005-0000-0000-0000EB030000}"/>
    <cellStyle name="SAPBEXHLevel1X 4 4" xfId="444" xr:uid="{00000000-0005-0000-0000-0000C4010000}"/>
    <cellStyle name="SAPBEXHLevel1X 5" xfId="240" xr:uid="{00000000-0005-0000-0000-0000F2000000}"/>
    <cellStyle name="SAPBEXHLevel1X 5 2" xfId="808" xr:uid="{00000000-0005-0000-0000-000035030000}"/>
    <cellStyle name="SAPBEXHLevel1X 5 3" xfId="1609" xr:uid="{00000000-0005-0000-0000-00005A060000}"/>
    <cellStyle name="SAPBEXHLevel1X 5 5" xfId="445" xr:uid="{00000000-0005-0000-0000-0000C5010000}"/>
    <cellStyle name="SAPBEXHLevel1X 6" xfId="241" xr:uid="{00000000-0005-0000-0000-0000F3000000}"/>
    <cellStyle name="SAPBEXHLevel1X 6 2" xfId="809" xr:uid="{00000000-0005-0000-0000-000036030000}"/>
    <cellStyle name="SAPBEXHLevel1X 6 3" xfId="446" xr:uid="{00000000-0005-0000-0000-0000C6010000}"/>
    <cellStyle name="SAPBEXHLevel1X 7" xfId="546" xr:uid="{00000000-0005-0000-0000-00002B020000}"/>
    <cellStyle name="SAPBEXHLevel1X 7 2" xfId="1610" xr:uid="{00000000-0005-0000-0000-00005B060000}"/>
    <cellStyle name="SAPBEXHLevel1X 8" xfId="1611" xr:uid="{00000000-0005-0000-0000-00005C060000}"/>
    <cellStyle name="SAPBEXHLevel1X 9" xfId="1612" xr:uid="{00000000-0005-0000-0000-00005D060000}"/>
    <cellStyle name="SAPBEXHLevel1X 9 2" xfId="1613" xr:uid="{00000000-0005-0000-0000-00005E060000}"/>
    <cellStyle name="SAPBEXHLevel2" xfId="242" xr:uid="{00000000-0005-0000-0000-0000F4000000}"/>
    <cellStyle name="SAPBEXHLevel2 10" xfId="1615" xr:uid="{00000000-0005-0000-0000-000060060000}"/>
    <cellStyle name="SAPBEXHLevel2 10 2" xfId="1616" xr:uid="{00000000-0005-0000-0000-000061060000}"/>
    <cellStyle name="SAPBEXHLevel2 11" xfId="1614" xr:uid="{00000000-0005-0000-0000-00005F060000}"/>
    <cellStyle name="SAPBEXHLevel2 12" xfId="1116" xr:uid="{00000000-0005-0000-0000-00006B040000}"/>
    <cellStyle name="SAPBEXHLevel2 14" xfId="989" xr:uid="{00000000-0005-0000-0000-0000EC030000}"/>
    <cellStyle name="SAPBEXHLevel2 2" xfId="243" xr:uid="{00000000-0005-0000-0000-0000F5000000}"/>
    <cellStyle name="SAPBEXHLevel2 2 2" xfId="552" xr:uid="{00000000-0005-0000-0000-000031020000}"/>
    <cellStyle name="SAPBEXHLevel2 2 2 2" xfId="632" xr:uid="{00000000-0005-0000-0000-000084020000}"/>
    <cellStyle name="SAPBEXHLevel2 2 2 3" xfId="1118" xr:uid="{00000000-0005-0000-0000-00006D040000}"/>
    <cellStyle name="SAPBEXHLevel2 2 2 5" xfId="991" xr:uid="{00000000-0005-0000-0000-0000EE030000}"/>
    <cellStyle name="SAPBEXHLevel2 2 3" xfId="631" xr:uid="{00000000-0005-0000-0000-000083020000}"/>
    <cellStyle name="SAPBEXHLevel2 2 4" xfId="811" xr:uid="{00000000-0005-0000-0000-000038030000}"/>
    <cellStyle name="SAPBEXHLevel2 2 4 2" xfId="1117" xr:uid="{00000000-0005-0000-0000-00006C040000}"/>
    <cellStyle name="SAPBEXHLevel2 2 5" xfId="551" xr:uid="{00000000-0005-0000-0000-000030020000}"/>
    <cellStyle name="SAPBEXHLevel2 2 6" xfId="990" xr:uid="{00000000-0005-0000-0000-0000ED030000}"/>
    <cellStyle name="SAPBEXHLevel2 3" xfId="244" xr:uid="{00000000-0005-0000-0000-0000F6000000}"/>
    <cellStyle name="SAPBEXHLevel2 3 2" xfId="633" xr:uid="{00000000-0005-0000-0000-000085020000}"/>
    <cellStyle name="SAPBEXHLevel2 3 3" xfId="812" xr:uid="{00000000-0005-0000-0000-000039030000}"/>
    <cellStyle name="SAPBEXHLevel2 3 4" xfId="553" xr:uid="{00000000-0005-0000-0000-000032020000}"/>
    <cellStyle name="SAPBEXHLevel2 3 5" xfId="447" xr:uid="{00000000-0005-0000-0000-0000C7010000}"/>
    <cellStyle name="SAPBEXHLevel2 4" xfId="810" xr:uid="{00000000-0005-0000-0000-000037030000}"/>
    <cellStyle name="SAPBEXHLevel2 4 2" xfId="1617" xr:uid="{00000000-0005-0000-0000-000062060000}"/>
    <cellStyle name="SAPBEXHLevel2 5" xfId="550" xr:uid="{00000000-0005-0000-0000-00002F020000}"/>
    <cellStyle name="SAPBEXHLevel2 5 2" xfId="1618" xr:uid="{00000000-0005-0000-0000-000063060000}"/>
    <cellStyle name="SAPBEXHLevel2 5 3" xfId="1619" xr:uid="{00000000-0005-0000-0000-000064060000}"/>
    <cellStyle name="SAPBEXHLevel2 6" xfId="1620" xr:uid="{00000000-0005-0000-0000-000065060000}"/>
    <cellStyle name="SAPBEXHLevel2 6 2" xfId="1621" xr:uid="{00000000-0005-0000-0000-000066060000}"/>
    <cellStyle name="SAPBEXHLevel2 7" xfId="1622" xr:uid="{00000000-0005-0000-0000-000067060000}"/>
    <cellStyle name="SAPBEXHLevel2 7 2" xfId="1623" xr:uid="{00000000-0005-0000-0000-000068060000}"/>
    <cellStyle name="SAPBEXHLevel2 8" xfId="1624" xr:uid="{00000000-0005-0000-0000-000069060000}"/>
    <cellStyle name="SAPBEXHLevel2 9" xfId="1625" xr:uid="{00000000-0005-0000-0000-00006A060000}"/>
    <cellStyle name="SAPBEXHLevel2 9 2" xfId="1626" xr:uid="{00000000-0005-0000-0000-00006B060000}"/>
    <cellStyle name="SAPBEXHLevel2_2011-12 LIEE Table 1 Updated budget" xfId="245" xr:uid="{00000000-0005-0000-0000-0000F7000000}"/>
    <cellStyle name="SAPBEXHLevel2X" xfId="246" xr:uid="{00000000-0005-0000-0000-0000F8000000}"/>
    <cellStyle name="SAPBEXHLevel2X 10" xfId="1628" xr:uid="{00000000-0005-0000-0000-00006D060000}"/>
    <cellStyle name="SAPBEXHLevel2X 10 2" xfId="1629" xr:uid="{00000000-0005-0000-0000-00006E060000}"/>
    <cellStyle name="SAPBEXHLevel2X 11" xfId="1627" xr:uid="{00000000-0005-0000-0000-00006C060000}"/>
    <cellStyle name="SAPBEXHLevel2X 12" xfId="1119" xr:uid="{00000000-0005-0000-0000-00006E040000}"/>
    <cellStyle name="SAPBEXHLevel2X 14" xfId="992" xr:uid="{00000000-0005-0000-0000-0000EF030000}"/>
    <cellStyle name="SAPBEXHLevel2X 15" xfId="448" xr:uid="{00000000-0005-0000-0000-0000C8010000}"/>
    <cellStyle name="SAPBEXHLevel2X 2" xfId="247" xr:uid="{00000000-0005-0000-0000-0000F9000000}"/>
    <cellStyle name="SAPBEXHLevel2X 2 2" xfId="248" xr:uid="{00000000-0005-0000-0000-0000FA000000}"/>
    <cellStyle name="SAPBEXHLevel2X 2 2 2" xfId="635" xr:uid="{00000000-0005-0000-0000-000087020000}"/>
    <cellStyle name="SAPBEXHLevel2X 2 2 3" xfId="556" xr:uid="{00000000-0005-0000-0000-000035020000}"/>
    <cellStyle name="SAPBEXHLevel2X 2 2 5" xfId="994" xr:uid="{00000000-0005-0000-0000-0000F1030000}"/>
    <cellStyle name="SAPBEXHLevel2X 2 2 6" xfId="450" xr:uid="{00000000-0005-0000-0000-0000CA010000}"/>
    <cellStyle name="SAPBEXHLevel2X 2 3" xfId="634" xr:uid="{00000000-0005-0000-0000-000086020000}"/>
    <cellStyle name="SAPBEXHLevel2X 2 4" xfId="555" xr:uid="{00000000-0005-0000-0000-000034020000}"/>
    <cellStyle name="SAPBEXHLevel2X 2 6" xfId="993" xr:uid="{00000000-0005-0000-0000-0000F0030000}"/>
    <cellStyle name="SAPBEXHLevel2X 2 7" xfId="449" xr:uid="{00000000-0005-0000-0000-0000C9010000}"/>
    <cellStyle name="SAPBEXHLevel2X 3" xfId="249" xr:uid="{00000000-0005-0000-0000-0000FB000000}"/>
    <cellStyle name="SAPBEXHLevel2X 3 2" xfId="636" xr:uid="{00000000-0005-0000-0000-000088020000}"/>
    <cellStyle name="SAPBEXHLevel2X 3 2 2" xfId="1145" xr:uid="{00000000-0005-0000-0000-000088040000}"/>
    <cellStyle name="SAPBEXHLevel2X 3 2 4" xfId="996" xr:uid="{00000000-0005-0000-0000-0000F3030000}"/>
    <cellStyle name="SAPBEXHLevel2X 3 3" xfId="557" xr:uid="{00000000-0005-0000-0000-000036020000}"/>
    <cellStyle name="SAPBEXHLevel2X 3 5" xfId="995" xr:uid="{00000000-0005-0000-0000-0000F2030000}"/>
    <cellStyle name="SAPBEXHLevel2X 3 6" xfId="451" xr:uid="{00000000-0005-0000-0000-0000CB010000}"/>
    <cellStyle name="SAPBEXHLevel2X 4" xfId="250" xr:uid="{00000000-0005-0000-0000-0000FC000000}"/>
    <cellStyle name="SAPBEXHLevel2X 4 2" xfId="813" xr:uid="{00000000-0005-0000-0000-00003A030000}"/>
    <cellStyle name="SAPBEXHLevel2X 4 3" xfId="997" xr:uid="{00000000-0005-0000-0000-0000F4030000}"/>
    <cellStyle name="SAPBEXHLevel2X 4 4" xfId="452" xr:uid="{00000000-0005-0000-0000-0000CC010000}"/>
    <cellStyle name="SAPBEXHLevel2X 5" xfId="251" xr:uid="{00000000-0005-0000-0000-0000FD000000}"/>
    <cellStyle name="SAPBEXHLevel2X 5 2" xfId="814" xr:uid="{00000000-0005-0000-0000-00003B030000}"/>
    <cellStyle name="SAPBEXHLevel2X 5 3" xfId="1630" xr:uid="{00000000-0005-0000-0000-00006F060000}"/>
    <cellStyle name="SAPBEXHLevel2X 5 5" xfId="453" xr:uid="{00000000-0005-0000-0000-0000CD010000}"/>
    <cellStyle name="SAPBEXHLevel2X 6" xfId="252" xr:uid="{00000000-0005-0000-0000-0000FE000000}"/>
    <cellStyle name="SAPBEXHLevel2X 6 2" xfId="815" xr:uid="{00000000-0005-0000-0000-00003C030000}"/>
    <cellStyle name="SAPBEXHLevel2X 6 3" xfId="454" xr:uid="{00000000-0005-0000-0000-0000CE010000}"/>
    <cellStyle name="SAPBEXHLevel2X 7" xfId="554" xr:uid="{00000000-0005-0000-0000-000033020000}"/>
    <cellStyle name="SAPBEXHLevel2X 7 2" xfId="1631" xr:uid="{00000000-0005-0000-0000-000070060000}"/>
    <cellStyle name="SAPBEXHLevel2X 8" xfId="1632" xr:uid="{00000000-0005-0000-0000-000071060000}"/>
    <cellStyle name="SAPBEXHLevel2X 9" xfId="1633" xr:uid="{00000000-0005-0000-0000-000072060000}"/>
    <cellStyle name="SAPBEXHLevel2X 9 2" xfId="1634" xr:uid="{00000000-0005-0000-0000-000073060000}"/>
    <cellStyle name="SAPBEXHLevel3" xfId="253" xr:uid="{00000000-0005-0000-0000-0000FF000000}"/>
    <cellStyle name="SAPBEXHLevel3 10" xfId="1636" xr:uid="{00000000-0005-0000-0000-000075060000}"/>
    <cellStyle name="SAPBEXHLevel3 10 2" xfId="1637" xr:uid="{00000000-0005-0000-0000-000076060000}"/>
    <cellStyle name="SAPBEXHLevel3 11" xfId="1635" xr:uid="{00000000-0005-0000-0000-000074060000}"/>
    <cellStyle name="SAPBEXHLevel3 12" xfId="1120" xr:uid="{00000000-0005-0000-0000-00006F040000}"/>
    <cellStyle name="SAPBEXHLevel3 14" xfId="998" xr:uid="{00000000-0005-0000-0000-0000F5030000}"/>
    <cellStyle name="SAPBEXHLevel3 2" xfId="254" xr:uid="{00000000-0005-0000-0000-000000010000}"/>
    <cellStyle name="SAPBEXHLevel3 2 2" xfId="560" xr:uid="{00000000-0005-0000-0000-000039020000}"/>
    <cellStyle name="SAPBEXHLevel3 2 2 2" xfId="638" xr:uid="{00000000-0005-0000-0000-00008A020000}"/>
    <cellStyle name="SAPBEXHLevel3 2 2 3" xfId="1122" xr:uid="{00000000-0005-0000-0000-000071040000}"/>
    <cellStyle name="SAPBEXHLevel3 2 2 5" xfId="1000" xr:uid="{00000000-0005-0000-0000-0000F7030000}"/>
    <cellStyle name="SAPBEXHLevel3 2 3" xfId="637" xr:uid="{00000000-0005-0000-0000-000089020000}"/>
    <cellStyle name="SAPBEXHLevel3 2 4" xfId="817" xr:uid="{00000000-0005-0000-0000-00003E030000}"/>
    <cellStyle name="SAPBEXHLevel3 2 4 2" xfId="1121" xr:uid="{00000000-0005-0000-0000-000070040000}"/>
    <cellStyle name="SAPBEXHLevel3 2 5" xfId="559" xr:uid="{00000000-0005-0000-0000-000038020000}"/>
    <cellStyle name="SAPBEXHLevel3 2 6" xfId="999" xr:uid="{00000000-0005-0000-0000-0000F6030000}"/>
    <cellStyle name="SAPBEXHLevel3 3" xfId="255" xr:uid="{00000000-0005-0000-0000-000001010000}"/>
    <cellStyle name="SAPBEXHLevel3 3 2" xfId="639" xr:uid="{00000000-0005-0000-0000-00008B020000}"/>
    <cellStyle name="SAPBEXHLevel3 3 3" xfId="818" xr:uid="{00000000-0005-0000-0000-00003F030000}"/>
    <cellStyle name="SAPBEXHLevel3 3 4" xfId="561" xr:uid="{00000000-0005-0000-0000-00003A020000}"/>
    <cellStyle name="SAPBEXHLevel3 3 5" xfId="455" xr:uid="{00000000-0005-0000-0000-0000CF010000}"/>
    <cellStyle name="SAPBEXHLevel3 4" xfId="816" xr:uid="{00000000-0005-0000-0000-00003D030000}"/>
    <cellStyle name="SAPBEXHLevel3 4 2" xfId="1638" xr:uid="{00000000-0005-0000-0000-000077060000}"/>
    <cellStyle name="SAPBEXHLevel3 5" xfId="558" xr:uid="{00000000-0005-0000-0000-000037020000}"/>
    <cellStyle name="SAPBEXHLevel3 5 2" xfId="1639" xr:uid="{00000000-0005-0000-0000-000078060000}"/>
    <cellStyle name="SAPBEXHLevel3 5 3" xfId="1640" xr:uid="{00000000-0005-0000-0000-000079060000}"/>
    <cellStyle name="SAPBEXHLevel3 6" xfId="1641" xr:uid="{00000000-0005-0000-0000-00007A060000}"/>
    <cellStyle name="SAPBEXHLevel3 6 2" xfId="1642" xr:uid="{00000000-0005-0000-0000-00007B060000}"/>
    <cellStyle name="SAPBEXHLevel3 7" xfId="1643" xr:uid="{00000000-0005-0000-0000-00007C060000}"/>
    <cellStyle name="SAPBEXHLevel3 7 2" xfId="1644" xr:uid="{00000000-0005-0000-0000-00007D060000}"/>
    <cellStyle name="SAPBEXHLevel3 8" xfId="1645" xr:uid="{00000000-0005-0000-0000-00007E060000}"/>
    <cellStyle name="SAPBEXHLevel3 9" xfId="1646" xr:uid="{00000000-0005-0000-0000-00007F060000}"/>
    <cellStyle name="SAPBEXHLevel3 9 2" xfId="1647" xr:uid="{00000000-0005-0000-0000-000080060000}"/>
    <cellStyle name="SAPBEXHLevel3_2011-12 LIEE Table 1 Updated budget" xfId="256" xr:uid="{00000000-0005-0000-0000-000002010000}"/>
    <cellStyle name="SAPBEXHLevel3X" xfId="257" xr:uid="{00000000-0005-0000-0000-000003010000}"/>
    <cellStyle name="SAPBEXHLevel3X 10" xfId="1649" xr:uid="{00000000-0005-0000-0000-000082060000}"/>
    <cellStyle name="SAPBEXHLevel3X 10 2" xfId="1650" xr:uid="{00000000-0005-0000-0000-000083060000}"/>
    <cellStyle name="SAPBEXHLevel3X 11" xfId="1648" xr:uid="{00000000-0005-0000-0000-000081060000}"/>
    <cellStyle name="SAPBEXHLevel3X 12" xfId="1123" xr:uid="{00000000-0005-0000-0000-000072040000}"/>
    <cellStyle name="SAPBEXHLevel3X 14" xfId="1001" xr:uid="{00000000-0005-0000-0000-0000F8030000}"/>
    <cellStyle name="SAPBEXHLevel3X 15" xfId="456" xr:uid="{00000000-0005-0000-0000-0000D0010000}"/>
    <cellStyle name="SAPBEXHLevel3X 2" xfId="258" xr:uid="{00000000-0005-0000-0000-000004010000}"/>
    <cellStyle name="SAPBEXHLevel3X 2 2" xfId="259" xr:uid="{00000000-0005-0000-0000-000005010000}"/>
    <cellStyle name="SAPBEXHLevel3X 2 2 2" xfId="641" xr:uid="{00000000-0005-0000-0000-00008D020000}"/>
    <cellStyle name="SAPBEXHLevel3X 2 2 3" xfId="564" xr:uid="{00000000-0005-0000-0000-00003D020000}"/>
    <cellStyle name="SAPBEXHLevel3X 2 2 5" xfId="1003" xr:uid="{00000000-0005-0000-0000-0000FA030000}"/>
    <cellStyle name="SAPBEXHLevel3X 2 2 6" xfId="458" xr:uid="{00000000-0005-0000-0000-0000D2010000}"/>
    <cellStyle name="SAPBEXHLevel3X 2 3" xfId="640" xr:uid="{00000000-0005-0000-0000-00008C020000}"/>
    <cellStyle name="SAPBEXHLevel3X 2 4" xfId="563" xr:uid="{00000000-0005-0000-0000-00003C020000}"/>
    <cellStyle name="SAPBEXHLevel3X 2 6" xfId="1002" xr:uid="{00000000-0005-0000-0000-0000F9030000}"/>
    <cellStyle name="SAPBEXHLevel3X 2 7" xfId="457" xr:uid="{00000000-0005-0000-0000-0000D1010000}"/>
    <cellStyle name="SAPBEXHLevel3X 3" xfId="260" xr:uid="{00000000-0005-0000-0000-000006010000}"/>
    <cellStyle name="SAPBEXHLevel3X 3 2" xfId="642" xr:uid="{00000000-0005-0000-0000-00008E020000}"/>
    <cellStyle name="SAPBEXHLevel3X 3 2 2" xfId="1146" xr:uid="{00000000-0005-0000-0000-000089040000}"/>
    <cellStyle name="SAPBEXHLevel3X 3 2 4" xfId="1005" xr:uid="{00000000-0005-0000-0000-0000FC030000}"/>
    <cellStyle name="SAPBEXHLevel3X 3 3" xfId="565" xr:uid="{00000000-0005-0000-0000-00003E020000}"/>
    <cellStyle name="SAPBEXHLevel3X 3 5" xfId="1004" xr:uid="{00000000-0005-0000-0000-0000FB030000}"/>
    <cellStyle name="SAPBEXHLevel3X 3 6" xfId="459" xr:uid="{00000000-0005-0000-0000-0000D3010000}"/>
    <cellStyle name="SAPBEXHLevel3X 4" xfId="261" xr:uid="{00000000-0005-0000-0000-000007010000}"/>
    <cellStyle name="SAPBEXHLevel3X 4 2" xfId="819" xr:uid="{00000000-0005-0000-0000-000040030000}"/>
    <cellStyle name="SAPBEXHLevel3X 4 3" xfId="1006" xr:uid="{00000000-0005-0000-0000-0000FD030000}"/>
    <cellStyle name="SAPBEXHLevel3X 4 4" xfId="460" xr:uid="{00000000-0005-0000-0000-0000D4010000}"/>
    <cellStyle name="SAPBEXHLevel3X 5" xfId="262" xr:uid="{00000000-0005-0000-0000-000008010000}"/>
    <cellStyle name="SAPBEXHLevel3X 5 2" xfId="820" xr:uid="{00000000-0005-0000-0000-000041030000}"/>
    <cellStyle name="SAPBEXHLevel3X 5 3" xfId="1651" xr:uid="{00000000-0005-0000-0000-000084060000}"/>
    <cellStyle name="SAPBEXHLevel3X 5 5" xfId="461" xr:uid="{00000000-0005-0000-0000-0000D5010000}"/>
    <cellStyle name="SAPBEXHLevel3X 6" xfId="263" xr:uid="{00000000-0005-0000-0000-000009010000}"/>
    <cellStyle name="SAPBEXHLevel3X 6 2" xfId="821" xr:uid="{00000000-0005-0000-0000-000042030000}"/>
    <cellStyle name="SAPBEXHLevel3X 6 3" xfId="462" xr:uid="{00000000-0005-0000-0000-0000D6010000}"/>
    <cellStyle name="SAPBEXHLevel3X 7" xfId="562" xr:uid="{00000000-0005-0000-0000-00003B020000}"/>
    <cellStyle name="SAPBEXHLevel3X 7 2" xfId="1652" xr:uid="{00000000-0005-0000-0000-000085060000}"/>
    <cellStyle name="SAPBEXHLevel3X 8" xfId="1653" xr:uid="{00000000-0005-0000-0000-000086060000}"/>
    <cellStyle name="SAPBEXHLevel3X 9" xfId="1654" xr:uid="{00000000-0005-0000-0000-000087060000}"/>
    <cellStyle name="SAPBEXHLevel3X 9 2" xfId="1655" xr:uid="{00000000-0005-0000-0000-000088060000}"/>
    <cellStyle name="SAPBEXinputData" xfId="349" xr:uid="{00000000-0005-0000-0000-000065010000}"/>
    <cellStyle name="SAPBEXresData" xfId="264" xr:uid="{00000000-0005-0000-0000-00000A010000}"/>
    <cellStyle name="SAPBEXresData 2" xfId="265" xr:uid="{00000000-0005-0000-0000-00000B010000}"/>
    <cellStyle name="SAPBEXresData 3" xfId="822" xr:uid="{00000000-0005-0000-0000-000043030000}"/>
    <cellStyle name="SAPBEXresData 3 3" xfId="1124" xr:uid="{00000000-0005-0000-0000-000073040000}"/>
    <cellStyle name="SAPBEXresData 4" xfId="566" xr:uid="{00000000-0005-0000-0000-00003F020000}"/>
    <cellStyle name="SAPBEXresDataEmph" xfId="266" xr:uid="{00000000-0005-0000-0000-00000C010000}"/>
    <cellStyle name="SAPBEXresDataEmph 2" xfId="823" xr:uid="{00000000-0005-0000-0000-000044030000}"/>
    <cellStyle name="SAPBEXresDataEmph 2 3" xfId="1125" xr:uid="{00000000-0005-0000-0000-000074040000}"/>
    <cellStyle name="SAPBEXresDataEmph 3" xfId="567" xr:uid="{00000000-0005-0000-0000-000040020000}"/>
    <cellStyle name="SAPBEXresExc1" xfId="267" xr:uid="{00000000-0005-0000-0000-00000D010000}"/>
    <cellStyle name="SAPBEXresExc1Emph" xfId="268" xr:uid="{00000000-0005-0000-0000-00000E010000}"/>
    <cellStyle name="SAPBEXresExc2" xfId="269" xr:uid="{00000000-0005-0000-0000-00000F010000}"/>
    <cellStyle name="SAPBEXresExc2Emph" xfId="270" xr:uid="{00000000-0005-0000-0000-000010010000}"/>
    <cellStyle name="SAPBEXresItem" xfId="271" xr:uid="{00000000-0005-0000-0000-000011010000}"/>
    <cellStyle name="SAPBEXresItem 2" xfId="824" xr:uid="{00000000-0005-0000-0000-000045030000}"/>
    <cellStyle name="SAPBEXresItem 2 3" xfId="1126" xr:uid="{00000000-0005-0000-0000-000075040000}"/>
    <cellStyle name="SAPBEXresItem 3" xfId="568" xr:uid="{00000000-0005-0000-0000-000041020000}"/>
    <cellStyle name="SAPBEXresItemX" xfId="272" xr:uid="{00000000-0005-0000-0000-000012010000}"/>
    <cellStyle name="SAPBEXresItemX 2" xfId="273" xr:uid="{00000000-0005-0000-0000-000013010000}"/>
    <cellStyle name="SAPBEXresItemX 2 2" xfId="1128" xr:uid="{00000000-0005-0000-0000-000077040000}"/>
    <cellStyle name="SAPBEXresItemX 2 4" xfId="1008" xr:uid="{00000000-0005-0000-0000-0000FF030000}"/>
    <cellStyle name="SAPBEXresItemX 3" xfId="1127" xr:uid="{00000000-0005-0000-0000-000076040000}"/>
    <cellStyle name="SAPBEXresItemX 5" xfId="1007" xr:uid="{00000000-0005-0000-0000-0000FE030000}"/>
    <cellStyle name="SAPBEXRow_Headings_SA" xfId="274" xr:uid="{00000000-0005-0000-0000-000014010000}"/>
    <cellStyle name="SAPBEXRowResults_SA" xfId="275" xr:uid="{00000000-0005-0000-0000-000015010000}"/>
    <cellStyle name="SAPBEXstdData" xfId="276" xr:uid="{00000000-0005-0000-0000-000016010000}"/>
    <cellStyle name="SAPBEXstdData 2" xfId="277" xr:uid="{00000000-0005-0000-0000-000017010000}"/>
    <cellStyle name="SAPBEXstdData 2 2" xfId="278" xr:uid="{00000000-0005-0000-0000-000018010000}"/>
    <cellStyle name="SAPBEXstdData 3" xfId="279" xr:uid="{00000000-0005-0000-0000-000019010000}"/>
    <cellStyle name="SAPBEXstdData 4" xfId="825" xr:uid="{00000000-0005-0000-0000-000046030000}"/>
    <cellStyle name="SAPBEXstdData 4 3" xfId="1129" xr:uid="{00000000-0005-0000-0000-000078040000}"/>
    <cellStyle name="SAPBEXstdData 5" xfId="569" xr:uid="{00000000-0005-0000-0000-000042020000}"/>
    <cellStyle name="SAPBEXstdData_Sept 2011 Total BW Data" xfId="280" xr:uid="{00000000-0005-0000-0000-00001A010000}"/>
    <cellStyle name="SAPBEXstdDataEmph" xfId="281" xr:uid="{00000000-0005-0000-0000-00001B010000}"/>
    <cellStyle name="SAPBEXstdDataEmph 2" xfId="826" xr:uid="{00000000-0005-0000-0000-000047030000}"/>
    <cellStyle name="SAPBEXstdDataEmph 2 2" xfId="1130" xr:uid="{00000000-0005-0000-0000-000079040000}"/>
    <cellStyle name="SAPBEXstdDataEmph 3" xfId="570" xr:uid="{00000000-0005-0000-0000-000043020000}"/>
    <cellStyle name="SAPBEXstdExc1" xfId="282" xr:uid="{00000000-0005-0000-0000-00001C010000}"/>
    <cellStyle name="SAPBEXstdExc1Emph" xfId="283" xr:uid="{00000000-0005-0000-0000-00001D010000}"/>
    <cellStyle name="SAPBEXstdExc2" xfId="284" xr:uid="{00000000-0005-0000-0000-00001E010000}"/>
    <cellStyle name="SAPBEXstdExc2Emph" xfId="285" xr:uid="{00000000-0005-0000-0000-00001F010000}"/>
    <cellStyle name="SAPBEXstdItem" xfId="286" xr:uid="{00000000-0005-0000-0000-000020010000}"/>
    <cellStyle name="SAPBEXstdItem 2" xfId="287" xr:uid="{00000000-0005-0000-0000-000021010000}"/>
    <cellStyle name="SAPBEXstdItem 2 2" xfId="288" xr:uid="{00000000-0005-0000-0000-000022010000}"/>
    <cellStyle name="SAPBEXstdItem 2 3" xfId="828" xr:uid="{00000000-0005-0000-0000-000049030000}"/>
    <cellStyle name="SAPBEXstdItem 2 4" xfId="1010" xr:uid="{00000000-0005-0000-0000-000001040000}"/>
    <cellStyle name="SAPBEXstdItem 2 5" xfId="464" xr:uid="{00000000-0005-0000-0000-0000D8010000}"/>
    <cellStyle name="SAPBEXstdItem 3" xfId="289" xr:uid="{00000000-0005-0000-0000-000023010000}"/>
    <cellStyle name="SAPBEXstdItem 3 2" xfId="829" xr:uid="{00000000-0005-0000-0000-00004A030000}"/>
    <cellStyle name="SAPBEXstdItem 3 2 2" xfId="1012" xr:uid="{00000000-0005-0000-0000-000003040000}"/>
    <cellStyle name="SAPBEXstdItem 3 3" xfId="1011" xr:uid="{00000000-0005-0000-0000-000002040000}"/>
    <cellStyle name="SAPBEXstdItem 3 4" xfId="465" xr:uid="{00000000-0005-0000-0000-0000D9010000}"/>
    <cellStyle name="SAPBEXstdItem 4" xfId="290" xr:uid="{00000000-0005-0000-0000-000024010000}"/>
    <cellStyle name="SAPBEXstdItem 4 2" xfId="830" xr:uid="{00000000-0005-0000-0000-00004B030000}"/>
    <cellStyle name="SAPBEXstdItem 4 3" xfId="1013" xr:uid="{00000000-0005-0000-0000-000004040000}"/>
    <cellStyle name="SAPBEXstdItem 4 4" xfId="466" xr:uid="{00000000-0005-0000-0000-0000DA010000}"/>
    <cellStyle name="SAPBEXstdItem 5" xfId="291" xr:uid="{00000000-0005-0000-0000-000025010000}"/>
    <cellStyle name="SAPBEXstdItem 5 2" xfId="831" xr:uid="{00000000-0005-0000-0000-00004C030000}"/>
    <cellStyle name="SAPBEXstdItem 5 3" xfId="1131" xr:uid="{00000000-0005-0000-0000-00007A040000}"/>
    <cellStyle name="SAPBEXstdItem 5 4" xfId="467" xr:uid="{00000000-0005-0000-0000-0000DB010000}"/>
    <cellStyle name="SAPBEXstdItem 6" xfId="827" xr:uid="{00000000-0005-0000-0000-000048030000}"/>
    <cellStyle name="SAPBEXstdItem 7" xfId="571" xr:uid="{00000000-0005-0000-0000-000044020000}"/>
    <cellStyle name="SAPBEXstdItem 8" xfId="1009" xr:uid="{00000000-0005-0000-0000-000000040000}"/>
    <cellStyle name="SAPBEXstdItem 9" xfId="463" xr:uid="{00000000-0005-0000-0000-0000D7010000}"/>
    <cellStyle name="SAPBEXstdItem_Sept 2011 Total BW Data" xfId="292" xr:uid="{00000000-0005-0000-0000-000026010000}"/>
    <cellStyle name="SAPBEXstdItemX" xfId="293" xr:uid="{00000000-0005-0000-0000-000027010000}"/>
    <cellStyle name="SAPBEXstdItemX 2" xfId="294" xr:uid="{00000000-0005-0000-0000-000028010000}"/>
    <cellStyle name="SAPBEXstdItemX 2 2" xfId="833" xr:uid="{00000000-0005-0000-0000-00004E030000}"/>
    <cellStyle name="SAPBEXstdItemX 2 3" xfId="573" xr:uid="{00000000-0005-0000-0000-000046020000}"/>
    <cellStyle name="SAPBEXstdItemX 3" xfId="832" xr:uid="{00000000-0005-0000-0000-00004D030000}"/>
    <cellStyle name="SAPBEXstdItemX 3 2" xfId="1132" xr:uid="{00000000-0005-0000-0000-00007B040000}"/>
    <cellStyle name="SAPBEXstdItemX 4" xfId="572" xr:uid="{00000000-0005-0000-0000-000045020000}"/>
    <cellStyle name="SAPBEXstdItemX 5" xfId="1014" xr:uid="{00000000-0005-0000-0000-000005040000}"/>
    <cellStyle name="SAPBEXsubData" xfId="295" xr:uid="{00000000-0005-0000-0000-000029010000}"/>
    <cellStyle name="SAPBEXsubData 2" xfId="834" xr:uid="{00000000-0005-0000-0000-00004F030000}"/>
    <cellStyle name="SAPBEXsubData 2 2" xfId="1133" xr:uid="{00000000-0005-0000-0000-00007C040000}"/>
    <cellStyle name="SAPBEXsubData 3" xfId="574" xr:uid="{00000000-0005-0000-0000-000047020000}"/>
    <cellStyle name="SAPBEXsubDataEmph" xfId="296" xr:uid="{00000000-0005-0000-0000-00002A010000}"/>
    <cellStyle name="SAPBEXsubDataEmph 2" xfId="835" xr:uid="{00000000-0005-0000-0000-000050030000}"/>
    <cellStyle name="SAPBEXsubDataEmph 2 2" xfId="1134" xr:uid="{00000000-0005-0000-0000-00007D040000}"/>
    <cellStyle name="SAPBEXsubDataEmph 3" xfId="575" xr:uid="{00000000-0005-0000-0000-000048020000}"/>
    <cellStyle name="SAPBEXsubExc1" xfId="297" xr:uid="{00000000-0005-0000-0000-00002B010000}"/>
    <cellStyle name="SAPBEXsubExc1Emph" xfId="298" xr:uid="{00000000-0005-0000-0000-00002C010000}"/>
    <cellStyle name="SAPBEXsubExc2" xfId="299" xr:uid="{00000000-0005-0000-0000-00002D010000}"/>
    <cellStyle name="SAPBEXsubExc2Emph" xfId="300" xr:uid="{00000000-0005-0000-0000-00002E010000}"/>
    <cellStyle name="SAPBEXsubItem" xfId="301" xr:uid="{00000000-0005-0000-0000-00002F010000}"/>
    <cellStyle name="SAPBEXsubItem 2" xfId="836" xr:uid="{00000000-0005-0000-0000-000051030000}"/>
    <cellStyle name="SAPBEXsubItem 2 2" xfId="1135" xr:uid="{00000000-0005-0000-0000-00007E040000}"/>
    <cellStyle name="SAPBEXsubItem 3" xfId="576" xr:uid="{00000000-0005-0000-0000-000049020000}"/>
    <cellStyle name="SAPBEXtitle" xfId="302" xr:uid="{00000000-0005-0000-0000-000030010000}"/>
    <cellStyle name="SAPBEXtitle 2" xfId="837" xr:uid="{00000000-0005-0000-0000-000052030000}"/>
    <cellStyle name="SAPBEXtitle 2 3" xfId="1136" xr:uid="{00000000-0005-0000-0000-00007F040000}"/>
    <cellStyle name="SAPBEXtitle 3" xfId="577" xr:uid="{00000000-0005-0000-0000-00004A020000}"/>
    <cellStyle name="SAPBEXundefined" xfId="303" xr:uid="{00000000-0005-0000-0000-000031010000}"/>
    <cellStyle name="SAPBEXundefined 2" xfId="304" xr:uid="{00000000-0005-0000-0000-000032010000}"/>
    <cellStyle name="SAPBEXundefined 2 2" xfId="1015" xr:uid="{00000000-0005-0000-0000-000006040000}"/>
    <cellStyle name="SAPBEXundefined 3" xfId="838" xr:uid="{00000000-0005-0000-0000-000053030000}"/>
    <cellStyle name="SAPBEXundefined 3 3" xfId="1137" xr:uid="{00000000-0005-0000-0000-000080040000}"/>
    <cellStyle name="SAPBEXundefined 4" xfId="578" xr:uid="{00000000-0005-0000-0000-00004B020000}"/>
    <cellStyle name="SAPBEXundefined_Sheet2" xfId="1030" xr:uid="{00000000-0005-0000-0000-000015040000}"/>
    <cellStyle name="SEM-BPS-input-on" xfId="305" xr:uid="{00000000-0005-0000-0000-000033010000}"/>
    <cellStyle name="SEM-BPS-input-on 2" xfId="1016" xr:uid="{00000000-0005-0000-0000-000007040000}"/>
    <cellStyle name="SEM-BPS-key" xfId="306" xr:uid="{00000000-0005-0000-0000-000034010000}"/>
    <cellStyle name="SEM-BPS-key 2" xfId="1017" xr:uid="{00000000-0005-0000-0000-000008040000}"/>
    <cellStyle name="Sheet Title" xfId="350" xr:uid="{00000000-0005-0000-0000-000066010000}"/>
    <cellStyle name="Style 1" xfId="307" xr:uid="{00000000-0005-0000-0000-000035010000}"/>
    <cellStyle name="Style 1 2" xfId="1018" xr:uid="{00000000-0005-0000-0000-000009040000}"/>
    <cellStyle name="Style 26" xfId="308" xr:uid="{00000000-0005-0000-0000-000036010000}"/>
    <cellStyle name="Style 26 2" xfId="309" xr:uid="{00000000-0005-0000-0000-000037010000}"/>
    <cellStyle name="Style 26 2 2" xfId="1021" xr:uid="{00000000-0005-0000-0000-00000C040000}"/>
    <cellStyle name="Style 26 2 3" xfId="1020" xr:uid="{00000000-0005-0000-0000-00000B040000}"/>
    <cellStyle name="Style 26 3" xfId="1138" xr:uid="{00000000-0005-0000-0000-000081040000}"/>
    <cellStyle name="Style 26 5" xfId="1019" xr:uid="{00000000-0005-0000-0000-00000A040000}"/>
    <cellStyle name="Title" xfId="310" xr:uid="{00000000-0005-0000-0000-000038010000}"/>
    <cellStyle name="Title 2" xfId="693" xr:uid="{00000000-0005-0000-0000-0000C1020000}"/>
    <cellStyle name="Title 2 10" xfId="1022" xr:uid="{00000000-0005-0000-0000-00000D040000}"/>
    <cellStyle name="Title 2 2" xfId="1657" xr:uid="{00000000-0005-0000-0000-00008A060000}"/>
    <cellStyle name="Title 2 3" xfId="1658" xr:uid="{00000000-0005-0000-0000-00008B060000}"/>
    <cellStyle name="Title 2 4" xfId="1659" xr:uid="{00000000-0005-0000-0000-00008C060000}"/>
    <cellStyle name="Title 2 5" xfId="1660" xr:uid="{00000000-0005-0000-0000-00008D060000}"/>
    <cellStyle name="Title 2 6" xfId="1661" xr:uid="{00000000-0005-0000-0000-00008E060000}"/>
    <cellStyle name="Title 2 7" xfId="1656" xr:uid="{00000000-0005-0000-0000-000089060000}"/>
    <cellStyle name="Title 2 8" xfId="1080" xr:uid="{00000000-0005-0000-0000-000047040000}"/>
    <cellStyle name="Total" xfId="311" xr:uid="{00000000-0005-0000-0000-000039010000}"/>
    <cellStyle name="Total 10" xfId="1663" xr:uid="{00000000-0005-0000-0000-000090060000}"/>
    <cellStyle name="Total 11" xfId="1664" xr:uid="{00000000-0005-0000-0000-000091060000}"/>
    <cellStyle name="Total 11 2" xfId="1665" xr:uid="{00000000-0005-0000-0000-000092060000}"/>
    <cellStyle name="Total 12" xfId="1666" xr:uid="{00000000-0005-0000-0000-000093060000}"/>
    <cellStyle name="Total 12 2" xfId="1667" xr:uid="{00000000-0005-0000-0000-000094060000}"/>
    <cellStyle name="Total 13" xfId="1668" xr:uid="{00000000-0005-0000-0000-000095060000}"/>
    <cellStyle name="Total 14" xfId="1669" xr:uid="{00000000-0005-0000-0000-000096060000}"/>
    <cellStyle name="Total 15" xfId="1662" xr:uid="{00000000-0005-0000-0000-00008F060000}"/>
    <cellStyle name="Total 2" xfId="312" xr:uid="{00000000-0005-0000-0000-00003A010000}"/>
    <cellStyle name="Total 2 2" xfId="313" xr:uid="{00000000-0005-0000-0000-00003B010000}"/>
    <cellStyle name="Total 2 2 2" xfId="644" xr:uid="{00000000-0005-0000-0000-000090020000}"/>
    <cellStyle name="Total 2 2 3" xfId="581" xr:uid="{00000000-0005-0000-0000-00004E020000}"/>
    <cellStyle name="Total 2 2 5" xfId="1024" xr:uid="{00000000-0005-0000-0000-00000F040000}"/>
    <cellStyle name="Total 2 2 6" xfId="469" xr:uid="{00000000-0005-0000-0000-0000DD010000}"/>
    <cellStyle name="Total 2 3" xfId="314" xr:uid="{00000000-0005-0000-0000-00003C010000}"/>
    <cellStyle name="Total 2 3 2" xfId="643" xr:uid="{00000000-0005-0000-0000-00008F020000}"/>
    <cellStyle name="Total 2 3 3" xfId="470" xr:uid="{00000000-0005-0000-0000-0000DE010000}"/>
    <cellStyle name="Total 2 4" xfId="580" xr:uid="{00000000-0005-0000-0000-00004D020000}"/>
    <cellStyle name="Total 2 6" xfId="1023" xr:uid="{00000000-0005-0000-0000-00000E040000}"/>
    <cellStyle name="Total 2 7" xfId="468" xr:uid="{00000000-0005-0000-0000-0000DC010000}"/>
    <cellStyle name="Total 3" xfId="315" xr:uid="{00000000-0005-0000-0000-00003D010000}"/>
    <cellStyle name="Total 3 2" xfId="316" xr:uid="{00000000-0005-0000-0000-00003E010000}"/>
    <cellStyle name="Total 3 2 2" xfId="645" xr:uid="{00000000-0005-0000-0000-000091020000}"/>
    <cellStyle name="Total 3 2 3" xfId="472" xr:uid="{00000000-0005-0000-0000-0000E0010000}"/>
    <cellStyle name="Total 3 3" xfId="582" xr:uid="{00000000-0005-0000-0000-00004F020000}"/>
    <cellStyle name="Total 3 5" xfId="1025" xr:uid="{00000000-0005-0000-0000-000010040000}"/>
    <cellStyle name="Total 3 6" xfId="471" xr:uid="{00000000-0005-0000-0000-0000DF010000}"/>
    <cellStyle name="Total 4" xfId="579" xr:uid="{00000000-0005-0000-0000-00004C020000}"/>
    <cellStyle name="Total 4 2" xfId="1139" xr:uid="{00000000-0005-0000-0000-000082040000}"/>
    <cellStyle name="Total 4 4" xfId="1026" xr:uid="{00000000-0005-0000-0000-000011040000}"/>
    <cellStyle name="Total 5" xfId="694" xr:uid="{00000000-0005-0000-0000-0000C2020000}"/>
    <cellStyle name="Total 5 2" xfId="1671" xr:uid="{00000000-0005-0000-0000-000098060000}"/>
    <cellStyle name="Total 5 3" xfId="1672" xr:uid="{00000000-0005-0000-0000-000099060000}"/>
    <cellStyle name="Total 5 4" xfId="1673" xr:uid="{00000000-0005-0000-0000-00009A060000}"/>
    <cellStyle name="Total 5 5" xfId="1674" xr:uid="{00000000-0005-0000-0000-00009B060000}"/>
    <cellStyle name="Total 5 6" xfId="1675" xr:uid="{00000000-0005-0000-0000-00009C060000}"/>
    <cellStyle name="Total 5 7" xfId="1670" xr:uid="{00000000-0005-0000-0000-000097060000}"/>
    <cellStyle name="Total 6" xfId="479" xr:uid="{00000000-0005-0000-0000-0000E7010000}"/>
    <cellStyle name="Total 6 2" xfId="1677" xr:uid="{00000000-0005-0000-0000-00009E060000}"/>
    <cellStyle name="Total 6 3" xfId="1678" xr:uid="{00000000-0005-0000-0000-00009F060000}"/>
    <cellStyle name="Total 6 6" xfId="1676" xr:uid="{00000000-0005-0000-0000-00009D060000}"/>
    <cellStyle name="Total 7" xfId="1679" xr:uid="{00000000-0005-0000-0000-0000A0060000}"/>
    <cellStyle name="Total 7 2" xfId="1680" xr:uid="{00000000-0005-0000-0000-0000A1060000}"/>
    <cellStyle name="Total 8" xfId="1681" xr:uid="{00000000-0005-0000-0000-0000A2060000}"/>
    <cellStyle name="Total 8 2" xfId="1682" xr:uid="{00000000-0005-0000-0000-0000A3060000}"/>
    <cellStyle name="Total 9" xfId="1683" xr:uid="{00000000-0005-0000-0000-0000A4060000}"/>
    <cellStyle name="Total 9 2" xfId="1684" xr:uid="{00000000-0005-0000-0000-0000A5060000}"/>
    <cellStyle name="Unprot" xfId="317" xr:uid="{00000000-0005-0000-0000-00003F010000}"/>
    <cellStyle name="Unprot 2" xfId="318" xr:uid="{00000000-0005-0000-0000-000040010000}"/>
    <cellStyle name="Unprot 3" xfId="319" xr:uid="{00000000-0005-0000-0000-000041010000}"/>
    <cellStyle name="Unprot$" xfId="320" xr:uid="{00000000-0005-0000-0000-000042010000}"/>
    <cellStyle name="Unprot$ 2" xfId="321" xr:uid="{00000000-0005-0000-0000-000043010000}"/>
    <cellStyle name="Unprot$ 2 2" xfId="322" xr:uid="{00000000-0005-0000-0000-000044010000}"/>
    <cellStyle name="Unprot$_2011-10 LIEE Table 6 (2)" xfId="323" xr:uid="{00000000-0005-0000-0000-000045010000}"/>
    <cellStyle name="Unprotect" xfId="324" xr:uid="{00000000-0005-0000-0000-000046010000}"/>
    <cellStyle name="Warning Text" xfId="325" xr:uid="{00000000-0005-0000-0000-000047010000}"/>
    <cellStyle name="Warning Text 2" xfId="695" xr:uid="{00000000-0005-0000-0000-0000C3020000}"/>
    <cellStyle name="Warning Text 2 2" xfId="1081" xr:uid="{00000000-0005-0000-0000-000048040000}"/>
    <cellStyle name="Warning Text 2 4" xfId="1027" xr:uid="{00000000-0005-0000-0000-00001204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1.xml"/><Relationship Id="rId84" Type="http://schemas.openxmlformats.org/officeDocument/2006/relationships/externalLink" Target="externalLinks/externalLink32.xml"/><Relationship Id="rId16" Type="http://schemas.openxmlformats.org/officeDocument/2006/relationships/worksheet" Target="worksheets/sheet16.xml"/><Relationship Id="rId107" Type="http://schemas.openxmlformats.org/officeDocument/2006/relationships/externalLink" Target="externalLinks/externalLink5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74" Type="http://schemas.openxmlformats.org/officeDocument/2006/relationships/externalLink" Target="externalLinks/externalLink22.xml"/><Relationship Id="rId79" Type="http://schemas.openxmlformats.org/officeDocument/2006/relationships/externalLink" Target="externalLinks/externalLink27.xml"/><Relationship Id="rId102" Type="http://schemas.openxmlformats.org/officeDocument/2006/relationships/externalLink" Target="externalLinks/externalLink50.xml"/><Relationship Id="rId123" Type="http://schemas.openxmlformats.org/officeDocument/2006/relationships/externalLink" Target="externalLinks/externalLink71.xml"/><Relationship Id="rId128" Type="http://schemas.openxmlformats.org/officeDocument/2006/relationships/externalLink" Target="externalLinks/externalLink76.xml"/><Relationship Id="rId5" Type="http://schemas.openxmlformats.org/officeDocument/2006/relationships/worksheet" Target="worksheets/sheet5.xml"/><Relationship Id="rId90" Type="http://schemas.openxmlformats.org/officeDocument/2006/relationships/externalLink" Target="externalLinks/externalLink38.xml"/><Relationship Id="rId95" Type="http://schemas.openxmlformats.org/officeDocument/2006/relationships/externalLink" Target="externalLinks/externalLink4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2.xml"/><Relationship Id="rId69" Type="http://schemas.openxmlformats.org/officeDocument/2006/relationships/externalLink" Target="externalLinks/externalLink17.xml"/><Relationship Id="rId113" Type="http://schemas.openxmlformats.org/officeDocument/2006/relationships/externalLink" Target="externalLinks/externalLink61.xml"/><Relationship Id="rId118" Type="http://schemas.openxmlformats.org/officeDocument/2006/relationships/externalLink" Target="externalLinks/externalLink66.xml"/><Relationship Id="rId134" Type="http://schemas.openxmlformats.org/officeDocument/2006/relationships/customXml" Target="../customXml/item2.xml"/><Relationship Id="rId80" Type="http://schemas.openxmlformats.org/officeDocument/2006/relationships/externalLink" Target="externalLinks/externalLink28.xml"/><Relationship Id="rId85" Type="http://schemas.openxmlformats.org/officeDocument/2006/relationships/externalLink" Target="externalLinks/externalLink3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7.xml"/><Relationship Id="rId103" Type="http://schemas.openxmlformats.org/officeDocument/2006/relationships/externalLink" Target="externalLinks/externalLink51.xml"/><Relationship Id="rId108" Type="http://schemas.openxmlformats.org/officeDocument/2006/relationships/externalLink" Target="externalLinks/externalLink56.xml"/><Relationship Id="rId124" Type="http://schemas.openxmlformats.org/officeDocument/2006/relationships/externalLink" Target="externalLinks/externalLink72.xml"/><Relationship Id="rId129" Type="http://schemas.openxmlformats.org/officeDocument/2006/relationships/theme" Target="theme/theme1.xml"/><Relationship Id="rId54" Type="http://schemas.openxmlformats.org/officeDocument/2006/relationships/externalLink" Target="externalLinks/externalLink2.xml"/><Relationship Id="rId70" Type="http://schemas.openxmlformats.org/officeDocument/2006/relationships/externalLink" Target="externalLinks/externalLink18.xml"/><Relationship Id="rId75" Type="http://schemas.openxmlformats.org/officeDocument/2006/relationships/externalLink" Target="externalLinks/externalLink23.xml"/><Relationship Id="rId91" Type="http://schemas.openxmlformats.org/officeDocument/2006/relationships/externalLink" Target="externalLinks/externalLink39.xml"/><Relationship Id="rId96"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2.xml"/><Relationship Id="rId119" Type="http://schemas.openxmlformats.org/officeDocument/2006/relationships/externalLink" Target="externalLinks/externalLink67.xml"/><Relationship Id="rId44" Type="http://schemas.openxmlformats.org/officeDocument/2006/relationships/worksheet" Target="worksheets/sheet44.xml"/><Relationship Id="rId60" Type="http://schemas.openxmlformats.org/officeDocument/2006/relationships/externalLink" Target="externalLinks/externalLink8.xml"/><Relationship Id="rId65" Type="http://schemas.openxmlformats.org/officeDocument/2006/relationships/externalLink" Target="externalLinks/externalLink13.xml"/><Relationship Id="rId81" Type="http://schemas.openxmlformats.org/officeDocument/2006/relationships/externalLink" Target="externalLinks/externalLink29.xml"/><Relationship Id="rId86" Type="http://schemas.openxmlformats.org/officeDocument/2006/relationships/externalLink" Target="externalLinks/externalLink34.xml"/><Relationship Id="rId130" Type="http://schemas.openxmlformats.org/officeDocument/2006/relationships/styles" Target="styles.xml"/><Relationship Id="rId135"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3.xml"/><Relationship Id="rId76" Type="http://schemas.openxmlformats.org/officeDocument/2006/relationships/externalLink" Target="externalLinks/externalLink24.xml"/><Relationship Id="rId97" Type="http://schemas.openxmlformats.org/officeDocument/2006/relationships/externalLink" Target="externalLinks/externalLink45.xml"/><Relationship Id="rId104" Type="http://schemas.openxmlformats.org/officeDocument/2006/relationships/externalLink" Target="externalLinks/externalLink52.xml"/><Relationship Id="rId120" Type="http://schemas.openxmlformats.org/officeDocument/2006/relationships/externalLink" Target="externalLinks/externalLink68.xml"/><Relationship Id="rId125" Type="http://schemas.openxmlformats.org/officeDocument/2006/relationships/externalLink" Target="externalLinks/externalLink73.xml"/><Relationship Id="rId7" Type="http://schemas.openxmlformats.org/officeDocument/2006/relationships/worksheet" Target="worksheets/sheet7.xml"/><Relationship Id="rId71" Type="http://schemas.openxmlformats.org/officeDocument/2006/relationships/externalLink" Target="externalLinks/externalLink19.xml"/><Relationship Id="rId92" Type="http://schemas.openxmlformats.org/officeDocument/2006/relationships/externalLink" Target="externalLinks/externalLink4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4.xml"/><Relationship Id="rId87" Type="http://schemas.openxmlformats.org/officeDocument/2006/relationships/externalLink" Target="externalLinks/externalLink35.xml"/><Relationship Id="rId110" Type="http://schemas.openxmlformats.org/officeDocument/2006/relationships/externalLink" Target="externalLinks/externalLink58.xml"/><Relationship Id="rId115" Type="http://schemas.openxmlformats.org/officeDocument/2006/relationships/externalLink" Target="externalLinks/externalLink63.xml"/><Relationship Id="rId131" Type="http://schemas.openxmlformats.org/officeDocument/2006/relationships/sharedStrings" Target="sharedStrings.xml"/><Relationship Id="rId61" Type="http://schemas.openxmlformats.org/officeDocument/2006/relationships/externalLink" Target="externalLinks/externalLink9.xml"/><Relationship Id="rId82" Type="http://schemas.openxmlformats.org/officeDocument/2006/relationships/externalLink" Target="externalLinks/externalLink3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4.xml"/><Relationship Id="rId77" Type="http://schemas.openxmlformats.org/officeDocument/2006/relationships/externalLink" Target="externalLinks/externalLink25.xml"/><Relationship Id="rId100" Type="http://schemas.openxmlformats.org/officeDocument/2006/relationships/externalLink" Target="externalLinks/externalLink48.xml"/><Relationship Id="rId105" Type="http://schemas.openxmlformats.org/officeDocument/2006/relationships/externalLink" Target="externalLinks/externalLink53.xml"/><Relationship Id="rId126" Type="http://schemas.openxmlformats.org/officeDocument/2006/relationships/externalLink" Target="externalLinks/externalLink7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0.xml"/><Relationship Id="rId93" Type="http://schemas.openxmlformats.org/officeDocument/2006/relationships/externalLink" Target="externalLinks/externalLink41.xml"/><Relationship Id="rId98" Type="http://schemas.openxmlformats.org/officeDocument/2006/relationships/externalLink" Target="externalLinks/externalLink46.xml"/><Relationship Id="rId121" Type="http://schemas.openxmlformats.org/officeDocument/2006/relationships/externalLink" Target="externalLinks/externalLink6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5.xml"/><Relationship Id="rId116" Type="http://schemas.openxmlformats.org/officeDocument/2006/relationships/externalLink" Target="externalLinks/externalLink6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0.xml"/><Relationship Id="rId83" Type="http://schemas.openxmlformats.org/officeDocument/2006/relationships/externalLink" Target="externalLinks/externalLink31.xml"/><Relationship Id="rId88" Type="http://schemas.openxmlformats.org/officeDocument/2006/relationships/externalLink" Target="externalLinks/externalLink36.xml"/><Relationship Id="rId111" Type="http://schemas.openxmlformats.org/officeDocument/2006/relationships/externalLink" Target="externalLinks/externalLink59.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5.xml"/><Relationship Id="rId106" Type="http://schemas.openxmlformats.org/officeDocument/2006/relationships/externalLink" Target="externalLinks/externalLink54.xml"/><Relationship Id="rId127" Type="http://schemas.openxmlformats.org/officeDocument/2006/relationships/externalLink" Target="externalLinks/externalLink7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21.xml"/><Relationship Id="rId78" Type="http://schemas.openxmlformats.org/officeDocument/2006/relationships/externalLink" Target="externalLinks/externalLink26.xml"/><Relationship Id="rId94" Type="http://schemas.openxmlformats.org/officeDocument/2006/relationships/externalLink" Target="externalLinks/externalLink42.xml"/><Relationship Id="rId99" Type="http://schemas.openxmlformats.org/officeDocument/2006/relationships/externalLink" Target="externalLinks/externalLink47.xml"/><Relationship Id="rId101" Type="http://schemas.openxmlformats.org/officeDocument/2006/relationships/externalLink" Target="externalLinks/externalLink49.xml"/><Relationship Id="rId122" Type="http://schemas.openxmlformats.org/officeDocument/2006/relationships/externalLink" Target="externalLinks/externalLink70.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16.xml"/><Relationship Id="rId89" Type="http://schemas.openxmlformats.org/officeDocument/2006/relationships/externalLink" Target="externalLinks/externalLink37.xml"/><Relationship Id="rId112" Type="http://schemas.openxmlformats.org/officeDocument/2006/relationships/externalLink" Target="externalLinks/externalLink60.xml"/><Relationship Id="rId133"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95</xdr:row>
      <xdr:rowOff>0</xdr:rowOff>
    </xdr:from>
    <xdr:to>
      <xdr:col>4</xdr:col>
      <xdr:colOff>428625</xdr:colOff>
      <xdr:row>95</xdr:row>
      <xdr:rowOff>0</xdr:rowOff>
    </xdr:to>
    <xdr:sp macro="" textlink="">
      <xdr:nvSpPr>
        <xdr:cNvPr id="2" name="Text Box 1">
          <a:extLst>
            <a:ext uri="{FF2B5EF4-FFF2-40B4-BE49-F238E27FC236}">
              <a16:creationId xmlns:a16="http://schemas.microsoft.com/office/drawing/2014/main" id="{CC6B3E7E-DF5D-444C-AC61-B1CF2D8D25DB}"/>
            </a:ext>
          </a:extLst>
        </xdr:cNvPr>
        <xdr:cNvSpPr txBox="1"/>
      </xdr:nvSpPr>
      <xdr:spPr bwMode="auto">
        <a:xfrm>
          <a:off x="0" y="12237720"/>
          <a:ext cx="3019425"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twoCellAnchor>
    <xdr:from>
      <xdr:col>0</xdr:col>
      <xdr:colOff>0</xdr:colOff>
      <xdr:row>95</xdr:row>
      <xdr:rowOff>0</xdr:rowOff>
    </xdr:from>
    <xdr:to>
      <xdr:col>4</xdr:col>
      <xdr:colOff>428625</xdr:colOff>
      <xdr:row>95</xdr:row>
      <xdr:rowOff>0</xdr:rowOff>
    </xdr:to>
    <xdr:sp macro="" textlink="">
      <xdr:nvSpPr>
        <xdr:cNvPr id="3" name="Text Box 2">
          <a:extLst>
            <a:ext uri="{FF2B5EF4-FFF2-40B4-BE49-F238E27FC236}">
              <a16:creationId xmlns:a16="http://schemas.microsoft.com/office/drawing/2014/main" id="{4AEABE5A-C8FB-42E8-A840-090D1DA7EEB4}"/>
            </a:ext>
          </a:extLst>
        </xdr:cNvPr>
        <xdr:cNvSpPr txBox="1"/>
      </xdr:nvSpPr>
      <xdr:spPr bwMode="auto">
        <a:xfrm>
          <a:off x="0" y="12237720"/>
          <a:ext cx="3019425"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twoCellAnchor>
    <xdr:from>
      <xdr:col>0</xdr:col>
      <xdr:colOff>0</xdr:colOff>
      <xdr:row>95</xdr:row>
      <xdr:rowOff>0</xdr:rowOff>
    </xdr:from>
    <xdr:to>
      <xdr:col>4</xdr:col>
      <xdr:colOff>428625</xdr:colOff>
      <xdr:row>95</xdr:row>
      <xdr:rowOff>0</xdr:rowOff>
    </xdr:to>
    <xdr:sp macro="" textlink="">
      <xdr:nvSpPr>
        <xdr:cNvPr id="4" name="Text Box 3">
          <a:extLst>
            <a:ext uri="{FF2B5EF4-FFF2-40B4-BE49-F238E27FC236}">
              <a16:creationId xmlns:a16="http://schemas.microsoft.com/office/drawing/2014/main" id="{3E99B5DE-C108-4F2A-85E2-2111467208D1}"/>
            </a:ext>
          </a:extLst>
        </xdr:cNvPr>
        <xdr:cNvSpPr txBox="1"/>
      </xdr:nvSpPr>
      <xdr:spPr bwMode="auto">
        <a:xfrm>
          <a:off x="0" y="12237720"/>
          <a:ext cx="3019425"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twoCellAnchor>
    <xdr:from>
      <xdr:col>0</xdr:col>
      <xdr:colOff>0</xdr:colOff>
      <xdr:row>95</xdr:row>
      <xdr:rowOff>0</xdr:rowOff>
    </xdr:from>
    <xdr:to>
      <xdr:col>4</xdr:col>
      <xdr:colOff>428625</xdr:colOff>
      <xdr:row>95</xdr:row>
      <xdr:rowOff>0</xdr:rowOff>
    </xdr:to>
    <xdr:sp macro="" textlink="">
      <xdr:nvSpPr>
        <xdr:cNvPr id="5" name="Text Box 4">
          <a:extLst>
            <a:ext uri="{FF2B5EF4-FFF2-40B4-BE49-F238E27FC236}">
              <a16:creationId xmlns:a16="http://schemas.microsoft.com/office/drawing/2014/main" id="{7B73E6A7-3D26-40BE-99A2-D3A454F8228A}"/>
            </a:ext>
          </a:extLst>
        </xdr:cNvPr>
        <xdr:cNvSpPr txBox="1"/>
      </xdr:nvSpPr>
      <xdr:spPr bwMode="auto">
        <a:xfrm>
          <a:off x="0" y="12237720"/>
          <a:ext cx="3019425"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666750</xdr:colOff>
      <xdr:row>21</xdr:row>
      <xdr:rowOff>114300</xdr:rowOff>
    </xdr:from>
    <xdr:ext cx="184150" cy="939800"/>
    <xdr:sp macro="" textlink="">
      <xdr:nvSpPr>
        <xdr:cNvPr id="2" name="Rectangle 1">
          <a:extLst>
            <a:ext uri="{FF2B5EF4-FFF2-40B4-BE49-F238E27FC236}">
              <a16:creationId xmlns:a16="http://schemas.microsoft.com/office/drawing/2014/main" id="{00000000-0008-0000-1600-000002000000}"/>
            </a:ext>
          </a:extLst>
        </xdr:cNvPr>
        <xdr:cNvSpPr/>
      </xdr:nvSpPr>
      <xdr:spPr>
        <a:xfrm>
          <a:off x="7486650" y="4127500"/>
          <a:ext cx="184150" cy="939800"/>
        </a:xfrm>
        <a:prstGeom prst="rect">
          <a:avLst/>
        </a:prstGeom>
        <a:noFill/>
        <a:ln>
          <a:noFill/>
        </a:ln>
      </xdr:spPr>
      <xdr:txBody>
        <a:bodyPr wrap="none" lIns="91440" tIns="45720" rIns="91440" bIns="45720">
          <a:spAutoFit/>
        </a:bodyPr>
        <a:lstStyle/>
        <a:p>
          <a:pPr algn="ct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5</xdr:col>
      <xdr:colOff>666750</xdr:colOff>
      <xdr:row>20</xdr:row>
      <xdr:rowOff>114300</xdr:rowOff>
    </xdr:from>
    <xdr:ext cx="184150" cy="939800"/>
    <xdr:sp macro="" textlink="">
      <xdr:nvSpPr>
        <xdr:cNvPr id="2" name="Rectangle 1">
          <a:extLst>
            <a:ext uri="{FF2B5EF4-FFF2-40B4-BE49-F238E27FC236}">
              <a16:creationId xmlns:a16="http://schemas.microsoft.com/office/drawing/2014/main" id="{DFBE1E78-856B-4F37-93EF-1E5596767EE7}"/>
            </a:ext>
          </a:extLst>
        </xdr:cNvPr>
        <xdr:cNvSpPr/>
      </xdr:nvSpPr>
      <xdr:spPr>
        <a:xfrm>
          <a:off x="7496175" y="3867150"/>
          <a:ext cx="184150" cy="939800"/>
        </a:xfrm>
        <a:prstGeom prst="rect">
          <a:avLst/>
        </a:prstGeom>
        <a:noFill/>
        <a:ln>
          <a:noFill/>
        </a:ln>
      </xdr:spPr>
      <xdr:txBody>
        <a:bodyPr wrap="none" lIns="91440" tIns="45720" rIns="91440" bIns="45720">
          <a:spAutoFit/>
        </a:bodyPr>
        <a:lstStyle/>
        <a:p>
          <a:pPr algn="ct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s.sdge.com/Documents%20and%20Settings/HDEJESUS/Local%20Settings/Temporary%20Internet%20Files/OLKBA/SDGE%20Bill%20Savings%20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s.sdge.com/Documents%20and%20Settings/pardor/My%20Documents/Data/PRR's/2008/04-01-2008/FINAL%20-%202008-ERRA-RATEDESIGN%20(3-25-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as-cp1b\data\04048\01RET\BENCALC\Rawlings,%20Roy-HCE-SCG-July2001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998%20workboo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Documents%20and%20Settings\Owner\Local%20Settings\Temporary%20Internet%20Files\Content.IE5\OTUBC9QR\SD_LRMC_124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ocuments%20and%20Settings\Michael\My%20Documents\4MCORP\RAMCO\PG&amp;E_Project\Pro%20Forma\West_Fresno\Plains%20End%20New_Oct_2004_examp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sps.sdge.com/Data/CPP/LargePower_2003/AG_Account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s-cp1b\data\04048\01RET\_Serp\serp%2000%20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yDocs\Finance\Athens_Model\Athens%20Model%2009-13-00%20Jan%202003%20CO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rp.se.sempra.com\CorpData\Documents%20and%20Settings\Owner\Local%20Settings\Temporary%20Internet%20Files\Content.IE5\OTUBC9QR\SD_LRMC_124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as-cp1b\data\SEU_Risk_Mgmt\Production\_Daily%20Portfolio%20Runs\Portfolio%20Runs\varworks-Fuel_Flee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s.sdge.com/WINDOWS/Desktop/SDGE/Just%20in%20case/SDGE%20Bill%20Savings%20V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tijsegecyx01\reportestjn\Consolidation%20Files\2003\0302\Cash%20Flow%2003-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s.sdge.com/TEMP/BillSavingsSep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sps.sdge.com/Documents%20and%20Settings/edw9/Desktop/Annual%20LIEE_CARE%20Reports%20and%20Tables_09-11%20(04-21-09)_Final%20TEMPLAT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capuc.sharepoint.com/Users/rramos/AppData/Local/Microsoft/Windows/INetCache/Content.Outlook/1274YXK2/CARE%20PPP%20Exemption%20(June%2017).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CSIBA_09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s-hypfm-p05\Templates\DOCUME~1\cyc\LOCALS~1\Temp\Savanah%20River%20TO3%2022Mar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capuc.sharepoint.com/Users/DYThomas/Desktop/JEs/2016/2016-08/TIMP/TIMP%20-%202016%20GRC%20-%20Post%202015%20Activity_07-16.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Documents%20and%20Settings\Michael\My%20Documents\4MCORP\Finance\Pro%20Forma\Athens%20Model%2009-13-00%20Jan%202003%20COD.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s-hypfm-p05\Templates\unzipped\Consolidated%20CI%20Plans1\Proforma%20Model%20-%20Preferred%20Scenario%20April%2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ws-hypfm-p05\Templates\BUDPERF\RateCase\Final%20Testimony%20&amp;%20Workpapers\Workpapers\Allocation%20Support\Support%20and%20Blank%20Sheets\2003%20AS%20Plan%20Original%200101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B060212B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as-cp1b\data\04048\02RET\DUNCAN\SCG%20back%20into%20orig%20be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as-cp1b\data\Documents%20and%20Settings\gblaney\Local%20Settings\Temporary%20Internet%20Files\OLK2\HFM%20SCG%20Cash%20Flow%205-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ACTG\DATA\CORPACCT\DPLUCIEN\ACCTREC\SCG%20Acct%20Rec%20Listi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My%20Documents\MSM_INC\Piggy\Project_renewable\CRS%20Rev%20Madison%20Proforma%207-14-99_Chris_Sau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s-hypfm-p05\Templates\windows\TEMP\Financials%20Base%20Cas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as-cp1b\data\Documents%20and%20Settings\tharms\My%20Documents\Client%20Work\Sempra%20disclosures\Disc2006_FAS15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sps.sdge.com/October%202002/windows/TEMP/Tables%204%20&amp;%205%20Updated%20for%20October.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o301\RAS\TEMP\BillSavingsSep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sps.sdge.com/DOCUME~1/vjw3/LOCALS~1/Temp/BillSavingsJuly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s.sdge.com/DATA/Interim-RD/Interim-Rates(filed3).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Ajaz%20Projections%203-2000.xls?D8516C5D" TargetMode="External"/><Relationship Id="rId1" Type="http://schemas.openxmlformats.org/officeDocument/2006/relationships/externalLinkPath" Target="file:///\\D8516C5D\Ajaz%20Projections%203-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MyDocs\Plan\Master%20Pro%20Formas\Midwest\MW_POD_Double\MWPOD_20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sps.sdge.com/Documents%20and%20Settings/tangdc/My%20Documents/2003-GRC%20(Application)/Errata/Marginal%20Customer%20Costs%20UPDAT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sps.sdge.com/DOCUME~1/pardor/LOCALS~1/Temp/notesFFF692/~535519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o301\ras\DOCUME~1\vjw3\LOCALS~1\Temp\BillSavingsJuly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sps.sdge.com/Documents%20and%20Settings/lpc2/Local%20Settings/Temporary%20Internet%20Files/OLK83/BillSavingsSep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WINDOWS\DESKTOP\Eco%20Unit%20to%20Integ%20Team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s-hypfm-p05\Templates\CES%20Plans\CESWay%20Plan%201998%20Rev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s-hypfm-p05\Templates\Allegro\DPR4-23-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Q:\04048\03RET\FAS132\fastoolTP%20summary%20Sempra%20Corp%20(v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as-cp1b\data\04048\03RET\SERP\Valuation\restated%20Serp%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s.sempra.com/TAX/DATA/TaxProvision/2001/4th%20Qtr/SE%20Provision%202001%204th%20Qtr%20-%20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sps.sdge.com/DOCUME~1/tangdc/LOCALS~1/Temp/C.Lotus.Notes.Data/NCO%20method%20rebuttal%20with%20new%20cust%20forecas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Chase%20Manhattan\Robin\SAES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s-hypfm-p05\Templates\Documents%20and%20Settings\rdickerson\My%20Documents\SES%20Plans\Facilities%20Plan%202002%20-%202006\CPI_20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sps.sdge.com/windows/TEMP/C.Lotus.Notes.Data/RCN-20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as-cp1b\data\ACTG\DATA\CORPACCT\Fin%20Acctg\Reg%20Asset%20(SCG%20JE%20298%20&amp;%20SDGE%20JE%2093)\SDGE%20Reg%20Asset\SDGE%20Hyperion%20Analysis\06-2003%20SDGE%20Balance%20Sheet%20Review.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sps.sdge.com/DOCUME~1/vjw3/LOCALS~1/Temp/BillSavingsJune01.xls"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QTR105ALLOC_SDGE.xls?D8516C5D" TargetMode="External"/><Relationship Id="rId1" Type="http://schemas.openxmlformats.org/officeDocument/2006/relationships/externalLinkPath" Target="file:///\\D8516C5D\QTR105ALLOC_SDG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sps.sdge.com/2001%20ACRA-RACRA/Summary%20to%20PU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Nas-cp1b\data\DATA\CORPACCT\Fin%20Acctg\EmpBenefits\ICP\2011\SCG%20Dec%202011%20Calculation.xlsx" TargetMode="External"/></Relationships>
</file>

<file path=xl/externalLinks/_rels/externalLink59.xml.rels><?xml version="1.0" encoding="UTF-8" standalone="yes"?>
<Relationships xmlns="http://schemas.openxmlformats.org/package/2006/relationships"><Relationship Id="rId2" Type="http://schemas.microsoft.com/office/2019/04/relationships/externalLinkLongPath" Target="NEW_PPP%20SUR%202nd%20Qtr%2007.xls?D8516C5D" TargetMode="External"/><Relationship Id="rId1" Type="http://schemas.openxmlformats.org/officeDocument/2006/relationships/externalLinkPath" Target="file:///\\D8516C5D\NEW_PPP%20SUR%202nd%20Qtr%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B030212BU.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windows\TEMP\Athens%20Model%2009-13-00%20Jan%202003%20CO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s-hypfm-p05\Templates\agarza\P%20&amp;%20A\Freeze%20Allegro%20Gas%204-01-0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TEMP\Harq_10-1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My%20Documents\MSM_INC\Piggy\Pro_Formas\Consolidation_1\Consolidator.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ws-hypfm-p05\Templates\TEMP\ALL\VA%20Hospitals\Miami\Miami%20LTG%20Fin%2013Dec9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ACTG\DATA\CORPACCT\EDALEY\ELECT%20MARGIN\ELECMARGIN1998.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MyDocs\Peakers\Colorado\Finance\Pro_Forma\PSCO_3_28.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TEMP\BillSavingsSep0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sps.sdge.com/windows/TEMP/C.Lotus.Notes.Data/Post-Settlement%20-%20Rate%20Design%20(Tem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sps.sempra.com/TAX/DATA/TaxProvision/2002/4th%20QTR/Provision%202002%204th%20Qtr_SETOP%20II_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CTG\DATA\CORPACCT\EDALEY\ELECT%20MARGIN\ELECMARGIN1998.XLS" TargetMode="External"/></Relationships>
</file>

<file path=xl/externalLinks/_rels/externalLink70.xml.rels><?xml version="1.0" encoding="UTF-8" standalone="yes"?>
<Relationships xmlns="http://schemas.openxmlformats.org/package/2006/relationships"><Relationship Id="rId3" Type="http://schemas.openxmlformats.org/officeDocument/2006/relationships/externalLinkPath" Target="../../../2025/2024%20Low%20Income%20Annual%20Report%20(due%2005.2025)/2024%20Annual%20Report%20Template/2024%20LI%20Annual%20Report%20Template/Worksheet%20in%205500%20PAGOS%20ANTICIPADOS%20%20Leadsheet" TargetMode="External"/><Relationship Id="rId2" Type="http://schemas.microsoft.com/office/2019/04/relationships/externalLinkLongPath" Target="/teams/sdgecustomerprograms/Policy%20and%20Support/Low%20Income%20ESA%20CARE%20FERA%20Policy%20and%20Support/2025/2024%20Low%20Income%20Annual%20Report%20(due%2005.2025)/2024%20Annual%20Report%20Template/2024%20LI%20Annual%20Report%20Template/Worksheet%20in%205500%20PAGOS%20ANTICIPADOS%20%20Leadsheet?84B48DA5" TargetMode="External"/><Relationship Id="rId1" Type="http://schemas.openxmlformats.org/officeDocument/2006/relationships/externalLinkPath" Target="file:///\\84B48DA5\Worksheet%20in%205500%20PAGOS%20ANTICIPADOS%20%20Leadsheet" TargetMode="External"/></Relationships>
</file>

<file path=xl/externalLinks/_rels/externalLink71.xml.rels><?xml version="1.0" encoding="UTF-8" standalone="yes"?>
<Relationships xmlns="http://schemas.openxmlformats.org/package/2006/relationships"><Relationship Id="rId3" Type="http://schemas.openxmlformats.org/officeDocument/2006/relationships/externalLinkPath" Target="../../../2025/2024%20Low%20Income%20Annual%20Report%20(due%2005.2025)/2024%20Annual%20Report%20Template/2024%20LI%20Annual%20Report%20Template/Worksheet%20in%205300%20Cuentas%20por%20Cobrar%20Combined%20Leadsheet" TargetMode="External"/><Relationship Id="rId2" Type="http://schemas.microsoft.com/office/2019/04/relationships/externalLinkLongPath" Target="/teams/sdgecustomerprograms/Policy%20and%20Support/Low%20Income%20ESA%20CARE%20FERA%20Policy%20and%20Support/2025/2024%20Low%20Income%20Annual%20Report%20(due%2005.2025)/2024%20Annual%20Report%20Template/2024%20LI%20Annual%20Report%20Template/Worksheet%20in%205300%20Cuentas%20por%20Cobrar%20Combined%20Leadsheet?84B48DA5" TargetMode="External"/><Relationship Id="rId1" Type="http://schemas.openxmlformats.org/officeDocument/2006/relationships/externalLinkPath" Target="file:///\\84B48DA5\Worksheet%20in%205300%20Cuentas%20por%20Cobrar%20Combined%20Leadsheet" TargetMode="External"/></Relationships>
</file>

<file path=xl/externalLinks/_rels/externalLink72.xml.rels><?xml version="1.0" encoding="UTF-8" standalone="yes"?>
<Relationships xmlns="http://schemas.openxmlformats.org/package/2006/relationships"><Relationship Id="rId3" Type="http://schemas.openxmlformats.org/officeDocument/2006/relationships/externalLinkPath" Target="../../../2025/2024%20Low%20Income%20Annual%20Report%20(due%2005.2025)/2024%20Annual%20Report%20Template/2024%20LI%20Annual%20Report%20Template/Worksheet%20in%205635%20Papel%20de%20Trabajo%20de%20Activo%20Fijo" TargetMode="External"/><Relationship Id="rId2" Type="http://schemas.microsoft.com/office/2019/04/relationships/externalLinkLongPath" Target="/teams/sdgecustomerprograms/Policy%20and%20Support/Low%20Income%20ESA%20CARE%20FERA%20Policy%20and%20Support/2025/2024%20Low%20Income%20Annual%20Report%20(due%2005.2025)/2024%20Annual%20Report%20Template/2024%20LI%20Annual%20Report%20Template/Worksheet%20in%205635%20Papel%20de%20Trabajo%20de%20Activo%20Fijo?84B48DA5" TargetMode="External"/><Relationship Id="rId1" Type="http://schemas.openxmlformats.org/officeDocument/2006/relationships/externalLinkPath" Target="file:///\\84B48DA5\Worksheet%20in%205635%20Papel%20de%20Trabajo%20de%20Activo%20Fijo" TargetMode="External"/></Relationships>
</file>

<file path=xl/externalLinks/_rels/externalLink73.xml.rels><?xml version="1.0" encoding="UTF-8" standalone="yes"?>
<Relationships xmlns="http://schemas.openxmlformats.org/package/2006/relationships"><Relationship Id="rId3" Type="http://schemas.openxmlformats.org/officeDocument/2006/relationships/externalLinkPath" Target="../../../2025/2024%20Low%20Income%20Annual%20Report%20(due%2005.2025)/2024%20Annual%20Report%20Template/2024%20LI%20Annual%20Report%20Template/Worksheet%20in%208715%20Concliaci&#243;n%20Contable-Fiscal%20%20%20PPC%20" TargetMode="External"/><Relationship Id="rId2" Type="http://schemas.microsoft.com/office/2019/04/relationships/externalLinkLongPath" Target="/teams/sdgecustomerprograms/Policy%20and%20Support/Low%20Income%20ESA%20CARE%20FERA%20Policy%20and%20Support/2025/2024%20Low%20Income%20Annual%20Report%20(due%2005.2025)/2024%20Annual%20Report%20Template/2024%20LI%20Annual%20Report%20Template/Worksheet%20in%208715%20Concliaci&#243;n%20Contable-Fiscal%20%20%20PPC%20?84B48DA5" TargetMode="External"/><Relationship Id="rId1" Type="http://schemas.openxmlformats.org/officeDocument/2006/relationships/externalLinkPath" Target="file:///\\84B48DA5\Worksheet%20in%208715%20Concliaci&#243;n%20Contable-Fiscal%20%20%20PPC%20"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sps.sdge.com/WINDOWS/TEMP/BillSavingsAug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H:\Stomayko\SEI%20Standardized%20Model\Bangor\Bangor_FAS142ValuationModel_Simple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s-hypfm-p05\Templates\DOCUME~1\RDICKE~1\LOCALS~1\Temp\HILLMOD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as-cp1b\data\DATA\EXCEL\93CAPADJ.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TEAMS\Harquahala\Harquahala%20Pro%20Forma\Pro%20Forma\BankModels\Harquahala_02-0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1999"/>
      <sheetName val="Rates2000"/>
      <sheetName val="All Rates"/>
      <sheetName val="Inputs 1999"/>
      <sheetName val=" MI 99"/>
      <sheetName val="Inputs 2000"/>
      <sheetName val=" MI 00"/>
      <sheetName val="Inputs 2001"/>
      <sheetName val=" MI 01"/>
      <sheetName val="Inputs 2002"/>
      <sheetName val=" MI 02"/>
      <sheetName val=" MI 03"/>
      <sheetName val="Imp Rate"/>
      <sheetName val="Costs 1999"/>
      <sheetName val="Costs 2000"/>
      <sheetName val="Costs 2001"/>
      <sheetName val="Costs 2002"/>
      <sheetName val="Costs 2003"/>
      <sheetName val=" MI 04"/>
      <sheetName val="Costs 2004"/>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2008 Rev Req"/>
      <sheetName val="CRS 08 (ERRA)"/>
      <sheetName val="Adjustments"/>
      <sheetName val="URG SAPC"/>
      <sheetName val="TTA Revenue"/>
      <sheetName val="Distrbn SAPC"/>
      <sheetName val="Other SAPC"/>
      <sheetName val="Unit_Charge_Current"/>
      <sheetName val="Billing-Proposed"/>
      <sheetName val="AB1x-D-DCARE"/>
      <sheetName val="Proposed_Unit_Charge"/>
      <sheetName val="Tariffs-Old"/>
      <sheetName val="Billings-Proposed"/>
      <sheetName val="Tariffs-New"/>
      <sheetName val="Tariffs-Proposed"/>
      <sheetName val="ERRA Rates"/>
      <sheetName val="Rate-Comparison"/>
      <sheetName val="PRR-Current-Bundled"/>
      <sheetName val="PRR-Current-DA"/>
      <sheetName val="PRR-Proposed-Bdl"/>
      <sheetName val="PRR-Proposed-DA"/>
      <sheetName val="Medical BL-Energy"/>
      <sheetName val="CARE-Billing"/>
      <sheetName val="CARE-Tariffs"/>
      <sheetName val="DA CRS Table 08"/>
      <sheetName val="DAEBSC CRS"/>
      <sheetName val="CCA CRS"/>
      <sheetName val="Searless"/>
      <sheetName val="TOTCA"/>
      <sheetName val="RTP2-Sec-URG"/>
      <sheetName val="RTP2-Pri-URG"/>
      <sheetName val="PA-RTP-URG"/>
      <sheetName val="RTP2-Sub-URG"/>
      <sheetName val="System-SF"/>
      <sheetName val="Bundled-SF"/>
      <sheetName val="DA-SF"/>
      <sheetName val="Error Checking"/>
      <sheetName val="Comparison"/>
    </sheetNames>
    <sheetDataSet>
      <sheetData sheetId="0" refreshError="1"/>
      <sheetData sheetId="1" refreshError="1"/>
      <sheetData sheetId="2" refreshError="1"/>
      <sheetData sheetId="3"/>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sheetData sheetId="36"/>
      <sheetData sheetId="37" refreshError="1"/>
      <sheetData sheetId="3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tion"/>
      <sheetName val="Profile"/>
      <sheetName val="GF Formula Earn"/>
      <sheetName val="fae calc"/>
      <sheetName val="Cash Bal Earn"/>
      <sheetName val="Qual cb proj 578"/>
      <sheetName val="Qual cb proj 650"/>
      <sheetName val="Qual cb proj 750"/>
      <sheetName val="Tot cb proj 578"/>
      <sheetName val="Tot cb proj 650"/>
      <sheetName val="Tot cb proj 750"/>
      <sheetName val="Pension Ben 7.1.2001"/>
      <sheetName val="Pension Ben 7.1.2002"/>
      <sheetName val="Pension Ben 8.1.2006"/>
      <sheetName val="SERP 7.1.01"/>
      <sheetName val="SERP 7.1.02"/>
      <sheetName val="SERP 8.1.06"/>
      <sheetName val="415 calc 7.1.01"/>
      <sheetName val="415 calc 7.1.02"/>
      <sheetName val="415 calc 8.1.06"/>
      <sheetName val="J&amp;S Factor"/>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1"/>
      <sheetName val="A-2"/>
      <sheetName val="Gtos07"/>
      <sheetName val="English&lt;==&gt;Metric"/>
      <sheetName val="GTO PTTO"/>
      <sheetName val="DATOS"/>
      <sheetName val="Sheet1"/>
      <sheetName val="INGRESOS PTTO"/>
      <sheetName val="2A-PAN001 P&amp;L Bud (2013-15)"/>
      <sheetName val="Full Legal Nam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Cust Fcst Allocators"/>
      <sheetName val="2001 Cust"/>
      <sheetName val="Cust Forecast"/>
      <sheetName val="New Meters"/>
      <sheetName val="NM Allocation"/>
      <sheetName val="Cust MSA"/>
      <sheetName val="Cust MSA Flow to Usage Conv"/>
      <sheetName val="Cust SRM Cost"/>
      <sheetName val="Cust Replace Cost"/>
      <sheetName val="Cust Annual SRM"/>
      <sheetName val="Cust Acct Weights"/>
      <sheetName val="Cust Acct Alloc"/>
      <sheetName val="Cust Acct Serv"/>
      <sheetName val="Cust Acct Serv Total"/>
      <sheetName val="Cust MSA LRMC"/>
      <sheetName val="Cust Class SRM LRMC"/>
      <sheetName val="Cust Class Total LRMC"/>
      <sheetName val="NGV Comp"/>
      <sheetName val="LRMC Summary Cust"/>
      <sheetName val="Distr Fcst Inv"/>
      <sheetName val="Distr Econ Ind"/>
      <sheetName val="Distr Reg Inv"/>
      <sheetName val="Distr His Invest (JP)"/>
      <sheetName val="HP Customers"/>
      <sheetName val="MP Customers"/>
      <sheetName val="HPD PD Det"/>
      <sheetName val="MPD PD Det"/>
      <sheetName val="Distr NPD Det"/>
      <sheetName val="Dist CPM Det"/>
      <sheetName val="HPD Distr Regress"/>
      <sheetName val="MPD Distr Regress"/>
      <sheetName val="Distr LRMCs"/>
      <sheetName val="Trans CPM Det"/>
      <sheetName val="Trans Invest&amp; Loads"/>
      <sheetName val="Trans LRMCs"/>
      <sheetName val="LF - O&amp;M"/>
      <sheetName val="LF - O&amp;M Expense"/>
      <sheetName val="LF - O&amp;M Expense (Old)"/>
      <sheetName val="LF -Distr O&amp;M"/>
      <sheetName val="LF -Distr O&amp;M (Old)"/>
      <sheetName val="LF - M&amp;S"/>
      <sheetName val="LF - A&amp;G"/>
      <sheetName val="LF - A&amp;G on O&amp;M (Old)"/>
      <sheetName val="LF - A&amp;G Distr O&amp;M (Old)"/>
      <sheetName val="LF - GPL"/>
      <sheetName val="LF - GPL (Old)"/>
      <sheetName val="LRMC Summary Distr"/>
      <sheetName val="LRMC Summary Trans"/>
      <sheetName val="Factors"/>
      <sheetName val="Base Margin"/>
      <sheetName val="Distr Reg Inv (JP)"/>
      <sheetName val="Distr Regress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Yearly S and U"/>
      <sheetName val="Inputs"/>
      <sheetName val="Construction Draw Schedule"/>
      <sheetName val="Debt"/>
      <sheetName val="Cash Flow"/>
      <sheetName val="New_Cash"/>
      <sheetName val="Cash Sweep"/>
      <sheetName val="PSCo PPA Revenue"/>
      <sheetName val="Wartsila O&amp;M"/>
      <sheetName val="Other Operating Expenses"/>
      <sheetName val="Property Tax"/>
      <sheetName val="Working Capital"/>
      <sheetName val="Depreciation"/>
      <sheetName val="Income Taxes"/>
      <sheetName val="Net Operating Loss"/>
      <sheetName val="Levered Results"/>
      <sheetName val="Unlevered Result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2"/>
      <sheetName val="Summary"/>
      <sheetName val="SummaryPaste"/>
      <sheetName val="Accounts_100_Pct"/>
      <sheetName val="Accounts_80_Pct"/>
      <sheetName val="Accounts_50_Pct"/>
      <sheetName val="Accounts_25_Pct"/>
      <sheetName val="Accounts_0_Pct"/>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Factors"/>
      <sheetName val="qual init bal"/>
      <sheetName val="project qual contrbs"/>
      <sheetName val="project total contrbs"/>
      <sheetName val="Total Init Bal Projection "/>
      <sheetName val="SERP Actives"/>
      <sheetName val="Excess Actives"/>
      <sheetName val="SERP retiree"/>
      <sheetName val="SERP Retirees"/>
      <sheetName val="SERP VesTerms"/>
      <sheetName val="RLS"/>
      <sheetName val="EE Data"/>
      <sheetName val="Pen Exp Before 7.1"/>
      <sheetName val="Pen Exp 2000 - incl fas 88"/>
      <sheetName val="si-2"/>
      <sheetName val="si-3"/>
      <sheetName val="SI-4"/>
      <sheetName val="Distr 2000"/>
      <sheetName val="AOCI 9.30.00"/>
      <sheetName val="Allocation - Listing"/>
      <sheetName val="Proj Alloc List"/>
      <sheetName val="FAS 88 Summary"/>
      <sheetName val="FAS 88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Cust Fcst Allocators"/>
      <sheetName val="2001 Cust"/>
      <sheetName val="Cust Forecast"/>
      <sheetName val="New Meters"/>
      <sheetName val="NM Allocation"/>
      <sheetName val="Cust MSA"/>
      <sheetName val="Cust MSA Flow to Usage Conv"/>
      <sheetName val="Cust SRM Cost"/>
      <sheetName val="Cust Replace Cost"/>
      <sheetName val="Cust Annual SRM"/>
      <sheetName val="Cust Acct Weights"/>
      <sheetName val="Cust Acct Alloc"/>
      <sheetName val="Cust Acct Serv"/>
      <sheetName val="Cust Acct Serv Total"/>
      <sheetName val="Cust MSA LRMC"/>
      <sheetName val="Cust Class SRM LRMC"/>
      <sheetName val="Cust Class Total LRMC"/>
      <sheetName val="NGV Comp"/>
      <sheetName val="LRMC Summary Cust"/>
      <sheetName val="Distr Fcst Inv"/>
      <sheetName val="Distr Econ Ind"/>
      <sheetName val="Distr Reg Inv"/>
      <sheetName val="Distr His Invest (JP)"/>
      <sheetName val="HP Customers"/>
      <sheetName val="MP Customers"/>
      <sheetName val="HPD PD Det"/>
      <sheetName val="MPD PD Det"/>
      <sheetName val="Distr NPD Det"/>
      <sheetName val="Dist CPM Det"/>
      <sheetName val="HPD Distr Regress"/>
      <sheetName val="MPD Distr Regress"/>
      <sheetName val="Distr LRMCs"/>
      <sheetName val="Trans CPM Det"/>
      <sheetName val="Trans Invest&amp; Loads"/>
      <sheetName val="Trans LRMCs"/>
      <sheetName val="LF - O&amp;M"/>
      <sheetName val="LF - O&amp;M Expense"/>
      <sheetName val="LF - O&amp;M Expense (Old)"/>
      <sheetName val="LF -Distr O&amp;M"/>
      <sheetName val="LF -Distr O&amp;M (Old)"/>
      <sheetName val="LF - M&amp;S"/>
      <sheetName val="LF - A&amp;G"/>
      <sheetName val="LF - A&amp;G on O&amp;M (Old)"/>
      <sheetName val="LF - A&amp;G Distr O&amp;M (Old)"/>
      <sheetName val="LF - GPL"/>
      <sheetName val="LF - GPL (Old)"/>
      <sheetName val="LRMC Summary Distr"/>
      <sheetName val="LRMC Summary Trans"/>
      <sheetName val="Factors"/>
      <sheetName val="Base Margin"/>
      <sheetName val="Distr Reg Inv (JP)"/>
      <sheetName val="Distr Regress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Cash flow map"/>
      <sheetName val="Cash flow map chart"/>
      <sheetName val="Analytic VaR"/>
      <sheetName val="Monte Carlo VaR"/>
      <sheetName val="Historical VaR"/>
      <sheetName val="Historical Data"/>
      <sheetName val="Extreme Value Theory"/>
      <sheetName val="Var Compare"/>
      <sheetName val="Stress Test"/>
      <sheetName val="Stress Data"/>
      <sheetName val="VaRdelta"/>
      <sheetName val="VaRdelta chart"/>
      <sheetName val="Component VaR"/>
      <sheetName val="Component VaR chart"/>
      <sheetName val="Incremental VaR"/>
      <sheetName val="Summary"/>
      <sheetName val="VaR history"/>
      <sheetName val="Control Chart"/>
      <sheetName val="VCDATA"/>
      <sheetName val="Module1"/>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sheetData sheetId="16"/>
      <sheetData sheetId="17"/>
      <sheetData sheetId="18" refreshError="1"/>
      <sheetData sheetId="19"/>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1999"/>
      <sheetName val="Rates2000"/>
      <sheetName val="All Rates"/>
      <sheetName val="Inputs 1999"/>
      <sheetName val=" MI 99"/>
      <sheetName val="Inputs 2000"/>
      <sheetName val=" MI 00"/>
      <sheetName val="Inputs 2001"/>
      <sheetName val=" MI 01"/>
      <sheetName val="Inputs 2002"/>
      <sheetName val=" MI 02"/>
      <sheetName val=" MI 03"/>
      <sheetName val=" MI 04"/>
      <sheetName val="Imp Rate"/>
      <sheetName val="Costs 1999"/>
      <sheetName val="Costs 2000"/>
      <sheetName val="Costs 2001"/>
      <sheetName val="Costs 2002"/>
      <sheetName val="Costs 2003"/>
      <sheetName val="Costs 2004"/>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Statement"/>
      <sheetName val="CFWS-Mgmt"/>
      <sheetName val="Account Balances"/>
      <sheetName val="Non Cash Transactions"/>
      <sheetName val="CC Allocations"/>
      <sheetName val="expense"/>
    </sheetNames>
    <sheetDataSet>
      <sheetData sheetId="0"/>
      <sheetData sheetId="1"/>
      <sheetData sheetId="2" refreshError="1"/>
      <sheetData sheetId="3"/>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Input"/>
      <sheetName val="Key to Tables"/>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E-Table 1"/>
      <sheetName val="LIEE-Table 1"/>
      <sheetName val="LIEE-Table 2"/>
      <sheetName val="LIEE-Table 3"/>
      <sheetName val="LIEE-Table 4"/>
      <sheetName val="LIEE-Table 5"/>
      <sheetName val="LIEE-Table 6"/>
      <sheetName val="LIEE-Table 7"/>
      <sheetName val="LIEE-Table 8"/>
      <sheetName val="LIEE-Table 9"/>
      <sheetName val="LIEE-Table 10"/>
      <sheetName val="LIEE-Table 11"/>
      <sheetName val="LIEE-Table 12-Whole Neighbor Ap"/>
      <sheetName val="LIEE-Table 13- CatEnrollment"/>
      <sheetName val="LIEE-Table 14-Leveraging"/>
      <sheetName val="LIEE-Table 15-Intergration"/>
      <sheetName val="LIEE-Table 16-Lighting"/>
      <sheetName val="LIEE-Table 17-Studies&amp;Pilot"/>
      <sheetName val="LIEE-Table 18-Added Measures"/>
      <sheetName val="LIEE-Table 19-Fund Shifting"/>
      <sheetName val="CARE-Table 2"/>
      <sheetName val="CARE-Table 3"/>
      <sheetName val="CARE-Table 4"/>
      <sheetName val="CARE-Table 5"/>
      <sheetName val="CARE-Table 6"/>
      <sheetName val="CARE-Table 7"/>
      <sheetName val="CARE-Table 8"/>
      <sheetName val="CARE-Table 9"/>
      <sheetName val="CARE-Table 10"/>
      <sheetName val="CARE-Table 11"/>
      <sheetName val="CARE-Table 12"/>
      <sheetName val="CARE-Table 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Data"/>
      <sheetName val="Email Details"/>
    </sheetNames>
    <sheetDataSet>
      <sheetData sheetId="0" refreshError="1"/>
      <sheetData sheetId="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 10"/>
      <sheetName val="CSIBA"/>
      <sheetName val="BA Procedures"/>
      <sheetName val="Module1"/>
      <sheetName val="Module2"/>
      <sheetName val="Module3"/>
      <sheetName val="Module4"/>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ilding"/>
      <sheetName val="EX"/>
      <sheetName val="Room"/>
      <sheetName val="ECM"/>
      <sheetName val="Information"/>
      <sheetName val="MAIN"/>
      <sheetName val="TU"/>
      <sheetName val="Project Variables"/>
      <sheetName val="Special Equipment"/>
      <sheetName val="Summary"/>
      <sheetName val="Lighting Ancillary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Name val="Configuration"/>
      <sheetName val="Input"/>
      <sheetName val="Property Tax"/>
      <sheetName val="A1.0-Calc of RM Inc Taxes"/>
      <sheetName val="D1.0-Ratebase inc. true-ups"/>
      <sheetName val="Output"/>
      <sheetName val="output summary"/>
      <sheetName val="True-up"/>
      <sheetName val="Def Tax Summary"/>
      <sheetName val="BLM Summary"/>
      <sheetName val="ADR Summary"/>
      <sheetName val="1st yr dep 1"/>
      <sheetName val="MACRS &amp; Def Tax 1"/>
      <sheetName val="ADR 1"/>
      <sheetName val="1st yr dep 2"/>
      <sheetName val="MACRS &amp; Def Tax 2"/>
      <sheetName val="ADR 2"/>
      <sheetName val="1st yr dep 3"/>
      <sheetName val="MACRS &amp; Def Tax 3"/>
      <sheetName val="ADR 3"/>
      <sheetName val="1st yr dep 4"/>
      <sheetName val="MACRS &amp; Def Tax 4"/>
      <sheetName val="ADR 4"/>
      <sheetName val="MARCS Table"/>
      <sheetName val="ADR Table"/>
      <sheetName val="misc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Mkt Share Calculator"/>
      <sheetName val="C&amp;I - Income-OLD Plan"/>
      <sheetName val="Scenario Toggles"/>
      <sheetName val="Proforma"/>
      <sheetName val="Costs-Base Case"/>
      <sheetName val="Costs-Low Case"/>
      <sheetName val="Revenue &amp; Gross Margins-Output"/>
      <sheetName val="Revenues &amp; Gross Margins"/>
      <sheetName val="Mkt Share &amp; Gross Margin Inputs"/>
      <sheetName val="Market Size 1998"/>
      <sheetName val="Base Case vs 5 Year 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str"/>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ports"/>
      <sheetName val="summary"/>
      <sheetName val="summaryBU"/>
      <sheetName val="Period-ending RB"/>
      <sheetName val="Internal Order-Plan Category"/>
      <sheetName val="Internal Order-Plan Category V2"/>
      <sheetName val="Internal Order-Plan Cat GRC"/>
      <sheetName val="Cost Element by Category"/>
      <sheetName val="Customer Care CCTR Hierarchy"/>
      <sheetName val="2019 Customer Care CCTR Hier"/>
      <sheetName val="2020 Customer Care CCTR Hier"/>
      <sheetName val="HR Workforce Details 1-31-2018"/>
      <sheetName val="CS GRC WP - CCTR"/>
      <sheetName val="CS TY2019 WP - CCTR"/>
      <sheetName val="All Data"/>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G Summ by YOR"/>
      <sheetName val="SCG Summ by part"/>
      <sheetName val="missing term code"/>
      <sheetName val="Sheet1"/>
      <sheetName val="past cola's"/>
      <sheetName val="cum CPI"/>
    </sheetNames>
    <sheetDataSet>
      <sheetData sheetId="0"/>
      <sheetData sheetId="1"/>
      <sheetData sheetId="2"/>
      <sheetData sheetId="3"/>
      <sheetData sheetId="4"/>
      <sheetData sheetId="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gt;"/>
      <sheetName val="Setup -&gt;"/>
      <sheetName val="BS Reference"/>
      <sheetName val="Input -&gt;"/>
      <sheetName val="CF Report"/>
      <sheetName val="HFM Export"/>
      <sheetName val="Sheet1"/>
      <sheetName val="CAP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Dnld SAVE THIS"/>
      <sheetName val="Non-Cost Element by Area"/>
      <sheetName val="Non-Cost ElementMASTER"/>
      <sheetName val="ATTACH B - Area Order"/>
      <sheetName val="MASTER-Fin Stmt Order"/>
      <sheetName val="ATTACH A - Acct Order"/>
      <sheetName val="Working Copy"/>
      <sheetName val="Orig"/>
    </sheetNames>
    <sheetDataSet>
      <sheetData sheetId="0"/>
      <sheetData sheetId="1"/>
      <sheetData sheetId="2"/>
      <sheetData sheetId="3"/>
      <sheetData sheetId="4"/>
      <sheetData sheetId="5"/>
      <sheetData sheetId="6"/>
      <sheetData sheetId="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Input"/>
      <sheetName val="Income"/>
      <sheetName val="BalSheet"/>
      <sheetName val="Cash_Flow"/>
      <sheetName val="Solver Pag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Proforma"/>
      <sheetName val="5 Year Plan"/>
      <sheetName val="Revenues &amp; Gross Margins"/>
      <sheetName val="Mkt Share &amp; Gross Margin Inputs"/>
      <sheetName val="OpExpenses"/>
      <sheetName val="Calculator"/>
      <sheetName val="Table &amp; Graph 1998"/>
      <sheetName val="EIA Electricity"/>
      <sheetName val="EIA Totals"/>
      <sheetName val="Services -Revenues"/>
      <sheetName val="C&amp;I-Revenues"/>
      <sheetName val="COM Revenues"/>
      <sheetName val="IND Revenues"/>
      <sheetName val="COM Consumption"/>
      <sheetName val="IND Consumption"/>
      <sheetName val="Commercial-Shares"/>
      <sheetName val="CBECS Data"/>
      <sheetName val="BEA Data"/>
      <sheetName val="MEC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n Oblig"/>
      <sheetName val="Plan Assets"/>
      <sheetName val="Funded Status"/>
      <sheetName val="Cash Flow"/>
      <sheetName val="Pen Cost"/>
      <sheetName val="Expected Contribution"/>
      <sheetName val="FAS158 Letter"/>
      <sheetName val="FAS158 2006-SDG&amp;E Co level"/>
      <sheetName val="FAS158 2006-SCG Co level"/>
      <sheetName val="FAS158 2006 Pens"/>
      <sheetName val="FAS158 2006 PBOP"/>
      <sheetName val="FAS132 2006-SDG&amp;E Co level"/>
      <sheetName val="FAS132 2006-SCG Co level"/>
      <sheetName val="FAS132 2006 Pens"/>
      <sheetName val="FAS106 2006 PBOP"/>
      <sheetName val="Balance Check"/>
      <sheetName val="-"/>
      <sheetName val="PBOP Liab"/>
      <sheetName val="Pension Liab"/>
      <sheetName val="Pension Results"/>
      <sheetName val="Input"/>
      <sheetName val="---"/>
      <sheetName val="FAS158 2005-SDG&amp;E Co level"/>
      <sheetName val="FAS158 2005-SCG Co level"/>
      <sheetName val="FAS158 2005 Pens"/>
      <sheetName val="FAS158 2005 PBOP"/>
      <sheetName val="FAS132 2005-SDG&amp;E Co level"/>
      <sheetName val="FAS132 2005-SCG Co level"/>
      <sheetName val="FAS 132 2005"/>
      <sheetName val="FAS106 2005"/>
      <sheetName val="--"/>
      <sheetName val="FAS132 2004-SDG&amp;E Co level"/>
      <sheetName val="FAS132 2004-SCG Co level"/>
      <sheetName val="FAS 132 2004"/>
      <sheetName val="FAS106 2004"/>
      <sheetName val="change2003"/>
      <sheetName val="nppc 2003"/>
      <sheetName val="FAS106 2003"/>
      <sheetName val="change2002"/>
      <sheetName val="nppc 2002"/>
      <sheetName val="FAS106 2002"/>
      <sheetName val="FAS106 2001"/>
      <sheetName val="FAS106-SCG"/>
      <sheetName val="change2001"/>
      <sheetName val="nppc 2001"/>
      <sheetName val="FAS106 2000-Final "/>
      <sheetName val="FAS106 2000"/>
      <sheetName val="change2000"/>
      <sheetName val="nppc 2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4 LIEE Measure Instal."/>
      <sheetName val="Per Measure Savings"/>
      <sheetName val="Energy Rate"/>
      <sheetName val="Life Cycle Calcs"/>
      <sheetName val="Tbl 4 - LIEE"/>
      <sheetName val="Tbl 5 -LIEE"/>
      <sheetName val="Tbl 5.1 -LIEE"/>
      <sheetName val="Table 5A Bill Savings"/>
      <sheetName val="Table 13 August"/>
      <sheetName val="Life Cycle Calcs Base (m)"/>
      <sheetName val="Life Cycle Calcs Bas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to Tables"/>
      <sheetName val="Unit Input"/>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to Tables"/>
      <sheetName val="Table 4 Measure Installations"/>
      <sheetName val="Per Measure Savings"/>
      <sheetName val="Table 5 Measure Savings"/>
      <sheetName val="Energy Rates"/>
      <sheetName val="Life Cycle Calcs"/>
      <sheetName val="Table 5A Bill Savings"/>
      <sheetName val="Table 4 Measure Installatio (2)"/>
      <sheetName val="Table 5 Measure Savings (2)"/>
      <sheetName val="Table 5A Bill Savings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C-Total"/>
      <sheetName val="APS&amp;Int"/>
      <sheetName val="Frozen-Rate-Adjustment"/>
      <sheetName val="1996-Def-Adj"/>
      <sheetName val="1998-Def-Adj"/>
      <sheetName val="Frozen-Rate-PRR"/>
      <sheetName val="Deficiency-RD"/>
      <sheetName val="Interim-Rates (filed)"/>
      <sheetName val="Effective-Rates"/>
      <sheetName val="Residential-RD"/>
      <sheetName val="CTC-RD"/>
      <sheetName val="Revenue-Allo"/>
      <sheetName val="RevReq"/>
      <sheetName val="Forecasted-PX"/>
      <sheetName val="Recorded-PX"/>
      <sheetName val="TRA"/>
      <sheetName val="BDefs"/>
      <sheetName val="2001-Forecas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uity Plan"/>
      <sheetName val="March 2000"/>
      <sheetName val="February 2000"/>
      <sheetName val="Balance_sheet"/>
      <sheetName val="Ajaz Projections 3-2000"/>
      <sheetName val="Alloc NBV-CA Tax Life"/>
      <sheetName val="Index - Options"/>
      <sheetName val="_A1.2_General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EPS"/>
      <sheetName val="Valuation"/>
      <sheetName val="Calcs"/>
      <sheetName val="Output"/>
      <sheetName val="GRID"/>
      <sheetName val="Income"/>
      <sheetName val="BalSheet"/>
      <sheetName val="Cash_Flow"/>
      <sheetName val="PodInc"/>
      <sheetName val="PodBS"/>
      <sheetName val="PodCF"/>
      <sheetName val="D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 val="Sheet1"/>
      <sheetName val="testimony char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to Tables"/>
      <sheetName val="Per Measure Savings"/>
      <sheetName val="Table 4 Measure Installations"/>
      <sheetName val="Table 5 Measure Savings"/>
      <sheetName val="Energy Rates"/>
      <sheetName val="Life Cycle Calcs"/>
      <sheetName val="Table 5A Bill Savings"/>
      <sheetName val="Table 4 Measure Installatio (2)"/>
      <sheetName val="Table 5 Measure Savings (2)"/>
      <sheetName val="Table 5A Bill Savings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Input"/>
      <sheetName val="Key to Tables"/>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 By Co"/>
      <sheetName val="KN ECO Assumptions"/>
      <sheetName val="Sort By Integ Team"/>
      <sheetName val="Equity&amp;Growth Proj"/>
      <sheetName val="Assumptions"/>
      <sheetName val="Model"/>
      <sheetName val="1 Switched Voice Assumptions"/>
      <sheetName val="2+3 Internet"/>
      <sheetName val="2+3 Switched and Data Forecast"/>
      <sheetName val="Pivot Table (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D G&amp;A Assumption Rates"/>
      <sheetName val="EP Plan Format - Total"/>
      <sheetName val="EP Plan Format - Houston"/>
      <sheetName val="EP Plan Format - Western"/>
      <sheetName val="Combined Plan"/>
      <sheetName val="98 Plan"/>
      <sheetName val="Monthly Plan"/>
      <sheetName val="98 BOOKING &amp; REVENUE"/>
      <sheetName val="1999-2002 Revenue"/>
      <sheetName val="Annuity Jobs"/>
      <sheetName val="Annuity Assumptions"/>
      <sheetName val="Overhead"/>
      <sheetName val="5 Year Overhead"/>
      <sheetName val="Cash Usage Chg"/>
      <sheetName val="Overhead worksheets"/>
      <sheetName val="Salary Budgets"/>
      <sheetName val="Yearly Acctg Dept"/>
      <sheetName val="No Acctg Dept "/>
      <sheetName val="Total West"/>
      <sheetName val="West Annuity Jobs "/>
      <sheetName val="Total West G&amp;A"/>
      <sheetName val="DOE"/>
      <sheetName val="West"/>
      <sheetName val="West G&amp;A"/>
      <sheetName val="West Assumptions"/>
      <sheetName val="West Assumption rates"/>
      <sheetName val="Federal G&amp;A"/>
      <sheetName val="Fed G&amp;A Assumptions"/>
      <sheetName val="West Annuity Assumption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tures"/>
      <sheetName val="GasServices"/>
      <sheetName val="PhyGasTerm"/>
      <sheetName val="Spot&amp;Imbalance"/>
      <sheetName val="BasisSwap"/>
      <sheetName val="FFSwap"/>
      <sheetName val="MTM Summary"/>
      <sheetName val="POSITION Summary"/>
      <sheetName val="MTM CHANGE"/>
      <sheetName val="YESTERDAYS MTM"/>
      <sheetName val="TODAYS MTM"/>
      <sheetName val="POSITION CHANGE"/>
      <sheetName val="YESTERDAYS POSITION"/>
      <sheetName val="TODAYS POSITION"/>
      <sheetName val="Sheet7"/>
      <sheetName val="CCL"/>
      <sheetName val="NPV fa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sheetData sheetId="1"/>
      <sheetData sheetId="2"/>
      <sheetData sheetId="3"/>
      <sheetData sheetId="4"/>
      <sheetData sheetId="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2003 LS"/>
      <sheetName val="PSC"/>
      <sheetName val="SI-2"/>
      <sheetName val="aoci 6.30.03 5.5%"/>
      <sheetName val="GL normal op"/>
      <sheetName val="GL frm ac"/>
      <sheetName val="Alloc - 03 exp"/>
      <sheetName val="Proj alloc - 04 exp"/>
      <sheetName val="Alloc - 03 exp CB7"/>
      <sheetName val="Proj alloc - 04 exp CB7"/>
      <sheetName val="PENS EXP Comb"/>
      <sheetName val="PENS EXP Srp"/>
      <sheetName val="PENS EXP CB7"/>
      <sheetName val="abo sens"/>
      <sheetName val="valout inact"/>
      <sheetName val="valout act "/>
      <sheetName val="valout CB7"/>
      <sheetName val="abo grow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RecJEin HYP"/>
      <sheetName val="JE"/>
      <sheetName val="Book Provision"/>
      <sheetName val="Tax Provision"/>
      <sheetName val="QtrTrack"/>
      <sheetName val="Deferred Tracking"/>
      <sheetName val="Reed"/>
      <sheetName val="M's"/>
      <sheetName val="A"/>
      <sheetName val="PayableTracking"/>
      <sheetName val="01 Deferred Tracking"/>
      <sheetName val="01 PayableTracking"/>
      <sheetName val="Annuity Plan"/>
      <sheetName val="Copy Paste V-Ak Capital DoH"/>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rs"/>
      <sheetName val="Projections"/>
      <sheetName val="Macro"/>
      <sheetName val="MAIN"/>
      <sheetName val="Valuation"/>
      <sheetName val="US$"/>
      <sheetName val="Ajustes"/>
      <sheetName val="DIV INC"/>
      <sheetName val="Developer Notes"/>
      <sheetName val="LTM"/>
      <sheetName val="Toggles"/>
      <sheetName val="Data"/>
      <sheetName val="dPrint"/>
      <sheetName val="DropZone"/>
      <sheetName val="mProcess"/>
      <sheetName val="mlError"/>
      <sheetName val="mGlobals"/>
      <sheetName val="mMain"/>
      <sheetName val="mToggles"/>
      <sheetName val="mcFunctions"/>
      <sheetName val="mMisc"/>
      <sheetName val="mdPrint"/>
      <sheetName val="Dispatch"/>
      <sheetName val="IRD_Chile_ABR2002"/>
      <sheetName val="Btu&lt;=&gt;Therms&lt;=&gt;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Consol'd"/>
      <sheetName val="Blank"/>
      <sheetName val="CPI Plan"/>
      <sheetName val="Income Taxes"/>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 Detail"/>
      <sheetName val="BA Variances"/>
      <sheetName val="BS Dwnld"/>
      <sheetName val="CAP ADJ"/>
    </sheetNames>
    <sheetDataSet>
      <sheetData sheetId="0" refreshError="1"/>
      <sheetData sheetId="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EE Program Expenses"/>
      <sheetName val="LIEE Contractor Report"/>
      <sheetName val="LIEE Contractor Legend"/>
      <sheetName val="LIEE Direct Purchase &amp; Admin"/>
      <sheetName val="Table 4 Measure Installation "/>
      <sheetName val="Table 5 Measure Savings"/>
      <sheetName val="Table 5A Bill Savings"/>
      <sheetName val="Table 5B 5C 5D Summary"/>
      <sheetName val="Ta 13a Gas Rural"/>
      <sheetName val="Ta 13b E Rural"/>
      <sheetName val="Ta 13c Combined Rural"/>
      <sheetName val="Ta 13d Gas Urban"/>
      <sheetName val="Ta 13e Electric Urban"/>
      <sheetName val="Ta 13f Combin Urban"/>
      <sheetName val="Ta 13g Urban Summary"/>
      <sheetName val="Ta 13h Rural summary"/>
      <sheetName val="Ta 13i LIEE Penetration"/>
      <sheetName val="LIEE Direct Purchases &amp; Admin."/>
      <sheetName val="Table 4 Measure Installation"/>
      <sheetName val="Ta13a Gas Rural"/>
      <sheetName val="Ta 13b Electric Rural"/>
      <sheetName val="Ta 13f Combined Urban"/>
      <sheetName val="Key to Tables"/>
      <sheetName val="Table 4 Measure Installations"/>
      <sheetName val="Per Measure Savings"/>
      <sheetName val="Energy Rates"/>
      <sheetName val="Life Cycle Calcs"/>
      <sheetName val="Table 4 Measure Installatio (2)"/>
      <sheetName val="Table 5 Measure Savings (2)"/>
      <sheetName val="Table 5A Bill Saving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 Calc 2005"/>
      <sheetName val="BLEND_DIFF 2005"/>
      <sheetName val="Form Back"/>
      <sheetName val="CA SURCHARGE PYMT"/>
      <sheetName val="ACT_ANAL 03"/>
      <sheetName val="ACT_ANAL 04"/>
      <sheetName val="QTRLY JE"/>
      <sheetName val="ALLOC JAN05"/>
      <sheetName val="ALLOC FEB05"/>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osed-Excl"/>
      <sheetName val="Proposed-RTP-Scalers"/>
      <sheetName val="RTP-Template"/>
      <sheetName val="Proposed-Distb-Rates"/>
      <sheetName val="Current-RTP-Rates"/>
      <sheetName val="Current-RTP-Excl"/>
      <sheetName val="Proposed-RTP-Excl"/>
      <sheetName val="Proposed-RTP-Rates"/>
      <sheetName val="Proposed-Tariff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11 Target R1 (2)"/>
      <sheetName val="SCG Dec 2011 Calculation"/>
    </sheetNames>
    <definedNames>
      <definedName name="Open_Click" refersTo="#REF!"/>
    </definedNames>
    <sheetDataSet>
      <sheetData sheetId="0"/>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and Allocation Factors"/>
      <sheetName val="Month 1"/>
      <sheetName val="Month 2"/>
      <sheetName val="Month 3"/>
      <sheetName val="Qtr Totals"/>
      <sheetName val="Form Back"/>
      <sheetName val="Form Front"/>
      <sheetName val="ACT_ANAL 07"/>
      <sheetName val="JE 165"/>
      <sheetName val="JE 156"/>
      <sheetName val="PPP Check J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ysicalFreeze"/>
      <sheetName val="Sheet3"/>
      <sheetName val="Financial Data"/>
      <sheetName val="Sheet4"/>
      <sheetName val="Physical Data"/>
      <sheetName val="Pivots"/>
      <sheetName val="Names"/>
      <sheetName val="FinancialFreeze"/>
      <sheetName val="MTM"/>
      <sheetName val="POSI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Key Data"/>
      <sheetName val="Yearly S and U"/>
      <sheetName val="Income Statement - SL"/>
      <sheetName val="Cash Flow - SL"/>
      <sheetName val="Income Statement - PF"/>
      <sheetName val="Cash Flow - PF"/>
      <sheetName val="Balance Sheet - PF"/>
      <sheetName val="Balance Sheet - SL"/>
      <sheetName val="Asset Sale"/>
      <sheetName val="Cash Flow Unlevered"/>
      <sheetName val="Depreciation"/>
      <sheetName val="LLC Levered Returns - PF"/>
      <sheetName val="LLC Levered Returns - SL"/>
      <sheetName val="Construction Draw Schedule"/>
      <sheetName val="Monthly S and U"/>
      <sheetName val="Debt Service - Construction"/>
      <sheetName val="Debt Service - SL"/>
      <sheetName val="Debt Service - PF"/>
      <sheetName val="Income Taxes"/>
      <sheetName val="Project Leveraged Results"/>
      <sheetName val="Cash Sweep"/>
      <sheetName val="SL Average Life Calculations"/>
      <sheetName val="Maj Maint"/>
      <sheetName val="Revenues"/>
      <sheetName val="Technical &amp; Timing"/>
      <sheetName val="Fuel Costs"/>
      <sheetName val="NonFuel Expenses"/>
      <sheetName val="Property &amp; Sales Taxes"/>
      <sheetName val="Working Capital"/>
      <sheetName val="Initial Working Capital"/>
      <sheetName val="Unlevered Returns"/>
      <sheetName val="Corp Fin"/>
      <sheetName val="EPS  - PF"/>
      <sheetName val="EPS - SL"/>
      <sheetName val="OTC-Appendix A-1"/>
      <sheetName val="OTC-Appendix A-2"/>
      <sheetName val="OTC-Appendix A -3"/>
      <sheetName val="OTC-Appendix A -4"/>
      <sheetName val="Appendix B"/>
      <sheetName val="Value Changes"/>
      <sheetName val="Key Data - Comparison"/>
      <sheetName val="Inputs for M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E"/>
      <sheetName val="Consol"/>
      <sheetName val="CL"/>
      <sheetName val="DG"/>
      <sheetName val="TXPILOT"/>
      <sheetName val="W2000"/>
      <sheetName val="W2001"/>
      <sheetName val="W2002"/>
      <sheetName val="W2003"/>
      <sheetName val="W2004"/>
      <sheetName val="OH"/>
      <sheetName val="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DO-IA"/>
      <sheetName val="DO-IB"/>
      <sheetName val="DO-IC"/>
      <sheetName val="DO-III"/>
      <sheetName val="DO-IV"/>
      <sheetName val="DO-V"/>
      <sheetName val="Sheet2"/>
      <sheetName val="Buyout"/>
      <sheetName val="FINMODEL"/>
      <sheetName val="BOND"/>
      <sheetName val="ECM Matrix"/>
      <sheetName val="Sheet2 (2)"/>
      <sheetName val="Buyout (2)"/>
      <sheetName val="FINMODEL (2)"/>
      <sheetName val="BOND (2)"/>
      <sheetName val="ECM Matrix (2)"/>
      <sheetName val="sub pricing"/>
      <sheetName val="unit pricing"/>
      <sheetName val="kw kwh"/>
      <sheetName val="Sheet1"/>
      <sheetName val="Sheet3"/>
      <sheetName val="Sheet5"/>
      <sheetName val="XPORT"/>
      <sheetName val="usage type"/>
      <sheetName val="nursing"/>
      <sheetName val="main"/>
      <sheetName val="annex2"/>
      <sheetName val="Ed&amp;Res"/>
      <sheetName val="annex1"/>
      <sheetName val="mvanx1"/>
      <sheetName val="mvanx2"/>
      <sheetName val="mvedres"/>
      <sheetName val="mvmain"/>
      <sheetName val="mvnursing"/>
      <sheetName val="VARunHours"/>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98"/>
      <sheetName val="02-98"/>
      <sheetName val="03-98"/>
      <sheetName val="04-98"/>
      <sheetName val="05-98"/>
      <sheetName val="06-98"/>
      <sheetName val="07-98"/>
      <sheetName val="08-98"/>
      <sheetName val="09-98"/>
      <sheetName val="10-98"/>
      <sheetName val="11-98"/>
      <sheetName val="12-98"/>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S&amp;U"/>
      <sheetName val="EPS"/>
      <sheetName val="Return"/>
      <sheetName val="LDs"/>
      <sheetName val="Capital"/>
      <sheetName val="Dev_Exp"/>
      <sheetName val="Input"/>
      <sheetName val="Capacity"/>
      <sheetName val="HR_Degrade"/>
      <sheetName val="HR"/>
      <sheetName val="VOM"/>
      <sheetName val="FOM"/>
      <sheetName val="Rev"/>
      <sheetName val="Lease (t)"/>
      <sheetName val="Lease"/>
      <sheetName val="Depr"/>
      <sheetName val="Debt_Monthly"/>
      <sheetName val="Debt_Annual"/>
      <sheetName val="Income"/>
      <sheetName val="BalSheet"/>
      <sheetName val="Cash_Flow"/>
      <sheetName val="Chart Data"/>
      <sheetName val="SiteInc"/>
      <sheetName val="Site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Input"/>
      <sheetName val="Key to Tables"/>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StL-Summ"/>
      <sheetName val="03-StL-Inv"/>
      <sheetName val="Avg Rate Comp Table"/>
      <sheetName val="Rev-Allo"/>
      <sheetName val="$-Per-kWh-Charges"/>
      <sheetName val="DA CRS"/>
      <sheetName val="DA % Sales"/>
      <sheetName val="2003 Rev Rqmt -Orig"/>
      <sheetName val="RevReq-Detail"/>
      <sheetName val="CurPRR-wo10%"/>
      <sheetName val="CurPRR-w10%"/>
      <sheetName val="Current-Allocators"/>
      <sheetName val="Res-kWh-Distrb"/>
      <sheetName val="03-BDet"/>
      <sheetName val="2003-SalesForecast"/>
      <sheetName val="Current Rates"/>
      <sheetName val="Adjusted-SF"/>
      <sheetName val="Residential"/>
      <sheetName val="Res-RD"/>
      <sheetName val="PRR"/>
      <sheetName val="TOTCA"/>
      <sheetName val="Proposed-TOTCA"/>
      <sheetName val="Post-SettlementRates-2003"/>
      <sheetName val="EndProact-Gen-RD "/>
      <sheetName val="Proact-Adjustments"/>
      <sheetName val="2003 Tariff"/>
      <sheetName val="2003 Tariff-Composite"/>
      <sheetName val="Tariff2003-CraigRev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
      <sheetName val="Input"/>
      <sheetName val="Model"/>
      <sheetName val="Book Provision"/>
      <sheetName val="Tax Provision"/>
      <sheetName val="QtrTrack"/>
      <sheetName val="ANALYSIS"/>
      <sheetName val="Deferred Tracking"/>
      <sheetName val="Payable"/>
      <sheetName val="A"/>
      <sheetName val="Dólares Chile 30.11.02"/>
      <sheetName val="MSQ Systems"/>
      <sheetName val="SDGE WC Data-200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98"/>
      <sheetName val="02-98"/>
      <sheetName val="03-98"/>
      <sheetName val="04-98"/>
      <sheetName val="05-98"/>
      <sheetName val="06-98"/>
      <sheetName val="07-98"/>
      <sheetName val="08-98"/>
      <sheetName val="09-98"/>
      <sheetName val="10-98"/>
      <sheetName val="11-98"/>
      <sheetName val="12-98"/>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Lead"/>
      <sheetName val="Links"/>
      <sheetName val="Seguros (PPC)"/>
      <sheetName val="XREF"/>
      <sheetName val="Integración  Pagos Ant. (PPC)"/>
      <sheetName val="Tickmarks"/>
      <sheetName val="Unmet_Need"/>
      <sheetName val="SAR-INFO"/>
      <sheetName val="ER GTS"/>
      <sheetName val="Elim"/>
      <sheetName val="BG GT "/>
      <sheetName val="BG TIH"/>
      <sheetName val="BG GTS "/>
      <sheetName val="BG TSE"/>
      <sheetName val="Bal GT"/>
      <sheetName val=" Part"/>
      <sheetName val="ER GT "/>
      <sheetName val="ER TIH"/>
      <sheetName val="ER TSE"/>
      <sheetName val="ER Con"/>
      <sheetName val="SLS CM"/>
      <sheetName val="uso"/>
      <sheetName val="IMSS"/>
      <sheetName val="Estado"/>
      <sheetName val="FF33-1&amp;"/>
      <sheetName val="2003"/>
      <sheetName val="Muestreo"/>
      <sheetName val="Renta"/>
      <sheetName val="Electricidad"/>
      <sheetName val="ER09"/>
      <sheetName val="SAR E INFONAVIT"/>
      <sheetName val="C-1"/>
      <sheetName val="Significant Processes"/>
      <sheetName val="EMPLEADOS"/>
      <sheetName val="Integracion de Ctas x Pagar"/>
      <sheetName val="ANALYSIS JUNEFOR PP02 old"/>
      <sheetName val="Analysis"/>
      <sheetName val="Amarre (7 CEDULAS)"/>
      <sheetName val="Amarre de Honorarios"/>
      <sheetName val="DEPRECIACION"/>
      <sheetName val="FCCREDITOS"/>
      <sheetName val="FP"/>
      <sheetName val=".1 Lead"/>
      <sheetName val="GASTOS  8310.1"/>
      <sheetName val="Drop-Down Lists"/>
      <sheetName val="Revisión Analitica"/>
      <sheetName val="Resumen"/>
      <sheetName val="Revisión de PS"/>
      <sheetName val="submuestreo"/>
      <sheetName val="SEMANAS"/>
      <sheetName val="PARTIDAS IND."/>
      <sheetName val="Capital"/>
      <sheetName val="Sheet1"/>
      <sheetName val="R.P."/>
      <sheetName val="Währung"/>
      <sheetName val="Notes &amp; Change Log"/>
      <sheetName val="INPC"/>
      <sheetName val="SUMMARY SCRAP 2002"/>
      <sheetName val="2008_vs_2007"/>
      <sheetName val="C-2"/>
      <sheetName val="Consolidated Domestic"/>
      <sheetName val="Recovered_Sheet1"/>
      <sheetName val="Settings"/>
      <sheetName val="Revision History"/>
      <sheetName val="Check"/>
      <sheetName val="Print"/>
      <sheetName val="Changes from 19 Packet"/>
      <sheetName val="Instructions"/>
      <sheetName val="Commodity SOP"/>
      <sheetName val="Cover"/>
      <sheetName val="Table of Contents"/>
      <sheetName val="Assumptions"/>
      <sheetName val="Waterfall"/>
      <sheetName val="Cost Change"/>
      <sheetName val="Volume"/>
      <sheetName val="Cost Reductions"/>
      <sheetName val="Commodities"/>
      <sheetName val="Headcount"/>
      <sheetName val="Summary"/>
      <sheetName val="Overhead"/>
      <sheetName val="Direct Variances"/>
      <sheetName val="OPC"/>
      <sheetName val="MPE FY20 AOP LC"/>
      <sheetName val="MPE FY20 AOP USD"/>
      <sheetName val="P&amp;L FY20 AOP USD"/>
      <sheetName val="MPE FY19 Fcst03 USD"/>
      <sheetName val="Supplemetal---&gt;&gt;"/>
      <sheetName val="Loss Allowance"/>
      <sheetName val="TOH"/>
      <sheetName val="Allocations"/>
      <sheetName val="COP"/>
      <sheetName val="Capacity_"/>
      <sheetName val="MBR"/>
      <sheetName val="WBS"/>
      <sheetName val="Worksheet in 5500 PAGOS ANTICIP"/>
      <sheetName val="Chicopee OH Exp"/>
      <sheetName val="GtosFab"/>
      <sheetName val="calculo"/>
      <sheetName val="01-6422"/>
      <sheetName val="01-6421"/>
      <sheetName val="01-6423"/>
      <sheetName val="Rules"/>
      <sheetName val="TABLAS DE CALCULO"/>
      <sheetName val="PRUEBA DE INGRESOS"/>
      <sheetName val="AF Extranjeros"/>
      <sheetName val="TB TJ Adjusted 2.2.18"/>
      <sheetName val="TB TJ-Arc Prior"/>
      <sheetName val="Balance Sheet"/>
      <sheetName val="Profit &amp; Loss"/>
      <sheetName val="Aug19"/>
      <sheetName val="July19"/>
      <sheetName val="June19"/>
      <sheetName val="May19"/>
      <sheetName val="Apr19"/>
      <sheetName val="Mar19"/>
      <sheetName val="Feb19"/>
      <sheetName val="Jan19"/>
      <sheetName val="Sep19"/>
      <sheetName val="Oct19"/>
      <sheetName val="Nov19"/>
      <sheetName val="Dec19"/>
      <sheetName val="Dec15"/>
      <sheetName val="AOC"/>
      <sheetName val="FX"/>
      <sheetName val="JE entry"/>
      <sheetName val="Instrucciones"/>
      <sheetName val="Informer"/>
      <sheetName val="Historic ER"/>
      <sheetName val="Altas 2001"/>
      <sheetName val="Bs agotados"/>
      <sheetName val="Pruebas Globales nov"/>
      <sheetName val="INVTRAN  YASA MD"/>
      <sheetName val="Concil ISR"/>
      <sheetName val="ISR Diferido"/>
      <sheetName val="presupuestado"/>
      <sheetName val="Pago Anticipado"/>
      <sheetName val="Database"/>
      <sheetName val="General Ledger Detail"/>
      <sheetName val="BS1 Display"/>
      <sheetName val="Int.Gtos.Dic-05"/>
      <sheetName val="Data"/>
    </sheetNames>
    <sheetDataSet>
      <sheetData sheetId="0"/>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Lead"/>
      <sheetName val="Links"/>
      <sheetName val="Sheet1"/>
      <sheetName val="XREF"/>
      <sheetName val="Tickmarks"/>
      <sheetName val="Lead 5300"/>
      <sheetName val="5300.1"/>
      <sheetName val="5300.3"/>
      <sheetName val="5300.2"/>
      <sheetName val="5300.4"/>
      <sheetName val="Razonabilidad IVA"/>
      <sheetName val="Antiguedades"/>
      <sheetName val="limite"/>
      <sheetName val="Integración"/>
      <sheetName val="Mvt Imobilizado"/>
      <sheetName val="Lists"/>
      <sheetName val="Table Maint"/>
      <sheetName val="Indice"/>
      <sheetName val="1"/>
      <sheetName val="2"/>
      <sheetName val="3"/>
      <sheetName val="4"/>
      <sheetName val="5"/>
      <sheetName val="Planeación"/>
      <sheetName val="ER GTS"/>
      <sheetName val="9-Concentrado PP"/>
      <sheetName val="Gastos_MadridWE"/>
      <sheetName val="Prov Siemens"/>
      <sheetName val="Dpn. Fiscal"/>
      <sheetName val="inventarios"/>
      <sheetName val="AJUSTE INFLAC."/>
      <sheetName val=""/>
      <sheetName val="Consolidated Domestic"/>
      <sheetName val="C-26 IA NA"/>
      <sheetName val="Terreno"/>
      <sheetName val="Edo. Cto."/>
      <sheetName val="ISR"/>
      <sheetName val="Resumen altas y bajas "/>
      <sheetName val="IMSS"/>
      <sheetName val="RETIRO-INFO"/>
      <sheetName val="1.80% ESTADO"/>
      <sheetName val="VARI CAMB"/>
      <sheetName val="Depreciación Fiscal"/>
      <sheetName val="TC APLICABLE 2004"/>
      <sheetName val="Recovered_Sheet1"/>
      <sheetName val="Settings"/>
      <sheetName val="Revision History"/>
      <sheetName val="Check"/>
      <sheetName val="Print"/>
      <sheetName val="Changes from 19 Packet"/>
      <sheetName val="Instructions"/>
      <sheetName val="Commodity SOP"/>
      <sheetName val="Cover"/>
      <sheetName val="Table of Contents"/>
      <sheetName val="Assumptions"/>
      <sheetName val="Waterfall"/>
      <sheetName val="Cost Change"/>
      <sheetName val="Volume"/>
      <sheetName val="Cost Reductions"/>
      <sheetName val="Capital"/>
      <sheetName val="Commodities"/>
      <sheetName val="Headcount"/>
      <sheetName val="Summary"/>
      <sheetName val="Overhead"/>
      <sheetName val="Direct Variances"/>
      <sheetName val="OPC"/>
      <sheetName val="MPE FY20 AOP LC"/>
      <sheetName val="MPE FY20 AOP USD"/>
      <sheetName val="P&amp;L FY20 AOP USD"/>
      <sheetName val="MPE FY19 Fcst03 USD"/>
      <sheetName val="Supplemetal---&gt;&gt;"/>
      <sheetName val="Loss Allowance"/>
      <sheetName val="TOH"/>
      <sheetName val="Allocations"/>
      <sheetName val="COP"/>
      <sheetName val="Capacity_"/>
      <sheetName val="FF33-1&amp;"/>
      <sheetName val="PRIMERO"/>
      <sheetName val="AF Extranjeros"/>
      <sheetName val="Salary"/>
      <sheetName val="salesmay"/>
      <sheetName val="Resultado Fiscal 2005"/>
      <sheetName val="Conciliación"/>
      <sheetName val="Concil ISR"/>
      <sheetName val="ISR Diferido"/>
      <sheetName val="Conc"/>
      <sheetName val="TABLAS DE CALCULO"/>
      <sheetName val="Reconciliation"/>
      <sheetName val="BS1 Display"/>
      <sheetName val="EY USE ONLY"/>
      <sheetName val="DEPRECIACION"/>
      <sheetName val="FCCREDITOS"/>
      <sheetName val="cédula 5"/>
      <sheetName val="Sheet2"/>
      <sheetName val="03172016 Allocations"/>
      <sheetName val="Data Validatio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Cédula de Movimientos"/>
      <sheetName val="Revisión SI"/>
      <sheetName val="Revisión Altas"/>
      <sheetName val="Depreciación"/>
      <sheetName val="Límite"/>
      <sheetName val="Tickmarks"/>
      <sheetName val="XREF"/>
      <sheetName val="GtosFab"/>
      <sheetName val="DEP. FINAL"/>
      <sheetName val="Dep. del Ej. y Acum."/>
      <sheetName val="Lead"/>
      <sheetName val="vaciado P.P. IVA"/>
      <sheetName val="5300.3"/>
      <sheetName val="AUT99"/>
      <sheetName val="Warranty Periods"/>
      <sheetName val="Sheet1"/>
      <sheetName val="FF-32"/>
      <sheetName val="Lists"/>
      <sheetName val=".1 Lead"/>
      <sheetName val="EIGPC"/>
      <sheetName val="Edo. Cto."/>
      <sheetName val="2A VERSION "/>
      <sheetName val="Resumen"/>
      <sheetName val="ISR"/>
      <sheetName val="IVA"/>
      <sheetName val="Retenciones"/>
      <sheetName val="POLIZA SAP"/>
      <sheetName val="Balanzas"/>
      <sheetName val="P&amp;L"/>
      <sheetName val="Maquila"/>
      <sheetName val="ISR Sueldos"/>
      <sheetName val="PTU"/>
      <sheetName val="Acum"/>
      <sheetName val="Analisis de CYG Properties"/>
      <sheetName val="IVA acreditable"/>
      <sheetName val="Ingresos cobrados"/>
      <sheetName val="DATOS"/>
      <sheetName val="Compensacion"/>
      <sheetName val="Fluctuaciones"/>
      <sheetName val="Sheet6"/>
      <sheetName val="Cotejo P&amp;L"/>
      <sheetName val="INPC"/>
      <sheetName val="Recovered_Sheet1"/>
      <sheetName val="Settings"/>
      <sheetName val="Revision History"/>
      <sheetName val="Check"/>
      <sheetName val="Print"/>
      <sheetName val="Changes from 19 Packet"/>
      <sheetName val="Instructions"/>
      <sheetName val="Commodity SOP"/>
      <sheetName val="Cover"/>
      <sheetName val="Table of Contents"/>
      <sheetName val="Assumptions"/>
      <sheetName val="Waterfall"/>
      <sheetName val="Cost Change"/>
      <sheetName val="Volume"/>
      <sheetName val="Cost Reductions"/>
      <sheetName val="Capital"/>
      <sheetName val="Commodities"/>
      <sheetName val="Headcount"/>
      <sheetName val="Summary"/>
      <sheetName val="Overhead"/>
      <sheetName val="Direct Variances"/>
      <sheetName val="OPC"/>
      <sheetName val="MPE FY20 AOP LC"/>
      <sheetName val="MPE FY20 AOP USD"/>
      <sheetName val="P&amp;L FY20 AOP USD"/>
      <sheetName val="MPE FY19 Fcst03 USD"/>
      <sheetName val="Supplemetal---&gt;&gt;"/>
      <sheetName val="Loss Allowance"/>
      <sheetName val="TOH"/>
      <sheetName val="Allocations"/>
      <sheetName val="COP"/>
      <sheetName val="Capacity_"/>
      <sheetName val="CALC"/>
      <sheetName val="Amarre de la obra al 31.12.01"/>
      <sheetName val="D-1"/>
      <sheetName val="VENDAS_P_SUBSIDIÁRIA"/>
      <sheetName val="Altas 2001"/>
      <sheetName val="Bs agotados"/>
      <sheetName val="Pruebas Globales nov"/>
      <sheetName val="VARI CAMB"/>
      <sheetName val="M&amp;E"/>
      <sheetName val="Catalogo"/>
      <sheetName val="FF33-1&amp;"/>
      <sheetName val="PRUEBA DE INGRESOS"/>
      <sheetName val="Proj"/>
    </sheetNames>
    <sheetDataSet>
      <sheetData sheetId="0"/>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FISCON2001"/>
      <sheetName val="PROMED01"/>
      <sheetName val="DEPFIS01"/>
      <sheetName val="PROV. ND"/>
      <sheetName val="VAC ENE-MZO"/>
      <sheetName val="INGRESOS2000"/>
      <sheetName val="SLDOS"/>
      <sheetName val="ETIQUETA"/>
      <sheetName val="Estado Res."/>
      <sheetName val="Nota 7"/>
      <sheetName val="XREF"/>
      <sheetName val="Tickmarks"/>
      <sheetName val="Cédula de Movimientos"/>
      <sheetName val="Depreciación"/>
      <sheetName val="Revisión gastos Septiembre"/>
      <sheetName val="Empréstimos"/>
      <sheetName val="BB PCH's"/>
      <sheetName val="Umbrales"/>
      <sheetName val="Cobros posteriores"/>
      <sheetName val="REV. LIMITE ADMON"/>
      <sheetName val="Valuación"/>
      <sheetName val="Lead"/>
      <sheetName val="AUT99"/>
      <sheetName val="a"/>
      <sheetName val="P&amp;L UVM JUL 13"/>
      <sheetName val="IMSS 1"/>
      <sheetName val="Recovered_Sheet1"/>
      <sheetName val="Settings"/>
      <sheetName val="Revision History"/>
      <sheetName val="Check"/>
      <sheetName val="Print"/>
      <sheetName val="Changes from 19 Packet"/>
      <sheetName val="Instructions"/>
      <sheetName val="Commodity SOP"/>
      <sheetName val="Cover"/>
      <sheetName val="Table of Contents"/>
      <sheetName val="Assumptions"/>
      <sheetName val="Waterfall"/>
      <sheetName val="Cost Change"/>
      <sheetName val="Volume"/>
      <sheetName val="Cost Reductions"/>
      <sheetName val="Capital"/>
      <sheetName val="Commodities"/>
      <sheetName val="Headcount"/>
      <sheetName val="Summary"/>
      <sheetName val="Overhead"/>
      <sheetName val="Direct Variances"/>
      <sheetName val="OPC"/>
      <sheetName val="MPE FY20 AOP LC"/>
      <sheetName val="MPE FY20 AOP USD"/>
      <sheetName val="P&amp;L FY20 AOP USD"/>
      <sheetName val="MPE FY19 Fcst03 USD"/>
      <sheetName val="Supplemetal---&gt;&gt;"/>
      <sheetName val="Loss Allowance"/>
      <sheetName val="TOH"/>
      <sheetName val="Allocations"/>
      <sheetName val="COP"/>
      <sheetName val="Capacity_"/>
      <sheetName val="TARIFA MENSUAL"/>
      <sheetName val="FDS Download FINAL"/>
      <sheetName val="Balance al 31.12.2003"/>
      <sheetName val="C8-1"/>
      <sheetName val=".1 Lead"/>
      <sheetName val="3. Pruebas Globales"/>
      <sheetName val="GtosFab"/>
      <sheetName val="BF Tier Current"/>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Tab 6"/>
      <sheetName val="Tab 6 (per Customer)"/>
      <sheetName val="Key to Tables"/>
      <sheetName val="Unit Input"/>
      <sheetName val="Per Measure Savings"/>
      <sheetName val="Table 4 Measure Installations"/>
      <sheetName val="Table 5 Measure Savings"/>
      <sheetName val="Energy Rates"/>
      <sheetName val="Life Cycle Calcs"/>
      <sheetName val="Life Cycle Calcs (YTD)"/>
      <sheetName val="Table 5A Bill Savings"/>
      <sheetName val="Table 5B Bill Savings (YTD)"/>
      <sheetName val="Table 4 Measure Installatio (2)"/>
      <sheetName val="Table 5 Measure Savings (2)"/>
      <sheetName val="Table 5A Bill Savings (2)"/>
      <sheetName val="Sum Tab 6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
      <sheetName val="FreeCashFlow"/>
      <sheetName val="EnterpriseValue"/>
      <sheetName val="Taxes - F$"/>
      <sheetName val="IRR"/>
      <sheetName val="Assumptions"/>
      <sheetName val="Proforma Financials"/>
      <sheetName val="Revenue"/>
      <sheetName val="Customers&amp;Load"/>
      <sheetName val="Expenses"/>
      <sheetName val="CAPEX"/>
      <sheetName val="BookDepreciation"/>
      <sheetName val="TaxDepreciation"/>
      <sheetName val="Financing"/>
      <sheetName val="General Information"/>
      <sheetName val="Inputs"/>
      <sheetName val="High Level - Drivers Control"/>
      <sheetName val="High Level - Projections"/>
      <sheetName val="1.25"/>
      <sheetName val="SIST. FIN."/>
      <sheetName val="A. 2"/>
      <sheetName val="NptSclr"/>
      <sheetName val="NptTb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yout"/>
      <sheetName val="CES Inputs"/>
      <sheetName val="Help"/>
      <sheetName val="YR6"/>
      <sheetName val="YR5"/>
      <sheetName val="YR4"/>
      <sheetName val="YR3"/>
      <sheetName val="YR2"/>
      <sheetName val="YR1"/>
      <sheetName val="MTHSAVCALCS"/>
      <sheetName val="SavingsReport"/>
      <sheetName val="UP Sum"/>
      <sheetName val="Utah Power"/>
      <sheetName val="BC Calcs"/>
      <sheetName val="PSC Output"/>
      <sheetName val="Rev Impacts"/>
      <sheetName val="FY94 570 Ma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ADJ"/>
      <sheetName val="A"/>
    </sheetNames>
    <sheetDataSet>
      <sheetData sheetId="0"/>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Pricing Inputs"/>
      <sheetName val="Inputs"/>
      <sheetName val="Key Data"/>
      <sheetName val="Cash Flow"/>
      <sheetName val="Yearly S and U"/>
      <sheetName val="Monthly S and U"/>
      <sheetName val="Debt Service"/>
      <sheetName val="Debt Service - LOCs&amp;Bank Fees"/>
      <sheetName val="Technical &amp; Timing"/>
      <sheetName val="Revenues"/>
      <sheetName val="Fuel Costs"/>
      <sheetName val="Maj Maint"/>
      <sheetName val="NonFuel Expenses"/>
      <sheetName val="Working Capital"/>
      <sheetName val="SL Average Li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31.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5.xml.rels><?xml version="1.0" encoding="UTF-8" standalone="yes"?>
<Relationships xmlns="http://schemas.openxmlformats.org/package/2006/relationships"><Relationship Id="rId3" Type="http://schemas.openxmlformats.org/officeDocument/2006/relationships/customProperty" Target="../customProperty3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7.xml.rels><?xml version="1.0" encoding="UTF-8" standalone="yes"?>
<Relationships xmlns="http://schemas.openxmlformats.org/package/2006/relationships"><Relationship Id="rId3" Type="http://schemas.openxmlformats.org/officeDocument/2006/relationships/customProperty" Target="../customProperty37.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8.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9.xml.rels><?xml version="1.0" encoding="UTF-8" standalone="yes"?>
<Relationships xmlns="http://schemas.openxmlformats.org/package/2006/relationships"><Relationship Id="rId3" Type="http://schemas.openxmlformats.org/officeDocument/2006/relationships/customProperty" Target="../customProperty39.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1.xml.rels><?xml version="1.0" encoding="UTF-8" standalone="yes"?>
<Relationships xmlns="http://schemas.openxmlformats.org/package/2006/relationships"><Relationship Id="rId3" Type="http://schemas.openxmlformats.org/officeDocument/2006/relationships/customProperty" Target="../customProperty41.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57.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3.bin"/><Relationship Id="rId1" Type="http://schemas.openxmlformats.org/officeDocument/2006/relationships/printerSettings" Target="../printerSettings/printerSettings58.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59.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60.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61.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62.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63.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6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65.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66.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67.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929DD-667E-4091-A338-A91B1D6B8191}">
  <sheetPr>
    <tabColor rgb="FF00B050"/>
    <pageSetUpPr fitToPage="1"/>
  </sheetPr>
  <dimension ref="A1:AA50"/>
  <sheetViews>
    <sheetView showGridLines="0" workbookViewId="0">
      <selection activeCell="G10" sqref="G10"/>
    </sheetView>
  </sheetViews>
  <sheetFormatPr defaultColWidth="9.42578125" defaultRowHeight="12.75"/>
  <cols>
    <col min="1" max="1" width="44.28515625" style="14" customWidth="1"/>
    <col min="2" max="2" width="26.42578125" style="14" customWidth="1"/>
    <col min="3" max="3" width="20.28515625" style="14" customWidth="1"/>
    <col min="4" max="4" width="21.28515625" style="14" customWidth="1"/>
    <col min="5" max="5" width="25.5703125" style="14" customWidth="1"/>
    <col min="6" max="16384" width="9.42578125" style="14"/>
  </cols>
  <sheetData>
    <row r="1" spans="1:27" s="32" customFormat="1" ht="15.75">
      <c r="A1" s="2109" t="s">
        <v>0</v>
      </c>
      <c r="B1" s="2109"/>
      <c r="C1" s="2109"/>
      <c r="D1" s="2109"/>
      <c r="E1" s="60"/>
      <c r="F1" s="60"/>
      <c r="G1" s="60"/>
      <c r="H1" s="60"/>
      <c r="I1" s="60"/>
      <c r="J1" s="60"/>
      <c r="K1" s="60"/>
      <c r="L1" s="60"/>
      <c r="M1" s="60"/>
      <c r="N1" s="60"/>
      <c r="O1" s="60"/>
      <c r="P1" s="60"/>
      <c r="Q1" s="60"/>
      <c r="R1" s="60"/>
      <c r="S1" s="60"/>
      <c r="T1" s="60"/>
      <c r="U1" s="60"/>
      <c r="V1" s="60"/>
      <c r="W1" s="60"/>
      <c r="X1" s="60"/>
      <c r="Y1" s="60"/>
      <c r="Z1" s="60"/>
      <c r="AA1" s="60"/>
    </row>
    <row r="2" spans="1:27" s="32" customFormat="1" ht="16.350000000000001" customHeight="1">
      <c r="A2" s="2110" t="s">
        <v>1</v>
      </c>
      <c r="B2" s="2110"/>
      <c r="C2" s="2110"/>
      <c r="D2" s="2110"/>
      <c r="E2" s="261"/>
    </row>
    <row r="3" spans="1:27" s="32" customFormat="1" ht="14.85" customHeight="1">
      <c r="A3" s="2110" t="s">
        <v>2</v>
      </c>
      <c r="B3" s="2110"/>
      <c r="C3" s="2110"/>
      <c r="D3" s="2110"/>
      <c r="E3" s="260"/>
    </row>
    <row r="4" spans="1:27" s="32" customFormat="1" ht="15.75">
      <c r="A4" s="2110" t="s">
        <v>3</v>
      </c>
      <c r="B4" s="2110"/>
      <c r="C4" s="2110"/>
      <c r="D4" s="2110"/>
      <c r="E4" s="256"/>
    </row>
    <row r="5" spans="1:27" s="32" customFormat="1" ht="15.75">
      <c r="A5" s="2111" t="s">
        <v>4</v>
      </c>
      <c r="B5" s="2111"/>
      <c r="C5" s="2111"/>
      <c r="D5" s="2111"/>
      <c r="E5" s="258"/>
    </row>
    <row r="6" spans="1:27" s="32" customFormat="1" ht="16.5" thickBot="1">
      <c r="A6" s="2110"/>
      <c r="B6" s="2110"/>
      <c r="C6" s="2110"/>
      <c r="D6" s="2110"/>
      <c r="E6" s="256"/>
    </row>
    <row r="7" spans="1:27" s="32" customFormat="1" ht="15.75">
      <c r="A7" s="244" t="s">
        <v>5</v>
      </c>
      <c r="B7" s="62"/>
      <c r="C7" s="242"/>
      <c r="D7" s="62"/>
      <c r="E7" s="255"/>
    </row>
    <row r="8" spans="1:27" s="32" customFormat="1" ht="19.5" thickBot="1">
      <c r="A8" s="128"/>
      <c r="B8" s="243"/>
      <c r="C8" s="62"/>
      <c r="D8" s="62"/>
      <c r="E8" s="62"/>
    </row>
    <row r="9" spans="1:27" s="32" customFormat="1" ht="18.600000000000001" customHeight="1" thickBot="1">
      <c r="A9" s="2105" t="s">
        <v>6</v>
      </c>
      <c r="B9" s="2106"/>
      <c r="C9" s="2106"/>
      <c r="D9" s="2107"/>
      <c r="E9" s="62"/>
    </row>
    <row r="10" spans="1:27" s="32" customFormat="1" ht="32.25" thickBot="1">
      <c r="A10" s="1242">
        <v>2025</v>
      </c>
      <c r="B10" s="253" t="s">
        <v>7</v>
      </c>
      <c r="C10" s="240" t="s">
        <v>8</v>
      </c>
      <c r="D10" s="1243" t="s">
        <v>9</v>
      </c>
      <c r="E10" s="242"/>
    </row>
    <row r="11" spans="1:27" s="32" customFormat="1" ht="18.600000000000001" customHeight="1">
      <c r="A11" s="1244" t="s">
        <v>10</v>
      </c>
      <c r="B11" s="252">
        <f>'ESA Summary Table 1'!D17</f>
        <v>32779176.079999998</v>
      </c>
      <c r="C11" s="252">
        <f>'ESA Summary Table 1'!G17</f>
        <v>24802305.804465003</v>
      </c>
      <c r="D11" s="1245">
        <f>C11/B11</f>
        <v>0.7566482374033181</v>
      </c>
      <c r="E11" s="251"/>
    </row>
    <row r="12" spans="1:27" s="32" customFormat="1" ht="18.600000000000001" customHeight="1">
      <c r="A12" s="1418" t="s">
        <v>11</v>
      </c>
      <c r="B12" s="1419">
        <f>3947677+11597510+3545137</f>
        <v>19090324</v>
      </c>
      <c r="C12" s="1419">
        <v>0</v>
      </c>
      <c r="D12" s="1420">
        <v>0</v>
      </c>
      <c r="E12" s="251"/>
    </row>
    <row r="13" spans="1:27" s="32" customFormat="1" ht="18.600000000000001" customHeight="1">
      <c r="A13" s="1246" t="s">
        <v>12</v>
      </c>
      <c r="B13" s="1421">
        <v>14780</v>
      </c>
      <c r="C13" s="1421">
        <f>'ESA Table 2 Main'!E105+'ESA Table 2A MFWB'!O153+'ESA Table 2B PP PD'!C80+'ESA Table 2B PP PD'!M80</f>
        <v>8942</v>
      </c>
      <c r="D13" s="1247">
        <f>C13/B13</f>
        <v>0.60500676589986468</v>
      </c>
      <c r="E13" s="251"/>
    </row>
    <row r="14" spans="1:27" s="32" customFormat="1" ht="18.600000000000001" customHeight="1">
      <c r="A14" s="1246" t="s">
        <v>13</v>
      </c>
      <c r="B14" s="1421">
        <v>2906619</v>
      </c>
      <c r="C14" s="1421">
        <f>'ESA Table 2 Main'!F97+'ESA Table 2A MFWB'!S143+'ESA Table 2B PP PD'!D72+'ESA Table 2B PP PD'!N72</f>
        <v>2319370.6448000008</v>
      </c>
      <c r="D14" s="1247">
        <f t="shared" ref="D14:D16" si="0">C14/B14</f>
        <v>0.79796170217011619</v>
      </c>
      <c r="E14" s="1910"/>
    </row>
    <row r="15" spans="1:27" s="32" customFormat="1" ht="18.600000000000001" customHeight="1">
      <c r="A15" s="1246" t="s">
        <v>14</v>
      </c>
      <c r="B15" s="1421">
        <v>424</v>
      </c>
      <c r="C15" s="1421">
        <f>'ESA Table 2 Main'!G97+'ESA Table 2A MFWB'!T143+'ESA Table 2B PP PD'!E72+'ESA Table 2B PP PD'!O72</f>
        <v>323.70736800000003</v>
      </c>
      <c r="D15" s="1247">
        <f t="shared" si="0"/>
        <v>0.76346077358490572</v>
      </c>
      <c r="E15" s="1910"/>
    </row>
    <row r="16" spans="1:27" s="32" customFormat="1" ht="18.600000000000001" customHeight="1" thickBot="1">
      <c r="A16" s="1248" t="s">
        <v>15</v>
      </c>
      <c r="B16" s="1422">
        <v>120065</v>
      </c>
      <c r="C16" s="1422">
        <f>'ESA Table 2 Main'!H97+'ESA Table 2A MFWB'!U143+'ESA Table 2B PP PD'!F72+'ESA Table 2B PP PD'!P72</f>
        <v>195684.75889999999</v>
      </c>
      <c r="D16" s="1249">
        <f t="shared" si="0"/>
        <v>1.6298235031024861</v>
      </c>
      <c r="E16" s="1910"/>
    </row>
    <row r="17" spans="1:5" s="32" customFormat="1" ht="15.75">
      <c r="A17" s="246"/>
      <c r="B17" s="249"/>
      <c r="C17" s="249"/>
      <c r="D17" s="229"/>
      <c r="E17" s="1910"/>
    </row>
    <row r="18" spans="1:5" s="32" customFormat="1" ht="32.1" customHeight="1">
      <c r="A18" s="2108" t="s">
        <v>16</v>
      </c>
      <c r="B18" s="2108"/>
      <c r="C18" s="2108"/>
      <c r="D18" s="2108"/>
      <c r="E18" s="1911"/>
    </row>
    <row r="19" spans="1:5" s="32" customFormat="1" ht="48" customHeight="1">
      <c r="A19" s="2108" t="s">
        <v>17</v>
      </c>
      <c r="B19" s="2108"/>
      <c r="C19" s="2108"/>
      <c r="D19" s="2108"/>
      <c r="E19" s="1911"/>
    </row>
    <row r="20" spans="1:5" s="32" customFormat="1" ht="30.75" customHeight="1">
      <c r="A20" s="2108" t="s">
        <v>18</v>
      </c>
      <c r="B20" s="2108"/>
      <c r="C20" s="2108"/>
      <c r="D20" s="2108"/>
      <c r="E20" s="1912"/>
    </row>
    <row r="21" spans="1:5" ht="16.5" thickBot="1">
      <c r="A21" s="246"/>
      <c r="B21" s="62"/>
      <c r="C21" s="62"/>
      <c r="D21" s="62"/>
      <c r="E21" s="62"/>
    </row>
    <row r="22" spans="1:5" ht="18.75">
      <c r="A22" s="244" t="s">
        <v>19</v>
      </c>
      <c r="B22" s="243"/>
      <c r="C22" s="242"/>
      <c r="D22" s="62"/>
    </row>
    <row r="23" spans="1:5" ht="16.5" thickBot="1">
      <c r="A23" s="241"/>
      <c r="B23" s="62"/>
      <c r="C23" s="62"/>
      <c r="D23" s="62"/>
      <c r="E23" s="62"/>
    </row>
    <row r="24" spans="1:5" ht="18.600000000000001" customHeight="1" thickBot="1">
      <c r="A24" s="2102" t="s">
        <v>20</v>
      </c>
      <c r="B24" s="2103"/>
      <c r="C24" s="2103"/>
      <c r="D24" s="2104"/>
      <c r="E24" s="62"/>
    </row>
    <row r="25" spans="1:5" ht="18.600000000000001" customHeight="1" thickBot="1">
      <c r="A25" s="536">
        <v>2025</v>
      </c>
      <c r="B25" s="537" t="s">
        <v>21</v>
      </c>
      <c r="C25" s="537" t="s">
        <v>8</v>
      </c>
      <c r="D25" s="537" t="s">
        <v>9</v>
      </c>
      <c r="E25" s="62"/>
    </row>
    <row r="26" spans="1:5" ht="18.600000000000001" customHeight="1">
      <c r="A26" s="538" t="s">
        <v>22</v>
      </c>
      <c r="B26" s="539">
        <f>'CARE- Table 1'!E18</f>
        <v>7399570</v>
      </c>
      <c r="C26" s="539">
        <f>'CARE- Table 1'!D18</f>
        <v>5926853.1499999939</v>
      </c>
      <c r="D26" s="540">
        <f>C26/B26</f>
        <v>0.8009726443563604</v>
      </c>
      <c r="E26" s="251"/>
    </row>
    <row r="27" spans="1:5" ht="18.600000000000001" customHeight="1">
      <c r="A27" s="541" t="s">
        <v>23</v>
      </c>
      <c r="B27" s="542">
        <f>'CARE- Table 1'!E20</f>
        <v>125271491</v>
      </c>
      <c r="C27" s="542">
        <f>'CARE- Table 1'!D20</f>
        <v>211516812.47</v>
      </c>
      <c r="D27" s="543">
        <f t="shared" ref="D27:D29" si="1">C27/B27</f>
        <v>1.688467270418295</v>
      </c>
      <c r="E27" s="251"/>
    </row>
    <row r="28" spans="1:5" ht="18.600000000000001" customHeight="1">
      <c r="A28" s="541" t="s">
        <v>24</v>
      </c>
      <c r="B28" s="542">
        <f>'CARE- Table 1'!E21</f>
        <v>0</v>
      </c>
      <c r="C28" s="542">
        <f>'CARE- Table 1'!D21</f>
        <v>0</v>
      </c>
      <c r="D28" s="543">
        <f>IFERROR(C28/B28,0)</f>
        <v>0</v>
      </c>
      <c r="E28" s="251"/>
    </row>
    <row r="29" spans="1:5" ht="18.600000000000001" customHeight="1">
      <c r="A29" s="544" t="s">
        <v>25</v>
      </c>
      <c r="B29" s="545">
        <f>SUM(B26:B28)</f>
        <v>132671061</v>
      </c>
      <c r="C29" s="545">
        <f>SUM(C26:C28)</f>
        <v>217443665.62</v>
      </c>
      <c r="D29" s="543">
        <f t="shared" si="1"/>
        <v>1.6389683174388725</v>
      </c>
      <c r="E29" s="251"/>
    </row>
    <row r="30" spans="1:5" ht="63">
      <c r="A30" s="546" t="s">
        <v>26</v>
      </c>
      <c r="B30" s="547" t="s">
        <v>27</v>
      </c>
      <c r="C30" s="547" t="s">
        <v>28</v>
      </c>
      <c r="D30" s="548" t="s">
        <v>29</v>
      </c>
      <c r="E30" s="62"/>
    </row>
    <row r="31" spans="1:5" ht="18.600000000000001" customHeight="1">
      <c r="A31" s="549" t="s">
        <v>30</v>
      </c>
      <c r="B31" s="550">
        <f>'CARE-Table 2'!E20</f>
        <v>1139</v>
      </c>
      <c r="C31" s="551">
        <f>'CARE-Table 2'!J20</f>
        <v>60394</v>
      </c>
      <c r="D31" s="552">
        <f>'CARE-Table 2'!O20</f>
        <v>90725</v>
      </c>
      <c r="E31" s="245"/>
    </row>
    <row r="32" spans="1:5" ht="33.950000000000003" customHeight="1">
      <c r="A32" s="553" t="s">
        <v>31</v>
      </c>
      <c r="B32" s="547" t="s">
        <v>32</v>
      </c>
      <c r="C32" s="554" t="s">
        <v>33</v>
      </c>
      <c r="D32" s="555" t="s">
        <v>34</v>
      </c>
      <c r="E32" s="61"/>
    </row>
    <row r="33" spans="1:5" ht="18.600000000000001" customHeight="1" thickBot="1">
      <c r="A33" s="556" t="s">
        <v>35</v>
      </c>
      <c r="B33" s="557">
        <f>'CARE-Table 2'!AA20</f>
        <v>287738</v>
      </c>
      <c r="C33" s="557">
        <f>'CARE-Table 2'!Z20</f>
        <v>287358</v>
      </c>
      <c r="D33" s="558">
        <f>'CARE-Table 2'!AB20</f>
        <v>0.99867935413466413</v>
      </c>
      <c r="E33" s="237"/>
    </row>
    <row r="34" spans="1:5" ht="15.75">
      <c r="A34" s="231"/>
      <c r="B34" s="230"/>
      <c r="C34" s="230"/>
      <c r="D34" s="229"/>
      <c r="E34" s="237"/>
    </row>
    <row r="35" spans="1:5" ht="15.75">
      <c r="A35" s="231"/>
      <c r="B35" s="230"/>
      <c r="C35" s="230"/>
      <c r="D35" s="229"/>
      <c r="E35" s="237"/>
    </row>
    <row r="36" spans="1:5" ht="16.5" thickBot="1">
      <c r="A36" s="231"/>
      <c r="B36" s="230"/>
      <c r="C36" s="230"/>
      <c r="D36" s="229"/>
      <c r="E36" s="237"/>
    </row>
    <row r="37" spans="1:5" ht="18.75">
      <c r="A37" s="244" t="s">
        <v>36</v>
      </c>
      <c r="B37" s="243"/>
      <c r="C37" s="242"/>
      <c r="D37" s="62"/>
      <c r="E37" s="237"/>
    </row>
    <row r="38" spans="1:5" ht="16.5" thickBot="1">
      <c r="A38" s="241"/>
      <c r="B38" s="62"/>
      <c r="C38" s="62"/>
      <c r="D38" s="62"/>
      <c r="E38" s="237"/>
    </row>
    <row r="39" spans="1:5" ht="18.600000000000001" customHeight="1" thickBot="1">
      <c r="A39" s="2102" t="s">
        <v>37</v>
      </c>
      <c r="B39" s="2103"/>
      <c r="C39" s="2103"/>
      <c r="D39" s="2104"/>
      <c r="E39" s="237"/>
    </row>
    <row r="40" spans="1:5" ht="18.600000000000001" customHeight="1" thickBot="1">
      <c r="A40" s="536">
        <v>2025</v>
      </c>
      <c r="B40" s="537" t="s">
        <v>21</v>
      </c>
      <c r="C40" s="537" t="s">
        <v>8</v>
      </c>
      <c r="D40" s="537" t="s">
        <v>9</v>
      </c>
      <c r="E40" s="237"/>
    </row>
    <row r="41" spans="1:5" ht="18.600000000000001" customHeight="1">
      <c r="A41" s="538" t="s">
        <v>22</v>
      </c>
      <c r="B41" s="539">
        <f>'FERA-Table 1'!E17</f>
        <v>630578</v>
      </c>
      <c r="C41" s="539">
        <f>'FERA-Table 1'!D17</f>
        <v>613147.00999999989</v>
      </c>
      <c r="D41" s="540">
        <f>C41/B41</f>
        <v>0.97235712314733447</v>
      </c>
      <c r="E41" s="251"/>
    </row>
    <row r="42" spans="1:5" ht="18.600000000000001" customHeight="1">
      <c r="A42" s="541" t="s">
        <v>23</v>
      </c>
      <c r="B42" s="542">
        <f>'FERA-Table 1'!E19</f>
        <v>4912466</v>
      </c>
      <c r="C42" s="542">
        <f>'FERA-Table 1'!D19</f>
        <v>5209248.7399999993</v>
      </c>
      <c r="D42" s="543">
        <f t="shared" ref="D42:D44" si="2">C42/B42</f>
        <v>1.0604142074469318</v>
      </c>
      <c r="E42" s="251"/>
    </row>
    <row r="43" spans="1:5" ht="18.600000000000001" customHeight="1">
      <c r="A43" s="541" t="s">
        <v>24</v>
      </c>
      <c r="B43" s="542">
        <f>'FERA-Table 1'!E20</f>
        <v>0</v>
      </c>
      <c r="C43" s="542">
        <f>'FERA-Table 1'!D20</f>
        <v>0</v>
      </c>
      <c r="D43" s="543">
        <f>IFERROR(C43/B43,0)</f>
        <v>0</v>
      </c>
      <c r="E43" s="251"/>
    </row>
    <row r="44" spans="1:5" ht="18.600000000000001" customHeight="1">
      <c r="A44" s="544" t="s">
        <v>25</v>
      </c>
      <c r="B44" s="545">
        <f>SUM(B41:B43)</f>
        <v>5543044</v>
      </c>
      <c r="C44" s="545">
        <f>SUM(C41:C43)</f>
        <v>5822395.7499999991</v>
      </c>
      <c r="D44" s="543">
        <f t="shared" si="2"/>
        <v>1.0503968126538412</v>
      </c>
      <c r="E44" s="251"/>
    </row>
    <row r="45" spans="1:5" ht="60.6" customHeight="1">
      <c r="A45" s="546" t="s">
        <v>38</v>
      </c>
      <c r="B45" s="547" t="s">
        <v>27</v>
      </c>
      <c r="C45" s="547" t="s">
        <v>28</v>
      </c>
      <c r="D45" s="548" t="s">
        <v>29</v>
      </c>
      <c r="E45" s="237"/>
    </row>
    <row r="46" spans="1:5" ht="18.600000000000001" customHeight="1">
      <c r="A46" s="549" t="s">
        <v>30</v>
      </c>
      <c r="B46" s="550">
        <f>'FERA-Table 2'!E19</f>
        <v>21</v>
      </c>
      <c r="C46" s="551">
        <f>'FERA-Table 2'!J19</f>
        <v>11984</v>
      </c>
      <c r="D46" s="552">
        <f>'FERA-Table 2'!O19</f>
        <v>1487</v>
      </c>
      <c r="E46" s="61"/>
    </row>
    <row r="47" spans="1:5" ht="33.950000000000003" customHeight="1">
      <c r="A47" s="553" t="s">
        <v>39</v>
      </c>
      <c r="B47" s="547" t="s">
        <v>32</v>
      </c>
      <c r="C47" s="554" t="s">
        <v>33</v>
      </c>
      <c r="D47" s="555" t="s">
        <v>34</v>
      </c>
      <c r="E47" s="62"/>
    </row>
    <row r="48" spans="1:5" ht="18.600000000000001" customHeight="1" thickBot="1">
      <c r="A48" s="233" t="s">
        <v>35</v>
      </c>
      <c r="B48" s="98">
        <f>'FERA-Table 2'!AA19</f>
        <v>81019</v>
      </c>
      <c r="C48" s="98">
        <f>'FERA-Table 2'!Z19</f>
        <v>18936</v>
      </c>
      <c r="D48" s="232">
        <f>'FERA-Table 2'!AB19</f>
        <v>0.23372295387501696</v>
      </c>
    </row>
    <row r="49" spans="1:4" ht="15.75">
      <c r="A49" s="231"/>
      <c r="B49" s="230"/>
      <c r="C49" s="230"/>
      <c r="D49" s="229"/>
    </row>
    <row r="50" spans="1:4" ht="15.75">
      <c r="A50" s="231"/>
      <c r="B50" s="230"/>
      <c r="C50" s="230"/>
      <c r="D50" s="229"/>
    </row>
  </sheetData>
  <sheetProtection sheet="1" objects="1" scenarios="1"/>
  <mergeCells count="12">
    <mergeCell ref="A1:D1"/>
    <mergeCell ref="A2:D2"/>
    <mergeCell ref="A3:D3"/>
    <mergeCell ref="A4:D4"/>
    <mergeCell ref="A6:D6"/>
    <mergeCell ref="A5:D5"/>
    <mergeCell ref="A39:D39"/>
    <mergeCell ref="A9:D9"/>
    <mergeCell ref="A18:D18"/>
    <mergeCell ref="A24:D24"/>
    <mergeCell ref="A19:D19"/>
    <mergeCell ref="A20:D20"/>
  </mergeCells>
  <printOptions horizontalCentered="1" verticalCentered="1"/>
  <pageMargins left="0.25" right="0.25" top="0.5" bottom="0.5" header="0.3" footer="0.3"/>
  <pageSetup scale="71" orientation="portrait" r:id="rId1"/>
  <headerFooter scaleWithDoc="0" alignWithMargins="0">
    <oddFooter>&amp;CA - &amp;P</oddFoot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651E4-70F1-43CC-BB58-5DE1DF39F373}">
  <sheetPr>
    <tabColor theme="0" tint="-0.34998626667073579"/>
    <pageSetUpPr fitToPage="1"/>
  </sheetPr>
  <dimension ref="A1:P115"/>
  <sheetViews>
    <sheetView workbookViewId="0">
      <selection activeCell="G10" sqref="G10"/>
    </sheetView>
  </sheetViews>
  <sheetFormatPr defaultColWidth="8.5703125" defaultRowHeight="12.75"/>
  <cols>
    <col min="1" max="1" width="44.5703125" style="341" customWidth="1"/>
    <col min="2" max="2" width="7.5703125" style="341" customWidth="1"/>
    <col min="3" max="3" width="12.85546875" style="507" customWidth="1"/>
    <col min="4" max="4" width="12.42578125" style="507" customWidth="1"/>
    <col min="5" max="5" width="11.5703125" style="507" customWidth="1"/>
    <col min="6" max="6" width="11.42578125" style="507" customWidth="1"/>
    <col min="7" max="7" width="12.5703125" style="507" customWidth="1"/>
    <col min="8" max="8" width="12.42578125" style="507" customWidth="1"/>
    <col min="9" max="9" width="16.85546875" customWidth="1"/>
    <col min="10" max="10" width="22" customWidth="1"/>
    <col min="12" max="12" width="41.7109375" customWidth="1"/>
  </cols>
  <sheetData>
    <row r="1" spans="1:16" ht="15.75">
      <c r="A1" s="2111" t="s">
        <v>0</v>
      </c>
      <c r="B1" s="2111"/>
      <c r="C1" s="2111"/>
      <c r="D1" s="2111"/>
      <c r="E1" s="2111"/>
      <c r="F1" s="2111"/>
      <c r="G1" s="2111"/>
      <c r="H1" s="2111"/>
      <c r="I1" s="2111"/>
      <c r="J1" s="2111"/>
    </row>
    <row r="2" spans="1:16" ht="15.75" customHeight="1">
      <c r="A2" s="2189" t="s">
        <v>555</v>
      </c>
      <c r="B2" s="2189"/>
      <c r="C2" s="2189"/>
      <c r="D2" s="2189"/>
      <c r="E2" s="2189"/>
      <c r="F2" s="2189"/>
      <c r="G2" s="2189"/>
      <c r="H2" s="2189"/>
      <c r="I2" s="2189"/>
      <c r="J2" s="2189"/>
      <c r="K2" s="175"/>
      <c r="L2" s="175"/>
      <c r="M2" s="175"/>
      <c r="N2" s="175"/>
      <c r="O2" s="175"/>
      <c r="P2" s="175"/>
    </row>
    <row r="3" spans="1:16" ht="15.75">
      <c r="A3" s="2157" t="s">
        <v>41</v>
      </c>
      <c r="B3" s="2157"/>
      <c r="C3" s="2157"/>
      <c r="D3" s="2157"/>
      <c r="E3" s="2157"/>
      <c r="F3" s="2157"/>
      <c r="G3" s="2157"/>
      <c r="H3" s="2157"/>
      <c r="I3" s="2157"/>
      <c r="J3" s="2157"/>
      <c r="K3" s="176"/>
      <c r="L3" s="176"/>
      <c r="M3" s="176"/>
      <c r="N3" s="176"/>
      <c r="O3" s="176"/>
      <c r="P3" s="176"/>
    </row>
    <row r="4" spans="1:16" ht="15.75">
      <c r="A4" s="995"/>
      <c r="B4" s="1018"/>
      <c r="C4" s="1019"/>
      <c r="D4" s="1019"/>
      <c r="E4" s="1019"/>
      <c r="F4" s="1019"/>
      <c r="G4" s="759" t="s">
        <v>556</v>
      </c>
      <c r="H4" s="759"/>
      <c r="I4" s="62"/>
      <c r="J4" s="62"/>
      <c r="K4" s="62"/>
      <c r="L4" s="62"/>
    </row>
    <row r="5" spans="1:16" ht="16.5" thickBot="1">
      <c r="A5" s="996"/>
      <c r="B5" s="996"/>
      <c r="C5" s="2190" t="s">
        <v>557</v>
      </c>
      <c r="D5" s="2191"/>
      <c r="E5" s="2191"/>
      <c r="F5" s="2191"/>
      <c r="G5" s="2191"/>
      <c r="H5" s="2191"/>
      <c r="I5" s="2191"/>
      <c r="J5" s="2192"/>
      <c r="K5" s="62"/>
      <c r="L5" s="62"/>
    </row>
    <row r="6" spans="1:16" ht="16.5" thickBot="1">
      <c r="A6" s="997"/>
      <c r="B6" s="997"/>
      <c r="C6" s="2190" t="s">
        <v>558</v>
      </c>
      <c r="D6" s="2191"/>
      <c r="E6" s="2191"/>
      <c r="F6" s="2191"/>
      <c r="G6" s="2191"/>
      <c r="H6" s="2191"/>
      <c r="I6" s="2191"/>
      <c r="J6" s="2192"/>
      <c r="K6" s="62"/>
      <c r="L6" s="62"/>
    </row>
    <row r="7" spans="1:16" ht="47.25">
      <c r="A7" s="998" t="s">
        <v>473</v>
      </c>
      <c r="B7" s="1122" t="s">
        <v>157</v>
      </c>
      <c r="C7" s="1123" t="s">
        <v>158</v>
      </c>
      <c r="D7" s="1124" t="s">
        <v>287</v>
      </c>
      <c r="E7" s="1124" t="s">
        <v>288</v>
      </c>
      <c r="F7" s="1124" t="s">
        <v>289</v>
      </c>
      <c r="G7" s="1124" t="s">
        <v>478</v>
      </c>
      <c r="H7" s="1125" t="s">
        <v>291</v>
      </c>
      <c r="I7" s="725" t="s">
        <v>164</v>
      </c>
      <c r="J7" s="644" t="s">
        <v>165</v>
      </c>
      <c r="K7" s="180"/>
      <c r="L7" s="180"/>
    </row>
    <row r="8" spans="1:16" ht="15.75">
      <c r="A8" s="999" t="s">
        <v>166</v>
      </c>
      <c r="B8" s="1004"/>
      <c r="C8" s="1020"/>
      <c r="D8" s="1021"/>
      <c r="E8" s="1021"/>
      <c r="F8" s="1021"/>
      <c r="G8" s="1021"/>
      <c r="H8" s="1022"/>
      <c r="I8" s="411"/>
      <c r="J8" s="470"/>
      <c r="K8" s="180"/>
      <c r="L8" s="180"/>
    </row>
    <row r="9" spans="1:16" ht="15.75">
      <c r="A9" s="734" t="s">
        <v>167</v>
      </c>
      <c r="B9" s="734" t="s">
        <v>169</v>
      </c>
      <c r="C9" s="1023">
        <v>0</v>
      </c>
      <c r="D9" s="1024">
        <v>0</v>
      </c>
      <c r="E9" s="1024">
        <v>0</v>
      </c>
      <c r="F9" s="1024">
        <v>0</v>
      </c>
      <c r="G9" s="1025">
        <v>0</v>
      </c>
      <c r="H9" s="1026">
        <f>IF($G$95=0,0,G9/$G$95)</f>
        <v>0</v>
      </c>
      <c r="I9" s="650">
        <v>0</v>
      </c>
      <c r="J9" s="700">
        <v>0</v>
      </c>
      <c r="K9" s="62"/>
      <c r="L9" s="62"/>
    </row>
    <row r="10" spans="1:16" s="273" customFormat="1" ht="15.75">
      <c r="A10" s="734" t="s">
        <v>170</v>
      </c>
      <c r="B10" s="734" t="s">
        <v>169</v>
      </c>
      <c r="C10" s="1023">
        <v>0</v>
      </c>
      <c r="D10" s="1024">
        <v>0</v>
      </c>
      <c r="E10" s="1024">
        <v>0</v>
      </c>
      <c r="F10" s="1024">
        <v>0</v>
      </c>
      <c r="G10" s="1025">
        <v>0</v>
      </c>
      <c r="H10" s="1026">
        <f>IF($G$95=0,0,G10/$G$95)</f>
        <v>0</v>
      </c>
      <c r="I10" s="653">
        <v>0</v>
      </c>
      <c r="J10" s="757">
        <v>0</v>
      </c>
      <c r="K10" s="255"/>
      <c r="L10" s="255"/>
    </row>
    <row r="11" spans="1:16" ht="15.75">
      <c r="A11" s="734" t="s">
        <v>171</v>
      </c>
      <c r="B11" s="734" t="s">
        <v>169</v>
      </c>
      <c r="C11" s="1023">
        <v>0</v>
      </c>
      <c r="D11" s="1024">
        <v>0</v>
      </c>
      <c r="E11" s="1024">
        <v>0</v>
      </c>
      <c r="F11" s="1024">
        <v>0</v>
      </c>
      <c r="G11" s="1025">
        <v>0</v>
      </c>
      <c r="H11" s="1026">
        <f>IF($G$95=0,0,G11/$G$95)</f>
        <v>0</v>
      </c>
      <c r="I11" s="650">
        <v>0</v>
      </c>
      <c r="J11" s="700">
        <v>0</v>
      </c>
      <c r="K11" s="62"/>
      <c r="L11" s="62"/>
    </row>
    <row r="12" spans="1:16" ht="15.75">
      <c r="A12" s="734" t="s">
        <v>172</v>
      </c>
      <c r="B12" s="734" t="s">
        <v>169</v>
      </c>
      <c r="C12" s="1023"/>
      <c r="D12" s="1024"/>
      <c r="E12" s="1024"/>
      <c r="F12" s="1024"/>
      <c r="G12" s="1025"/>
      <c r="H12" s="1026"/>
      <c r="I12" s="650"/>
      <c r="J12" s="700"/>
      <c r="K12" s="62"/>
      <c r="L12" s="62"/>
    </row>
    <row r="13" spans="1:16" s="273" customFormat="1" ht="15.75">
      <c r="A13" s="734" t="s">
        <v>173</v>
      </c>
      <c r="B13" s="734" t="s">
        <v>169</v>
      </c>
      <c r="C13" s="1023"/>
      <c r="D13" s="1024"/>
      <c r="E13" s="1024"/>
      <c r="F13" s="1024"/>
      <c r="G13" s="1025"/>
      <c r="H13" s="1026"/>
      <c r="I13" s="653"/>
      <c r="J13" s="757"/>
      <c r="K13" s="255"/>
      <c r="L13" s="255"/>
    </row>
    <row r="14" spans="1:16" ht="15.75">
      <c r="A14" s="734" t="s">
        <v>174</v>
      </c>
      <c r="B14" s="734" t="s">
        <v>169</v>
      </c>
      <c r="C14" s="1023"/>
      <c r="D14" s="1024"/>
      <c r="E14" s="1024"/>
      <c r="F14" s="1024"/>
      <c r="G14" s="1025"/>
      <c r="H14" s="1026"/>
      <c r="I14" s="650"/>
      <c r="J14" s="700"/>
      <c r="K14" s="62"/>
      <c r="L14" s="62"/>
    </row>
    <row r="15" spans="1:16" ht="15.75">
      <c r="A15" s="734" t="s">
        <v>175</v>
      </c>
      <c r="B15" s="734" t="s">
        <v>169</v>
      </c>
      <c r="C15" s="1023"/>
      <c r="D15" s="1024"/>
      <c r="E15" s="1024"/>
      <c r="F15" s="1024"/>
      <c r="G15" s="1025"/>
      <c r="H15" s="1026"/>
      <c r="I15" s="650"/>
      <c r="J15" s="700"/>
      <c r="K15" s="62"/>
      <c r="L15" s="62"/>
    </row>
    <row r="16" spans="1:16" ht="15.75">
      <c r="A16" s="1000" t="s">
        <v>176</v>
      </c>
      <c r="B16" s="1002"/>
      <c r="C16" s="1027"/>
      <c r="D16" s="1028"/>
      <c r="E16" s="1028"/>
      <c r="F16" s="1028"/>
      <c r="G16" s="1028"/>
      <c r="H16" s="1022"/>
      <c r="I16" s="743"/>
      <c r="J16" s="758"/>
      <c r="K16" s="62"/>
      <c r="L16" s="62"/>
    </row>
    <row r="17" spans="1:12" ht="15.75">
      <c r="A17" s="734" t="s">
        <v>177</v>
      </c>
      <c r="B17" s="734" t="s">
        <v>184</v>
      </c>
      <c r="C17" s="1023">
        <v>0</v>
      </c>
      <c r="D17" s="1024">
        <v>0</v>
      </c>
      <c r="E17" s="1024">
        <v>0</v>
      </c>
      <c r="F17" s="1024">
        <v>0</v>
      </c>
      <c r="G17" s="1025">
        <v>0</v>
      </c>
      <c r="H17" s="1026">
        <f t="shared" ref="H17:H26" si="0">IF($G$95=0,0,G17/$G$95)</f>
        <v>0</v>
      </c>
      <c r="I17" s="650">
        <v>0</v>
      </c>
      <c r="J17" s="700">
        <v>0</v>
      </c>
      <c r="K17" s="62"/>
      <c r="L17" s="62"/>
    </row>
    <row r="18" spans="1:12" ht="15.75">
      <c r="A18" s="734" t="s">
        <v>178</v>
      </c>
      <c r="B18" s="734" t="s">
        <v>169</v>
      </c>
      <c r="C18" s="1023">
        <v>0</v>
      </c>
      <c r="D18" s="1024">
        <v>0</v>
      </c>
      <c r="E18" s="1024">
        <v>0</v>
      </c>
      <c r="F18" s="1024">
        <v>0</v>
      </c>
      <c r="G18" s="1025">
        <v>0</v>
      </c>
      <c r="H18" s="1026">
        <f t="shared" si="0"/>
        <v>0</v>
      </c>
      <c r="I18" s="650">
        <v>0</v>
      </c>
      <c r="J18" s="700">
        <v>0</v>
      </c>
      <c r="K18" s="62"/>
      <c r="L18" s="62"/>
    </row>
    <row r="19" spans="1:12" ht="15.75">
      <c r="A19" s="734" t="s">
        <v>179</v>
      </c>
      <c r="B19" s="734" t="s">
        <v>169</v>
      </c>
      <c r="C19" s="1023">
        <v>0</v>
      </c>
      <c r="D19" s="1024">
        <v>0</v>
      </c>
      <c r="E19" s="1024">
        <v>0</v>
      </c>
      <c r="F19" s="1024">
        <v>0</v>
      </c>
      <c r="G19" s="1025">
        <v>0</v>
      </c>
      <c r="H19" s="1026">
        <f t="shared" si="0"/>
        <v>0</v>
      </c>
      <c r="I19" s="650">
        <v>0</v>
      </c>
      <c r="J19" s="700">
        <v>0</v>
      </c>
      <c r="K19" s="62"/>
      <c r="L19" s="62"/>
    </row>
    <row r="20" spans="1:12" ht="15.75">
      <c r="A20" s="734" t="s">
        <v>180</v>
      </c>
      <c r="B20" s="734" t="s">
        <v>169</v>
      </c>
      <c r="C20" s="1023">
        <v>0</v>
      </c>
      <c r="D20" s="1024">
        <v>0</v>
      </c>
      <c r="E20" s="1024">
        <v>0</v>
      </c>
      <c r="F20" s="1024">
        <v>0</v>
      </c>
      <c r="G20" s="1025">
        <v>0</v>
      </c>
      <c r="H20" s="1026">
        <f t="shared" si="0"/>
        <v>0</v>
      </c>
      <c r="I20" s="650">
        <v>0</v>
      </c>
      <c r="J20" s="700">
        <v>0</v>
      </c>
      <c r="K20" s="62"/>
      <c r="L20" s="62"/>
    </row>
    <row r="21" spans="1:12" ht="15.75">
      <c r="A21" s="734" t="s">
        <v>181</v>
      </c>
      <c r="B21" s="734" t="s">
        <v>169</v>
      </c>
      <c r="C21" s="1023">
        <v>0</v>
      </c>
      <c r="D21" s="1024">
        <v>0</v>
      </c>
      <c r="E21" s="1024">
        <v>0</v>
      </c>
      <c r="F21" s="1024">
        <v>0</v>
      </c>
      <c r="G21" s="1025">
        <v>0</v>
      </c>
      <c r="H21" s="1026">
        <f t="shared" si="0"/>
        <v>0</v>
      </c>
      <c r="I21" s="650">
        <v>0</v>
      </c>
      <c r="J21" s="700">
        <v>0</v>
      </c>
      <c r="K21" s="62"/>
      <c r="L21" s="62"/>
    </row>
    <row r="22" spans="1:12" ht="15.75">
      <c r="A22" s="734" t="s">
        <v>182</v>
      </c>
      <c r="B22" s="734" t="s">
        <v>169</v>
      </c>
      <c r="C22" s="1023">
        <v>0</v>
      </c>
      <c r="D22" s="1024">
        <v>0</v>
      </c>
      <c r="E22" s="1024">
        <v>0</v>
      </c>
      <c r="F22" s="1024">
        <v>0</v>
      </c>
      <c r="G22" s="1025">
        <v>0</v>
      </c>
      <c r="H22" s="1026">
        <f t="shared" si="0"/>
        <v>0</v>
      </c>
      <c r="I22" s="650">
        <v>0</v>
      </c>
      <c r="J22" s="700">
        <v>0</v>
      </c>
      <c r="K22" s="62"/>
      <c r="L22" s="62"/>
    </row>
    <row r="23" spans="1:12" ht="15.75">
      <c r="A23" s="734" t="s">
        <v>183</v>
      </c>
      <c r="B23" s="734" t="s">
        <v>184</v>
      </c>
      <c r="C23" s="1023">
        <v>0</v>
      </c>
      <c r="D23" s="1024">
        <v>0</v>
      </c>
      <c r="E23" s="1024">
        <v>0</v>
      </c>
      <c r="F23" s="1024">
        <v>0</v>
      </c>
      <c r="G23" s="1025">
        <v>0</v>
      </c>
      <c r="H23" s="1026">
        <f t="shared" si="0"/>
        <v>0</v>
      </c>
      <c r="I23" s="650">
        <v>0</v>
      </c>
      <c r="J23" s="700">
        <v>0</v>
      </c>
      <c r="K23" s="62"/>
      <c r="L23" s="62"/>
    </row>
    <row r="24" spans="1:12" ht="15.75">
      <c r="A24" s="734" t="s">
        <v>185</v>
      </c>
      <c r="B24" s="734" t="s">
        <v>184</v>
      </c>
      <c r="C24" s="1023">
        <v>0</v>
      </c>
      <c r="D24" s="1024">
        <v>0</v>
      </c>
      <c r="E24" s="1024">
        <v>0</v>
      </c>
      <c r="F24" s="1024">
        <v>0</v>
      </c>
      <c r="G24" s="1025">
        <v>0</v>
      </c>
      <c r="H24" s="1026">
        <f t="shared" si="0"/>
        <v>0</v>
      </c>
      <c r="I24" s="650">
        <v>0</v>
      </c>
      <c r="J24" s="700">
        <v>0</v>
      </c>
      <c r="K24" s="62"/>
      <c r="L24" s="62"/>
    </row>
    <row r="25" spans="1:12" ht="15.75">
      <c r="A25" s="734" t="s">
        <v>559</v>
      </c>
      <c r="B25" s="734" t="s">
        <v>184</v>
      </c>
      <c r="C25" s="1023">
        <v>0</v>
      </c>
      <c r="D25" s="1024">
        <v>0</v>
      </c>
      <c r="E25" s="1024">
        <v>0</v>
      </c>
      <c r="F25" s="1024">
        <v>0</v>
      </c>
      <c r="G25" s="1025">
        <v>0</v>
      </c>
      <c r="H25" s="1026">
        <f t="shared" si="0"/>
        <v>0</v>
      </c>
      <c r="I25" s="650">
        <v>0</v>
      </c>
      <c r="J25" s="700">
        <v>0</v>
      </c>
      <c r="K25" s="62"/>
      <c r="L25" s="62"/>
    </row>
    <row r="26" spans="1:12" ht="15.75">
      <c r="A26" s="734" t="s">
        <v>187</v>
      </c>
      <c r="B26" s="734" t="s">
        <v>169</v>
      </c>
      <c r="C26" s="1023">
        <v>0</v>
      </c>
      <c r="D26" s="1024">
        <v>0</v>
      </c>
      <c r="E26" s="1024">
        <v>0</v>
      </c>
      <c r="F26" s="1024">
        <v>0</v>
      </c>
      <c r="G26" s="1025">
        <v>0</v>
      </c>
      <c r="H26" s="1026">
        <f t="shared" si="0"/>
        <v>0</v>
      </c>
      <c r="I26" s="650">
        <v>0</v>
      </c>
      <c r="J26" s="700">
        <v>0</v>
      </c>
      <c r="K26" s="62"/>
      <c r="L26" s="62"/>
    </row>
    <row r="27" spans="1:12" ht="15.75">
      <c r="A27" s="734" t="s">
        <v>188</v>
      </c>
      <c r="B27" s="734" t="s">
        <v>169</v>
      </c>
      <c r="C27" s="1023"/>
      <c r="D27" s="1024"/>
      <c r="E27" s="1024"/>
      <c r="F27" s="1024"/>
      <c r="G27" s="1025"/>
      <c r="H27" s="1026"/>
      <c r="I27" s="650"/>
      <c r="J27" s="700"/>
      <c r="K27" s="62"/>
      <c r="L27" s="62"/>
    </row>
    <row r="28" spans="1:12" ht="15.75">
      <c r="A28" s="734" t="s">
        <v>189</v>
      </c>
      <c r="B28" s="734" t="s">
        <v>169</v>
      </c>
      <c r="C28" s="1023"/>
      <c r="D28" s="1024"/>
      <c r="E28" s="1024"/>
      <c r="F28" s="1024"/>
      <c r="G28" s="1025"/>
      <c r="H28" s="1026"/>
      <c r="I28" s="650"/>
      <c r="J28" s="700"/>
      <c r="K28" s="62"/>
      <c r="L28" s="62"/>
    </row>
    <row r="29" spans="1:12" ht="15.75">
      <c r="A29" s="734" t="s">
        <v>190</v>
      </c>
      <c r="B29" s="734" t="s">
        <v>169</v>
      </c>
      <c r="C29" s="1023"/>
      <c r="D29" s="1024"/>
      <c r="E29" s="1024"/>
      <c r="F29" s="1024"/>
      <c r="G29" s="1025"/>
      <c r="H29" s="1026"/>
      <c r="I29" s="650"/>
      <c r="J29" s="700"/>
      <c r="K29" s="62"/>
      <c r="L29" s="62"/>
    </row>
    <row r="30" spans="1:12" ht="15.75">
      <c r="A30" s="759" t="s">
        <v>311</v>
      </c>
      <c r="B30" s="734" t="s">
        <v>169</v>
      </c>
      <c r="C30" s="1023"/>
      <c r="D30" s="1024"/>
      <c r="E30" s="1024"/>
      <c r="F30" s="1024"/>
      <c r="G30" s="1025"/>
      <c r="H30" s="1026"/>
      <c r="I30" s="650"/>
      <c r="J30" s="700"/>
      <c r="K30" s="62"/>
      <c r="L30" s="62"/>
    </row>
    <row r="31" spans="1:12" ht="15.75">
      <c r="A31" s="734" t="s">
        <v>193</v>
      </c>
      <c r="B31" s="734" t="s">
        <v>169</v>
      </c>
      <c r="C31" s="1023"/>
      <c r="D31" s="1024"/>
      <c r="E31" s="1024"/>
      <c r="F31" s="1024"/>
      <c r="G31" s="1025"/>
      <c r="H31" s="1026"/>
      <c r="I31" s="650"/>
      <c r="J31" s="700"/>
      <c r="K31" s="62"/>
      <c r="L31" s="62"/>
    </row>
    <row r="32" spans="1:12" ht="15.75">
      <c r="A32" s="1000" t="s">
        <v>89</v>
      </c>
      <c r="B32" s="1002"/>
      <c r="C32" s="1027"/>
      <c r="D32" s="1028"/>
      <c r="E32" s="1028"/>
      <c r="F32" s="1028"/>
      <c r="G32" s="1028"/>
      <c r="H32" s="1022"/>
      <c r="I32" s="743"/>
      <c r="J32" s="758"/>
      <c r="K32" s="62"/>
      <c r="L32" s="62"/>
    </row>
    <row r="33" spans="1:12" s="318" customFormat="1" ht="15.75">
      <c r="A33" s="734" t="s">
        <v>195</v>
      </c>
      <c r="B33" s="734" t="s">
        <v>184</v>
      </c>
      <c r="C33" s="1023">
        <v>0</v>
      </c>
      <c r="D33" s="1024">
        <v>0</v>
      </c>
      <c r="E33" s="1024">
        <v>0</v>
      </c>
      <c r="F33" s="1024">
        <v>0</v>
      </c>
      <c r="G33" s="1025">
        <v>0</v>
      </c>
      <c r="H33" s="1026">
        <f>IF($G$95=0,0,G33/$G$95)</f>
        <v>0</v>
      </c>
      <c r="I33" s="650">
        <v>0</v>
      </c>
      <c r="J33" s="700">
        <v>0</v>
      </c>
      <c r="K33" s="756"/>
      <c r="L33" s="756"/>
    </row>
    <row r="34" spans="1:12" ht="15.75">
      <c r="A34" s="734" t="s">
        <v>196</v>
      </c>
      <c r="B34" s="734" t="s">
        <v>184</v>
      </c>
      <c r="C34" s="1023">
        <v>0</v>
      </c>
      <c r="D34" s="1024">
        <v>0</v>
      </c>
      <c r="E34" s="1024">
        <v>0</v>
      </c>
      <c r="F34" s="1024">
        <v>0</v>
      </c>
      <c r="G34" s="1025">
        <v>0</v>
      </c>
      <c r="H34" s="1026">
        <f>IF($G$95=0,0,G34/$G$95)</f>
        <v>0</v>
      </c>
      <c r="I34" s="650">
        <v>0</v>
      </c>
      <c r="J34" s="700">
        <v>0</v>
      </c>
      <c r="K34" s="62"/>
      <c r="L34" s="62"/>
    </row>
    <row r="35" spans="1:12" ht="15.75">
      <c r="A35" s="734" t="s">
        <v>198</v>
      </c>
      <c r="B35" s="1029" t="s">
        <v>184</v>
      </c>
      <c r="C35" s="1023">
        <v>0</v>
      </c>
      <c r="D35" s="1024">
        <v>0</v>
      </c>
      <c r="E35" s="1024">
        <v>0</v>
      </c>
      <c r="F35" s="1024">
        <v>0</v>
      </c>
      <c r="G35" s="1025">
        <v>0</v>
      </c>
      <c r="H35" s="1026">
        <f>IF($G$95=0,0,G35/$G$95)</f>
        <v>0</v>
      </c>
      <c r="I35" s="650">
        <v>0</v>
      </c>
      <c r="J35" s="700">
        <v>0</v>
      </c>
      <c r="K35" s="62"/>
      <c r="L35" s="62"/>
    </row>
    <row r="36" spans="1:12" ht="15.75">
      <c r="A36" s="734" t="s">
        <v>199</v>
      </c>
      <c r="B36" s="1029" t="s">
        <v>184</v>
      </c>
      <c r="C36" s="1023"/>
      <c r="D36" s="1024"/>
      <c r="E36" s="1024"/>
      <c r="F36" s="1024"/>
      <c r="G36" s="1025"/>
      <c r="H36" s="1026"/>
      <c r="I36" s="650"/>
      <c r="J36" s="700"/>
      <c r="K36" s="62"/>
      <c r="L36" s="62"/>
    </row>
    <row r="37" spans="1:12" ht="15.75">
      <c r="A37" s="734" t="s">
        <v>200</v>
      </c>
      <c r="B37" s="1029" t="s">
        <v>184</v>
      </c>
      <c r="C37" s="1023"/>
      <c r="D37" s="1024"/>
      <c r="E37" s="1024"/>
      <c r="F37" s="1024"/>
      <c r="G37" s="1025"/>
      <c r="H37" s="1026"/>
      <c r="I37" s="650"/>
      <c r="J37" s="700"/>
      <c r="K37" s="62"/>
      <c r="L37" s="62"/>
    </row>
    <row r="38" spans="1:12" ht="15.75">
      <c r="A38" s="734" t="s">
        <v>201</v>
      </c>
      <c r="B38" s="1029" t="s">
        <v>184</v>
      </c>
      <c r="C38" s="1023"/>
      <c r="D38" s="1024"/>
      <c r="E38" s="1024"/>
      <c r="F38" s="1024"/>
      <c r="G38" s="1025"/>
      <c r="H38" s="1026"/>
      <c r="I38" s="650"/>
      <c r="J38" s="700"/>
      <c r="K38" s="62"/>
      <c r="L38" s="62"/>
    </row>
    <row r="39" spans="1:12" ht="15.75">
      <c r="A39" s="759" t="s">
        <v>202</v>
      </c>
      <c r="B39" s="1029" t="s">
        <v>184</v>
      </c>
      <c r="C39" s="1023"/>
      <c r="D39" s="1024"/>
      <c r="E39" s="1024"/>
      <c r="F39" s="1024"/>
      <c r="G39" s="1025"/>
      <c r="H39" s="1026"/>
      <c r="I39" s="650"/>
      <c r="J39" s="700"/>
      <c r="K39" s="62"/>
      <c r="L39" s="62"/>
    </row>
    <row r="40" spans="1:12" ht="15.75">
      <c r="A40" s="1000" t="s">
        <v>90</v>
      </c>
      <c r="B40" s="1002"/>
      <c r="C40" s="1027"/>
      <c r="D40" s="1028"/>
      <c r="E40" s="1028"/>
      <c r="F40" s="1028"/>
      <c r="G40" s="1028"/>
      <c r="H40" s="1022"/>
      <c r="I40" s="743"/>
      <c r="J40" s="758"/>
      <c r="K40" s="62"/>
      <c r="L40" s="62"/>
    </row>
    <row r="41" spans="1:12" ht="15.75">
      <c r="A41" s="734" t="s">
        <v>204</v>
      </c>
      <c r="B41" s="734" t="s">
        <v>169</v>
      </c>
      <c r="C41" s="1023">
        <v>0</v>
      </c>
      <c r="D41" s="1024">
        <v>0</v>
      </c>
      <c r="E41" s="1024">
        <v>0</v>
      </c>
      <c r="F41" s="1024">
        <v>0</v>
      </c>
      <c r="G41" s="1025">
        <v>0</v>
      </c>
      <c r="H41" s="1026">
        <f t="shared" ref="H41:H52" si="1">IF($G$95=0,0,G41/$G$95)</f>
        <v>0</v>
      </c>
      <c r="I41" s="650">
        <v>0</v>
      </c>
      <c r="J41" s="700">
        <v>0</v>
      </c>
      <c r="K41" s="62"/>
      <c r="L41" s="62"/>
    </row>
    <row r="42" spans="1:12" ht="15.75">
      <c r="A42" s="734" t="s">
        <v>205</v>
      </c>
      <c r="B42" s="734" t="s">
        <v>184</v>
      </c>
      <c r="C42" s="1023">
        <v>0</v>
      </c>
      <c r="D42" s="1024">
        <v>0</v>
      </c>
      <c r="E42" s="1024">
        <v>0</v>
      </c>
      <c r="F42" s="1024">
        <v>0</v>
      </c>
      <c r="G42" s="1025">
        <v>0</v>
      </c>
      <c r="H42" s="1026">
        <f t="shared" si="1"/>
        <v>0</v>
      </c>
      <c r="I42" s="650">
        <v>0</v>
      </c>
      <c r="J42" s="700">
        <v>0</v>
      </c>
      <c r="K42" s="62"/>
      <c r="L42" s="62"/>
    </row>
    <row r="43" spans="1:12" ht="15.75">
      <c r="A43" s="734" t="s">
        <v>206</v>
      </c>
      <c r="B43" s="734" t="s">
        <v>169</v>
      </c>
      <c r="C43" s="1023">
        <v>0</v>
      </c>
      <c r="D43" s="1024">
        <v>0</v>
      </c>
      <c r="E43" s="1024">
        <v>0</v>
      </c>
      <c r="F43" s="1024">
        <v>0</v>
      </c>
      <c r="G43" s="1025">
        <v>0</v>
      </c>
      <c r="H43" s="1026">
        <f t="shared" si="1"/>
        <v>0</v>
      </c>
      <c r="I43" s="650">
        <v>0</v>
      </c>
      <c r="J43" s="700">
        <v>0</v>
      </c>
      <c r="K43" s="62"/>
      <c r="L43" s="62"/>
    </row>
    <row r="44" spans="1:12" ht="15.75">
      <c r="A44" s="734" t="s">
        <v>207</v>
      </c>
      <c r="B44" s="734" t="s">
        <v>169</v>
      </c>
      <c r="C44" s="1023">
        <v>0</v>
      </c>
      <c r="D44" s="1024">
        <v>0</v>
      </c>
      <c r="E44" s="1024">
        <v>0</v>
      </c>
      <c r="F44" s="1024">
        <v>0</v>
      </c>
      <c r="G44" s="1025">
        <v>0</v>
      </c>
      <c r="H44" s="1026">
        <f t="shared" si="1"/>
        <v>0</v>
      </c>
      <c r="I44" s="650">
        <v>0</v>
      </c>
      <c r="J44" s="700">
        <v>0</v>
      </c>
      <c r="K44" s="62"/>
      <c r="L44" s="62"/>
    </row>
    <row r="45" spans="1:12" ht="15.75">
      <c r="A45" s="734" t="s">
        <v>208</v>
      </c>
      <c r="B45" s="734" t="s">
        <v>169</v>
      </c>
      <c r="C45" s="1023">
        <v>0</v>
      </c>
      <c r="D45" s="1024">
        <v>0</v>
      </c>
      <c r="E45" s="1024">
        <v>0</v>
      </c>
      <c r="F45" s="1024">
        <v>0</v>
      </c>
      <c r="G45" s="1025">
        <v>0</v>
      </c>
      <c r="H45" s="1026">
        <f t="shared" si="1"/>
        <v>0</v>
      </c>
      <c r="I45" s="650">
        <v>0</v>
      </c>
      <c r="J45" s="700">
        <v>0</v>
      </c>
      <c r="K45" s="62"/>
      <c r="L45" s="62"/>
    </row>
    <row r="46" spans="1:12" ht="15.75">
      <c r="A46" s="734" t="s">
        <v>209</v>
      </c>
      <c r="B46" s="734" t="s">
        <v>169</v>
      </c>
      <c r="C46" s="1023">
        <v>0</v>
      </c>
      <c r="D46" s="1024">
        <v>0</v>
      </c>
      <c r="E46" s="1024">
        <v>0</v>
      </c>
      <c r="F46" s="1024">
        <v>0</v>
      </c>
      <c r="G46" s="1025">
        <v>0</v>
      </c>
      <c r="H46" s="1026">
        <f t="shared" si="1"/>
        <v>0</v>
      </c>
      <c r="I46" s="650">
        <v>0</v>
      </c>
      <c r="J46" s="700">
        <v>0</v>
      </c>
      <c r="K46" s="62"/>
      <c r="L46" s="62"/>
    </row>
    <row r="47" spans="1:12" ht="15.75">
      <c r="A47" s="734" t="s">
        <v>340</v>
      </c>
      <c r="B47" s="734" t="s">
        <v>184</v>
      </c>
      <c r="C47" s="1023">
        <v>0</v>
      </c>
      <c r="D47" s="1024">
        <v>0</v>
      </c>
      <c r="E47" s="1024">
        <v>0</v>
      </c>
      <c r="F47" s="1024">
        <v>0</v>
      </c>
      <c r="G47" s="1025">
        <v>0</v>
      </c>
      <c r="H47" s="1026">
        <f t="shared" si="1"/>
        <v>0</v>
      </c>
      <c r="I47" s="650">
        <v>0</v>
      </c>
      <c r="J47" s="700">
        <v>0</v>
      </c>
      <c r="K47" s="62"/>
      <c r="L47" s="62"/>
    </row>
    <row r="48" spans="1:12" ht="15.75">
      <c r="A48" s="734" t="s">
        <v>212</v>
      </c>
      <c r="B48" s="734" t="s">
        <v>184</v>
      </c>
      <c r="C48" s="1023">
        <v>0</v>
      </c>
      <c r="D48" s="1024">
        <v>0</v>
      </c>
      <c r="E48" s="1024">
        <v>0</v>
      </c>
      <c r="F48" s="1024">
        <v>0</v>
      </c>
      <c r="G48" s="1025">
        <v>0</v>
      </c>
      <c r="H48" s="1026">
        <f t="shared" si="1"/>
        <v>0</v>
      </c>
      <c r="I48" s="650">
        <v>0</v>
      </c>
      <c r="J48" s="700">
        <v>0</v>
      </c>
      <c r="K48" s="62"/>
      <c r="L48" s="62"/>
    </row>
    <row r="49" spans="1:12" ht="15.75">
      <c r="A49" s="734" t="s">
        <v>213</v>
      </c>
      <c r="B49" s="734" t="s">
        <v>184</v>
      </c>
      <c r="C49" s="1023">
        <v>0</v>
      </c>
      <c r="D49" s="1024">
        <v>0</v>
      </c>
      <c r="E49" s="1024">
        <v>0</v>
      </c>
      <c r="F49" s="1024">
        <v>0</v>
      </c>
      <c r="G49" s="1025">
        <v>0</v>
      </c>
      <c r="H49" s="1026">
        <f t="shared" si="1"/>
        <v>0</v>
      </c>
      <c r="I49" s="650">
        <v>0</v>
      </c>
      <c r="J49" s="700">
        <v>0</v>
      </c>
      <c r="K49" s="62"/>
      <c r="L49" s="62"/>
    </row>
    <row r="50" spans="1:12" ht="15.75">
      <c r="A50" s="734" t="s">
        <v>214</v>
      </c>
      <c r="B50" s="734" t="s">
        <v>184</v>
      </c>
      <c r="C50" s="1023">
        <v>0</v>
      </c>
      <c r="D50" s="1024">
        <v>0</v>
      </c>
      <c r="E50" s="1024">
        <v>0</v>
      </c>
      <c r="F50" s="1024">
        <v>0</v>
      </c>
      <c r="G50" s="1025">
        <v>0</v>
      </c>
      <c r="H50" s="1026">
        <f t="shared" si="1"/>
        <v>0</v>
      </c>
      <c r="I50" s="650">
        <v>0</v>
      </c>
      <c r="J50" s="700">
        <v>0</v>
      </c>
      <c r="K50" s="62"/>
      <c r="L50" s="62"/>
    </row>
    <row r="51" spans="1:12" ht="15.75">
      <c r="A51" s="734" t="s">
        <v>215</v>
      </c>
      <c r="B51" s="734" t="s">
        <v>184</v>
      </c>
      <c r="C51" s="1023">
        <v>0</v>
      </c>
      <c r="D51" s="1024">
        <v>0</v>
      </c>
      <c r="E51" s="1024">
        <v>0</v>
      </c>
      <c r="F51" s="1024">
        <v>0</v>
      </c>
      <c r="G51" s="1025">
        <v>0</v>
      </c>
      <c r="H51" s="1026">
        <f t="shared" si="1"/>
        <v>0</v>
      </c>
      <c r="I51" s="650">
        <v>0</v>
      </c>
      <c r="J51" s="700">
        <v>0</v>
      </c>
      <c r="K51" s="62"/>
      <c r="L51" s="62"/>
    </row>
    <row r="52" spans="1:12" ht="15.75">
      <c r="A52" s="734" t="s">
        <v>216</v>
      </c>
      <c r="B52" s="734" t="s">
        <v>184</v>
      </c>
      <c r="C52" s="1023">
        <v>0</v>
      </c>
      <c r="D52" s="1024">
        <v>0</v>
      </c>
      <c r="E52" s="1024">
        <v>0</v>
      </c>
      <c r="F52" s="1024">
        <v>0</v>
      </c>
      <c r="G52" s="1025">
        <v>0</v>
      </c>
      <c r="H52" s="1026">
        <f t="shared" si="1"/>
        <v>0</v>
      </c>
      <c r="I52" s="650">
        <v>0</v>
      </c>
      <c r="J52" s="700">
        <v>0</v>
      </c>
      <c r="K52" s="62"/>
      <c r="L52" s="62"/>
    </row>
    <row r="53" spans="1:12" ht="15.75">
      <c r="A53" s="734" t="s">
        <v>217</v>
      </c>
      <c r="B53" s="734" t="s">
        <v>184</v>
      </c>
      <c r="C53" s="1023"/>
      <c r="D53" s="1024"/>
      <c r="E53" s="1024"/>
      <c r="F53" s="1024"/>
      <c r="G53" s="1025"/>
      <c r="H53" s="1026"/>
      <c r="I53" s="650"/>
      <c r="J53" s="700"/>
      <c r="K53" s="62"/>
      <c r="L53" s="62"/>
    </row>
    <row r="54" spans="1:12" ht="15.75">
      <c r="A54" s="734" t="s">
        <v>218</v>
      </c>
      <c r="B54" s="734" t="s">
        <v>169</v>
      </c>
      <c r="C54" s="1023"/>
      <c r="D54" s="1024"/>
      <c r="E54" s="1024"/>
      <c r="F54" s="1024"/>
      <c r="G54" s="1025"/>
      <c r="H54" s="1026"/>
      <c r="I54" s="650"/>
      <c r="J54" s="700"/>
      <c r="K54" s="62"/>
      <c r="L54" s="62"/>
    </row>
    <row r="55" spans="1:12" ht="15.75">
      <c r="A55" s="734" t="s">
        <v>219</v>
      </c>
      <c r="B55" s="734" t="s">
        <v>184</v>
      </c>
      <c r="C55" s="1023"/>
      <c r="D55" s="1024"/>
      <c r="E55" s="1024"/>
      <c r="F55" s="1024"/>
      <c r="G55" s="1025"/>
      <c r="H55" s="1026"/>
      <c r="I55" s="650"/>
      <c r="J55" s="700"/>
      <c r="K55" s="62"/>
      <c r="L55" s="62"/>
    </row>
    <row r="56" spans="1:12" ht="15.75">
      <c r="A56" s="734" t="s">
        <v>220</v>
      </c>
      <c r="B56" s="734" t="s">
        <v>169</v>
      </c>
      <c r="C56" s="1023"/>
      <c r="D56" s="1024"/>
      <c r="E56" s="1024"/>
      <c r="F56" s="1024"/>
      <c r="G56" s="1025"/>
      <c r="H56" s="1026"/>
      <c r="I56" s="650"/>
      <c r="J56" s="700"/>
      <c r="K56" s="62"/>
      <c r="L56" s="62"/>
    </row>
    <row r="57" spans="1:12" ht="15.75">
      <c r="A57" s="734" t="s">
        <v>221</v>
      </c>
      <c r="B57" s="734" t="s">
        <v>169</v>
      </c>
      <c r="C57" s="1023"/>
      <c r="D57" s="1024"/>
      <c r="E57" s="1024"/>
      <c r="F57" s="1024"/>
      <c r="G57" s="1025"/>
      <c r="H57" s="1026"/>
      <c r="I57" s="650"/>
      <c r="J57" s="700"/>
      <c r="K57" s="62"/>
      <c r="L57" s="62"/>
    </row>
    <row r="58" spans="1:12" ht="15.75">
      <c r="A58" s="734" t="s">
        <v>222</v>
      </c>
      <c r="B58" s="734" t="s">
        <v>184</v>
      </c>
      <c r="C58" s="1023"/>
      <c r="D58" s="1024"/>
      <c r="E58" s="1024"/>
      <c r="F58" s="1024"/>
      <c r="G58" s="1025"/>
      <c r="H58" s="1026"/>
      <c r="I58" s="650"/>
      <c r="J58" s="700"/>
      <c r="K58" s="62"/>
      <c r="L58" s="62"/>
    </row>
    <row r="59" spans="1:12" ht="15.75">
      <c r="A59" s="734" t="s">
        <v>223</v>
      </c>
      <c r="B59" s="734" t="s">
        <v>184</v>
      </c>
      <c r="C59" s="1023"/>
      <c r="D59" s="1024"/>
      <c r="E59" s="1024"/>
      <c r="F59" s="1024"/>
      <c r="G59" s="1025"/>
      <c r="H59" s="1026"/>
      <c r="I59" s="650"/>
      <c r="J59" s="700"/>
      <c r="K59" s="62"/>
      <c r="L59" s="62"/>
    </row>
    <row r="60" spans="1:12" ht="15.75">
      <c r="A60" s="734" t="s">
        <v>224</v>
      </c>
      <c r="B60" s="734" t="s">
        <v>169</v>
      </c>
      <c r="C60" s="1023"/>
      <c r="D60" s="1024"/>
      <c r="E60" s="1024"/>
      <c r="F60" s="1024"/>
      <c r="G60" s="1025"/>
      <c r="H60" s="1026"/>
      <c r="I60" s="650"/>
      <c r="J60" s="700"/>
      <c r="K60" s="62"/>
      <c r="L60" s="62"/>
    </row>
    <row r="61" spans="1:12" ht="15.75">
      <c r="A61" s="1000" t="s">
        <v>91</v>
      </c>
      <c r="B61" s="1002"/>
      <c r="C61" s="1027"/>
      <c r="D61" s="1028"/>
      <c r="E61" s="1028"/>
      <c r="F61" s="1028"/>
      <c r="G61" s="1030"/>
      <c r="H61" s="1022"/>
      <c r="I61" s="743"/>
      <c r="J61" s="758"/>
      <c r="K61" s="62"/>
      <c r="L61" s="62"/>
    </row>
    <row r="62" spans="1:12" ht="15.75">
      <c r="A62" s="734" t="s">
        <v>225</v>
      </c>
      <c r="B62" s="734" t="s">
        <v>184</v>
      </c>
      <c r="C62" s="1023">
        <v>0</v>
      </c>
      <c r="D62" s="1024">
        <v>0</v>
      </c>
      <c r="E62" s="1024">
        <v>0</v>
      </c>
      <c r="F62" s="1024">
        <v>0</v>
      </c>
      <c r="G62" s="1025">
        <v>0</v>
      </c>
      <c r="H62" s="1026">
        <f>IF($G$95=0,0,G62/$G$95)</f>
        <v>0</v>
      </c>
      <c r="I62" s="650">
        <v>0</v>
      </c>
      <c r="J62" s="700">
        <v>0</v>
      </c>
      <c r="K62" s="62"/>
      <c r="L62" s="62"/>
    </row>
    <row r="63" spans="1:12" ht="15.75">
      <c r="A63" s="734" t="s">
        <v>226</v>
      </c>
      <c r="B63" s="734" t="s">
        <v>184</v>
      </c>
      <c r="C63" s="1023">
        <v>0</v>
      </c>
      <c r="D63" s="1024">
        <v>0</v>
      </c>
      <c r="E63" s="1024">
        <v>0</v>
      </c>
      <c r="F63" s="1024">
        <v>0</v>
      </c>
      <c r="G63" s="1025">
        <v>0</v>
      </c>
      <c r="H63" s="1026">
        <f>IF($G$95=0,0,G63/$G$95)</f>
        <v>0</v>
      </c>
      <c r="I63" s="650">
        <v>0</v>
      </c>
      <c r="J63" s="700">
        <v>0</v>
      </c>
      <c r="K63" s="62"/>
      <c r="L63" s="62"/>
    </row>
    <row r="64" spans="1:12" ht="15.75">
      <c r="A64" s="734" t="s">
        <v>227</v>
      </c>
      <c r="B64" s="734" t="s">
        <v>169</v>
      </c>
      <c r="C64" s="1023"/>
      <c r="D64" s="1024"/>
      <c r="E64" s="1024"/>
      <c r="F64" s="1024"/>
      <c r="G64" s="1025"/>
      <c r="H64" s="1026"/>
      <c r="I64" s="650"/>
      <c r="J64" s="700"/>
      <c r="K64" s="62"/>
      <c r="L64" s="62"/>
    </row>
    <row r="65" spans="1:12" ht="15.75">
      <c r="A65" s="734" t="s">
        <v>228</v>
      </c>
      <c r="B65" s="734" t="s">
        <v>169</v>
      </c>
      <c r="C65" s="1023"/>
      <c r="D65" s="1024"/>
      <c r="E65" s="1024"/>
      <c r="F65" s="1024"/>
      <c r="G65" s="1025"/>
      <c r="H65" s="1026"/>
      <c r="I65" s="650"/>
      <c r="J65" s="700"/>
      <c r="K65" s="62"/>
      <c r="L65" s="62"/>
    </row>
    <row r="66" spans="1:12" ht="15.75">
      <c r="A66" s="734" t="s">
        <v>229</v>
      </c>
      <c r="B66" s="734" t="s">
        <v>169</v>
      </c>
      <c r="C66" s="1023"/>
      <c r="D66" s="1024"/>
      <c r="E66" s="1024"/>
      <c r="F66" s="1024"/>
      <c r="G66" s="1025"/>
      <c r="H66" s="1026"/>
      <c r="I66" s="650"/>
      <c r="J66" s="700"/>
      <c r="K66" s="62"/>
      <c r="L66" s="62"/>
    </row>
    <row r="67" spans="1:12" ht="15.75">
      <c r="A67" s="734" t="s">
        <v>230</v>
      </c>
      <c r="B67" s="734" t="s">
        <v>169</v>
      </c>
      <c r="C67" s="1023"/>
      <c r="D67" s="1024"/>
      <c r="E67" s="1024"/>
      <c r="F67" s="1024"/>
      <c r="G67" s="1025"/>
      <c r="H67" s="1026"/>
      <c r="I67" s="650"/>
      <c r="J67" s="700"/>
      <c r="K67" s="62"/>
      <c r="L67" s="62"/>
    </row>
    <row r="68" spans="1:12" ht="15.75">
      <c r="A68" s="734" t="s">
        <v>231</v>
      </c>
      <c r="B68" s="734" t="s">
        <v>184</v>
      </c>
      <c r="C68" s="1023"/>
      <c r="D68" s="1024"/>
      <c r="E68" s="1024"/>
      <c r="F68" s="1024"/>
      <c r="G68" s="1025"/>
      <c r="H68" s="1026"/>
      <c r="I68" s="650"/>
      <c r="J68" s="700"/>
      <c r="K68" s="62"/>
      <c r="L68" s="62"/>
    </row>
    <row r="69" spans="1:12" ht="15.75">
      <c r="A69" s="734" t="s">
        <v>232</v>
      </c>
      <c r="B69" s="734" t="s">
        <v>169</v>
      </c>
      <c r="C69" s="1023"/>
      <c r="D69" s="1024"/>
      <c r="E69" s="1024"/>
      <c r="F69" s="1024"/>
      <c r="G69" s="1025"/>
      <c r="H69" s="1026"/>
      <c r="I69" s="650"/>
      <c r="J69" s="700"/>
      <c r="K69" s="62"/>
      <c r="L69" s="62"/>
    </row>
    <row r="70" spans="1:12" ht="15.75">
      <c r="A70" s="734" t="s">
        <v>233</v>
      </c>
      <c r="B70" s="734" t="s">
        <v>169</v>
      </c>
      <c r="C70" s="1023"/>
      <c r="D70" s="1024"/>
      <c r="E70" s="1024"/>
      <c r="F70" s="1024"/>
      <c r="G70" s="1025"/>
      <c r="H70" s="1026"/>
      <c r="I70" s="650"/>
      <c r="J70" s="700"/>
      <c r="K70" s="62"/>
      <c r="L70" s="62"/>
    </row>
    <row r="71" spans="1:12" ht="15.75">
      <c r="A71" s="734" t="s">
        <v>234</v>
      </c>
      <c r="B71" s="734" t="s">
        <v>184</v>
      </c>
      <c r="C71" s="1023"/>
      <c r="D71" s="1024"/>
      <c r="E71" s="1024"/>
      <c r="F71" s="1024"/>
      <c r="G71" s="1025"/>
      <c r="H71" s="1026"/>
      <c r="I71" s="650"/>
      <c r="J71" s="700"/>
      <c r="K71" s="62"/>
      <c r="L71" s="62"/>
    </row>
    <row r="72" spans="1:12" ht="15.75">
      <c r="A72" s="734" t="s">
        <v>235</v>
      </c>
      <c r="B72" s="734" t="s">
        <v>169</v>
      </c>
      <c r="C72" s="1023"/>
      <c r="D72" s="1024"/>
      <c r="E72" s="1024"/>
      <c r="F72" s="1024"/>
      <c r="G72" s="1025"/>
      <c r="H72" s="1026"/>
      <c r="I72" s="650"/>
      <c r="J72" s="700"/>
      <c r="K72" s="62"/>
      <c r="L72" s="62"/>
    </row>
    <row r="73" spans="1:12" ht="15.75">
      <c r="A73" s="1001" t="s">
        <v>236</v>
      </c>
      <c r="B73" s="1002"/>
      <c r="C73" s="1027"/>
      <c r="D73" s="1028"/>
      <c r="E73" s="1028"/>
      <c r="F73" s="1028"/>
      <c r="G73" s="1028"/>
      <c r="H73" s="1022"/>
      <c r="I73" s="743"/>
      <c r="J73" s="758"/>
      <c r="K73" s="62"/>
      <c r="L73" s="62"/>
    </row>
    <row r="74" spans="1:12" ht="15.75">
      <c r="A74" s="734" t="s">
        <v>237</v>
      </c>
      <c r="B74" s="734" t="s">
        <v>169</v>
      </c>
      <c r="C74" s="1023">
        <v>0</v>
      </c>
      <c r="D74" s="1024">
        <v>0</v>
      </c>
      <c r="E74" s="1024">
        <v>0</v>
      </c>
      <c r="F74" s="1024">
        <v>0</v>
      </c>
      <c r="G74" s="1025">
        <v>0</v>
      </c>
      <c r="H74" s="1026">
        <f t="shared" ref="H74:H80" si="2">IF($G$95=0,0,G74/$G$95)</f>
        <v>0</v>
      </c>
      <c r="I74" s="650">
        <v>0</v>
      </c>
      <c r="J74" s="700">
        <v>0</v>
      </c>
      <c r="K74" s="62"/>
      <c r="L74" s="62"/>
    </row>
    <row r="75" spans="1:12" ht="15.75">
      <c r="A75" s="734" t="s">
        <v>238</v>
      </c>
      <c r="B75" s="734" t="s">
        <v>169</v>
      </c>
      <c r="C75" s="1023">
        <v>0</v>
      </c>
      <c r="D75" s="1024">
        <v>0</v>
      </c>
      <c r="E75" s="1024">
        <v>0</v>
      </c>
      <c r="F75" s="1024">
        <v>0</v>
      </c>
      <c r="G75" s="1025">
        <v>0</v>
      </c>
      <c r="H75" s="1026">
        <f t="shared" si="2"/>
        <v>0</v>
      </c>
      <c r="I75" s="650">
        <v>0</v>
      </c>
      <c r="J75" s="700">
        <v>0</v>
      </c>
      <c r="K75" s="62"/>
      <c r="L75" s="62"/>
    </row>
    <row r="76" spans="1:12" ht="15.75">
      <c r="A76" s="734" t="s">
        <v>239</v>
      </c>
      <c r="B76" s="734" t="s">
        <v>169</v>
      </c>
      <c r="C76" s="1023">
        <v>0</v>
      </c>
      <c r="D76" s="1024">
        <v>0</v>
      </c>
      <c r="E76" s="1024">
        <v>0</v>
      </c>
      <c r="F76" s="1024">
        <v>0</v>
      </c>
      <c r="G76" s="1025">
        <v>0</v>
      </c>
      <c r="H76" s="1026">
        <f t="shared" si="2"/>
        <v>0</v>
      </c>
      <c r="I76" s="650">
        <v>0</v>
      </c>
      <c r="J76" s="700">
        <v>0</v>
      </c>
      <c r="K76" s="62"/>
      <c r="L76" s="62"/>
    </row>
    <row r="77" spans="1:12" ht="15.75">
      <c r="A77" s="734" t="s">
        <v>240</v>
      </c>
      <c r="B77" s="734" t="s">
        <v>169</v>
      </c>
      <c r="C77" s="1023">
        <v>0</v>
      </c>
      <c r="D77" s="1024">
        <v>0</v>
      </c>
      <c r="E77" s="1024">
        <v>0</v>
      </c>
      <c r="F77" s="1024">
        <v>0</v>
      </c>
      <c r="G77" s="1025">
        <v>0</v>
      </c>
      <c r="H77" s="1026">
        <f t="shared" si="2"/>
        <v>0</v>
      </c>
      <c r="I77" s="650">
        <v>0</v>
      </c>
      <c r="J77" s="700">
        <v>0</v>
      </c>
      <c r="K77" s="62"/>
      <c r="L77" s="62"/>
    </row>
    <row r="78" spans="1:12" ht="15.75">
      <c r="A78" s="734" t="s">
        <v>241</v>
      </c>
      <c r="B78" s="734" t="s">
        <v>169</v>
      </c>
      <c r="C78" s="1023">
        <v>0</v>
      </c>
      <c r="D78" s="1024">
        <v>0</v>
      </c>
      <c r="E78" s="1024">
        <v>0</v>
      </c>
      <c r="F78" s="1024">
        <v>0</v>
      </c>
      <c r="G78" s="1025">
        <v>0</v>
      </c>
      <c r="H78" s="1026">
        <f t="shared" si="2"/>
        <v>0</v>
      </c>
      <c r="I78" s="650">
        <v>0</v>
      </c>
      <c r="J78" s="700">
        <v>0</v>
      </c>
      <c r="K78" s="62"/>
      <c r="L78" s="62"/>
    </row>
    <row r="79" spans="1:12" ht="15.75">
      <c r="A79" s="734" t="s">
        <v>242</v>
      </c>
      <c r="B79" s="734" t="s">
        <v>169</v>
      </c>
      <c r="C79" s="1023">
        <v>0</v>
      </c>
      <c r="D79" s="1024">
        <v>0</v>
      </c>
      <c r="E79" s="1024">
        <v>0</v>
      </c>
      <c r="F79" s="1024">
        <v>0</v>
      </c>
      <c r="G79" s="1025">
        <v>0</v>
      </c>
      <c r="H79" s="1026">
        <f t="shared" si="2"/>
        <v>0</v>
      </c>
      <c r="I79" s="650">
        <v>0</v>
      </c>
      <c r="J79" s="700">
        <v>0</v>
      </c>
      <c r="K79" s="62"/>
      <c r="L79" s="62"/>
    </row>
    <row r="80" spans="1:12" ht="15.75">
      <c r="A80" s="734" t="s">
        <v>243</v>
      </c>
      <c r="B80" s="734" t="s">
        <v>169</v>
      </c>
      <c r="C80" s="1023">
        <v>0</v>
      </c>
      <c r="D80" s="1024">
        <v>0</v>
      </c>
      <c r="E80" s="1024">
        <v>0</v>
      </c>
      <c r="F80" s="1024">
        <v>0</v>
      </c>
      <c r="G80" s="1025">
        <v>0</v>
      </c>
      <c r="H80" s="1026">
        <f t="shared" si="2"/>
        <v>0</v>
      </c>
      <c r="I80" s="650">
        <v>0</v>
      </c>
      <c r="J80" s="700">
        <v>0</v>
      </c>
      <c r="K80" s="62"/>
      <c r="L80" s="62"/>
    </row>
    <row r="81" spans="1:12" ht="15.75">
      <c r="A81" s="1001" t="s">
        <v>244</v>
      </c>
      <c r="B81" s="1002"/>
      <c r="C81" s="1027"/>
      <c r="D81" s="1028"/>
      <c r="E81" s="1028"/>
      <c r="F81" s="1028"/>
      <c r="G81" s="1028"/>
      <c r="H81" s="1022"/>
      <c r="I81" s="743"/>
      <c r="J81" s="758"/>
      <c r="K81" s="62"/>
      <c r="L81" s="62"/>
    </row>
    <row r="82" spans="1:12" ht="15.75">
      <c r="A82" s="734" t="s">
        <v>245</v>
      </c>
      <c r="B82" s="734" t="s">
        <v>184</v>
      </c>
      <c r="C82" s="1023">
        <v>0</v>
      </c>
      <c r="D82" s="1024">
        <v>0</v>
      </c>
      <c r="E82" s="1024">
        <v>0</v>
      </c>
      <c r="F82" s="1024">
        <v>0</v>
      </c>
      <c r="G82" s="1025">
        <v>0</v>
      </c>
      <c r="H82" s="1026">
        <f>IF($G$95=0,0,G82/$G$95)</f>
        <v>0</v>
      </c>
      <c r="I82" s="650">
        <v>0</v>
      </c>
      <c r="J82" s="700">
        <v>0</v>
      </c>
      <c r="K82" s="62"/>
      <c r="L82" s="62"/>
    </row>
    <row r="83" spans="1:12" ht="15.75">
      <c r="A83" s="734" t="s">
        <v>246</v>
      </c>
      <c r="B83" s="734" t="s">
        <v>169</v>
      </c>
      <c r="C83" s="1023"/>
      <c r="D83" s="1024"/>
      <c r="E83" s="1024"/>
      <c r="F83" s="1024"/>
      <c r="G83" s="1025"/>
      <c r="H83" s="1026"/>
      <c r="I83" s="650"/>
      <c r="J83" s="700"/>
      <c r="K83" s="62"/>
      <c r="L83" s="62"/>
    </row>
    <row r="84" spans="1:12" ht="15.75">
      <c r="A84" s="734" t="s">
        <v>247</v>
      </c>
      <c r="B84" s="734" t="s">
        <v>184</v>
      </c>
      <c r="C84" s="1023"/>
      <c r="D84" s="1024"/>
      <c r="E84" s="1024"/>
      <c r="F84" s="1024"/>
      <c r="G84" s="1025"/>
      <c r="H84" s="1026"/>
      <c r="I84" s="650"/>
      <c r="J84" s="700"/>
      <c r="K84" s="62"/>
      <c r="L84" s="62"/>
    </row>
    <row r="85" spans="1:12" ht="15.75">
      <c r="A85" s="734" t="s">
        <v>248</v>
      </c>
      <c r="B85" s="734" t="s">
        <v>169</v>
      </c>
      <c r="C85" s="1023"/>
      <c r="D85" s="1024"/>
      <c r="E85" s="1024"/>
      <c r="F85" s="1024"/>
      <c r="G85" s="1025"/>
      <c r="H85" s="1026"/>
      <c r="I85" s="650"/>
      <c r="J85" s="700"/>
      <c r="K85" s="62"/>
      <c r="L85" s="62"/>
    </row>
    <row r="86" spans="1:12" ht="15.75">
      <c r="A86" s="734" t="s">
        <v>249</v>
      </c>
      <c r="B86" s="734" t="s">
        <v>169</v>
      </c>
      <c r="C86" s="1023"/>
      <c r="D86" s="1024"/>
      <c r="E86" s="1024"/>
      <c r="F86" s="1024"/>
      <c r="G86" s="1025"/>
      <c r="H86" s="1026"/>
      <c r="I86" s="650"/>
      <c r="J86" s="700"/>
      <c r="K86" s="62"/>
      <c r="L86" s="62"/>
    </row>
    <row r="87" spans="1:12" ht="15.75">
      <c r="A87" s="734" t="s">
        <v>250</v>
      </c>
      <c r="B87" s="734" t="s">
        <v>169</v>
      </c>
      <c r="C87" s="1023"/>
      <c r="D87" s="1024"/>
      <c r="E87" s="1024"/>
      <c r="F87" s="1024"/>
      <c r="G87" s="1025"/>
      <c r="H87" s="1026"/>
      <c r="I87" s="650"/>
      <c r="J87" s="700"/>
      <c r="K87" s="62"/>
      <c r="L87" s="62"/>
    </row>
    <row r="88" spans="1:12" ht="15.75">
      <c r="A88" s="734" t="s">
        <v>251</v>
      </c>
      <c r="B88" s="734" t="s">
        <v>169</v>
      </c>
      <c r="C88" s="1023">
        <v>0</v>
      </c>
      <c r="D88" s="1024">
        <v>0</v>
      </c>
      <c r="E88" s="1024">
        <v>0</v>
      </c>
      <c r="F88" s="1024">
        <v>0</v>
      </c>
      <c r="G88" s="1025">
        <v>0</v>
      </c>
      <c r="H88" s="1026">
        <f>IF($G$95=0,0,G88/$G$95)</f>
        <v>0</v>
      </c>
      <c r="I88" s="650">
        <v>0</v>
      </c>
      <c r="J88" s="700">
        <v>0</v>
      </c>
      <c r="K88" s="62"/>
      <c r="L88" s="62"/>
    </row>
    <row r="89" spans="1:12" ht="15.75">
      <c r="A89" s="1001" t="s">
        <v>252</v>
      </c>
      <c r="B89" s="1002"/>
      <c r="C89" s="1027"/>
      <c r="D89" s="1028"/>
      <c r="E89" s="1028"/>
      <c r="F89" s="1028"/>
      <c r="G89" s="1028"/>
      <c r="H89" s="1022"/>
      <c r="I89" s="743"/>
      <c r="J89" s="758"/>
      <c r="K89" s="62"/>
      <c r="L89" s="62"/>
    </row>
    <row r="90" spans="1:12" ht="15.75">
      <c r="A90" s="734"/>
      <c r="B90" s="734"/>
      <c r="C90" s="1031"/>
      <c r="D90" s="1032"/>
      <c r="E90" s="1032"/>
      <c r="F90" s="1032"/>
      <c r="G90" s="1032"/>
      <c r="H90" s="1033"/>
      <c r="I90" s="369"/>
      <c r="J90" s="760"/>
      <c r="K90" s="62"/>
      <c r="L90" s="62"/>
    </row>
    <row r="91" spans="1:12" ht="15.75">
      <c r="A91" s="1001" t="s">
        <v>94</v>
      </c>
      <c r="B91" s="1002"/>
      <c r="C91" s="1027"/>
      <c r="D91" s="1028"/>
      <c r="E91" s="1028"/>
      <c r="F91" s="1028"/>
      <c r="G91" s="1028"/>
      <c r="H91" s="1022"/>
      <c r="I91" s="743"/>
      <c r="J91" s="758"/>
      <c r="K91" s="62"/>
      <c r="L91" s="62"/>
    </row>
    <row r="92" spans="1:12" ht="15.75">
      <c r="A92" s="734" t="s">
        <v>560</v>
      </c>
      <c r="B92" s="734" t="s">
        <v>184</v>
      </c>
      <c r="C92" s="1023"/>
      <c r="D92" s="1028"/>
      <c r="E92" s="1028"/>
      <c r="F92" s="1028"/>
      <c r="G92" s="1025">
        <v>0</v>
      </c>
      <c r="H92" s="1026">
        <f>IF($G$95=0,0,G92/$G$95)</f>
        <v>0</v>
      </c>
      <c r="I92" s="743"/>
      <c r="J92" s="758"/>
      <c r="K92" s="62"/>
      <c r="L92" s="62"/>
    </row>
    <row r="93" spans="1:12" ht="15.75">
      <c r="A93" s="734" t="s">
        <v>561</v>
      </c>
      <c r="B93" s="734" t="s">
        <v>184</v>
      </c>
      <c r="C93" s="1023"/>
      <c r="D93" s="1028"/>
      <c r="E93" s="1028"/>
      <c r="F93" s="1028"/>
      <c r="G93" s="1025">
        <v>0</v>
      </c>
      <c r="H93" s="1026">
        <f>IF($G$95=0,0,G93/$G$95)</f>
        <v>0</v>
      </c>
      <c r="I93" s="743"/>
      <c r="J93" s="758"/>
      <c r="K93" s="62"/>
      <c r="L93" s="62"/>
    </row>
    <row r="94" spans="1:12" ht="15.75">
      <c r="A94" s="1002"/>
      <c r="B94" s="1002"/>
      <c r="C94" s="1021"/>
      <c r="D94" s="1021"/>
      <c r="E94" s="1028"/>
      <c r="F94" s="1021"/>
      <c r="G94" s="1021"/>
      <c r="H94" s="1022"/>
      <c r="I94" s="411"/>
      <c r="J94" s="470"/>
      <c r="K94" s="62"/>
      <c r="L94" s="62"/>
    </row>
    <row r="95" spans="1:12" ht="15.75">
      <c r="A95" s="1003" t="s">
        <v>450</v>
      </c>
      <c r="B95" s="734"/>
      <c r="C95" s="1034"/>
      <c r="D95" s="1032">
        <f>SUM(D9:D94)</f>
        <v>0</v>
      </c>
      <c r="E95" s="1032">
        <f>SUM(E9:E94)</f>
        <v>0</v>
      </c>
      <c r="F95" s="1032">
        <f>SUM(F9:F94)</f>
        <v>0</v>
      </c>
      <c r="G95" s="1035">
        <f>SUM(G9:G94)</f>
        <v>0</v>
      </c>
      <c r="H95" s="1026">
        <f>IF($G$95=0,0,G95/$G$95)</f>
        <v>0</v>
      </c>
      <c r="I95" s="369">
        <f>SUM(I9:I94)</f>
        <v>0</v>
      </c>
      <c r="J95" s="760">
        <f>SUM(J9:J94)</f>
        <v>0</v>
      </c>
      <c r="K95" s="62"/>
      <c r="L95" s="62"/>
    </row>
    <row r="96" spans="1:12" ht="15.75">
      <c r="A96" s="1004"/>
      <c r="B96" s="1002"/>
      <c r="C96" s="1021" t="s">
        <v>556</v>
      </c>
      <c r="D96" s="1021"/>
      <c r="E96" s="1021"/>
      <c r="F96" s="1021"/>
      <c r="G96" s="1021"/>
      <c r="H96" s="1036"/>
      <c r="I96" s="411"/>
      <c r="J96" s="470"/>
      <c r="K96" s="62"/>
      <c r="L96" s="62"/>
    </row>
    <row r="97" spans="1:12" ht="16.5" thickBot="1">
      <c r="A97" s="1005" t="s">
        <v>562</v>
      </c>
      <c r="B97" s="734"/>
      <c r="C97" s="1024"/>
      <c r="D97" s="1034"/>
      <c r="E97" s="1034"/>
      <c r="F97" s="1034"/>
      <c r="G97" s="1034"/>
      <c r="H97" s="1033"/>
      <c r="I97" s="414"/>
      <c r="J97" s="473"/>
      <c r="K97" s="62"/>
      <c r="L97" s="62"/>
    </row>
    <row r="98" spans="1:12" s="360" customFormat="1" ht="13.35" customHeight="1" thickBot="1">
      <c r="A98" s="1006"/>
      <c r="B98" s="1037"/>
      <c r="C98" s="1038"/>
      <c r="D98" s="1038"/>
      <c r="E98" s="1038"/>
      <c r="F98" s="1038"/>
      <c r="G98" s="1876"/>
      <c r="H98" s="1877"/>
      <c r="I98" s="761"/>
      <c r="J98" s="762"/>
      <c r="K98" s="763"/>
      <c r="L98" s="763"/>
    </row>
    <row r="99" spans="1:12" s="360" customFormat="1" ht="15.75">
      <c r="A99" s="1007" t="s">
        <v>563</v>
      </c>
      <c r="B99" s="1039"/>
      <c r="C99" s="1039"/>
      <c r="D99" s="1040" t="s">
        <v>49</v>
      </c>
      <c r="E99" s="1041"/>
      <c r="F99" s="1041"/>
      <c r="G99" s="1042"/>
      <c r="H99" s="1042"/>
      <c r="I99" s="763"/>
      <c r="J99" s="763"/>
      <c r="K99" s="763"/>
      <c r="L99" s="763"/>
    </row>
    <row r="100" spans="1:12" s="360" customFormat="1" ht="15.75">
      <c r="A100" s="549"/>
      <c r="B100" s="1034"/>
      <c r="C100" s="1024"/>
      <c r="D100" s="1043"/>
      <c r="E100" s="1044"/>
      <c r="F100" s="1042"/>
      <c r="G100" s="1042"/>
      <c r="H100" s="1042"/>
      <c r="I100" s="763"/>
      <c r="J100" s="763"/>
      <c r="K100" s="763"/>
      <c r="L100" s="763"/>
    </row>
    <row r="101" spans="1:12" s="360" customFormat="1" ht="15.75">
      <c r="A101" s="1008" t="s">
        <v>564</v>
      </c>
      <c r="B101" s="1045"/>
      <c r="C101" s="1045"/>
      <c r="D101" s="1033">
        <v>0</v>
      </c>
      <c r="E101" s="1046"/>
      <c r="F101" s="1042"/>
      <c r="G101" s="1042"/>
      <c r="H101" s="1042"/>
      <c r="I101" s="763"/>
      <c r="J101" s="763"/>
      <c r="K101" s="763"/>
      <c r="L101" s="763"/>
    </row>
    <row r="102" spans="1:12" s="360" customFormat="1" ht="16.5" thickBot="1">
      <c r="A102" s="1009"/>
      <c r="B102" s="1047"/>
      <c r="C102" s="1047"/>
      <c r="D102" s="1048"/>
      <c r="E102" s="1046"/>
      <c r="F102" s="1042"/>
      <c r="G102" s="1042"/>
      <c r="H102" s="1042"/>
      <c r="I102" s="763"/>
      <c r="J102" s="763"/>
      <c r="K102" s="763"/>
      <c r="L102" s="763"/>
    </row>
    <row r="103" spans="1:12" ht="15.75">
      <c r="A103" s="759"/>
      <c r="B103" s="759"/>
      <c r="C103" s="759"/>
      <c r="D103" s="1049"/>
      <c r="E103" s="759"/>
      <c r="F103" s="759"/>
      <c r="G103" s="759"/>
      <c r="H103" s="759"/>
      <c r="I103" s="62"/>
      <c r="J103" s="62"/>
      <c r="K103" s="62"/>
      <c r="L103" s="62"/>
    </row>
    <row r="104" spans="1:12" ht="13.35" customHeight="1" thickBot="1">
      <c r="A104" s="2127"/>
      <c r="B104" s="2127"/>
      <c r="C104" s="2127"/>
      <c r="D104" s="2127"/>
      <c r="E104" s="759"/>
      <c r="F104" s="759"/>
      <c r="G104" s="759"/>
      <c r="H104" s="759"/>
      <c r="I104" s="62"/>
      <c r="J104" s="62"/>
      <c r="K104" s="62"/>
      <c r="L104" s="62"/>
    </row>
    <row r="105" spans="1:12" ht="15" customHeight="1">
      <c r="A105" s="1010"/>
      <c r="B105" s="1050"/>
      <c r="C105" s="1050"/>
      <c r="D105" s="2210" t="s">
        <v>44</v>
      </c>
      <c r="E105" s="2210"/>
      <c r="F105" s="2211"/>
      <c r="G105" s="759"/>
      <c r="H105" s="759"/>
      <c r="I105" s="764"/>
      <c r="J105" s="683"/>
      <c r="K105" s="62"/>
      <c r="L105" s="62"/>
    </row>
    <row r="106" spans="1:12" ht="16.5" thickBot="1">
      <c r="A106" s="1011" t="s">
        <v>557</v>
      </c>
      <c r="B106" s="1051"/>
      <c r="C106" s="1051"/>
      <c r="D106" s="1052" t="s">
        <v>47</v>
      </c>
      <c r="E106" s="1053" t="s">
        <v>48</v>
      </c>
      <c r="F106" s="1054" t="s">
        <v>49</v>
      </c>
      <c r="G106" s="759"/>
      <c r="H106" s="759"/>
      <c r="I106" s="62"/>
      <c r="J106" s="683"/>
      <c r="K106" s="62"/>
      <c r="L106" s="62"/>
    </row>
    <row r="107" spans="1:12" ht="16.5" thickBot="1">
      <c r="A107" s="1012" t="s">
        <v>468</v>
      </c>
      <c r="B107" s="1050"/>
      <c r="C107" s="1050"/>
      <c r="D107" s="1055"/>
      <c r="E107" s="1056"/>
      <c r="F107" s="1057">
        <f>D107+E107</f>
        <v>0</v>
      </c>
      <c r="G107" s="759"/>
      <c r="H107" s="1058"/>
      <c r="I107" s="683"/>
      <c r="J107" s="683"/>
      <c r="K107" s="62"/>
      <c r="L107" s="62"/>
    </row>
    <row r="108" spans="1:12" ht="16.5" thickBot="1">
      <c r="A108" s="1013" t="s">
        <v>267</v>
      </c>
      <c r="B108" s="1059"/>
      <c r="C108" s="1059"/>
      <c r="D108" s="1060"/>
      <c r="E108" s="1061"/>
      <c r="F108" s="1057">
        <f>D108+E108</f>
        <v>0</v>
      </c>
      <c r="G108" s="759"/>
      <c r="H108" s="1058"/>
      <c r="I108" s="683"/>
      <c r="J108" s="683"/>
      <c r="K108" s="62"/>
      <c r="L108" s="62"/>
    </row>
    <row r="109" spans="1:12" ht="16.5" thickBot="1">
      <c r="A109" s="1014" t="s">
        <v>416</v>
      </c>
      <c r="B109" s="1062"/>
      <c r="C109" s="1062"/>
      <c r="D109" s="1063"/>
      <c r="E109" s="1064"/>
      <c r="F109" s="1065">
        <f>D109+E109</f>
        <v>0</v>
      </c>
      <c r="G109" s="1066" t="s">
        <v>269</v>
      </c>
      <c r="H109" s="1058"/>
      <c r="I109" s="683"/>
      <c r="J109" s="384"/>
      <c r="K109" s="62"/>
      <c r="L109" s="62"/>
    </row>
    <row r="110" spans="1:12" ht="16.5" thickBot="1">
      <c r="A110" s="1015"/>
      <c r="B110" s="1715"/>
      <c r="C110" s="1715"/>
      <c r="D110" s="1067"/>
      <c r="E110" s="1067"/>
      <c r="F110" s="1068"/>
      <c r="G110" s="759"/>
      <c r="H110" s="1058"/>
      <c r="I110" s="683"/>
      <c r="J110" s="683"/>
      <c r="K110" s="62"/>
      <c r="L110" s="62"/>
    </row>
    <row r="111" spans="1:12" ht="16.5" thickBot="1">
      <c r="A111" s="1016" t="s">
        <v>565</v>
      </c>
      <c r="B111" s="1069"/>
      <c r="C111" s="1069"/>
      <c r="D111" s="1070">
        <f>SUM(D107:D109)</f>
        <v>0</v>
      </c>
      <c r="E111" s="1071">
        <f>SUM(E107:E109)</f>
        <v>0</v>
      </c>
      <c r="F111" s="1072">
        <f>SUM(F107:F109)</f>
        <v>0</v>
      </c>
      <c r="G111" s="759"/>
      <c r="H111" s="759"/>
      <c r="I111" s="62"/>
      <c r="J111" s="683"/>
      <c r="K111" s="62"/>
      <c r="L111" s="62"/>
    </row>
    <row r="112" spans="1:12" ht="34.35" customHeight="1">
      <c r="A112" s="1017"/>
      <c r="B112" s="1017"/>
      <c r="C112" s="759"/>
      <c r="D112" s="1073"/>
      <c r="E112" s="759"/>
      <c r="F112" s="759"/>
      <c r="G112" s="759"/>
      <c r="H112" s="759"/>
      <c r="I112" s="62"/>
      <c r="J112" s="62"/>
      <c r="K112" s="62"/>
      <c r="L112" s="62"/>
    </row>
    <row r="113" spans="1:12" ht="15.75">
      <c r="A113" s="759"/>
      <c r="B113" s="759"/>
      <c r="C113" s="759"/>
      <c r="D113" s="759"/>
      <c r="E113" s="759"/>
      <c r="F113" s="759"/>
      <c r="G113" s="759"/>
      <c r="H113" s="759"/>
      <c r="I113" s="62"/>
      <c r="J113" s="62"/>
      <c r="K113" s="62"/>
      <c r="L113" s="62"/>
    </row>
    <row r="114" spans="1:12" ht="15.75">
      <c r="A114" s="759"/>
      <c r="B114" s="759"/>
      <c r="C114" s="759"/>
      <c r="D114" s="759"/>
      <c r="E114" s="759"/>
      <c r="F114" s="759"/>
      <c r="G114" s="759"/>
      <c r="H114" s="759"/>
      <c r="I114" s="62"/>
      <c r="J114" s="62"/>
      <c r="K114" s="62"/>
      <c r="L114" s="62"/>
    </row>
    <row r="115" spans="1:12" ht="15.75">
      <c r="A115" s="759"/>
      <c r="B115" s="759"/>
      <c r="C115" s="759"/>
      <c r="D115" s="759"/>
      <c r="E115" s="759"/>
      <c r="F115" s="759"/>
      <c r="G115" s="759"/>
      <c r="H115" s="759"/>
      <c r="I115" s="62"/>
      <c r="J115" s="62"/>
      <c r="K115" s="62"/>
      <c r="L115" s="62"/>
    </row>
  </sheetData>
  <sheetProtection sheet="1" objects="1" scenarios="1"/>
  <mergeCells count="7">
    <mergeCell ref="A1:J1"/>
    <mergeCell ref="A2:J2"/>
    <mergeCell ref="A3:J3"/>
    <mergeCell ref="A104:D104"/>
    <mergeCell ref="D105:F105"/>
    <mergeCell ref="C5:J5"/>
    <mergeCell ref="C6:J6"/>
  </mergeCells>
  <printOptions horizontalCentered="1" verticalCentered="1"/>
  <pageMargins left="0.25" right="0.25" top="0.5" bottom="0.5" header="0.3" footer="0.3"/>
  <pageSetup scale="41" orientation="portrait" r:id="rId1"/>
  <headerFooter scaleWithDoc="0" alignWithMargins="0">
    <oddFooter>&amp;CA - &amp;P</oddFoot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65E62-35C8-4514-AC4F-2AF6324E25E5}">
  <sheetPr>
    <tabColor rgb="FF00B050"/>
    <pageSetUpPr fitToPage="1"/>
  </sheetPr>
  <dimension ref="A1:XBC20"/>
  <sheetViews>
    <sheetView workbookViewId="0">
      <selection activeCell="G10" sqref="G10"/>
    </sheetView>
  </sheetViews>
  <sheetFormatPr defaultColWidth="9.42578125" defaultRowHeight="14.25"/>
  <cols>
    <col min="1" max="1" width="34.28515625" style="4" customWidth="1"/>
    <col min="2" max="2" width="15.7109375" style="361" customWidth="1"/>
    <col min="3" max="4" width="16.42578125" style="361" customWidth="1"/>
    <col min="5" max="7" width="15.5703125" style="361" customWidth="1"/>
    <col min="8" max="8" width="15.7109375" style="4" customWidth="1"/>
    <col min="9" max="9" width="17.28515625" style="4" customWidth="1"/>
    <col min="10" max="10" width="17.42578125" style="4" customWidth="1"/>
    <col min="11" max="11" width="17.5703125" style="4" customWidth="1"/>
    <col min="12" max="16384" width="9.42578125" style="4"/>
  </cols>
  <sheetData>
    <row r="1" spans="1:16279" s="1" customFormat="1" ht="15.75">
      <c r="A1" s="2110" t="s">
        <v>0</v>
      </c>
      <c r="B1" s="2110"/>
      <c r="C1" s="2110"/>
      <c r="D1" s="2110"/>
      <c r="E1" s="2110"/>
      <c r="F1" s="2110"/>
      <c r="G1" s="2110"/>
      <c r="H1" s="2110"/>
      <c r="I1" s="2110"/>
      <c r="J1" s="2110"/>
      <c r="K1" s="2110"/>
    </row>
    <row r="2" spans="1:16279" customFormat="1" ht="15.75" customHeight="1">
      <c r="A2" s="2189" t="s">
        <v>566</v>
      </c>
      <c r="B2" s="2189"/>
      <c r="C2" s="2189"/>
      <c r="D2" s="2189"/>
      <c r="E2" s="2189"/>
      <c r="F2" s="2189"/>
      <c r="G2" s="2189"/>
      <c r="H2" s="2189"/>
      <c r="I2" s="2189"/>
      <c r="J2" s="2189"/>
      <c r="K2" s="2189"/>
    </row>
    <row r="3" spans="1:16279" customFormat="1" ht="15.75">
      <c r="A3" s="2157" t="s">
        <v>41</v>
      </c>
      <c r="B3" s="2157"/>
      <c r="C3" s="2157"/>
      <c r="D3" s="2157"/>
      <c r="E3" s="2157"/>
      <c r="F3" s="2157"/>
      <c r="G3" s="2157"/>
      <c r="H3" s="2157"/>
      <c r="I3" s="2157"/>
      <c r="J3" s="2157"/>
      <c r="K3" s="2157"/>
    </row>
    <row r="4" spans="1:16279" ht="18" customHeight="1" thickBot="1">
      <c r="A4" s="125"/>
      <c r="B4" s="368"/>
      <c r="C4" s="368"/>
      <c r="D4" s="368"/>
      <c r="E4" s="368"/>
      <c r="F4" s="367"/>
      <c r="G4" s="367"/>
      <c r="H4" s="363"/>
      <c r="I4" s="363"/>
      <c r="J4" s="363"/>
    </row>
    <row r="5" spans="1:16279" ht="31.5" customHeight="1">
      <c r="A5" s="2218" t="s">
        <v>567</v>
      </c>
      <c r="B5" s="2215" t="s">
        <v>568</v>
      </c>
      <c r="C5" s="2216"/>
      <c r="D5" s="2216"/>
      <c r="E5" s="2216"/>
      <c r="F5" s="2216"/>
      <c r="G5" s="2216"/>
      <c r="H5" s="2217"/>
      <c r="I5" s="2220" t="s">
        <v>569</v>
      </c>
      <c r="J5" s="2221"/>
      <c r="K5" s="2222"/>
    </row>
    <row r="6" spans="1:16279" ht="42.6" customHeight="1">
      <c r="A6" s="2219"/>
      <c r="B6" s="366" t="s">
        <v>570</v>
      </c>
      <c r="C6" s="238" t="s">
        <v>571</v>
      </c>
      <c r="D6" s="235" t="s">
        <v>572</v>
      </c>
      <c r="E6" s="235" t="s">
        <v>573</v>
      </c>
      <c r="F6" s="235" t="s">
        <v>574</v>
      </c>
      <c r="G6" s="235" t="s">
        <v>575</v>
      </c>
      <c r="H6" s="1730" t="s">
        <v>576</v>
      </c>
      <c r="I6" s="366" t="s">
        <v>570</v>
      </c>
      <c r="J6" s="238" t="s">
        <v>571</v>
      </c>
      <c r="K6" s="234" t="s">
        <v>572</v>
      </c>
    </row>
    <row r="7" spans="1:16279" ht="42.6" customHeight="1">
      <c r="A7" s="365" t="s">
        <v>577</v>
      </c>
      <c r="B7" s="1959">
        <v>0.35</v>
      </c>
      <c r="C7" s="1960">
        <v>0.49</v>
      </c>
      <c r="D7" s="1960">
        <v>0.23</v>
      </c>
      <c r="E7" s="1960">
        <v>0.23</v>
      </c>
      <c r="F7" s="1960">
        <v>0.17</v>
      </c>
      <c r="G7" s="1960">
        <v>0.35</v>
      </c>
      <c r="H7" s="1961">
        <v>0.35</v>
      </c>
      <c r="I7" s="1347">
        <v>-10063127.59</v>
      </c>
      <c r="J7" s="1347">
        <v>-3616445.24</v>
      </c>
      <c r="K7" s="1366">
        <v>-11921493.689999999</v>
      </c>
    </row>
    <row r="8" spans="1:16279" ht="31.5">
      <c r="A8" s="365" t="s">
        <v>578</v>
      </c>
      <c r="B8" s="1959">
        <v>0.56000000000000005</v>
      </c>
      <c r="C8" s="1960">
        <v>0.7</v>
      </c>
      <c r="D8" s="1960">
        <v>0.3</v>
      </c>
      <c r="E8" s="1960">
        <v>0.3</v>
      </c>
      <c r="F8" s="1960">
        <v>0.19</v>
      </c>
      <c r="G8" s="1960">
        <v>0.43</v>
      </c>
      <c r="H8" s="1961">
        <v>0.45</v>
      </c>
      <c r="I8" s="1347">
        <v>-3236126.94</v>
      </c>
      <c r="J8" s="1347">
        <v>-892934.71</v>
      </c>
      <c r="K8" s="1366">
        <v>-5107943.32</v>
      </c>
    </row>
    <row r="9" spans="1:16279" ht="30" customHeight="1">
      <c r="A9" s="365" t="s">
        <v>579</v>
      </c>
      <c r="B9" s="1959">
        <v>0.1216830708573747</v>
      </c>
      <c r="C9" s="1960">
        <v>0.16098852092820476</v>
      </c>
      <c r="D9" s="1960">
        <v>0.05</v>
      </c>
      <c r="E9" s="1960">
        <v>0.05</v>
      </c>
      <c r="F9" s="1960">
        <v>0.04</v>
      </c>
      <c r="G9" s="1960">
        <v>0.06</v>
      </c>
      <c r="H9" s="1961">
        <v>0.06</v>
      </c>
      <c r="I9" s="1348">
        <v>-848014.30999999994</v>
      </c>
      <c r="J9" s="1348">
        <v>-204657.23230104632</v>
      </c>
      <c r="K9" s="1379">
        <v>-921678.30999999994</v>
      </c>
    </row>
    <row r="10" spans="1:16279" ht="30" customHeight="1" thickBot="1">
      <c r="A10" s="793" t="s">
        <v>580</v>
      </c>
      <c r="B10" s="1962">
        <v>0</v>
      </c>
      <c r="C10" s="1963">
        <v>0</v>
      </c>
      <c r="D10" s="1963">
        <v>0</v>
      </c>
      <c r="E10" s="1963">
        <v>0</v>
      </c>
      <c r="F10" s="1963">
        <v>0</v>
      </c>
      <c r="G10" s="1963">
        <v>0</v>
      </c>
      <c r="H10" s="1964">
        <v>0</v>
      </c>
      <c r="I10" s="1965">
        <v>0</v>
      </c>
      <c r="J10" s="1966">
        <v>0</v>
      </c>
      <c r="K10" s="1967">
        <v>0</v>
      </c>
    </row>
    <row r="11" spans="1:16279" ht="21.75" customHeight="1">
      <c r="A11" s="62"/>
      <c r="B11" s="62"/>
      <c r="C11" s="62"/>
      <c r="D11" s="62"/>
      <c r="E11" s="62"/>
      <c r="F11" s="364"/>
      <c r="G11" s="364"/>
      <c r="H11" s="363"/>
      <c r="I11" s="363"/>
      <c r="J11" s="363"/>
    </row>
    <row r="12" spans="1:16279" s="362" customFormat="1" ht="15.75">
      <c r="A12" s="1922" t="s">
        <v>581</v>
      </c>
      <c r="B12" s="1922"/>
      <c r="C12" s="1922"/>
      <c r="D12" s="1922"/>
      <c r="E12" s="1922"/>
      <c r="F12" s="1923"/>
      <c r="G12" s="1923"/>
      <c r="H12" s="1923"/>
      <c r="I12" s="1923"/>
      <c r="J12" s="1923"/>
    </row>
    <row r="13" spans="1:16279" s="362" customFormat="1" ht="32.1" customHeight="1">
      <c r="A13" s="2127" t="s">
        <v>582</v>
      </c>
      <c r="B13" s="2127"/>
      <c r="C13" s="2127"/>
      <c r="D13" s="2127"/>
      <c r="E13" s="2127"/>
      <c r="F13" s="2127"/>
      <c r="G13" s="2127"/>
      <c r="H13" s="2127"/>
      <c r="I13" s="2127"/>
      <c r="J13" s="2127"/>
    </row>
    <row r="14" spans="1:16279" s="362" customFormat="1" ht="19.5" customHeight="1">
      <c r="A14" s="2128" t="s">
        <v>583</v>
      </c>
      <c r="B14" s="2128"/>
      <c r="C14" s="2128"/>
      <c r="D14" s="2128"/>
      <c r="E14" s="2128"/>
      <c r="F14" s="2128"/>
      <c r="G14" s="2128"/>
      <c r="H14" s="2128"/>
      <c r="I14" s="2128"/>
      <c r="J14" s="2128"/>
      <c r="K14" s="1929"/>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c r="BZ14" s="113"/>
      <c r="CA14" s="113"/>
      <c r="CB14" s="113"/>
      <c r="CC14" s="113"/>
      <c r="CD14" s="113"/>
      <c r="CE14" s="113"/>
      <c r="CF14" s="113"/>
      <c r="CG14" s="113"/>
      <c r="CH14" s="113"/>
      <c r="CI14" s="113"/>
      <c r="CJ14" s="113"/>
      <c r="CK14" s="113"/>
      <c r="CL14" s="113"/>
      <c r="CM14" s="113"/>
      <c r="CN14" s="113"/>
      <c r="CO14" s="113"/>
      <c r="CP14" s="113"/>
      <c r="CQ14" s="113"/>
      <c r="CR14" s="113"/>
      <c r="CS14" s="113"/>
      <c r="CT14" s="113"/>
      <c r="CU14" s="113"/>
      <c r="CV14" s="113"/>
      <c r="CW14" s="113"/>
      <c r="CX14" s="113"/>
      <c r="CY14" s="113"/>
      <c r="CZ14" s="113"/>
      <c r="DA14" s="113"/>
      <c r="DB14" s="113"/>
      <c r="DC14" s="113"/>
      <c r="DD14" s="113"/>
      <c r="DE14" s="113"/>
      <c r="DF14" s="113"/>
      <c r="DG14" s="113"/>
      <c r="DH14" s="113"/>
      <c r="DI14" s="113"/>
      <c r="DJ14" s="113"/>
      <c r="DK14" s="113"/>
      <c r="DL14" s="113"/>
      <c r="DM14" s="113"/>
      <c r="DN14" s="113"/>
      <c r="DO14" s="113"/>
      <c r="DP14" s="113"/>
      <c r="DQ14" s="113"/>
      <c r="DR14" s="113"/>
      <c r="DS14" s="113"/>
      <c r="DT14" s="113"/>
      <c r="DU14" s="113"/>
      <c r="DV14" s="113"/>
      <c r="DW14" s="113"/>
      <c r="DX14" s="113"/>
      <c r="DY14" s="113"/>
      <c r="DZ14" s="113"/>
      <c r="EA14" s="113"/>
      <c r="EB14" s="113"/>
      <c r="EC14" s="113"/>
      <c r="ED14" s="113"/>
      <c r="EE14" s="113"/>
      <c r="EF14" s="113"/>
      <c r="EG14" s="113"/>
      <c r="EH14" s="113"/>
      <c r="EI14" s="113"/>
      <c r="EJ14" s="113"/>
      <c r="EK14" s="113"/>
      <c r="EL14" s="113"/>
      <c r="EM14" s="113"/>
      <c r="EN14" s="113"/>
      <c r="EO14" s="113"/>
      <c r="EP14" s="113"/>
      <c r="EQ14" s="113"/>
      <c r="ER14" s="113"/>
      <c r="ES14" s="113"/>
      <c r="ET14" s="113"/>
      <c r="EU14" s="113"/>
      <c r="EV14" s="113"/>
      <c r="EW14" s="113"/>
      <c r="EX14" s="113"/>
      <c r="EY14" s="113"/>
      <c r="EZ14" s="113"/>
      <c r="FA14" s="113"/>
      <c r="FB14" s="113"/>
      <c r="FC14" s="113"/>
      <c r="FD14" s="113"/>
      <c r="FE14" s="113"/>
      <c r="FF14" s="113"/>
      <c r="FG14" s="113"/>
      <c r="FH14" s="113"/>
      <c r="FI14" s="113"/>
      <c r="FJ14" s="113"/>
      <c r="FK14" s="113"/>
      <c r="FL14" s="113"/>
      <c r="FM14" s="113"/>
      <c r="FN14" s="113"/>
      <c r="FO14" s="113"/>
      <c r="FP14" s="113"/>
      <c r="FQ14" s="113"/>
      <c r="FR14" s="113"/>
      <c r="FS14" s="113"/>
      <c r="FT14" s="113"/>
      <c r="FU14" s="113"/>
      <c r="FV14" s="113"/>
      <c r="FW14" s="113"/>
      <c r="FX14" s="113"/>
      <c r="FY14" s="113"/>
      <c r="FZ14" s="113"/>
      <c r="GA14" s="113"/>
      <c r="GB14" s="113"/>
      <c r="GC14" s="113"/>
      <c r="GD14" s="113"/>
      <c r="GE14" s="113"/>
      <c r="GF14" s="113"/>
      <c r="GG14" s="113"/>
      <c r="GH14" s="113"/>
      <c r="GI14" s="113"/>
      <c r="GJ14" s="113"/>
      <c r="GK14" s="113"/>
      <c r="GL14" s="113"/>
      <c r="GM14" s="113"/>
      <c r="GN14" s="113"/>
      <c r="GO14" s="113"/>
      <c r="GP14" s="113"/>
      <c r="GQ14" s="113"/>
      <c r="GR14" s="113"/>
      <c r="GS14" s="113"/>
      <c r="GT14" s="113"/>
      <c r="GU14" s="113"/>
      <c r="GV14" s="113"/>
      <c r="GW14" s="113"/>
      <c r="GX14" s="113"/>
      <c r="GY14" s="113"/>
      <c r="GZ14" s="113"/>
      <c r="HA14" s="113"/>
      <c r="HB14" s="113"/>
      <c r="HC14" s="113"/>
      <c r="HD14" s="113"/>
      <c r="HE14" s="113"/>
      <c r="HF14" s="113"/>
      <c r="HG14" s="113"/>
      <c r="HH14" s="113"/>
      <c r="HI14" s="113"/>
      <c r="HJ14" s="113"/>
      <c r="HK14" s="113"/>
      <c r="HL14" s="113"/>
      <c r="HM14" s="113"/>
      <c r="HN14" s="113"/>
      <c r="HO14" s="113"/>
      <c r="HP14" s="113"/>
      <c r="HQ14" s="113"/>
      <c r="HR14" s="113"/>
      <c r="HS14" s="113"/>
      <c r="HT14" s="113"/>
      <c r="HU14" s="113"/>
      <c r="HV14" s="113"/>
      <c r="HW14" s="113"/>
      <c r="HX14" s="113"/>
      <c r="HY14" s="113"/>
      <c r="HZ14" s="113"/>
      <c r="IA14" s="113"/>
      <c r="IB14" s="113"/>
      <c r="IC14" s="113"/>
      <c r="ID14" s="113"/>
      <c r="IE14" s="113"/>
      <c r="IF14" s="113"/>
      <c r="IG14" s="113"/>
      <c r="IH14" s="113"/>
      <c r="II14" s="113"/>
      <c r="IJ14" s="113"/>
      <c r="IK14" s="113"/>
      <c r="IL14" s="113"/>
      <c r="IM14" s="113"/>
      <c r="IN14" s="113"/>
      <c r="IO14" s="113"/>
      <c r="IP14" s="113"/>
      <c r="IQ14" s="113"/>
      <c r="IR14" s="113"/>
      <c r="IS14" s="113"/>
      <c r="IT14" s="113"/>
      <c r="IU14" s="113"/>
      <c r="IV14" s="113"/>
      <c r="IW14" s="113"/>
      <c r="IX14" s="113"/>
      <c r="IY14" s="113"/>
      <c r="IZ14" s="113"/>
      <c r="JA14" s="113"/>
      <c r="JB14" s="113"/>
      <c r="JC14" s="113"/>
      <c r="JD14" s="113"/>
      <c r="JE14" s="113"/>
      <c r="JF14" s="113"/>
      <c r="JG14" s="113"/>
      <c r="JH14" s="113"/>
      <c r="JI14" s="113"/>
      <c r="JJ14" s="113"/>
      <c r="JK14" s="113"/>
      <c r="JL14" s="113"/>
      <c r="JM14" s="113"/>
      <c r="JN14" s="113"/>
      <c r="JO14" s="113"/>
      <c r="JP14" s="113"/>
      <c r="JQ14" s="113"/>
      <c r="JR14" s="113"/>
      <c r="JS14" s="113"/>
      <c r="JT14" s="113"/>
      <c r="JU14" s="113"/>
      <c r="JV14" s="113"/>
      <c r="JW14" s="113"/>
      <c r="JX14" s="113"/>
      <c r="JY14" s="113"/>
      <c r="JZ14" s="113"/>
      <c r="KA14" s="113"/>
      <c r="KB14" s="113"/>
      <c r="KC14" s="113"/>
      <c r="KD14" s="113"/>
      <c r="KE14" s="113"/>
      <c r="KF14" s="113"/>
      <c r="KG14" s="113"/>
      <c r="KH14" s="113"/>
      <c r="KI14" s="113"/>
      <c r="KJ14" s="113"/>
      <c r="KK14" s="113"/>
      <c r="KL14" s="113"/>
      <c r="KM14" s="113"/>
      <c r="KN14" s="113"/>
      <c r="KO14" s="113"/>
      <c r="KP14" s="113"/>
      <c r="KQ14" s="113"/>
      <c r="KR14" s="113"/>
      <c r="KS14" s="113"/>
      <c r="KT14" s="113"/>
      <c r="KU14" s="113"/>
      <c r="KV14" s="113"/>
      <c r="KW14" s="113"/>
      <c r="KX14" s="113"/>
      <c r="KY14" s="113"/>
      <c r="KZ14" s="113"/>
      <c r="LA14" s="113"/>
      <c r="LB14" s="113"/>
      <c r="LC14" s="113"/>
      <c r="LD14" s="113"/>
      <c r="LE14" s="113"/>
      <c r="LF14" s="113"/>
      <c r="LG14" s="113"/>
      <c r="LH14" s="113"/>
      <c r="LI14" s="113"/>
      <c r="LJ14" s="113"/>
      <c r="LK14" s="113"/>
      <c r="LL14" s="113"/>
      <c r="LM14" s="113"/>
      <c r="LN14" s="113"/>
      <c r="LO14" s="113"/>
      <c r="LP14" s="113"/>
      <c r="LQ14" s="113"/>
      <c r="LR14" s="113"/>
      <c r="LS14" s="113"/>
      <c r="LT14" s="113"/>
      <c r="LU14" s="113"/>
      <c r="LV14" s="113"/>
      <c r="LW14" s="113"/>
      <c r="LX14" s="113"/>
      <c r="LY14" s="113"/>
      <c r="LZ14" s="113"/>
      <c r="MA14" s="113"/>
      <c r="MB14" s="113"/>
      <c r="MC14" s="113"/>
      <c r="MD14" s="113"/>
      <c r="ME14" s="113"/>
      <c r="MF14" s="113"/>
      <c r="MG14" s="113"/>
      <c r="MH14" s="113"/>
      <c r="MI14" s="113"/>
      <c r="MJ14" s="113"/>
      <c r="MK14" s="113"/>
      <c r="ML14" s="113"/>
      <c r="MM14" s="113"/>
      <c r="MN14" s="113"/>
      <c r="MO14" s="113"/>
      <c r="MP14" s="113"/>
      <c r="MQ14" s="113"/>
      <c r="MR14" s="113"/>
      <c r="MS14" s="113"/>
      <c r="MT14" s="113"/>
      <c r="MU14" s="113"/>
      <c r="MV14" s="113"/>
      <c r="MW14" s="113"/>
      <c r="MX14" s="113"/>
      <c r="MY14" s="113"/>
      <c r="MZ14" s="113"/>
      <c r="NA14" s="113"/>
      <c r="NB14" s="113"/>
      <c r="NC14" s="113"/>
      <c r="ND14" s="113"/>
      <c r="NE14" s="113"/>
      <c r="NF14" s="113"/>
      <c r="NG14" s="113"/>
      <c r="NH14" s="113"/>
      <c r="NI14" s="113"/>
      <c r="NJ14" s="113"/>
      <c r="NK14" s="113"/>
      <c r="NL14" s="113"/>
      <c r="NM14" s="113"/>
      <c r="NN14" s="113"/>
      <c r="NO14" s="113"/>
      <c r="NP14" s="113"/>
      <c r="NQ14" s="113"/>
      <c r="NR14" s="113"/>
      <c r="NS14" s="113"/>
      <c r="NT14" s="113"/>
      <c r="NU14" s="113"/>
      <c r="NV14" s="113"/>
      <c r="NW14" s="113"/>
      <c r="NX14" s="113"/>
      <c r="NY14" s="113"/>
      <c r="NZ14" s="113"/>
      <c r="OA14" s="113"/>
      <c r="OB14" s="113"/>
      <c r="OC14" s="113"/>
      <c r="OD14" s="113"/>
      <c r="OE14" s="113"/>
      <c r="OF14" s="113"/>
      <c r="OG14" s="113"/>
      <c r="OH14" s="113"/>
      <c r="OI14" s="113"/>
      <c r="OJ14" s="113"/>
      <c r="OK14" s="113"/>
      <c r="OL14" s="113"/>
      <c r="OM14" s="113"/>
      <c r="ON14" s="113"/>
      <c r="OO14" s="113"/>
      <c r="OP14" s="113"/>
      <c r="OQ14" s="113"/>
      <c r="OR14" s="113"/>
      <c r="OS14" s="113"/>
      <c r="OT14" s="113"/>
      <c r="OU14" s="113"/>
      <c r="OV14" s="113"/>
      <c r="OW14" s="113"/>
      <c r="OX14" s="113"/>
      <c r="OY14" s="113"/>
      <c r="OZ14" s="113"/>
      <c r="PA14" s="113"/>
      <c r="PB14" s="113"/>
      <c r="PC14" s="113"/>
      <c r="PD14" s="113"/>
      <c r="PE14" s="113"/>
      <c r="PF14" s="113"/>
      <c r="PG14" s="113"/>
      <c r="PH14" s="113"/>
      <c r="PI14" s="113"/>
      <c r="PJ14" s="113"/>
      <c r="PK14" s="113"/>
      <c r="PL14" s="113"/>
      <c r="PM14" s="113"/>
      <c r="PN14" s="113"/>
      <c r="PO14" s="113"/>
      <c r="PP14" s="113"/>
      <c r="PQ14" s="113"/>
      <c r="PR14" s="113"/>
      <c r="PS14" s="113"/>
      <c r="PT14" s="113"/>
      <c r="PU14" s="113"/>
      <c r="PV14" s="113"/>
      <c r="PW14" s="113"/>
      <c r="PX14" s="113"/>
      <c r="PY14" s="113"/>
      <c r="PZ14" s="113"/>
      <c r="QA14" s="113"/>
      <c r="QB14" s="113"/>
      <c r="QC14" s="113"/>
      <c r="QD14" s="113"/>
      <c r="QE14" s="113"/>
      <c r="QF14" s="113"/>
      <c r="QG14" s="113"/>
      <c r="QH14" s="113"/>
      <c r="QI14" s="113"/>
      <c r="QJ14" s="113"/>
      <c r="QK14" s="113"/>
      <c r="QL14" s="113"/>
      <c r="QM14" s="113"/>
      <c r="QN14" s="113"/>
      <c r="QO14" s="113"/>
      <c r="QP14" s="113"/>
      <c r="QQ14" s="113"/>
      <c r="QR14" s="113"/>
      <c r="QS14" s="113"/>
      <c r="QT14" s="113"/>
      <c r="QU14" s="113"/>
      <c r="QV14" s="113"/>
      <c r="QW14" s="113"/>
      <c r="QX14" s="113"/>
      <c r="QY14" s="113"/>
      <c r="QZ14" s="113"/>
      <c r="RA14" s="113"/>
      <c r="RB14" s="113"/>
      <c r="RC14" s="113"/>
      <c r="RD14" s="113"/>
      <c r="RE14" s="113"/>
      <c r="RF14" s="113"/>
      <c r="RG14" s="113"/>
      <c r="RH14" s="113"/>
      <c r="RI14" s="113"/>
      <c r="RJ14" s="113"/>
      <c r="RK14" s="113"/>
      <c r="RL14" s="113"/>
      <c r="RM14" s="113"/>
      <c r="RN14" s="113"/>
      <c r="RO14" s="113"/>
      <c r="RP14" s="113"/>
      <c r="RQ14" s="113"/>
      <c r="RR14" s="113"/>
      <c r="RS14" s="113"/>
      <c r="RT14" s="113"/>
      <c r="RU14" s="113"/>
      <c r="RV14" s="113"/>
      <c r="RW14" s="113"/>
      <c r="RX14" s="113"/>
      <c r="RY14" s="113"/>
      <c r="RZ14" s="113"/>
      <c r="SA14" s="113"/>
      <c r="SB14" s="113"/>
      <c r="SC14" s="113"/>
      <c r="SD14" s="113"/>
      <c r="SE14" s="113"/>
      <c r="SF14" s="113"/>
      <c r="SG14" s="113"/>
      <c r="SH14" s="113"/>
      <c r="SI14" s="113"/>
      <c r="SJ14" s="113"/>
      <c r="SK14" s="113"/>
      <c r="SL14" s="113"/>
      <c r="SM14" s="113"/>
      <c r="SN14" s="113"/>
      <c r="SO14" s="113"/>
      <c r="SP14" s="113"/>
      <c r="SQ14" s="2212"/>
      <c r="SR14" s="2212"/>
      <c r="SS14" s="2212"/>
      <c r="ST14" s="2212"/>
      <c r="SU14" s="2212"/>
      <c r="SV14" s="2212"/>
      <c r="SW14" s="2212"/>
      <c r="SX14" s="2212"/>
      <c r="SY14" s="2212"/>
      <c r="SZ14" s="2212"/>
      <c r="TA14" s="2212"/>
      <c r="TB14" s="2212"/>
      <c r="TC14" s="2212"/>
      <c r="TD14" s="2212"/>
      <c r="TE14" s="2212"/>
      <c r="TF14" s="2212"/>
      <c r="TG14" s="2212"/>
      <c r="TH14" s="2212"/>
      <c r="TI14" s="2212"/>
      <c r="TJ14" s="2212"/>
      <c r="TK14" s="2212"/>
      <c r="TL14" s="2212"/>
      <c r="TM14" s="2212"/>
      <c r="TN14" s="2212"/>
      <c r="TO14" s="2212"/>
      <c r="TP14" s="2212"/>
      <c r="TQ14" s="2212"/>
      <c r="TR14" s="2212"/>
      <c r="TS14" s="2212"/>
      <c r="TT14" s="2212"/>
      <c r="TU14" s="2212"/>
      <c r="TV14" s="2212"/>
      <c r="TW14" s="2212"/>
      <c r="TX14" s="2212"/>
      <c r="TY14" s="2212"/>
      <c r="TZ14" s="2212"/>
      <c r="UA14" s="2212"/>
      <c r="UB14" s="2212"/>
      <c r="UC14" s="2212"/>
      <c r="UD14" s="2212"/>
      <c r="UE14" s="2212"/>
      <c r="UF14" s="2212"/>
      <c r="UG14" s="2212"/>
      <c r="UH14" s="2212"/>
      <c r="UI14" s="2212"/>
      <c r="UJ14" s="2212"/>
      <c r="UK14" s="2212"/>
      <c r="UL14" s="2212"/>
      <c r="UM14" s="2212"/>
      <c r="UN14" s="2212"/>
      <c r="UO14" s="2212"/>
      <c r="UP14" s="2212"/>
      <c r="UQ14" s="2212"/>
      <c r="UR14" s="2212"/>
      <c r="US14" s="2212"/>
      <c r="UT14" s="2212"/>
      <c r="UU14" s="2212"/>
      <c r="UV14" s="2212"/>
      <c r="UW14" s="2212"/>
      <c r="UX14" s="2212"/>
      <c r="UY14" s="2212"/>
      <c r="UZ14" s="2212"/>
      <c r="VA14" s="2212"/>
      <c r="VB14" s="2212"/>
      <c r="VC14" s="2212"/>
      <c r="VD14" s="2212"/>
      <c r="VE14" s="2212"/>
      <c r="VF14" s="2212"/>
      <c r="VG14" s="2212"/>
      <c r="VH14" s="2212"/>
      <c r="VI14" s="2212"/>
      <c r="VJ14" s="2212"/>
      <c r="VK14" s="2212"/>
      <c r="VL14" s="2212"/>
      <c r="VM14" s="2212"/>
      <c r="VN14" s="2212"/>
      <c r="VO14" s="2212"/>
      <c r="VP14" s="2212"/>
      <c r="VQ14" s="2212"/>
      <c r="VR14" s="2212"/>
      <c r="VS14" s="2212"/>
      <c r="VT14" s="2212"/>
      <c r="VU14" s="2212"/>
      <c r="VV14" s="2212"/>
      <c r="VW14" s="2212"/>
      <c r="VX14" s="2212"/>
      <c r="VY14" s="2212"/>
      <c r="VZ14" s="2212"/>
      <c r="WA14" s="2212"/>
      <c r="WB14" s="2212"/>
      <c r="WC14" s="2212"/>
      <c r="WD14" s="2212"/>
      <c r="WE14" s="2212"/>
      <c r="WF14" s="2212"/>
      <c r="WG14" s="2212"/>
      <c r="WH14" s="2212"/>
      <c r="WI14" s="2212"/>
      <c r="WJ14" s="2212"/>
      <c r="WK14" s="2212"/>
      <c r="WL14" s="2212"/>
      <c r="WM14" s="2212"/>
      <c r="WN14" s="2212"/>
      <c r="WO14" s="2212"/>
      <c r="WP14" s="2212"/>
      <c r="WQ14" s="2212"/>
      <c r="WR14" s="2212"/>
      <c r="WS14" s="2212"/>
      <c r="WT14" s="2212"/>
      <c r="WU14" s="2212"/>
      <c r="WV14" s="2212"/>
      <c r="WW14" s="2212"/>
      <c r="WX14" s="2212"/>
      <c r="WY14" s="2212"/>
      <c r="WZ14" s="2212"/>
      <c r="XA14" s="2212"/>
      <c r="XB14" s="2212"/>
      <c r="XC14" s="2212"/>
      <c r="XD14" s="2212"/>
      <c r="XE14" s="2212"/>
      <c r="XF14" s="2212"/>
      <c r="XG14" s="2212"/>
      <c r="XH14" s="2212"/>
      <c r="XI14" s="2212"/>
      <c r="XJ14" s="2212"/>
      <c r="XK14" s="2212"/>
      <c r="XL14" s="2212"/>
      <c r="XM14" s="2212"/>
      <c r="XN14" s="2212"/>
      <c r="XO14" s="2212"/>
      <c r="XP14" s="2212"/>
      <c r="XQ14" s="2212"/>
      <c r="XR14" s="2212"/>
      <c r="XS14" s="2212"/>
      <c r="XT14" s="2212"/>
      <c r="XU14" s="2212"/>
      <c r="XV14" s="2212"/>
      <c r="XW14" s="2212"/>
      <c r="XX14" s="2212"/>
      <c r="XY14" s="2212"/>
      <c r="XZ14" s="2212"/>
      <c r="YA14" s="2212"/>
      <c r="YB14" s="2212"/>
      <c r="YC14" s="2212"/>
      <c r="YD14" s="2212"/>
      <c r="YE14" s="2212"/>
      <c r="YF14" s="2212"/>
      <c r="YG14" s="2212"/>
      <c r="YH14" s="2212"/>
      <c r="YI14" s="2212"/>
      <c r="YJ14" s="2212"/>
      <c r="YK14" s="2212"/>
      <c r="YL14" s="2212"/>
      <c r="YM14" s="2212"/>
      <c r="YN14" s="2212"/>
      <c r="YO14" s="2212"/>
      <c r="YP14" s="2212"/>
      <c r="YQ14" s="2212"/>
      <c r="YR14" s="2212"/>
      <c r="YS14" s="2212"/>
      <c r="YT14" s="2212"/>
      <c r="YU14" s="2212"/>
      <c r="YV14" s="2212"/>
      <c r="YW14" s="2212"/>
      <c r="YX14" s="2212"/>
      <c r="YY14" s="2212"/>
      <c r="YZ14" s="2212"/>
      <c r="ZA14" s="2212"/>
      <c r="ZB14" s="2212"/>
      <c r="ZC14" s="2212"/>
      <c r="ZD14" s="2212"/>
      <c r="ZE14" s="2212"/>
      <c r="ZF14" s="2212"/>
      <c r="ZG14" s="2212"/>
      <c r="ZH14" s="2212"/>
      <c r="ZI14" s="2212"/>
      <c r="ZJ14" s="2212"/>
      <c r="ZK14" s="2212"/>
      <c r="ZL14" s="2212"/>
      <c r="ZM14" s="2212"/>
      <c r="ZN14" s="2212"/>
      <c r="ZO14" s="2212"/>
      <c r="ZP14" s="2212"/>
      <c r="ZQ14" s="2212"/>
      <c r="ZR14" s="2212"/>
      <c r="ZS14" s="2212"/>
      <c r="ZT14" s="2212"/>
      <c r="ZU14" s="2212"/>
      <c r="ZV14" s="2212"/>
      <c r="ZW14" s="2212"/>
      <c r="ZX14" s="2212"/>
      <c r="ZY14" s="2212"/>
      <c r="ZZ14" s="2212"/>
      <c r="AAA14" s="2212"/>
      <c r="AAB14" s="2212"/>
      <c r="AAC14" s="2212"/>
      <c r="AAD14" s="2212"/>
      <c r="AAE14" s="2212"/>
      <c r="AAF14" s="2212"/>
      <c r="AAG14" s="2212"/>
      <c r="AAH14" s="2212"/>
      <c r="AAI14" s="2212"/>
      <c r="AAJ14" s="2212"/>
      <c r="AAK14" s="2212"/>
      <c r="AAL14" s="2212"/>
      <c r="AAM14" s="2212"/>
      <c r="AAN14" s="2212"/>
      <c r="AAO14" s="2212"/>
      <c r="AAP14" s="2212"/>
      <c r="AAQ14" s="2212"/>
      <c r="AAR14" s="2212"/>
      <c r="AAS14" s="2212"/>
      <c r="AAT14" s="2212"/>
      <c r="AAU14" s="2212"/>
      <c r="AAV14" s="2212"/>
      <c r="AAW14" s="2212"/>
      <c r="AAX14" s="2212"/>
      <c r="AAY14" s="2212"/>
      <c r="AAZ14" s="2212"/>
      <c r="ABA14" s="2212"/>
      <c r="ABB14" s="2212"/>
      <c r="ABC14" s="2212"/>
      <c r="ABD14" s="2212"/>
      <c r="ABE14" s="2212"/>
      <c r="ABF14" s="2212"/>
      <c r="ABG14" s="2212"/>
      <c r="ABH14" s="2212"/>
      <c r="ABI14" s="2212"/>
      <c r="ABJ14" s="2212"/>
      <c r="ABK14" s="2212"/>
      <c r="ABL14" s="2212"/>
      <c r="ABM14" s="2212"/>
      <c r="ABN14" s="2212"/>
      <c r="ABO14" s="2212"/>
      <c r="ABP14" s="2212"/>
      <c r="ABQ14" s="2212"/>
      <c r="ABR14" s="2212"/>
      <c r="ABS14" s="2212"/>
      <c r="ABT14" s="2212"/>
      <c r="ABU14" s="2212"/>
      <c r="ABV14" s="2212"/>
      <c r="ABW14" s="2212"/>
      <c r="ABX14" s="2212"/>
      <c r="ABY14" s="2212"/>
      <c r="ABZ14" s="2212"/>
      <c r="ACA14" s="2212"/>
      <c r="ACB14" s="2212"/>
      <c r="ACC14" s="2212"/>
      <c r="ACD14" s="2212"/>
      <c r="ACE14" s="2212"/>
      <c r="ACF14" s="2212"/>
      <c r="ACG14" s="2212"/>
      <c r="ACH14" s="2212"/>
      <c r="ACI14" s="2212"/>
      <c r="ACJ14" s="2212"/>
      <c r="ACK14" s="2212"/>
      <c r="ACL14" s="2212"/>
      <c r="ACM14" s="2212"/>
      <c r="ACN14" s="2212"/>
      <c r="ACO14" s="2212"/>
      <c r="ACP14" s="2212"/>
      <c r="ACQ14" s="2212"/>
      <c r="ACR14" s="2212"/>
      <c r="ACS14" s="2212"/>
      <c r="ACT14" s="2212"/>
      <c r="ACU14" s="2212"/>
      <c r="ACV14" s="2212"/>
      <c r="ACW14" s="2212"/>
      <c r="ACX14" s="2212"/>
      <c r="ACY14" s="2212"/>
      <c r="ACZ14" s="2212"/>
      <c r="ADA14" s="2212"/>
      <c r="ADB14" s="2212"/>
      <c r="ADC14" s="2212"/>
      <c r="ADD14" s="2212"/>
      <c r="ADE14" s="2212"/>
      <c r="ADF14" s="2212"/>
      <c r="ADG14" s="2212"/>
      <c r="ADH14" s="2212"/>
      <c r="ADI14" s="2212"/>
      <c r="ADJ14" s="2212"/>
      <c r="ADK14" s="2212"/>
      <c r="ADL14" s="2212"/>
      <c r="ADM14" s="2212"/>
      <c r="ADN14" s="2212"/>
      <c r="ADO14" s="2212"/>
      <c r="ADP14" s="2212"/>
      <c r="ADQ14" s="2212"/>
      <c r="ADR14" s="2212"/>
      <c r="ADS14" s="2212"/>
      <c r="ADT14" s="2212"/>
      <c r="ADU14" s="2212"/>
      <c r="ADV14" s="2212"/>
      <c r="ADW14" s="2212"/>
      <c r="ADX14" s="2212"/>
      <c r="ADY14" s="2212"/>
      <c r="ADZ14" s="2212"/>
      <c r="AEA14" s="2212"/>
      <c r="AEB14" s="2212"/>
      <c r="AEC14" s="2212"/>
      <c r="AED14" s="2212"/>
      <c r="AEE14" s="2212"/>
      <c r="AEF14" s="2212"/>
      <c r="AEG14" s="2212"/>
      <c r="AEH14" s="2212"/>
      <c r="AEI14" s="2212"/>
      <c r="AEJ14" s="2212"/>
      <c r="AEK14" s="2212"/>
      <c r="AEL14" s="2212"/>
      <c r="AEM14" s="2212"/>
      <c r="AEN14" s="2212"/>
      <c r="AEO14" s="2212"/>
      <c r="AEP14" s="2212"/>
      <c r="AEQ14" s="2212"/>
      <c r="AER14" s="2212"/>
      <c r="AES14" s="2212"/>
      <c r="AET14" s="2212"/>
      <c r="AEU14" s="2212"/>
      <c r="AEV14" s="2212"/>
      <c r="AEW14" s="2212"/>
      <c r="AEX14" s="2212"/>
      <c r="AEY14" s="2212"/>
      <c r="AEZ14" s="2212"/>
      <c r="AFA14" s="2212"/>
      <c r="AFB14" s="2212"/>
      <c r="AFC14" s="2212"/>
      <c r="AFD14" s="2212"/>
      <c r="AFE14" s="2212"/>
      <c r="AFF14" s="2212"/>
      <c r="AFG14" s="2212"/>
      <c r="AFH14" s="2212"/>
      <c r="AFI14" s="2212"/>
      <c r="AFJ14" s="2212"/>
      <c r="AFK14" s="2212"/>
      <c r="AFL14" s="2212"/>
      <c r="AFM14" s="2212"/>
      <c r="AFN14" s="2212"/>
      <c r="AFO14" s="2212"/>
      <c r="AFP14" s="2212"/>
      <c r="AFQ14" s="2212"/>
      <c r="AFR14" s="2212"/>
      <c r="AFS14" s="2212"/>
      <c r="AFT14" s="2212"/>
      <c r="AFU14" s="2212"/>
      <c r="AFV14" s="2212"/>
      <c r="AFW14" s="2212"/>
      <c r="AFX14" s="2212"/>
      <c r="AFY14" s="2212"/>
      <c r="AFZ14" s="2212"/>
      <c r="AGA14" s="2212"/>
      <c r="AGB14" s="2212"/>
      <c r="AGC14" s="2212"/>
      <c r="AGD14" s="2212"/>
      <c r="AGE14" s="2212"/>
      <c r="AGF14" s="2212"/>
      <c r="AGG14" s="2212"/>
      <c r="AGH14" s="2212"/>
      <c r="AGI14" s="2212"/>
      <c r="AGJ14" s="2212"/>
      <c r="AGK14" s="2212"/>
      <c r="AGL14" s="2212"/>
      <c r="AGM14" s="2212"/>
      <c r="AGN14" s="2212"/>
      <c r="AGO14" s="2212"/>
      <c r="AGP14" s="2212"/>
      <c r="AGQ14" s="2212"/>
      <c r="AGR14" s="2212"/>
      <c r="AGS14" s="2212"/>
      <c r="AGT14" s="2212"/>
      <c r="AGU14" s="2212"/>
      <c r="AGV14" s="2212"/>
      <c r="AGW14" s="2212"/>
      <c r="AGX14" s="2212"/>
      <c r="AGY14" s="2212"/>
      <c r="AGZ14" s="2212"/>
      <c r="AHA14" s="2212"/>
      <c r="AHB14" s="2212"/>
      <c r="AHC14" s="2212"/>
      <c r="AHD14" s="2212"/>
      <c r="AHE14" s="2212"/>
      <c r="AHF14" s="2212"/>
      <c r="AHG14" s="2212"/>
      <c r="AHH14" s="2212"/>
      <c r="AHI14" s="2212"/>
      <c r="AHJ14" s="2212"/>
      <c r="AHK14" s="2212"/>
      <c r="AHL14" s="2212"/>
      <c r="AHM14" s="2212"/>
      <c r="AHN14" s="2212"/>
      <c r="AHO14" s="2212"/>
      <c r="AHP14" s="2212"/>
      <c r="AHQ14" s="2212"/>
      <c r="AHR14" s="2212"/>
      <c r="AHS14" s="2212"/>
      <c r="AHT14" s="2212"/>
      <c r="AHU14" s="2212"/>
      <c r="AHV14" s="2212"/>
      <c r="AHW14" s="2212"/>
      <c r="AHX14" s="2212"/>
      <c r="AHY14" s="2212"/>
      <c r="AHZ14" s="2212"/>
      <c r="AIA14" s="2212"/>
      <c r="AIB14" s="2212"/>
      <c r="AIC14" s="2212"/>
      <c r="AID14" s="2212"/>
      <c r="AIE14" s="2212"/>
      <c r="AIF14" s="2212"/>
      <c r="AIG14" s="2212"/>
      <c r="AIH14" s="2212"/>
      <c r="AII14" s="2212"/>
      <c r="AIJ14" s="2212"/>
      <c r="AIK14" s="2212"/>
      <c r="AIL14" s="2212"/>
      <c r="AIM14" s="2212"/>
      <c r="AIN14" s="2212"/>
      <c r="AIO14" s="2212"/>
      <c r="AIP14" s="2212"/>
      <c r="AIQ14" s="2212"/>
      <c r="AIR14" s="2212"/>
      <c r="AIS14" s="2212"/>
      <c r="AIT14" s="2212"/>
      <c r="AIU14" s="2212"/>
      <c r="AIV14" s="2212"/>
      <c r="AIW14" s="2212"/>
      <c r="AIX14" s="2212"/>
      <c r="AIY14" s="2212"/>
      <c r="AIZ14" s="2212"/>
      <c r="AJA14" s="2212"/>
      <c r="AJB14" s="2212"/>
      <c r="AJC14" s="2212"/>
      <c r="AJD14" s="2212"/>
      <c r="AJE14" s="2212"/>
      <c r="AJF14" s="2212"/>
      <c r="AJG14" s="2212"/>
      <c r="AJH14" s="2212"/>
      <c r="AJI14" s="2212"/>
      <c r="AJJ14" s="2212"/>
      <c r="AJK14" s="2212"/>
      <c r="AJL14" s="2212"/>
      <c r="AJM14" s="2212"/>
      <c r="AJN14" s="2212"/>
      <c r="AJO14" s="2212"/>
      <c r="AJP14" s="2212"/>
      <c r="AJQ14" s="2212"/>
      <c r="AJR14" s="2212"/>
      <c r="AJS14" s="2212"/>
      <c r="AJT14" s="2212"/>
      <c r="AJU14" s="2212"/>
      <c r="AJV14" s="2212"/>
      <c r="AJW14" s="2212"/>
      <c r="AJX14" s="2212"/>
      <c r="AJY14" s="2212"/>
      <c r="AJZ14" s="2212"/>
      <c r="AKA14" s="2212"/>
      <c r="AKB14" s="2212"/>
      <c r="AKC14" s="2212"/>
      <c r="AKD14" s="2212"/>
      <c r="AKE14" s="2212"/>
      <c r="AKF14" s="2212"/>
      <c r="AKG14" s="2212"/>
      <c r="AKH14" s="2212"/>
      <c r="AKI14" s="2212"/>
      <c r="AKJ14" s="2212"/>
      <c r="AKK14" s="2212"/>
      <c r="AKL14" s="2212"/>
      <c r="AKM14" s="2212"/>
      <c r="AKN14" s="2212"/>
      <c r="AKO14" s="2212"/>
      <c r="AKP14" s="2212"/>
      <c r="AKQ14" s="2212"/>
      <c r="AKR14" s="2212"/>
      <c r="AKS14" s="2212"/>
      <c r="AKT14" s="2212"/>
      <c r="AKU14" s="2212"/>
      <c r="AKV14" s="2212"/>
      <c r="AKW14" s="2212"/>
      <c r="AKX14" s="2212"/>
      <c r="AKY14" s="2212"/>
      <c r="AKZ14" s="2212"/>
      <c r="ALA14" s="2212"/>
      <c r="ALB14" s="2212"/>
      <c r="ALC14" s="2212"/>
      <c r="ALD14" s="2212"/>
      <c r="ALE14" s="2212"/>
      <c r="ALF14" s="2212"/>
      <c r="ALG14" s="2212"/>
      <c r="ALH14" s="2212"/>
      <c r="ALI14" s="2212"/>
      <c r="ALJ14" s="2212"/>
      <c r="ALK14" s="2212"/>
      <c r="ALL14" s="2212"/>
      <c r="ALM14" s="2212"/>
      <c r="ALN14" s="2212"/>
      <c r="ALO14" s="2212"/>
      <c r="ALP14" s="2212"/>
      <c r="ALQ14" s="2212"/>
      <c r="ALR14" s="2212"/>
      <c r="ALS14" s="2212"/>
      <c r="ALT14" s="2212"/>
      <c r="ALU14" s="2212"/>
      <c r="ALV14" s="2212"/>
      <c r="ALW14" s="2212"/>
      <c r="ALX14" s="2212"/>
      <c r="ALY14" s="2212"/>
      <c r="ALZ14" s="2212"/>
      <c r="AMA14" s="2212"/>
      <c r="AMB14" s="2212"/>
      <c r="AMC14" s="2212"/>
      <c r="AMD14" s="2212"/>
      <c r="AME14" s="2212"/>
      <c r="AMF14" s="2212"/>
      <c r="AMG14" s="2212"/>
      <c r="AMH14" s="2212"/>
      <c r="AMI14" s="2212"/>
      <c r="AMJ14" s="2212"/>
      <c r="AMK14" s="2212"/>
      <c r="AML14" s="2212"/>
      <c r="AMM14" s="2212"/>
      <c r="AMN14" s="2212"/>
      <c r="AMO14" s="2212"/>
      <c r="AMP14" s="2212"/>
      <c r="AMQ14" s="2212"/>
      <c r="AMR14" s="2212"/>
      <c r="AMS14" s="2212"/>
      <c r="AMT14" s="2212"/>
      <c r="AMU14" s="2212"/>
      <c r="AMV14" s="2212"/>
      <c r="AMW14" s="2212"/>
      <c r="AMX14" s="2212"/>
      <c r="AMY14" s="2212"/>
      <c r="AMZ14" s="2212"/>
      <c r="ANA14" s="2212"/>
      <c r="ANB14" s="2212"/>
      <c r="ANC14" s="2212"/>
      <c r="AND14" s="2212"/>
      <c r="ANE14" s="2212"/>
      <c r="ANF14" s="2212"/>
      <c r="ANG14" s="2212"/>
      <c r="ANH14" s="2212"/>
      <c r="ANI14" s="2212"/>
      <c r="ANJ14" s="2212"/>
      <c r="ANK14" s="2212"/>
      <c r="ANL14" s="2212"/>
      <c r="ANM14" s="2212"/>
      <c r="ANN14" s="2212"/>
      <c r="ANO14" s="2212"/>
      <c r="ANP14" s="2212"/>
      <c r="ANQ14" s="2212"/>
      <c r="ANR14" s="2212"/>
      <c r="ANS14" s="2212"/>
      <c r="ANT14" s="2212"/>
      <c r="ANU14" s="2212"/>
      <c r="ANV14" s="2212"/>
      <c r="ANW14" s="2212"/>
      <c r="ANX14" s="2212"/>
      <c r="ANY14" s="2212"/>
      <c r="ANZ14" s="2212"/>
      <c r="AOA14" s="2212"/>
      <c r="AOB14" s="2212"/>
      <c r="AOC14" s="2212"/>
      <c r="AOD14" s="2212"/>
      <c r="AOE14" s="2212"/>
      <c r="AOF14" s="2212"/>
      <c r="AOG14" s="2212"/>
      <c r="AOH14" s="2212"/>
      <c r="AOI14" s="2212"/>
      <c r="AOJ14" s="2212"/>
      <c r="AOK14" s="2212"/>
      <c r="AOL14" s="2212"/>
      <c r="AOM14" s="2212"/>
      <c r="AON14" s="2212"/>
      <c r="AOO14" s="2212"/>
      <c r="AOP14" s="2212"/>
      <c r="AOQ14" s="2212"/>
      <c r="AOR14" s="2212"/>
      <c r="AOS14" s="2212"/>
      <c r="AOT14" s="2212"/>
      <c r="AOU14" s="2212"/>
      <c r="AOV14" s="2212"/>
      <c r="AOW14" s="2212"/>
      <c r="AOX14" s="2212"/>
      <c r="AOY14" s="2212"/>
      <c r="AOZ14" s="2212"/>
      <c r="APA14" s="2212"/>
      <c r="APB14" s="2212"/>
      <c r="APC14" s="2212"/>
      <c r="APD14" s="2212"/>
      <c r="APE14" s="2212"/>
      <c r="APF14" s="2212"/>
      <c r="APG14" s="2212"/>
      <c r="APH14" s="2212"/>
      <c r="API14" s="2212"/>
      <c r="APJ14" s="2212"/>
      <c r="APK14" s="2212"/>
      <c r="APL14" s="2212"/>
      <c r="APM14" s="2212"/>
      <c r="APN14" s="2212"/>
      <c r="APO14" s="2212"/>
      <c r="APP14" s="2212"/>
      <c r="APQ14" s="2212"/>
      <c r="APR14" s="2212"/>
      <c r="APS14" s="2212"/>
      <c r="APT14" s="2212"/>
      <c r="APU14" s="2212"/>
      <c r="APV14" s="2212"/>
      <c r="APW14" s="2212"/>
      <c r="APX14" s="2212"/>
      <c r="APY14" s="2212"/>
      <c r="APZ14" s="2212"/>
      <c r="AQA14" s="2212"/>
      <c r="AQB14" s="2212"/>
      <c r="AQC14" s="2212"/>
      <c r="AQD14" s="2212"/>
      <c r="AQE14" s="2212"/>
      <c r="AQF14" s="2212"/>
      <c r="AQG14" s="2212"/>
      <c r="AQH14" s="2212"/>
      <c r="AQI14" s="2212"/>
      <c r="AQJ14" s="2212"/>
      <c r="AQK14" s="2212"/>
      <c r="AQL14" s="2212"/>
      <c r="AQM14" s="2212"/>
      <c r="AQN14" s="2212"/>
      <c r="AQO14" s="2212"/>
      <c r="AQP14" s="2212"/>
      <c r="AQQ14" s="2212"/>
      <c r="AQR14" s="2212"/>
      <c r="AQS14" s="2212"/>
      <c r="AQT14" s="2212"/>
      <c r="AQU14" s="2212"/>
      <c r="AQV14" s="2212"/>
      <c r="AQW14" s="2212"/>
      <c r="AQX14" s="2212"/>
      <c r="AQY14" s="2212"/>
      <c r="AQZ14" s="2212"/>
      <c r="ARA14" s="2212"/>
      <c r="ARB14" s="2212"/>
      <c r="ARC14" s="2212"/>
      <c r="ARD14" s="2212"/>
      <c r="ARE14" s="2212"/>
      <c r="ARF14" s="2212"/>
      <c r="ARG14" s="2212"/>
      <c r="ARH14" s="2212"/>
      <c r="ARI14" s="2212"/>
      <c r="ARJ14" s="2212"/>
      <c r="ARK14" s="2212"/>
      <c r="ARL14" s="2212"/>
      <c r="ARM14" s="2212"/>
      <c r="ARN14" s="2212"/>
      <c r="ARO14" s="2212"/>
      <c r="ARP14" s="2212"/>
      <c r="ARQ14" s="2212"/>
      <c r="ARR14" s="2212"/>
      <c r="ARS14" s="2212"/>
      <c r="ART14" s="2212"/>
      <c r="ARU14" s="2212"/>
      <c r="ARV14" s="2212"/>
      <c r="ARW14" s="2212"/>
      <c r="ARX14" s="2212"/>
      <c r="ARY14" s="2212"/>
      <c r="ARZ14" s="2212"/>
      <c r="ASA14" s="2212"/>
      <c r="ASB14" s="2212"/>
      <c r="ASC14" s="2212"/>
      <c r="ASD14" s="2212"/>
      <c r="ASE14" s="2212"/>
      <c r="ASF14" s="2212"/>
      <c r="ASG14" s="2212"/>
      <c r="ASH14" s="2212"/>
      <c r="ASI14" s="2212"/>
      <c r="ASJ14" s="2212"/>
      <c r="ASK14" s="2212"/>
      <c r="ASL14" s="2212"/>
      <c r="ASM14" s="2212"/>
      <c r="ASN14" s="2212"/>
      <c r="ASO14" s="2212"/>
      <c r="ASP14" s="2212"/>
      <c r="ASQ14" s="2212"/>
      <c r="ASR14" s="2212"/>
      <c r="ASS14" s="2212"/>
      <c r="AST14" s="2212"/>
      <c r="ASU14" s="2212"/>
      <c r="ASV14" s="2212"/>
      <c r="ASW14" s="2212"/>
      <c r="ASX14" s="2212"/>
      <c r="ASY14" s="2212"/>
      <c r="ASZ14" s="2212"/>
      <c r="ATA14" s="2212"/>
      <c r="ATB14" s="2212"/>
      <c r="ATC14" s="2212"/>
      <c r="ATD14" s="2212"/>
      <c r="ATE14" s="2212"/>
      <c r="ATF14" s="2212"/>
      <c r="ATG14" s="2212"/>
      <c r="ATH14" s="2212"/>
      <c r="ATI14" s="2212"/>
      <c r="ATJ14" s="2212"/>
      <c r="ATK14" s="2212"/>
      <c r="ATL14" s="2212"/>
      <c r="ATM14" s="2212"/>
      <c r="ATN14" s="2212"/>
      <c r="ATO14" s="2212"/>
      <c r="ATP14" s="2212"/>
      <c r="ATQ14" s="2212"/>
      <c r="ATR14" s="2212"/>
      <c r="ATS14" s="2212"/>
      <c r="ATT14" s="2212"/>
      <c r="ATU14" s="2212"/>
      <c r="ATV14" s="2212"/>
      <c r="ATW14" s="2212"/>
      <c r="ATX14" s="2212"/>
      <c r="ATY14" s="2212"/>
      <c r="ATZ14" s="2212"/>
      <c r="AUA14" s="2212"/>
      <c r="AUB14" s="2212"/>
      <c r="AUC14" s="2212"/>
      <c r="AUD14" s="2212"/>
      <c r="AUE14" s="2212"/>
      <c r="AUF14" s="2212"/>
      <c r="AUG14" s="2212"/>
      <c r="AUH14" s="2212"/>
      <c r="AUI14" s="2212"/>
      <c r="AUJ14" s="2212"/>
      <c r="AUK14" s="2212"/>
      <c r="AUL14" s="2212"/>
      <c r="AUM14" s="2212"/>
      <c r="AUN14" s="2212"/>
      <c r="AUO14" s="2212"/>
      <c r="AUP14" s="2212"/>
      <c r="AUQ14" s="2212"/>
      <c r="AUR14" s="2212"/>
      <c r="AUS14" s="2212"/>
      <c r="AUT14" s="2212"/>
      <c r="AUU14" s="2212"/>
      <c r="AUV14" s="2212"/>
      <c r="AUW14" s="2212"/>
      <c r="AUX14" s="2212"/>
      <c r="AUY14" s="2212"/>
      <c r="AUZ14" s="2212"/>
      <c r="AVA14" s="2212"/>
      <c r="AVB14" s="2212"/>
      <c r="AVC14" s="2212"/>
      <c r="AVD14" s="2212"/>
      <c r="AVE14" s="2212"/>
      <c r="AVF14" s="2212"/>
      <c r="AVG14" s="2212"/>
      <c r="AVH14" s="2212"/>
      <c r="AVI14" s="2212"/>
      <c r="AVJ14" s="2212"/>
      <c r="AVK14" s="2212"/>
      <c r="AVL14" s="2212"/>
      <c r="AVM14" s="2212"/>
      <c r="AVN14" s="2212"/>
      <c r="AVO14" s="2212"/>
      <c r="AVP14" s="2212"/>
      <c r="AVQ14" s="2212"/>
      <c r="AVR14" s="2212"/>
      <c r="AVS14" s="2212"/>
      <c r="AVT14" s="2212"/>
      <c r="AVU14" s="2212"/>
      <c r="AVV14" s="2212"/>
      <c r="AVW14" s="2212"/>
      <c r="AVX14" s="2212"/>
      <c r="AVY14" s="2212"/>
      <c r="AVZ14" s="2212"/>
      <c r="AWA14" s="2212"/>
      <c r="AWB14" s="2212"/>
      <c r="AWC14" s="2212"/>
      <c r="AWD14" s="2212"/>
      <c r="AWE14" s="2212"/>
      <c r="AWF14" s="2212"/>
      <c r="AWG14" s="2212"/>
      <c r="AWH14" s="2212"/>
      <c r="AWI14" s="2212"/>
      <c r="AWJ14" s="2212"/>
      <c r="AWK14" s="2212"/>
      <c r="AWL14" s="2212"/>
      <c r="AWM14" s="2212"/>
      <c r="AWN14" s="2212"/>
      <c r="AWO14" s="2212"/>
      <c r="AWP14" s="2212"/>
      <c r="AWQ14" s="2212"/>
      <c r="AWR14" s="2212"/>
      <c r="AWS14" s="2212"/>
      <c r="AWT14" s="2212"/>
      <c r="AWU14" s="2212"/>
      <c r="AWV14" s="2212"/>
      <c r="AWW14" s="2212"/>
      <c r="AWX14" s="2212"/>
      <c r="AWY14" s="2212"/>
      <c r="AWZ14" s="2212"/>
      <c r="AXA14" s="2212"/>
      <c r="AXB14" s="2212"/>
      <c r="AXC14" s="2212"/>
      <c r="AXD14" s="2212"/>
      <c r="AXE14" s="2212"/>
      <c r="AXF14" s="2212"/>
      <c r="AXG14" s="2212"/>
      <c r="AXH14" s="2212"/>
      <c r="AXI14" s="2212"/>
      <c r="AXJ14" s="2212"/>
      <c r="AXK14" s="2212"/>
      <c r="AXL14" s="2212"/>
      <c r="AXM14" s="2212"/>
      <c r="AXN14" s="2212"/>
      <c r="AXO14" s="2212"/>
      <c r="AXP14" s="2212"/>
      <c r="AXQ14" s="2212"/>
      <c r="AXR14" s="2212"/>
      <c r="AXS14" s="2212"/>
      <c r="AXT14" s="2212"/>
      <c r="AXU14" s="2212"/>
      <c r="AXV14" s="2212"/>
      <c r="AXW14" s="2212"/>
      <c r="AXX14" s="2212"/>
      <c r="AXY14" s="2212"/>
      <c r="AXZ14" s="2212"/>
      <c r="AYA14" s="2212"/>
      <c r="AYB14" s="2212"/>
      <c r="AYC14" s="2212"/>
      <c r="AYD14" s="2212"/>
      <c r="AYE14" s="2212"/>
      <c r="AYF14" s="2212"/>
      <c r="AYG14" s="2212"/>
      <c r="AYH14" s="2212"/>
      <c r="AYI14" s="2212"/>
      <c r="AYJ14" s="2212"/>
      <c r="AYK14" s="2212"/>
      <c r="AYL14" s="2212"/>
      <c r="AYM14" s="2212"/>
      <c r="AYN14" s="2212"/>
      <c r="AYO14" s="2212"/>
      <c r="AYP14" s="2212"/>
      <c r="AYQ14" s="2212"/>
      <c r="AYR14" s="2212"/>
      <c r="AYS14" s="2212"/>
      <c r="AYT14" s="2212"/>
      <c r="AYU14" s="2212"/>
      <c r="AYV14" s="2212"/>
      <c r="AYW14" s="2212"/>
      <c r="AYX14" s="2212"/>
      <c r="AYY14" s="2212"/>
      <c r="AYZ14" s="2212"/>
      <c r="AZA14" s="2212"/>
      <c r="AZB14" s="2212"/>
      <c r="AZC14" s="2212"/>
      <c r="AZD14" s="2212"/>
      <c r="AZE14" s="2212"/>
      <c r="AZF14" s="2212"/>
      <c r="AZG14" s="2212"/>
      <c r="AZH14" s="2212"/>
      <c r="AZI14" s="2212"/>
      <c r="AZJ14" s="2212"/>
      <c r="AZK14" s="2212"/>
      <c r="AZL14" s="2212"/>
      <c r="AZM14" s="2212"/>
      <c r="AZN14" s="2212"/>
      <c r="AZO14" s="2212"/>
      <c r="AZP14" s="2212"/>
      <c r="AZQ14" s="2212"/>
      <c r="AZR14" s="2212"/>
      <c r="AZS14" s="2212"/>
      <c r="AZT14" s="2212"/>
      <c r="AZU14" s="2212"/>
      <c r="AZV14" s="2212"/>
      <c r="AZW14" s="2212"/>
      <c r="AZX14" s="2212"/>
      <c r="AZY14" s="2212"/>
      <c r="AZZ14" s="2212"/>
      <c r="BAA14" s="2212"/>
      <c r="BAB14" s="2212"/>
      <c r="BAC14" s="2212"/>
      <c r="BAD14" s="2212"/>
      <c r="BAE14" s="2212"/>
      <c r="BAF14" s="2212"/>
      <c r="BAG14" s="2212"/>
      <c r="BAH14" s="2212"/>
      <c r="BAI14" s="2212"/>
      <c r="BAJ14" s="2212"/>
      <c r="BAK14" s="2212"/>
      <c r="BAL14" s="2212"/>
      <c r="BAM14" s="2212"/>
      <c r="BAN14" s="2212"/>
      <c r="BAO14" s="2212"/>
      <c r="BAP14" s="2212"/>
      <c r="BAQ14" s="2212"/>
      <c r="BAR14" s="2212"/>
      <c r="BAS14" s="2212"/>
      <c r="BAT14" s="2212"/>
      <c r="BAU14" s="2212"/>
      <c r="BAV14" s="2212"/>
      <c r="BAW14" s="2212"/>
      <c r="BAX14" s="2212"/>
      <c r="BAY14" s="2212"/>
      <c r="BAZ14" s="2212"/>
      <c r="BBA14" s="2212"/>
      <c r="BBB14" s="2212"/>
      <c r="BBC14" s="2212"/>
      <c r="BBD14" s="2212"/>
      <c r="BBE14" s="2212"/>
      <c r="BBF14" s="2212"/>
      <c r="BBG14" s="2212"/>
      <c r="BBH14" s="2212"/>
      <c r="BBI14" s="2212"/>
      <c r="BBJ14" s="2212"/>
      <c r="BBK14" s="2212"/>
      <c r="BBL14" s="2212"/>
      <c r="BBM14" s="2212"/>
      <c r="BBN14" s="2212"/>
      <c r="BBO14" s="2212"/>
      <c r="BBP14" s="2212"/>
      <c r="BBQ14" s="2212"/>
      <c r="BBR14" s="2212"/>
      <c r="BBS14" s="2212"/>
      <c r="BBT14" s="2212"/>
      <c r="BBU14" s="2212"/>
      <c r="BBV14" s="2212"/>
      <c r="BBW14" s="2212"/>
      <c r="BBX14" s="2212"/>
      <c r="BBY14" s="2212"/>
      <c r="BBZ14" s="2212"/>
      <c r="BCA14" s="2212"/>
      <c r="BCB14" s="2212"/>
      <c r="BCC14" s="2212"/>
      <c r="BCD14" s="2212"/>
      <c r="BCE14" s="2212"/>
      <c r="BCF14" s="2212"/>
      <c r="BCG14" s="2212"/>
      <c r="BCH14" s="2212"/>
      <c r="BCI14" s="2212"/>
      <c r="BCJ14" s="2212"/>
      <c r="BCK14" s="2212"/>
      <c r="BCL14" s="2212"/>
      <c r="BCM14" s="2212"/>
      <c r="BCN14" s="2212"/>
      <c r="BCO14" s="2212"/>
      <c r="BCP14" s="2212"/>
      <c r="BCQ14" s="2212"/>
      <c r="BCR14" s="2212"/>
      <c r="BCS14" s="2212"/>
      <c r="BCT14" s="2212"/>
      <c r="BCU14" s="2212"/>
      <c r="BCV14" s="2212"/>
      <c r="BCW14" s="2212"/>
      <c r="BCX14" s="2212"/>
      <c r="BCY14" s="2212"/>
      <c r="BCZ14" s="2212"/>
      <c r="BDA14" s="2212"/>
      <c r="BDB14" s="2212"/>
      <c r="BDC14" s="2212"/>
      <c r="BDD14" s="2212"/>
      <c r="BDE14" s="2212"/>
      <c r="BDF14" s="2212"/>
      <c r="BDG14" s="2212"/>
      <c r="BDH14" s="2212"/>
      <c r="BDI14" s="2212"/>
      <c r="BDJ14" s="2212"/>
      <c r="BDK14" s="2212"/>
      <c r="BDL14" s="2212"/>
      <c r="BDM14" s="2212"/>
      <c r="BDN14" s="2212"/>
      <c r="BDO14" s="2212"/>
      <c r="BDP14" s="2212"/>
      <c r="BDQ14" s="2212"/>
      <c r="BDR14" s="2212"/>
      <c r="BDS14" s="2212"/>
      <c r="BDT14" s="2212"/>
      <c r="BDU14" s="2212"/>
      <c r="BDV14" s="2212"/>
      <c r="BDW14" s="2212"/>
      <c r="BDX14" s="2212"/>
      <c r="BDY14" s="2212"/>
      <c r="BDZ14" s="2212"/>
      <c r="BEA14" s="2212"/>
      <c r="BEB14" s="2212"/>
      <c r="BEC14" s="2212"/>
      <c r="BED14" s="2212"/>
      <c r="BEE14" s="2212"/>
      <c r="BEF14" s="2212"/>
      <c r="BEG14" s="2212"/>
      <c r="BEH14" s="2212"/>
      <c r="BEI14" s="2212"/>
      <c r="BEJ14" s="2212"/>
      <c r="BEK14" s="2212"/>
      <c r="BEL14" s="2212"/>
      <c r="BEM14" s="2212"/>
      <c r="BEN14" s="2212"/>
      <c r="BEO14" s="2212"/>
      <c r="BEP14" s="2212"/>
      <c r="BEQ14" s="2212"/>
      <c r="BER14" s="2212"/>
      <c r="BES14" s="2212"/>
      <c r="BET14" s="2212"/>
      <c r="BEU14" s="2212"/>
      <c r="BEV14" s="2212"/>
      <c r="BEW14" s="2212"/>
      <c r="BEX14" s="2212"/>
      <c r="BEY14" s="2212"/>
      <c r="BEZ14" s="2212"/>
      <c r="BFA14" s="2212"/>
      <c r="BFB14" s="2212"/>
      <c r="BFC14" s="2212"/>
      <c r="BFD14" s="2212"/>
      <c r="BFE14" s="2212"/>
      <c r="BFF14" s="2212"/>
      <c r="BFG14" s="2212"/>
      <c r="BFH14" s="2212"/>
      <c r="BFI14" s="2212"/>
      <c r="BFJ14" s="2212"/>
      <c r="BFK14" s="2212"/>
      <c r="BFL14" s="2212"/>
      <c r="BFM14" s="2212"/>
      <c r="BFN14" s="2212"/>
      <c r="BFO14" s="2212"/>
      <c r="BFP14" s="2212"/>
      <c r="BFQ14" s="2212"/>
      <c r="BFR14" s="2212"/>
      <c r="BFS14" s="2212"/>
      <c r="BFT14" s="2212"/>
      <c r="BFU14" s="2212"/>
      <c r="BFV14" s="2212"/>
      <c r="BFW14" s="2212"/>
      <c r="BFX14" s="2212"/>
      <c r="BFY14" s="2212"/>
      <c r="BFZ14" s="2212"/>
      <c r="BGA14" s="2212"/>
      <c r="BGB14" s="2212"/>
      <c r="BGC14" s="2212"/>
      <c r="BGD14" s="2212"/>
      <c r="BGE14" s="2212"/>
      <c r="BGF14" s="2212"/>
      <c r="BGG14" s="2212"/>
      <c r="BGH14" s="2212"/>
      <c r="BGI14" s="2212"/>
      <c r="BGJ14" s="2212"/>
      <c r="BGK14" s="2212"/>
      <c r="BGL14" s="2212"/>
      <c r="BGM14" s="2212"/>
      <c r="BGN14" s="2212"/>
      <c r="BGO14" s="2212"/>
      <c r="BGP14" s="2212"/>
      <c r="BGQ14" s="2212"/>
      <c r="BGR14" s="2212"/>
      <c r="BGS14" s="2212"/>
      <c r="BGT14" s="2212"/>
      <c r="BGU14" s="2212"/>
      <c r="BGV14" s="2212"/>
      <c r="BGW14" s="2212"/>
      <c r="BGX14" s="2212"/>
      <c r="BGY14" s="2212"/>
      <c r="BGZ14" s="2212"/>
      <c r="BHA14" s="2212"/>
      <c r="BHB14" s="2212"/>
      <c r="BHC14" s="2212"/>
      <c r="BHD14" s="2212"/>
      <c r="BHE14" s="2212"/>
      <c r="BHF14" s="2212"/>
      <c r="BHG14" s="2212"/>
      <c r="BHH14" s="2212"/>
      <c r="BHI14" s="2212"/>
      <c r="BHJ14" s="2212"/>
      <c r="BHK14" s="2212"/>
      <c r="BHL14" s="2212"/>
      <c r="BHM14" s="2212"/>
      <c r="BHN14" s="2212"/>
      <c r="BHO14" s="2212"/>
      <c r="BHP14" s="2212"/>
      <c r="BHQ14" s="2212"/>
      <c r="BHR14" s="2212"/>
      <c r="BHS14" s="2212"/>
      <c r="BHT14" s="2212"/>
      <c r="BHU14" s="2212"/>
      <c r="BHV14" s="2212"/>
      <c r="BHW14" s="2212"/>
      <c r="BHX14" s="2212"/>
      <c r="BHY14" s="2212"/>
      <c r="BHZ14" s="2212"/>
      <c r="BIA14" s="2212"/>
      <c r="BIB14" s="2212"/>
      <c r="BIC14" s="2212"/>
      <c r="BID14" s="2212"/>
      <c r="BIE14" s="2212"/>
      <c r="BIF14" s="2212"/>
      <c r="BIG14" s="2212"/>
      <c r="BIH14" s="2212"/>
      <c r="BII14" s="2212"/>
      <c r="BIJ14" s="2212"/>
      <c r="BIK14" s="2212"/>
      <c r="BIL14" s="2212"/>
      <c r="BIM14" s="2212"/>
      <c r="BIN14" s="2212"/>
      <c r="BIO14" s="2212"/>
      <c r="BIP14" s="2212"/>
      <c r="BIQ14" s="2212"/>
      <c r="BIR14" s="2212"/>
      <c r="BIS14" s="2212"/>
      <c r="BIT14" s="2212"/>
      <c r="BIU14" s="2212"/>
      <c r="BIV14" s="2212"/>
      <c r="BIW14" s="2212"/>
      <c r="BIX14" s="2212"/>
      <c r="BIY14" s="2212"/>
      <c r="BIZ14" s="2212"/>
      <c r="BJA14" s="2212"/>
      <c r="BJB14" s="2212"/>
      <c r="BJC14" s="2212"/>
      <c r="BJD14" s="2212"/>
      <c r="BJE14" s="2212"/>
      <c r="BJF14" s="2212"/>
      <c r="BJG14" s="2212"/>
      <c r="BJH14" s="2212"/>
      <c r="BJI14" s="2212"/>
      <c r="BJJ14" s="2212"/>
      <c r="BJK14" s="2212"/>
      <c r="BJL14" s="2212"/>
      <c r="BJM14" s="2212"/>
      <c r="BJN14" s="2212"/>
      <c r="BJO14" s="2212"/>
      <c r="BJP14" s="2212"/>
      <c r="BJQ14" s="2212"/>
      <c r="BJR14" s="2212"/>
      <c r="BJS14" s="2212"/>
      <c r="BJT14" s="2212"/>
      <c r="BJU14" s="2212"/>
      <c r="BJV14" s="2212"/>
      <c r="BJW14" s="2212"/>
      <c r="BJX14" s="2212"/>
      <c r="BJY14" s="2212"/>
      <c r="BJZ14" s="2212"/>
      <c r="BKA14" s="2212"/>
      <c r="BKB14" s="2212"/>
      <c r="BKC14" s="2212"/>
      <c r="BKD14" s="2212"/>
      <c r="BKE14" s="2212"/>
      <c r="BKF14" s="2212"/>
      <c r="BKG14" s="2212"/>
      <c r="BKH14" s="2212"/>
      <c r="BKI14" s="2212"/>
      <c r="BKJ14" s="2212"/>
      <c r="BKK14" s="2212"/>
      <c r="BKL14" s="2212"/>
      <c r="BKM14" s="2212"/>
      <c r="BKN14" s="2212"/>
      <c r="BKO14" s="2212"/>
      <c r="BKP14" s="2212"/>
      <c r="BKQ14" s="2212"/>
      <c r="BKR14" s="2212"/>
      <c r="BKS14" s="2212"/>
      <c r="BKT14" s="2212"/>
      <c r="BKU14" s="2212"/>
      <c r="BKV14" s="2212"/>
      <c r="BKW14" s="2212"/>
      <c r="BKX14" s="2212"/>
      <c r="BKY14" s="2212"/>
      <c r="BKZ14" s="2212"/>
      <c r="BLA14" s="2212"/>
      <c r="BLB14" s="2212"/>
      <c r="BLC14" s="2212"/>
      <c r="BLD14" s="2212"/>
      <c r="BLE14" s="2212"/>
      <c r="BLF14" s="2212"/>
      <c r="BLG14" s="2212"/>
      <c r="BLH14" s="2212"/>
      <c r="BLI14" s="2212"/>
      <c r="BLJ14" s="2212"/>
      <c r="BLK14" s="2212"/>
      <c r="BLL14" s="2212"/>
      <c r="BLM14" s="2212"/>
      <c r="BLN14" s="2212"/>
      <c r="BLO14" s="2212"/>
      <c r="BLP14" s="2212"/>
      <c r="BLQ14" s="2212"/>
      <c r="BLR14" s="2212"/>
      <c r="BLS14" s="2212"/>
      <c r="BLT14" s="2212"/>
      <c r="BLU14" s="2212"/>
      <c r="BLV14" s="2212"/>
      <c r="BLW14" s="2212"/>
      <c r="BLX14" s="2212"/>
      <c r="BLY14" s="2212"/>
      <c r="BLZ14" s="2212"/>
      <c r="BMA14" s="2212"/>
      <c r="BMB14" s="2212"/>
      <c r="BMC14" s="2212"/>
      <c r="BMD14" s="2212"/>
      <c r="BME14" s="2212"/>
      <c r="BMF14" s="2212"/>
      <c r="BMG14" s="2212"/>
      <c r="BMH14" s="2212"/>
      <c r="BMI14" s="2212"/>
      <c r="BMJ14" s="2212"/>
      <c r="BMK14" s="2212"/>
      <c r="BML14" s="2212"/>
      <c r="BMM14" s="2212"/>
      <c r="BMN14" s="2212"/>
      <c r="BMO14" s="2212"/>
      <c r="BMP14" s="2212"/>
      <c r="BMQ14" s="2212"/>
      <c r="BMR14" s="2212"/>
      <c r="BMS14" s="2212"/>
      <c r="BMT14" s="2212"/>
      <c r="BMU14" s="2212"/>
      <c r="BMV14" s="2212"/>
      <c r="BMW14" s="2212"/>
      <c r="BMX14" s="2212"/>
      <c r="BMY14" s="2212"/>
      <c r="BMZ14" s="2212"/>
      <c r="BNA14" s="2212"/>
      <c r="BNB14" s="2212"/>
      <c r="BNC14" s="2212"/>
      <c r="BND14" s="2212"/>
      <c r="BNE14" s="2212"/>
      <c r="BNF14" s="2212"/>
      <c r="BNG14" s="2212"/>
      <c r="BNH14" s="2212"/>
      <c r="BNI14" s="2212"/>
      <c r="BNJ14" s="2212"/>
      <c r="BNK14" s="2212"/>
      <c r="BNL14" s="2212"/>
      <c r="BNM14" s="2212"/>
      <c r="BNN14" s="2212"/>
      <c r="BNO14" s="2212"/>
      <c r="BNP14" s="2212"/>
      <c r="BNQ14" s="2212"/>
      <c r="BNR14" s="2212"/>
      <c r="BNS14" s="2212"/>
      <c r="BNT14" s="2212"/>
      <c r="BNU14" s="2212"/>
      <c r="BNV14" s="2212"/>
      <c r="BNW14" s="2212"/>
      <c r="BNX14" s="2212"/>
      <c r="BNY14" s="2212"/>
      <c r="BNZ14" s="2212"/>
      <c r="BOA14" s="2212"/>
      <c r="BOB14" s="2212"/>
      <c r="BOC14" s="2212"/>
      <c r="BOD14" s="2212"/>
      <c r="BOE14" s="2212"/>
      <c r="BOF14" s="2212"/>
      <c r="BOG14" s="2212"/>
      <c r="BOH14" s="2212"/>
      <c r="BOI14" s="2212"/>
      <c r="BOJ14" s="2212"/>
      <c r="BOK14" s="2212"/>
      <c r="BOL14" s="2212"/>
      <c r="BOM14" s="2212"/>
      <c r="BON14" s="2212"/>
      <c r="BOO14" s="2212"/>
      <c r="BOP14" s="2212"/>
      <c r="BOQ14" s="2212"/>
      <c r="BOR14" s="2212"/>
      <c r="BOS14" s="2212"/>
      <c r="BOT14" s="2212"/>
      <c r="BOU14" s="2212"/>
      <c r="BOV14" s="2212"/>
      <c r="BOW14" s="2212"/>
      <c r="BOX14" s="2212"/>
      <c r="BOY14" s="2212"/>
      <c r="BOZ14" s="2212"/>
      <c r="BPA14" s="2212"/>
      <c r="BPB14" s="2212"/>
      <c r="BPC14" s="2212"/>
      <c r="BPD14" s="2212"/>
      <c r="BPE14" s="2212"/>
      <c r="BPF14" s="2212"/>
      <c r="BPG14" s="2212"/>
      <c r="BPH14" s="2212"/>
      <c r="BPI14" s="2212"/>
      <c r="BPJ14" s="2212"/>
      <c r="BPK14" s="2212"/>
      <c r="BPL14" s="2212"/>
      <c r="BPM14" s="2212"/>
      <c r="BPN14" s="2212"/>
      <c r="BPO14" s="2212"/>
      <c r="BPP14" s="2212"/>
      <c r="BPQ14" s="2212"/>
      <c r="BPR14" s="2212"/>
      <c r="BPS14" s="2212"/>
      <c r="BPT14" s="2212"/>
      <c r="BPU14" s="2212"/>
      <c r="BPV14" s="2212"/>
      <c r="BPW14" s="2212"/>
      <c r="BPX14" s="2212"/>
      <c r="BPY14" s="2212"/>
      <c r="BPZ14" s="2212"/>
      <c r="BQA14" s="2212"/>
      <c r="BQB14" s="2212"/>
      <c r="BQC14" s="2212"/>
      <c r="BQD14" s="2212"/>
      <c r="BQE14" s="2212"/>
      <c r="BQF14" s="2212"/>
      <c r="BQG14" s="2212"/>
      <c r="BQH14" s="2212"/>
      <c r="BQI14" s="2212"/>
      <c r="BQJ14" s="2212"/>
      <c r="BQK14" s="2212"/>
      <c r="BQL14" s="2212"/>
      <c r="BQM14" s="2212"/>
      <c r="BQN14" s="2212"/>
      <c r="BQO14" s="2212"/>
      <c r="BQP14" s="2212"/>
      <c r="BQQ14" s="2212"/>
      <c r="BQR14" s="2212"/>
      <c r="BQS14" s="2212"/>
      <c r="BQT14" s="2212"/>
      <c r="BQU14" s="2212"/>
      <c r="BQV14" s="2212"/>
      <c r="BQW14" s="2212"/>
      <c r="BQX14" s="2212"/>
      <c r="BQY14" s="2212"/>
      <c r="BQZ14" s="2212"/>
      <c r="BRA14" s="2212"/>
      <c r="BRB14" s="2212"/>
      <c r="BRC14" s="2212"/>
      <c r="BRD14" s="2212"/>
      <c r="BRE14" s="2212"/>
      <c r="BRF14" s="2212"/>
      <c r="BRG14" s="2212"/>
      <c r="BRH14" s="2212"/>
      <c r="BRI14" s="2212"/>
      <c r="BRJ14" s="2212"/>
      <c r="BRK14" s="2212"/>
      <c r="BRL14" s="2212"/>
      <c r="BRM14" s="2212"/>
      <c r="BRN14" s="2212"/>
      <c r="BRO14" s="2212"/>
      <c r="BRP14" s="2212"/>
      <c r="BRQ14" s="2212"/>
      <c r="BRR14" s="2212"/>
      <c r="BRS14" s="2212"/>
      <c r="BRT14" s="2212"/>
      <c r="BRU14" s="2212"/>
      <c r="BRV14" s="2212"/>
      <c r="BRW14" s="2212"/>
      <c r="BRX14" s="2212"/>
      <c r="BRY14" s="2212"/>
      <c r="BRZ14" s="2212"/>
      <c r="BSA14" s="2212"/>
      <c r="BSB14" s="2212"/>
      <c r="BSC14" s="2212"/>
      <c r="BSD14" s="2212"/>
      <c r="BSE14" s="2212"/>
      <c r="BSF14" s="2212"/>
      <c r="BSG14" s="2212"/>
      <c r="BSH14" s="2212"/>
      <c r="BSI14" s="2212"/>
      <c r="BSJ14" s="2212"/>
      <c r="BSK14" s="2212"/>
      <c r="BSL14" s="2212"/>
      <c r="BSM14" s="2212"/>
      <c r="BSN14" s="2212"/>
      <c r="BSO14" s="2212"/>
      <c r="BSP14" s="2212"/>
      <c r="BSQ14" s="2212"/>
      <c r="BSR14" s="2212"/>
      <c r="BSS14" s="2212"/>
      <c r="BST14" s="2212"/>
      <c r="BSU14" s="2212"/>
      <c r="BSV14" s="2212"/>
      <c r="BSW14" s="2212"/>
      <c r="BSX14" s="2212"/>
      <c r="BSY14" s="2212"/>
      <c r="BSZ14" s="2212"/>
      <c r="BTA14" s="2212"/>
      <c r="BTB14" s="2212"/>
      <c r="BTC14" s="2212"/>
      <c r="BTD14" s="2212"/>
      <c r="BTE14" s="2212"/>
      <c r="BTF14" s="2212"/>
      <c r="BTG14" s="2212"/>
      <c r="BTH14" s="2212"/>
      <c r="BTI14" s="2212"/>
      <c r="BTJ14" s="2212"/>
      <c r="BTK14" s="2212"/>
      <c r="BTL14" s="2212"/>
      <c r="BTM14" s="2212"/>
      <c r="BTN14" s="2212"/>
      <c r="BTO14" s="2212"/>
      <c r="BTP14" s="2212"/>
      <c r="BTQ14" s="2212"/>
      <c r="BTR14" s="2212"/>
      <c r="BTS14" s="2212"/>
      <c r="BTT14" s="2212"/>
      <c r="BTU14" s="2212"/>
      <c r="BTV14" s="2212"/>
      <c r="BTW14" s="2212"/>
      <c r="BTX14" s="2212"/>
      <c r="BTY14" s="2212"/>
      <c r="BTZ14" s="2212"/>
      <c r="BUA14" s="2212"/>
      <c r="BUB14" s="2212"/>
      <c r="BUC14" s="2212"/>
      <c r="BUD14" s="2212"/>
      <c r="BUE14" s="2212"/>
      <c r="BUF14" s="2212"/>
      <c r="BUG14" s="2212"/>
      <c r="BUH14" s="2212"/>
      <c r="BUI14" s="2212"/>
      <c r="BUJ14" s="2212"/>
      <c r="BUK14" s="2212"/>
      <c r="BUL14" s="2212"/>
      <c r="BUM14" s="2212"/>
      <c r="BUN14" s="2212"/>
      <c r="BUO14" s="2212"/>
      <c r="BUP14" s="2212"/>
      <c r="BUQ14" s="2212"/>
      <c r="BUR14" s="2212"/>
      <c r="BUS14" s="2212"/>
      <c r="BUT14" s="2212"/>
      <c r="BUU14" s="2212"/>
      <c r="BUV14" s="2212"/>
      <c r="BUW14" s="2212"/>
      <c r="BUX14" s="2212"/>
      <c r="BUY14" s="2212"/>
      <c r="BUZ14" s="2212"/>
      <c r="BVA14" s="2212"/>
      <c r="BVB14" s="2212"/>
      <c r="BVC14" s="2212"/>
      <c r="BVD14" s="2212"/>
      <c r="BVE14" s="2212"/>
      <c r="BVF14" s="2212"/>
      <c r="BVG14" s="2212"/>
      <c r="BVH14" s="2212"/>
      <c r="BVI14" s="2212"/>
      <c r="BVJ14" s="2212"/>
      <c r="BVK14" s="2212"/>
      <c r="BVL14" s="2212"/>
      <c r="BVM14" s="2212"/>
      <c r="BVN14" s="2212"/>
      <c r="BVO14" s="2212"/>
      <c r="BVP14" s="2212"/>
      <c r="BVQ14" s="2212"/>
      <c r="BVR14" s="2212"/>
      <c r="BVS14" s="2212"/>
      <c r="BVT14" s="2212"/>
      <c r="BVU14" s="2212"/>
      <c r="BVV14" s="2212"/>
      <c r="BVW14" s="2212"/>
      <c r="BVX14" s="2212"/>
      <c r="BVY14" s="2212"/>
      <c r="BVZ14" s="2212"/>
      <c r="BWA14" s="2212"/>
      <c r="BWB14" s="2212"/>
      <c r="BWC14" s="2212"/>
      <c r="BWD14" s="2212"/>
      <c r="BWE14" s="2212"/>
      <c r="BWF14" s="2212"/>
      <c r="BWG14" s="2212"/>
      <c r="BWH14" s="2212"/>
      <c r="BWI14" s="2212"/>
      <c r="BWJ14" s="2212"/>
      <c r="BWK14" s="2212"/>
      <c r="BWL14" s="2212"/>
      <c r="BWM14" s="2212"/>
      <c r="BWN14" s="2212"/>
      <c r="BWO14" s="2212"/>
      <c r="BWP14" s="2212"/>
      <c r="BWQ14" s="2212"/>
      <c r="BWR14" s="2212"/>
      <c r="BWS14" s="2212"/>
      <c r="BWT14" s="2212"/>
      <c r="BWU14" s="2212"/>
      <c r="BWV14" s="2212"/>
      <c r="BWW14" s="2212"/>
      <c r="BWX14" s="2212"/>
      <c r="BWY14" s="2212"/>
      <c r="BWZ14" s="2212"/>
      <c r="BXA14" s="2212"/>
      <c r="BXB14" s="2212"/>
      <c r="BXC14" s="2212"/>
      <c r="BXD14" s="2212"/>
      <c r="BXE14" s="2212"/>
      <c r="BXF14" s="2212"/>
      <c r="BXG14" s="2212"/>
      <c r="BXH14" s="2212"/>
      <c r="BXI14" s="2212"/>
      <c r="BXJ14" s="2212"/>
      <c r="BXK14" s="2212"/>
      <c r="BXL14" s="2212"/>
      <c r="BXM14" s="2212"/>
      <c r="BXN14" s="2212"/>
      <c r="BXO14" s="2212"/>
      <c r="BXP14" s="2212"/>
      <c r="BXQ14" s="2212"/>
      <c r="BXR14" s="2212"/>
      <c r="BXS14" s="2212"/>
      <c r="BXT14" s="2212"/>
      <c r="BXU14" s="2212"/>
      <c r="BXV14" s="2212"/>
      <c r="BXW14" s="2212"/>
      <c r="BXX14" s="2212"/>
      <c r="BXY14" s="2212"/>
      <c r="BXZ14" s="2212"/>
      <c r="BYA14" s="2212"/>
      <c r="BYB14" s="2212"/>
      <c r="BYC14" s="2212"/>
      <c r="BYD14" s="2212"/>
      <c r="BYE14" s="2212"/>
      <c r="BYF14" s="2212"/>
      <c r="BYG14" s="2212"/>
      <c r="BYH14" s="2212"/>
      <c r="BYI14" s="2212"/>
      <c r="BYJ14" s="2212"/>
      <c r="BYK14" s="2212"/>
      <c r="BYL14" s="2212"/>
      <c r="BYM14" s="2212"/>
      <c r="BYN14" s="2212"/>
      <c r="BYO14" s="2212"/>
      <c r="BYP14" s="2212"/>
      <c r="BYQ14" s="2212"/>
      <c r="BYR14" s="2212"/>
      <c r="BYS14" s="2212"/>
      <c r="BYT14" s="2212"/>
      <c r="BYU14" s="2212"/>
      <c r="BYV14" s="2212"/>
      <c r="BYW14" s="2212"/>
      <c r="BYX14" s="2212"/>
      <c r="BYY14" s="2212"/>
      <c r="BYZ14" s="2212"/>
      <c r="BZA14" s="2212"/>
      <c r="BZB14" s="2212"/>
      <c r="BZC14" s="2212"/>
      <c r="BZD14" s="2212"/>
      <c r="BZE14" s="2212"/>
      <c r="BZF14" s="2212"/>
      <c r="BZG14" s="2212"/>
      <c r="BZH14" s="2212"/>
      <c r="BZI14" s="2212"/>
      <c r="BZJ14" s="2212"/>
      <c r="BZK14" s="2212"/>
      <c r="BZL14" s="2212"/>
      <c r="BZM14" s="2212"/>
      <c r="BZN14" s="2212"/>
      <c r="BZO14" s="2212"/>
      <c r="BZP14" s="2212"/>
      <c r="BZQ14" s="2212"/>
      <c r="BZR14" s="2212"/>
      <c r="BZS14" s="2212"/>
      <c r="BZT14" s="2212"/>
      <c r="BZU14" s="2212"/>
      <c r="BZV14" s="2212"/>
      <c r="BZW14" s="2212"/>
      <c r="BZX14" s="2212"/>
      <c r="BZY14" s="2212"/>
      <c r="BZZ14" s="2212"/>
      <c r="CAA14" s="2212"/>
      <c r="CAB14" s="2212"/>
      <c r="CAC14" s="2212"/>
      <c r="CAD14" s="2212"/>
      <c r="CAE14" s="2212"/>
      <c r="CAF14" s="2212"/>
      <c r="CAG14" s="2212"/>
      <c r="CAH14" s="2212"/>
      <c r="CAI14" s="2212"/>
      <c r="CAJ14" s="2212"/>
      <c r="CAK14" s="2212"/>
      <c r="CAL14" s="2212"/>
      <c r="CAM14" s="2212"/>
      <c r="CAN14" s="2212"/>
      <c r="CAO14" s="2212"/>
      <c r="CAP14" s="2212"/>
      <c r="CAQ14" s="2212"/>
      <c r="CAR14" s="2212"/>
      <c r="CAS14" s="2212"/>
      <c r="CAT14" s="2212"/>
      <c r="CAU14" s="2212"/>
      <c r="CAV14" s="2212"/>
      <c r="CAW14" s="2212"/>
      <c r="CAX14" s="2212"/>
      <c r="CAY14" s="2212"/>
      <c r="CAZ14" s="2212"/>
      <c r="CBA14" s="2212"/>
      <c r="CBB14" s="2212"/>
      <c r="CBC14" s="2212"/>
      <c r="CBD14" s="2212"/>
      <c r="CBE14" s="2212"/>
      <c r="CBF14" s="2212"/>
      <c r="CBG14" s="2212"/>
      <c r="CBH14" s="2212"/>
      <c r="CBI14" s="2212"/>
      <c r="CBJ14" s="2212"/>
      <c r="CBK14" s="2212"/>
      <c r="CBL14" s="2212"/>
      <c r="CBM14" s="2212"/>
      <c r="CBN14" s="2212"/>
      <c r="CBO14" s="2212"/>
      <c r="CBP14" s="2212"/>
      <c r="CBQ14" s="2212"/>
      <c r="CBR14" s="2212"/>
      <c r="CBS14" s="2212"/>
      <c r="CBT14" s="2212"/>
      <c r="CBU14" s="2212"/>
      <c r="CBV14" s="2212"/>
      <c r="CBW14" s="2212"/>
      <c r="CBX14" s="2212"/>
      <c r="CBY14" s="2212"/>
      <c r="CBZ14" s="2212"/>
      <c r="CCA14" s="2212"/>
      <c r="CCB14" s="2212"/>
      <c r="CCC14" s="2212"/>
      <c r="CCD14" s="2212"/>
      <c r="CCE14" s="2212"/>
      <c r="CCF14" s="2212"/>
      <c r="CCG14" s="2212"/>
      <c r="CCH14" s="2212"/>
      <c r="CCI14" s="2212"/>
      <c r="CCJ14" s="2212"/>
      <c r="CCK14" s="2212"/>
      <c r="CCL14" s="2212"/>
      <c r="CCM14" s="2212"/>
      <c r="CCN14" s="2212"/>
      <c r="CCO14" s="2212"/>
      <c r="CCP14" s="2212"/>
      <c r="CCQ14" s="2212"/>
      <c r="CCR14" s="2212"/>
      <c r="CCS14" s="2212"/>
      <c r="CCT14" s="2212"/>
      <c r="CCU14" s="2212"/>
      <c r="CCV14" s="2212"/>
      <c r="CCW14" s="2212"/>
      <c r="CCX14" s="2212"/>
      <c r="CCY14" s="2212"/>
      <c r="CCZ14" s="2212"/>
      <c r="CDA14" s="2212"/>
      <c r="CDB14" s="2212"/>
      <c r="CDC14" s="2212"/>
      <c r="CDD14" s="2212"/>
      <c r="CDE14" s="2212"/>
      <c r="CDF14" s="2212"/>
      <c r="CDG14" s="2212"/>
      <c r="CDH14" s="2212"/>
      <c r="CDI14" s="2212"/>
      <c r="CDJ14" s="2212"/>
      <c r="CDK14" s="2212"/>
      <c r="CDL14" s="2212"/>
      <c r="CDM14" s="2212"/>
      <c r="CDN14" s="2212"/>
      <c r="CDO14" s="2212"/>
      <c r="CDP14" s="2212"/>
      <c r="CDQ14" s="2212"/>
      <c r="CDR14" s="2212"/>
      <c r="CDS14" s="2212"/>
      <c r="CDT14" s="2212"/>
      <c r="CDU14" s="2212"/>
      <c r="CDV14" s="2212"/>
      <c r="CDW14" s="2212"/>
      <c r="CDX14" s="2212"/>
      <c r="CDY14" s="2212"/>
      <c r="CDZ14" s="2212"/>
      <c r="CEA14" s="2212"/>
      <c r="CEB14" s="2212"/>
      <c r="CEC14" s="2212"/>
      <c r="CED14" s="2212"/>
      <c r="CEE14" s="2212"/>
      <c r="CEF14" s="2212"/>
      <c r="CEG14" s="2212"/>
      <c r="CEH14" s="2212"/>
      <c r="CEI14" s="2212"/>
      <c r="CEJ14" s="2212"/>
      <c r="CEK14" s="2212"/>
      <c r="CEL14" s="2212"/>
      <c r="CEM14" s="2212"/>
      <c r="CEN14" s="2212"/>
      <c r="CEO14" s="2212"/>
      <c r="CEP14" s="2212"/>
      <c r="CEQ14" s="2212"/>
      <c r="CER14" s="2212"/>
      <c r="CES14" s="2212"/>
      <c r="CET14" s="2212"/>
      <c r="CEU14" s="2212"/>
      <c r="CEV14" s="2212"/>
      <c r="CEW14" s="2212"/>
      <c r="CEX14" s="2212"/>
      <c r="CEY14" s="2212"/>
      <c r="CEZ14" s="2212"/>
      <c r="CFA14" s="2212"/>
      <c r="CFB14" s="2212"/>
      <c r="CFC14" s="2212"/>
      <c r="CFD14" s="2212"/>
      <c r="CFE14" s="2212"/>
      <c r="CFF14" s="2212"/>
      <c r="CFG14" s="2212"/>
      <c r="CFH14" s="2212"/>
      <c r="CFI14" s="2212"/>
      <c r="CFJ14" s="2212"/>
      <c r="CFK14" s="2212"/>
      <c r="CFL14" s="2212"/>
      <c r="CFM14" s="2212"/>
      <c r="CFN14" s="2212"/>
      <c r="CFO14" s="2212"/>
      <c r="CFP14" s="2212"/>
      <c r="CFQ14" s="2212"/>
      <c r="CFR14" s="2212"/>
      <c r="CFS14" s="2212"/>
      <c r="CFT14" s="2212"/>
      <c r="CFU14" s="2212"/>
      <c r="CFV14" s="2212"/>
      <c r="CFW14" s="2212"/>
      <c r="CFX14" s="2212"/>
      <c r="CFY14" s="2212"/>
      <c r="CFZ14" s="2212"/>
      <c r="CGA14" s="2212"/>
      <c r="CGB14" s="2212"/>
      <c r="CGC14" s="2212"/>
      <c r="CGD14" s="2212"/>
      <c r="CGE14" s="2212"/>
      <c r="CGF14" s="2212"/>
      <c r="CGG14" s="2212"/>
      <c r="CGH14" s="2212"/>
      <c r="CGI14" s="2212"/>
      <c r="CGJ14" s="2212"/>
      <c r="CGK14" s="2212"/>
      <c r="CGL14" s="2212"/>
      <c r="CGM14" s="2212"/>
      <c r="CGN14" s="2212"/>
      <c r="CGO14" s="2212"/>
      <c r="CGP14" s="2212"/>
      <c r="CGQ14" s="2212"/>
      <c r="CGR14" s="2212"/>
      <c r="CGS14" s="2212"/>
      <c r="CGT14" s="2212"/>
      <c r="CGU14" s="2212"/>
      <c r="CGV14" s="2212"/>
      <c r="CGW14" s="2212"/>
      <c r="CGX14" s="2212"/>
      <c r="CGY14" s="2212"/>
      <c r="CGZ14" s="2212"/>
      <c r="CHA14" s="2212"/>
      <c r="CHB14" s="2212"/>
      <c r="CHC14" s="2212"/>
      <c r="CHD14" s="2212"/>
      <c r="CHE14" s="2212"/>
      <c r="CHF14" s="2212"/>
      <c r="CHG14" s="2212"/>
      <c r="CHH14" s="2212"/>
      <c r="CHI14" s="2212"/>
      <c r="CHJ14" s="2212"/>
      <c r="CHK14" s="2212"/>
      <c r="CHL14" s="2212"/>
      <c r="CHM14" s="2212"/>
      <c r="CHN14" s="2212"/>
      <c r="CHO14" s="2212"/>
      <c r="CHP14" s="2212"/>
      <c r="CHQ14" s="2212"/>
      <c r="CHR14" s="2212"/>
      <c r="CHS14" s="2212"/>
      <c r="CHT14" s="2212"/>
      <c r="CHU14" s="2212"/>
      <c r="CHV14" s="2212"/>
      <c r="CHW14" s="2212"/>
      <c r="CHX14" s="2212"/>
      <c r="CHY14" s="2212"/>
      <c r="CHZ14" s="2212"/>
      <c r="CIA14" s="2212"/>
      <c r="CIB14" s="2212"/>
      <c r="CIC14" s="2212"/>
      <c r="CID14" s="2212"/>
      <c r="CIE14" s="2212"/>
      <c r="CIF14" s="2212"/>
      <c r="CIG14" s="2212"/>
      <c r="CIH14" s="2212"/>
      <c r="CII14" s="2212"/>
      <c r="CIJ14" s="2212"/>
      <c r="CIK14" s="2212"/>
      <c r="CIL14" s="2212"/>
      <c r="CIM14" s="2212"/>
      <c r="CIN14" s="2212"/>
      <c r="CIO14" s="2212"/>
      <c r="CIP14" s="2212"/>
      <c r="CIQ14" s="2212"/>
      <c r="CIR14" s="2212"/>
      <c r="CIS14" s="2212"/>
      <c r="CIT14" s="2212"/>
      <c r="CIU14" s="2212"/>
      <c r="CIV14" s="2212"/>
      <c r="CIW14" s="2212"/>
      <c r="CIX14" s="2212"/>
      <c r="CIY14" s="2212"/>
      <c r="CIZ14" s="2212"/>
      <c r="CJA14" s="2212"/>
      <c r="CJB14" s="2212"/>
      <c r="CJC14" s="2212"/>
      <c r="CJD14" s="2212"/>
      <c r="CJE14" s="2212"/>
      <c r="CJF14" s="2212"/>
      <c r="CJG14" s="2212"/>
      <c r="CJH14" s="2212"/>
      <c r="CJI14" s="2212"/>
      <c r="CJJ14" s="2212"/>
      <c r="CJK14" s="2212"/>
      <c r="CJL14" s="2212"/>
      <c r="CJM14" s="2212"/>
      <c r="CJN14" s="2212"/>
      <c r="CJO14" s="2212"/>
      <c r="CJP14" s="2212"/>
      <c r="CJQ14" s="2212"/>
      <c r="CJR14" s="2212"/>
      <c r="CJS14" s="2212"/>
      <c r="CJT14" s="2212"/>
      <c r="CJU14" s="2212"/>
      <c r="CJV14" s="2212"/>
      <c r="CJW14" s="2212"/>
      <c r="CJX14" s="2212"/>
      <c r="CJY14" s="2212"/>
      <c r="CJZ14" s="2212"/>
      <c r="CKA14" s="2212"/>
      <c r="CKB14" s="2212"/>
      <c r="CKC14" s="2212"/>
      <c r="CKD14" s="2212"/>
      <c r="CKE14" s="2212"/>
      <c r="CKF14" s="2212"/>
      <c r="CKG14" s="2212"/>
      <c r="CKH14" s="2212"/>
      <c r="CKI14" s="2212"/>
      <c r="CKJ14" s="2212"/>
      <c r="CKK14" s="2212"/>
      <c r="CKL14" s="2212"/>
      <c r="CKM14" s="2212"/>
      <c r="CKN14" s="2212"/>
      <c r="CKO14" s="2212"/>
      <c r="CKP14" s="2212"/>
      <c r="CKQ14" s="2212"/>
      <c r="CKR14" s="2212"/>
      <c r="CKS14" s="2212"/>
      <c r="CKT14" s="2212"/>
      <c r="CKU14" s="2212"/>
      <c r="CKV14" s="2212"/>
      <c r="CKW14" s="2212"/>
      <c r="CKX14" s="2212"/>
      <c r="CKY14" s="2212"/>
      <c r="CKZ14" s="2212"/>
      <c r="CLA14" s="2212"/>
      <c r="CLB14" s="2212"/>
      <c r="CLC14" s="2212"/>
      <c r="CLD14" s="2212"/>
      <c r="CLE14" s="2212"/>
      <c r="CLF14" s="2212"/>
      <c r="CLG14" s="2212"/>
      <c r="CLH14" s="2212"/>
      <c r="CLI14" s="2212"/>
      <c r="CLJ14" s="2212"/>
      <c r="CLK14" s="2212"/>
      <c r="CLL14" s="2212"/>
      <c r="CLM14" s="2212"/>
      <c r="CLN14" s="2212"/>
      <c r="CLO14" s="2212"/>
      <c r="CLP14" s="2212"/>
      <c r="CLQ14" s="2212"/>
      <c r="CLR14" s="2212"/>
      <c r="CLS14" s="2212"/>
      <c r="CLT14" s="2212"/>
      <c r="CLU14" s="2212"/>
      <c r="CLV14" s="2212"/>
      <c r="CLW14" s="2212"/>
      <c r="CLX14" s="2212"/>
      <c r="CLY14" s="2212"/>
      <c r="CLZ14" s="2212"/>
      <c r="CMA14" s="2212"/>
      <c r="CMB14" s="2212"/>
      <c r="CMC14" s="2212"/>
      <c r="CMD14" s="2212"/>
      <c r="CME14" s="2212"/>
      <c r="CMF14" s="2212"/>
      <c r="CMG14" s="2212"/>
      <c r="CMH14" s="2212"/>
      <c r="CMI14" s="2212"/>
      <c r="CMJ14" s="2212"/>
      <c r="CMK14" s="2212"/>
      <c r="CML14" s="2212"/>
      <c r="CMM14" s="2212"/>
      <c r="CMN14" s="2212"/>
      <c r="CMO14" s="2212"/>
      <c r="CMP14" s="2212"/>
      <c r="CMQ14" s="2212"/>
      <c r="CMR14" s="2212"/>
      <c r="CMS14" s="2212"/>
      <c r="CMT14" s="2212"/>
      <c r="CMU14" s="2212"/>
      <c r="CMV14" s="2212"/>
      <c r="CMW14" s="2212"/>
      <c r="CMX14" s="2212"/>
      <c r="CMY14" s="2212"/>
      <c r="CMZ14" s="2212"/>
      <c r="CNA14" s="2212"/>
      <c r="CNB14" s="2212"/>
      <c r="CNC14" s="2212"/>
      <c r="CND14" s="2212"/>
      <c r="CNE14" s="2212"/>
      <c r="CNF14" s="2212"/>
      <c r="CNG14" s="2212"/>
      <c r="CNH14" s="2212"/>
      <c r="CNI14" s="2212"/>
      <c r="CNJ14" s="2212"/>
      <c r="CNK14" s="2212"/>
      <c r="CNL14" s="2212"/>
      <c r="CNM14" s="2212"/>
      <c r="CNN14" s="2212"/>
      <c r="CNO14" s="2212"/>
      <c r="CNP14" s="2212"/>
      <c r="CNQ14" s="2212"/>
      <c r="CNR14" s="2212"/>
      <c r="CNS14" s="2212"/>
      <c r="CNT14" s="2212"/>
      <c r="CNU14" s="2212"/>
      <c r="CNV14" s="2212"/>
      <c r="CNW14" s="2212"/>
      <c r="CNX14" s="2212"/>
      <c r="CNY14" s="2212"/>
      <c r="CNZ14" s="2212"/>
      <c r="COA14" s="2212"/>
      <c r="COB14" s="2212"/>
      <c r="COC14" s="2212"/>
      <c r="COD14" s="2212"/>
      <c r="COE14" s="2212"/>
      <c r="COF14" s="2212"/>
      <c r="COG14" s="2212"/>
      <c r="COH14" s="2212"/>
      <c r="COI14" s="2212"/>
      <c r="COJ14" s="2212"/>
      <c r="COK14" s="2212"/>
      <c r="COL14" s="2212"/>
      <c r="COM14" s="2212"/>
      <c r="CON14" s="2212"/>
      <c r="COO14" s="2212"/>
      <c r="COP14" s="2212"/>
      <c r="COQ14" s="2212"/>
      <c r="COR14" s="2212"/>
      <c r="COS14" s="2212"/>
      <c r="COT14" s="2212"/>
      <c r="COU14" s="2212"/>
      <c r="COV14" s="2212"/>
      <c r="COW14" s="2212"/>
      <c r="COX14" s="2212"/>
      <c r="COY14" s="2212"/>
      <c r="COZ14" s="2212"/>
      <c r="CPA14" s="2212"/>
      <c r="CPB14" s="2212"/>
      <c r="CPC14" s="2212"/>
      <c r="CPD14" s="2212"/>
      <c r="CPE14" s="2212"/>
      <c r="CPF14" s="2212"/>
      <c r="CPG14" s="2212"/>
      <c r="CPH14" s="2212"/>
      <c r="CPI14" s="2212"/>
      <c r="CPJ14" s="2212"/>
      <c r="CPK14" s="2212"/>
      <c r="CPL14" s="2212"/>
      <c r="CPM14" s="2212"/>
      <c r="CPN14" s="2212"/>
      <c r="CPO14" s="2212"/>
      <c r="CPP14" s="2212"/>
      <c r="CPQ14" s="2212"/>
      <c r="CPR14" s="2212"/>
      <c r="CPS14" s="2212"/>
      <c r="CPT14" s="2212"/>
      <c r="CPU14" s="2212"/>
      <c r="CPV14" s="2212"/>
      <c r="CPW14" s="2212"/>
      <c r="CPX14" s="2212"/>
      <c r="CPY14" s="2212"/>
      <c r="CPZ14" s="2212"/>
      <c r="CQA14" s="2212"/>
      <c r="CQB14" s="2212"/>
      <c r="CQC14" s="2212"/>
      <c r="CQD14" s="2212"/>
      <c r="CQE14" s="2212"/>
      <c r="CQF14" s="2212"/>
      <c r="CQG14" s="2212"/>
      <c r="CQH14" s="2212"/>
      <c r="CQI14" s="2212"/>
      <c r="CQJ14" s="2212"/>
      <c r="CQK14" s="2212"/>
      <c r="CQL14" s="2212"/>
      <c r="CQM14" s="2212"/>
      <c r="CQN14" s="2212"/>
      <c r="CQO14" s="2212"/>
      <c r="CQP14" s="2212"/>
      <c r="CQQ14" s="2212"/>
      <c r="CQR14" s="2212"/>
      <c r="CQS14" s="2212"/>
      <c r="CQT14" s="2212"/>
      <c r="CQU14" s="2212"/>
      <c r="CQV14" s="2212"/>
      <c r="CQW14" s="2212"/>
      <c r="CQX14" s="2212"/>
      <c r="CQY14" s="2212"/>
      <c r="CQZ14" s="2212"/>
      <c r="CRA14" s="2212"/>
      <c r="CRB14" s="2212"/>
      <c r="CRC14" s="2212"/>
      <c r="CRD14" s="2212"/>
      <c r="CRE14" s="2212"/>
      <c r="CRF14" s="2212"/>
      <c r="CRG14" s="2212"/>
      <c r="CRH14" s="2212"/>
      <c r="CRI14" s="2212"/>
      <c r="CRJ14" s="2212"/>
      <c r="CRK14" s="2212"/>
      <c r="CRL14" s="2212"/>
      <c r="CRM14" s="2212"/>
      <c r="CRN14" s="2212"/>
      <c r="CRO14" s="2212"/>
      <c r="CRP14" s="2212"/>
      <c r="CRQ14" s="2212"/>
      <c r="CRR14" s="2212"/>
      <c r="CRS14" s="2212"/>
      <c r="CRT14" s="2212"/>
      <c r="CRU14" s="2212"/>
      <c r="CRV14" s="2212"/>
      <c r="CRW14" s="2212"/>
      <c r="CRX14" s="2212"/>
      <c r="CRY14" s="2212"/>
      <c r="CRZ14" s="2212"/>
      <c r="CSA14" s="2212"/>
      <c r="CSB14" s="2212"/>
      <c r="CSC14" s="2212"/>
      <c r="CSD14" s="2212"/>
      <c r="CSE14" s="2212"/>
      <c r="CSF14" s="2212"/>
      <c r="CSG14" s="2212"/>
      <c r="CSH14" s="2212"/>
      <c r="CSI14" s="2212"/>
      <c r="CSJ14" s="2212"/>
      <c r="CSK14" s="2212"/>
      <c r="CSL14" s="2212"/>
      <c r="CSM14" s="2212"/>
      <c r="CSN14" s="2212"/>
      <c r="CSO14" s="2212"/>
      <c r="CSP14" s="2212"/>
      <c r="CSQ14" s="2212"/>
      <c r="CSR14" s="2212"/>
      <c r="CSS14" s="2212"/>
      <c r="CST14" s="2212"/>
      <c r="CSU14" s="2212"/>
      <c r="CSV14" s="2212"/>
      <c r="CSW14" s="2212"/>
      <c r="CSX14" s="2212"/>
      <c r="CSY14" s="2212"/>
      <c r="CSZ14" s="2212"/>
      <c r="CTA14" s="2212"/>
      <c r="CTB14" s="2212"/>
      <c r="CTC14" s="2212"/>
      <c r="CTD14" s="2212"/>
      <c r="CTE14" s="2212"/>
      <c r="CTF14" s="2212"/>
      <c r="CTG14" s="2212"/>
      <c r="CTH14" s="2212"/>
      <c r="CTI14" s="2212"/>
      <c r="CTJ14" s="2212"/>
      <c r="CTK14" s="2212"/>
      <c r="CTL14" s="2212"/>
      <c r="CTM14" s="2212"/>
      <c r="CTN14" s="2212"/>
      <c r="CTO14" s="2212"/>
      <c r="CTP14" s="2212"/>
      <c r="CTQ14" s="2212"/>
      <c r="CTR14" s="2212"/>
      <c r="CTS14" s="2212"/>
      <c r="CTT14" s="2212"/>
      <c r="CTU14" s="2212"/>
      <c r="CTV14" s="2212"/>
      <c r="CTW14" s="2212"/>
      <c r="CTX14" s="2212"/>
      <c r="CTY14" s="2212"/>
      <c r="CTZ14" s="2212"/>
      <c r="CUA14" s="2212"/>
      <c r="CUB14" s="2212"/>
      <c r="CUC14" s="2212"/>
      <c r="CUD14" s="2212"/>
      <c r="CUE14" s="2212"/>
      <c r="CUF14" s="2212"/>
      <c r="CUG14" s="2212"/>
      <c r="CUH14" s="2212"/>
      <c r="CUI14" s="2212"/>
      <c r="CUJ14" s="2212"/>
      <c r="CUK14" s="2212"/>
      <c r="CUL14" s="2212"/>
      <c r="CUM14" s="2212"/>
      <c r="CUN14" s="2212"/>
      <c r="CUO14" s="2212"/>
      <c r="CUP14" s="2212"/>
      <c r="CUQ14" s="2212"/>
      <c r="CUR14" s="2212"/>
      <c r="CUS14" s="2212"/>
      <c r="CUT14" s="2212"/>
      <c r="CUU14" s="2212"/>
      <c r="CUV14" s="2212"/>
      <c r="CUW14" s="2212"/>
      <c r="CUX14" s="2212"/>
      <c r="CUY14" s="2212"/>
      <c r="CUZ14" s="2212"/>
      <c r="CVA14" s="2212"/>
      <c r="CVB14" s="2212"/>
      <c r="CVC14" s="2212"/>
      <c r="CVD14" s="2212"/>
      <c r="CVE14" s="2212"/>
      <c r="CVF14" s="2212"/>
      <c r="CVG14" s="2212"/>
      <c r="CVH14" s="2212"/>
      <c r="CVI14" s="2212"/>
      <c r="CVJ14" s="2212"/>
      <c r="CVK14" s="2212"/>
      <c r="CVL14" s="2212"/>
      <c r="CVM14" s="2212"/>
      <c r="CVN14" s="2212"/>
      <c r="CVO14" s="2212"/>
      <c r="CVP14" s="2212"/>
      <c r="CVQ14" s="2212"/>
      <c r="CVR14" s="2212"/>
      <c r="CVS14" s="2212"/>
      <c r="CVT14" s="2212"/>
      <c r="CVU14" s="2212"/>
      <c r="CVV14" s="2212"/>
      <c r="CVW14" s="2212"/>
      <c r="CVX14" s="2212"/>
      <c r="CVY14" s="2212"/>
      <c r="CVZ14" s="2212"/>
      <c r="CWA14" s="2212"/>
      <c r="CWB14" s="2212"/>
      <c r="CWC14" s="2212"/>
      <c r="CWD14" s="2212"/>
      <c r="CWE14" s="2212"/>
      <c r="CWF14" s="2212"/>
      <c r="CWG14" s="2212"/>
      <c r="CWH14" s="2212"/>
      <c r="CWI14" s="2212"/>
      <c r="CWJ14" s="2212"/>
      <c r="CWK14" s="2212"/>
      <c r="CWL14" s="2212"/>
      <c r="CWM14" s="2212"/>
      <c r="CWN14" s="2212"/>
      <c r="CWO14" s="2212"/>
      <c r="CWP14" s="2212"/>
      <c r="CWQ14" s="2212"/>
      <c r="CWR14" s="2212"/>
      <c r="CWS14" s="2212"/>
      <c r="CWT14" s="2212"/>
      <c r="CWU14" s="2212"/>
      <c r="CWV14" s="2212"/>
      <c r="CWW14" s="2212"/>
      <c r="CWX14" s="2212"/>
      <c r="CWY14" s="2212"/>
      <c r="CWZ14" s="2212"/>
      <c r="CXA14" s="2212"/>
      <c r="CXB14" s="2212"/>
      <c r="CXC14" s="2212"/>
      <c r="CXD14" s="2212"/>
      <c r="CXE14" s="2212"/>
      <c r="CXF14" s="2212"/>
      <c r="CXG14" s="2212"/>
      <c r="CXH14" s="2212"/>
      <c r="CXI14" s="2212"/>
      <c r="CXJ14" s="2212"/>
      <c r="CXK14" s="2212"/>
      <c r="CXL14" s="2212"/>
      <c r="CXM14" s="2212"/>
      <c r="CXN14" s="2212"/>
      <c r="CXO14" s="2212"/>
      <c r="CXP14" s="2212"/>
      <c r="CXQ14" s="2212"/>
      <c r="CXR14" s="2212"/>
      <c r="CXS14" s="2212"/>
      <c r="CXT14" s="2212"/>
      <c r="CXU14" s="2212"/>
      <c r="CXV14" s="2212"/>
      <c r="CXW14" s="2212"/>
      <c r="CXX14" s="2212"/>
      <c r="CXY14" s="2212"/>
      <c r="CXZ14" s="2212"/>
      <c r="CYA14" s="2212"/>
      <c r="CYB14" s="2212"/>
      <c r="CYC14" s="2212"/>
      <c r="CYD14" s="2212"/>
      <c r="CYE14" s="2212"/>
      <c r="CYF14" s="2212"/>
      <c r="CYG14" s="2212"/>
      <c r="CYH14" s="2212"/>
      <c r="CYI14" s="2212"/>
      <c r="CYJ14" s="2212"/>
      <c r="CYK14" s="2212"/>
      <c r="CYL14" s="2212"/>
      <c r="CYM14" s="2212"/>
      <c r="CYN14" s="2212"/>
      <c r="CYO14" s="2212"/>
      <c r="CYP14" s="2212"/>
      <c r="CYQ14" s="2212"/>
      <c r="CYR14" s="2212"/>
      <c r="CYS14" s="2212"/>
      <c r="CYT14" s="2212"/>
      <c r="CYU14" s="2212"/>
      <c r="CYV14" s="2212"/>
      <c r="CYW14" s="2212"/>
      <c r="CYX14" s="2212"/>
      <c r="CYY14" s="2212"/>
      <c r="CYZ14" s="2212"/>
      <c r="CZA14" s="2212"/>
      <c r="CZB14" s="2212"/>
      <c r="CZC14" s="2212"/>
      <c r="CZD14" s="2212"/>
      <c r="CZE14" s="2212"/>
      <c r="CZF14" s="2212"/>
      <c r="CZG14" s="2212"/>
      <c r="CZH14" s="2212"/>
      <c r="CZI14" s="2212"/>
      <c r="CZJ14" s="2212"/>
      <c r="CZK14" s="2212"/>
      <c r="CZL14" s="2212"/>
      <c r="CZM14" s="2212"/>
      <c r="CZN14" s="2212"/>
      <c r="CZO14" s="2212"/>
      <c r="CZP14" s="2212"/>
      <c r="CZQ14" s="2212"/>
      <c r="CZR14" s="2212"/>
      <c r="CZS14" s="2212"/>
      <c r="CZT14" s="2212"/>
      <c r="CZU14" s="2212"/>
      <c r="CZV14" s="2212"/>
      <c r="CZW14" s="2212"/>
      <c r="CZX14" s="2212"/>
      <c r="CZY14" s="2212"/>
      <c r="CZZ14" s="2212"/>
      <c r="DAA14" s="2212"/>
      <c r="DAB14" s="2212"/>
      <c r="DAC14" s="2212"/>
      <c r="DAD14" s="2212"/>
      <c r="DAE14" s="2212"/>
      <c r="DAF14" s="2212"/>
      <c r="DAG14" s="2212"/>
      <c r="DAH14" s="2212"/>
      <c r="DAI14" s="2212"/>
      <c r="DAJ14" s="2212"/>
      <c r="DAK14" s="2212"/>
      <c r="DAL14" s="2212"/>
      <c r="DAM14" s="2212"/>
      <c r="DAN14" s="2212"/>
      <c r="DAO14" s="2212"/>
      <c r="DAP14" s="2212"/>
      <c r="DAQ14" s="2212"/>
      <c r="DAR14" s="2212"/>
      <c r="DAS14" s="2212"/>
      <c r="DAT14" s="2212"/>
      <c r="DAU14" s="2212"/>
      <c r="DAV14" s="2212"/>
      <c r="DAW14" s="2212"/>
      <c r="DAX14" s="2212"/>
      <c r="DAY14" s="2212"/>
      <c r="DAZ14" s="2212"/>
      <c r="DBA14" s="2212"/>
      <c r="DBB14" s="2212"/>
      <c r="DBC14" s="2212"/>
      <c r="DBD14" s="2212"/>
      <c r="DBE14" s="2212"/>
      <c r="DBF14" s="2212"/>
      <c r="DBG14" s="2212"/>
      <c r="DBH14" s="2212"/>
      <c r="DBI14" s="2212"/>
      <c r="DBJ14" s="2212"/>
      <c r="DBK14" s="2212"/>
      <c r="DBL14" s="2212"/>
      <c r="DBM14" s="2212"/>
      <c r="DBN14" s="2212"/>
      <c r="DBO14" s="2212"/>
      <c r="DBP14" s="2212"/>
      <c r="DBQ14" s="2212"/>
      <c r="DBR14" s="2212"/>
      <c r="DBS14" s="2212"/>
      <c r="DBT14" s="2212"/>
      <c r="DBU14" s="2212"/>
      <c r="DBV14" s="2212"/>
      <c r="DBW14" s="2212"/>
      <c r="DBX14" s="2212"/>
      <c r="DBY14" s="2212"/>
      <c r="DBZ14" s="2212"/>
      <c r="DCA14" s="2212"/>
      <c r="DCB14" s="2212"/>
      <c r="DCC14" s="2212"/>
      <c r="DCD14" s="2212"/>
      <c r="DCE14" s="2212"/>
      <c r="DCF14" s="2212"/>
      <c r="DCG14" s="2212"/>
      <c r="DCH14" s="2212"/>
      <c r="DCI14" s="2212"/>
      <c r="DCJ14" s="2212"/>
      <c r="DCK14" s="2212"/>
      <c r="DCL14" s="2212"/>
      <c r="DCM14" s="2212"/>
      <c r="DCN14" s="2212"/>
      <c r="DCO14" s="2212"/>
      <c r="DCP14" s="2212"/>
      <c r="DCQ14" s="2212"/>
      <c r="DCR14" s="2212"/>
      <c r="DCS14" s="2212"/>
      <c r="DCT14" s="2212"/>
      <c r="DCU14" s="2212"/>
      <c r="DCV14" s="2212"/>
      <c r="DCW14" s="2212"/>
      <c r="DCX14" s="2212"/>
      <c r="DCY14" s="2212"/>
      <c r="DCZ14" s="2212"/>
      <c r="DDA14" s="2212"/>
      <c r="DDB14" s="2212"/>
      <c r="DDC14" s="2212"/>
      <c r="DDD14" s="2212"/>
      <c r="DDE14" s="2212"/>
      <c r="DDF14" s="2212"/>
      <c r="DDG14" s="2212"/>
      <c r="DDH14" s="2212"/>
      <c r="DDI14" s="2212"/>
      <c r="DDJ14" s="2212"/>
      <c r="DDK14" s="2212"/>
      <c r="DDL14" s="2212"/>
      <c r="DDM14" s="2212"/>
      <c r="DDN14" s="2212"/>
      <c r="DDO14" s="2212"/>
      <c r="DDP14" s="2212"/>
      <c r="DDQ14" s="2212"/>
      <c r="DDR14" s="2212"/>
      <c r="DDS14" s="2212"/>
      <c r="DDT14" s="2212"/>
      <c r="DDU14" s="2212"/>
      <c r="DDV14" s="2212"/>
      <c r="DDW14" s="2212"/>
      <c r="DDX14" s="2212"/>
      <c r="DDY14" s="2212"/>
      <c r="DDZ14" s="2212"/>
      <c r="DEA14" s="2212"/>
      <c r="DEB14" s="2212"/>
      <c r="DEC14" s="2212"/>
      <c r="DED14" s="2212"/>
      <c r="DEE14" s="2212"/>
      <c r="DEF14" s="2212"/>
      <c r="DEG14" s="2212"/>
      <c r="DEH14" s="2212"/>
      <c r="DEI14" s="2212"/>
      <c r="DEJ14" s="2212"/>
      <c r="DEK14" s="2212"/>
      <c r="DEL14" s="2212"/>
      <c r="DEM14" s="2212"/>
      <c r="DEN14" s="2212"/>
      <c r="DEO14" s="2212"/>
      <c r="DEP14" s="2212"/>
      <c r="DEQ14" s="2212"/>
      <c r="DER14" s="2212"/>
      <c r="DES14" s="2212"/>
      <c r="DET14" s="2212"/>
      <c r="DEU14" s="2212"/>
      <c r="DEV14" s="2212"/>
      <c r="DEW14" s="2212"/>
      <c r="DEX14" s="2212"/>
      <c r="DEY14" s="2212"/>
      <c r="DEZ14" s="2212"/>
      <c r="DFA14" s="2212"/>
      <c r="DFB14" s="2212"/>
      <c r="DFC14" s="2212"/>
      <c r="DFD14" s="2212"/>
      <c r="DFE14" s="2212"/>
      <c r="DFF14" s="2212"/>
      <c r="DFG14" s="2212"/>
      <c r="DFH14" s="2212"/>
      <c r="DFI14" s="2212"/>
      <c r="DFJ14" s="2212"/>
      <c r="DFK14" s="2212"/>
      <c r="DFL14" s="2212"/>
      <c r="DFM14" s="2212"/>
      <c r="DFN14" s="2212"/>
      <c r="DFO14" s="2212"/>
      <c r="DFP14" s="2212"/>
      <c r="DFQ14" s="2212"/>
      <c r="DFR14" s="2212"/>
      <c r="DFS14" s="2212"/>
      <c r="DFT14" s="2212"/>
      <c r="DFU14" s="2212"/>
      <c r="DFV14" s="2212"/>
      <c r="DFW14" s="2212"/>
      <c r="DFX14" s="2212"/>
      <c r="DFY14" s="2212"/>
      <c r="DFZ14" s="2212"/>
      <c r="DGA14" s="2212"/>
      <c r="DGB14" s="2212"/>
      <c r="DGC14" s="2212"/>
      <c r="DGD14" s="2212"/>
      <c r="DGE14" s="2212"/>
      <c r="DGF14" s="2212"/>
      <c r="DGG14" s="2212"/>
      <c r="DGH14" s="2212"/>
      <c r="DGI14" s="2212"/>
      <c r="DGJ14" s="2212"/>
      <c r="DGK14" s="2212"/>
      <c r="DGL14" s="2212"/>
      <c r="DGM14" s="2212"/>
      <c r="DGN14" s="2212"/>
      <c r="DGO14" s="2212"/>
      <c r="DGP14" s="2212"/>
      <c r="DGQ14" s="2212"/>
      <c r="DGR14" s="2212"/>
      <c r="DGS14" s="2212"/>
      <c r="DGT14" s="2212"/>
      <c r="DGU14" s="2212"/>
      <c r="DGV14" s="2212"/>
      <c r="DGW14" s="2212"/>
      <c r="DGX14" s="2212"/>
      <c r="DGY14" s="2212"/>
      <c r="DGZ14" s="2212"/>
      <c r="DHA14" s="2212"/>
      <c r="DHB14" s="2212"/>
      <c r="DHC14" s="2212"/>
      <c r="DHD14" s="2212"/>
      <c r="DHE14" s="2212"/>
      <c r="DHF14" s="2212"/>
      <c r="DHG14" s="2212"/>
      <c r="DHH14" s="2212"/>
      <c r="DHI14" s="2212"/>
      <c r="DHJ14" s="2212"/>
      <c r="DHK14" s="2212"/>
      <c r="DHL14" s="2212"/>
      <c r="DHM14" s="2212"/>
      <c r="DHN14" s="2212"/>
      <c r="DHO14" s="2212"/>
      <c r="DHP14" s="2212"/>
      <c r="DHQ14" s="2212"/>
      <c r="DHR14" s="2212"/>
      <c r="DHS14" s="2212"/>
      <c r="DHT14" s="2212"/>
      <c r="DHU14" s="2212"/>
      <c r="DHV14" s="2212"/>
      <c r="DHW14" s="2212"/>
      <c r="DHX14" s="2212"/>
      <c r="DHY14" s="2212"/>
      <c r="DHZ14" s="2212"/>
      <c r="DIA14" s="2212"/>
      <c r="DIB14" s="2212"/>
      <c r="DIC14" s="2212"/>
      <c r="DID14" s="2212"/>
      <c r="DIE14" s="2212"/>
      <c r="DIF14" s="2212"/>
      <c r="DIG14" s="2212"/>
      <c r="DIH14" s="2212"/>
      <c r="DII14" s="2212"/>
      <c r="DIJ14" s="2212"/>
      <c r="DIK14" s="2212"/>
      <c r="DIL14" s="2212"/>
      <c r="DIM14" s="2212"/>
      <c r="DIN14" s="2212"/>
      <c r="DIO14" s="2212"/>
      <c r="DIP14" s="2212"/>
      <c r="DIQ14" s="2212"/>
      <c r="DIR14" s="2212"/>
      <c r="DIS14" s="2212"/>
      <c r="DIT14" s="2212"/>
      <c r="DIU14" s="2212"/>
      <c r="DIV14" s="2212"/>
      <c r="DIW14" s="2212"/>
      <c r="DIX14" s="2212"/>
      <c r="DIY14" s="2212"/>
      <c r="DIZ14" s="2212"/>
      <c r="DJA14" s="2212"/>
      <c r="DJB14" s="2212"/>
      <c r="DJC14" s="2212"/>
      <c r="DJD14" s="2212"/>
      <c r="DJE14" s="2212"/>
      <c r="DJF14" s="2212"/>
      <c r="DJG14" s="2212"/>
      <c r="DJH14" s="2212"/>
      <c r="DJI14" s="2212"/>
      <c r="DJJ14" s="2212"/>
      <c r="DJK14" s="2212"/>
      <c r="DJL14" s="2212"/>
      <c r="DJM14" s="2212"/>
      <c r="DJN14" s="2212"/>
      <c r="DJO14" s="2212"/>
      <c r="DJP14" s="2212"/>
      <c r="DJQ14" s="2212"/>
      <c r="DJR14" s="2212"/>
      <c r="DJS14" s="2212"/>
      <c r="DJT14" s="2212"/>
      <c r="DJU14" s="2212"/>
      <c r="DJV14" s="2212"/>
      <c r="DJW14" s="2212"/>
      <c r="DJX14" s="2212"/>
      <c r="DJY14" s="2212"/>
      <c r="DJZ14" s="2212"/>
      <c r="DKA14" s="2212"/>
      <c r="DKB14" s="2212"/>
      <c r="DKC14" s="2212"/>
      <c r="DKD14" s="2212"/>
      <c r="DKE14" s="2212"/>
      <c r="DKF14" s="2212"/>
      <c r="DKG14" s="2212"/>
      <c r="DKH14" s="2212"/>
      <c r="DKI14" s="2212"/>
      <c r="DKJ14" s="2212"/>
      <c r="DKK14" s="2212"/>
      <c r="DKL14" s="2212"/>
      <c r="DKM14" s="2212"/>
      <c r="DKN14" s="2212"/>
      <c r="DKO14" s="2212"/>
      <c r="DKP14" s="2212"/>
      <c r="DKQ14" s="2212"/>
      <c r="DKR14" s="2212"/>
      <c r="DKS14" s="2212"/>
      <c r="DKT14" s="2212"/>
      <c r="DKU14" s="2212"/>
      <c r="DKV14" s="2212"/>
      <c r="DKW14" s="2212"/>
      <c r="DKX14" s="2212"/>
      <c r="DKY14" s="2212"/>
      <c r="DKZ14" s="2212"/>
      <c r="DLA14" s="2212"/>
      <c r="DLB14" s="2212"/>
      <c r="DLC14" s="2212"/>
      <c r="DLD14" s="2212"/>
      <c r="DLE14" s="2212"/>
      <c r="DLF14" s="2212"/>
      <c r="DLG14" s="2212"/>
      <c r="DLH14" s="2212"/>
      <c r="DLI14" s="2212"/>
      <c r="DLJ14" s="2212"/>
      <c r="DLK14" s="2212"/>
      <c r="DLL14" s="2212"/>
      <c r="DLM14" s="2212"/>
      <c r="DLN14" s="2212"/>
      <c r="DLO14" s="2212"/>
      <c r="DLP14" s="2212"/>
      <c r="DLQ14" s="2212"/>
      <c r="DLR14" s="2212"/>
      <c r="DLS14" s="2212"/>
      <c r="DLT14" s="2212"/>
      <c r="DLU14" s="2212"/>
      <c r="DLV14" s="2212"/>
      <c r="DLW14" s="2212"/>
      <c r="DLX14" s="2212"/>
      <c r="DLY14" s="2212"/>
      <c r="DLZ14" s="2212"/>
      <c r="DMA14" s="2212"/>
      <c r="DMB14" s="2212"/>
      <c r="DMC14" s="2212"/>
      <c r="DMD14" s="2212"/>
      <c r="DME14" s="2212"/>
      <c r="DMF14" s="2212"/>
      <c r="DMG14" s="2212"/>
      <c r="DMH14" s="2212"/>
      <c r="DMI14" s="2212"/>
      <c r="DMJ14" s="2212"/>
      <c r="DMK14" s="2212"/>
      <c r="DML14" s="2212"/>
      <c r="DMM14" s="2212"/>
      <c r="DMN14" s="2212"/>
      <c r="DMO14" s="2212"/>
      <c r="DMP14" s="2212"/>
      <c r="DMQ14" s="2212"/>
      <c r="DMR14" s="2212"/>
      <c r="DMS14" s="2212"/>
      <c r="DMT14" s="2212"/>
      <c r="DMU14" s="2212"/>
      <c r="DMV14" s="2212"/>
      <c r="DMW14" s="2212"/>
      <c r="DMX14" s="2212"/>
      <c r="DMY14" s="2212"/>
      <c r="DMZ14" s="2212"/>
      <c r="DNA14" s="2212"/>
      <c r="DNB14" s="2212"/>
      <c r="DNC14" s="2212"/>
      <c r="DND14" s="2212"/>
      <c r="DNE14" s="2212"/>
      <c r="DNF14" s="2212"/>
      <c r="DNG14" s="2212"/>
      <c r="DNH14" s="2212"/>
      <c r="DNI14" s="2212"/>
      <c r="DNJ14" s="2212"/>
      <c r="DNK14" s="2212"/>
      <c r="DNL14" s="2212"/>
      <c r="DNM14" s="2212"/>
      <c r="DNN14" s="2212"/>
      <c r="DNO14" s="2212"/>
      <c r="DNP14" s="2212"/>
      <c r="DNQ14" s="2212"/>
      <c r="DNR14" s="2212"/>
      <c r="DNS14" s="2212"/>
      <c r="DNT14" s="2212"/>
      <c r="DNU14" s="2212"/>
      <c r="DNV14" s="2212"/>
      <c r="DNW14" s="2212"/>
      <c r="DNX14" s="2212"/>
      <c r="DNY14" s="2212"/>
      <c r="DNZ14" s="2212"/>
      <c r="DOA14" s="2212"/>
      <c r="DOB14" s="2212"/>
      <c r="DOC14" s="2212"/>
      <c r="DOD14" s="2212"/>
      <c r="DOE14" s="2212"/>
      <c r="DOF14" s="2212"/>
      <c r="DOG14" s="2212"/>
      <c r="DOH14" s="2212"/>
      <c r="DOI14" s="2212"/>
      <c r="DOJ14" s="2212"/>
      <c r="DOK14" s="2212"/>
      <c r="DOL14" s="2212"/>
      <c r="DOM14" s="2212"/>
      <c r="DON14" s="2212"/>
      <c r="DOO14" s="2212"/>
      <c r="DOP14" s="2212"/>
      <c r="DOQ14" s="2212"/>
      <c r="DOR14" s="2212"/>
      <c r="DOS14" s="2212"/>
      <c r="DOT14" s="2212"/>
      <c r="DOU14" s="2212"/>
      <c r="DOV14" s="2212"/>
      <c r="DOW14" s="2212"/>
      <c r="DOX14" s="2212"/>
      <c r="DOY14" s="2212"/>
      <c r="DOZ14" s="2212"/>
      <c r="DPA14" s="2212"/>
      <c r="DPB14" s="2212"/>
      <c r="DPC14" s="2212"/>
      <c r="DPD14" s="2212"/>
      <c r="DPE14" s="2212"/>
      <c r="DPF14" s="2212"/>
      <c r="DPG14" s="2212"/>
      <c r="DPH14" s="2212"/>
      <c r="DPI14" s="2212"/>
      <c r="DPJ14" s="2212"/>
      <c r="DPK14" s="2212"/>
      <c r="DPL14" s="2212"/>
      <c r="DPM14" s="2212"/>
      <c r="DPN14" s="2212"/>
      <c r="DPO14" s="2212"/>
      <c r="DPP14" s="2212"/>
      <c r="DPQ14" s="2212"/>
      <c r="DPR14" s="2212"/>
      <c r="DPS14" s="2212"/>
      <c r="DPT14" s="2212"/>
      <c r="DPU14" s="2212"/>
      <c r="DPV14" s="2212"/>
      <c r="DPW14" s="2212"/>
      <c r="DPX14" s="2212"/>
      <c r="DPY14" s="2212"/>
      <c r="DPZ14" s="2212"/>
      <c r="DQA14" s="2212"/>
      <c r="DQB14" s="2212"/>
      <c r="DQC14" s="2212"/>
      <c r="DQD14" s="2212"/>
      <c r="DQE14" s="2212"/>
      <c r="DQF14" s="2212"/>
      <c r="DQG14" s="2212"/>
      <c r="DQH14" s="2212"/>
      <c r="DQI14" s="2212"/>
      <c r="DQJ14" s="2212"/>
      <c r="DQK14" s="2212"/>
      <c r="DQL14" s="2212"/>
      <c r="DQM14" s="2212"/>
      <c r="DQN14" s="2212"/>
      <c r="DQO14" s="2212"/>
      <c r="DQP14" s="2212"/>
      <c r="DQQ14" s="2212"/>
      <c r="DQR14" s="2212"/>
      <c r="DQS14" s="2212"/>
      <c r="DQT14" s="2212"/>
      <c r="DQU14" s="2212"/>
      <c r="DQV14" s="2212"/>
      <c r="DQW14" s="2212"/>
      <c r="DQX14" s="2212"/>
      <c r="DQY14" s="2212"/>
      <c r="DQZ14" s="2212"/>
      <c r="DRA14" s="2212"/>
      <c r="DRB14" s="2212"/>
      <c r="DRC14" s="2212"/>
      <c r="DRD14" s="2212"/>
      <c r="DRE14" s="2212"/>
      <c r="DRF14" s="2212"/>
      <c r="DRG14" s="2212"/>
      <c r="DRH14" s="2212"/>
      <c r="DRI14" s="2212"/>
      <c r="DRJ14" s="2212"/>
      <c r="DRK14" s="2212"/>
      <c r="DRL14" s="2212"/>
      <c r="DRM14" s="2212"/>
      <c r="DRN14" s="2212"/>
      <c r="DRO14" s="2212"/>
      <c r="DRP14" s="2212"/>
      <c r="DRQ14" s="2212"/>
      <c r="DRR14" s="2212"/>
      <c r="DRS14" s="2212"/>
      <c r="DRT14" s="2212"/>
      <c r="DRU14" s="2212"/>
      <c r="DRV14" s="2212"/>
      <c r="DRW14" s="2212"/>
      <c r="DRX14" s="2212"/>
      <c r="DRY14" s="2212"/>
      <c r="DRZ14" s="2212"/>
      <c r="DSA14" s="2212"/>
      <c r="DSB14" s="2212"/>
      <c r="DSC14" s="2212"/>
      <c r="DSD14" s="2212"/>
      <c r="DSE14" s="2212"/>
      <c r="DSF14" s="2212"/>
      <c r="DSG14" s="2212"/>
      <c r="DSH14" s="2212"/>
      <c r="DSI14" s="2212"/>
      <c r="DSJ14" s="2212"/>
      <c r="DSK14" s="2212"/>
      <c r="DSL14" s="2212"/>
      <c r="DSM14" s="2212"/>
      <c r="DSN14" s="2212"/>
      <c r="DSO14" s="2212"/>
      <c r="DSP14" s="2212"/>
      <c r="DSQ14" s="2212"/>
      <c r="DSR14" s="2212"/>
      <c r="DSS14" s="2212"/>
      <c r="DST14" s="2212"/>
      <c r="DSU14" s="2212"/>
      <c r="DSV14" s="2212"/>
      <c r="DSW14" s="2212"/>
      <c r="DSX14" s="2212"/>
      <c r="DSY14" s="2212"/>
      <c r="DSZ14" s="2212"/>
      <c r="DTA14" s="2212"/>
      <c r="DTB14" s="2212"/>
      <c r="DTC14" s="2212"/>
      <c r="DTD14" s="2212"/>
      <c r="DTE14" s="2212"/>
      <c r="DTF14" s="2212"/>
      <c r="DTG14" s="2212"/>
      <c r="DTH14" s="2212"/>
      <c r="DTI14" s="2212"/>
      <c r="DTJ14" s="2212"/>
      <c r="DTK14" s="2212"/>
      <c r="DTL14" s="2212"/>
      <c r="DTM14" s="2212"/>
      <c r="DTN14" s="2212"/>
      <c r="DTO14" s="2212"/>
      <c r="DTP14" s="2212"/>
      <c r="DTQ14" s="2212"/>
      <c r="DTR14" s="2212"/>
      <c r="DTS14" s="2212"/>
      <c r="DTT14" s="2212"/>
      <c r="DTU14" s="2212"/>
      <c r="DTV14" s="2212"/>
      <c r="DTW14" s="2212"/>
      <c r="DTX14" s="2212"/>
      <c r="DTY14" s="2212"/>
      <c r="DTZ14" s="2212"/>
      <c r="DUA14" s="2212"/>
      <c r="DUB14" s="2212"/>
      <c r="DUC14" s="2212"/>
      <c r="DUD14" s="2212"/>
      <c r="DUE14" s="2212"/>
      <c r="DUF14" s="2212"/>
      <c r="DUG14" s="2212"/>
      <c r="DUH14" s="2212"/>
      <c r="DUI14" s="2212"/>
      <c r="DUJ14" s="2212"/>
      <c r="DUK14" s="2212"/>
      <c r="DUL14" s="2212"/>
      <c r="DUM14" s="2212"/>
      <c r="DUN14" s="2212"/>
      <c r="DUO14" s="2212"/>
      <c r="DUP14" s="2212"/>
      <c r="DUQ14" s="2212"/>
      <c r="DUR14" s="2212"/>
      <c r="DUS14" s="2212"/>
      <c r="DUT14" s="2212"/>
      <c r="DUU14" s="2212"/>
      <c r="DUV14" s="2212"/>
      <c r="DUW14" s="2212"/>
      <c r="DUX14" s="2212"/>
      <c r="DUY14" s="2212"/>
      <c r="DUZ14" s="2212"/>
      <c r="DVA14" s="2212"/>
      <c r="DVB14" s="2212"/>
      <c r="DVC14" s="2212"/>
      <c r="DVD14" s="2212"/>
      <c r="DVE14" s="2212"/>
      <c r="DVF14" s="2212"/>
      <c r="DVG14" s="2212"/>
      <c r="DVH14" s="2212"/>
      <c r="DVI14" s="2212"/>
      <c r="DVJ14" s="2212"/>
      <c r="DVK14" s="2212"/>
      <c r="DVL14" s="2212"/>
      <c r="DVM14" s="2212"/>
      <c r="DVN14" s="2212"/>
      <c r="DVO14" s="2212"/>
      <c r="DVP14" s="2212"/>
      <c r="DVQ14" s="2212"/>
      <c r="DVR14" s="2212"/>
      <c r="DVS14" s="2212"/>
      <c r="DVT14" s="2212"/>
      <c r="DVU14" s="2212"/>
      <c r="DVV14" s="2212"/>
      <c r="DVW14" s="2212"/>
      <c r="DVX14" s="2212"/>
      <c r="DVY14" s="2212"/>
      <c r="DVZ14" s="2212"/>
      <c r="DWA14" s="2212"/>
      <c r="DWB14" s="2212"/>
      <c r="DWC14" s="2212"/>
      <c r="DWD14" s="2212"/>
      <c r="DWE14" s="2212"/>
      <c r="DWF14" s="2212"/>
      <c r="DWG14" s="2212"/>
      <c r="DWH14" s="2212"/>
      <c r="DWI14" s="2212"/>
      <c r="DWJ14" s="2212"/>
      <c r="DWK14" s="2212"/>
      <c r="DWL14" s="2212"/>
      <c r="DWM14" s="2212"/>
      <c r="DWN14" s="2212"/>
      <c r="DWO14" s="2212"/>
      <c r="DWP14" s="2212"/>
      <c r="DWQ14" s="2212"/>
      <c r="DWR14" s="2212"/>
      <c r="DWS14" s="2212"/>
      <c r="DWT14" s="2212"/>
      <c r="DWU14" s="2212"/>
      <c r="DWV14" s="2212"/>
      <c r="DWW14" s="2212"/>
      <c r="DWX14" s="2212"/>
      <c r="DWY14" s="2212"/>
      <c r="DWZ14" s="2212"/>
      <c r="DXA14" s="2212"/>
      <c r="DXB14" s="2212"/>
      <c r="DXC14" s="2212"/>
      <c r="DXD14" s="2212"/>
      <c r="DXE14" s="2212"/>
      <c r="DXF14" s="2212"/>
      <c r="DXG14" s="2212"/>
      <c r="DXH14" s="2212"/>
      <c r="DXI14" s="2212"/>
      <c r="DXJ14" s="2212"/>
      <c r="DXK14" s="2212"/>
      <c r="DXL14" s="2212"/>
      <c r="DXM14" s="2212"/>
      <c r="DXN14" s="2212"/>
      <c r="DXO14" s="2212"/>
      <c r="DXP14" s="2212"/>
      <c r="DXQ14" s="2212"/>
      <c r="DXR14" s="2212"/>
      <c r="DXS14" s="2212"/>
      <c r="DXT14" s="2212"/>
      <c r="DXU14" s="2212"/>
      <c r="DXV14" s="2212"/>
      <c r="DXW14" s="2212"/>
      <c r="DXX14" s="2212"/>
      <c r="DXY14" s="2212"/>
      <c r="DXZ14" s="2212"/>
      <c r="DYA14" s="2212"/>
      <c r="DYB14" s="2212"/>
      <c r="DYC14" s="2212"/>
      <c r="DYD14" s="2212"/>
      <c r="DYE14" s="2212"/>
      <c r="DYF14" s="2212"/>
      <c r="DYG14" s="2212"/>
      <c r="DYH14" s="2212"/>
      <c r="DYI14" s="2212"/>
      <c r="DYJ14" s="2212"/>
      <c r="DYK14" s="2212"/>
      <c r="DYL14" s="2212"/>
      <c r="DYM14" s="2212"/>
      <c r="DYN14" s="2212"/>
      <c r="DYO14" s="2212"/>
      <c r="DYP14" s="2212"/>
      <c r="DYQ14" s="2212"/>
      <c r="DYR14" s="2212"/>
      <c r="DYS14" s="2212"/>
      <c r="DYT14" s="2212"/>
      <c r="DYU14" s="2212"/>
      <c r="DYV14" s="2212"/>
      <c r="DYW14" s="2212"/>
      <c r="DYX14" s="2212"/>
      <c r="DYY14" s="2212"/>
      <c r="DYZ14" s="2212"/>
      <c r="DZA14" s="2212"/>
      <c r="DZB14" s="2212"/>
      <c r="DZC14" s="2212"/>
      <c r="DZD14" s="2212"/>
      <c r="DZE14" s="2212"/>
      <c r="DZF14" s="2212"/>
      <c r="DZG14" s="2212"/>
      <c r="DZH14" s="2212"/>
      <c r="DZI14" s="2212"/>
      <c r="DZJ14" s="2212"/>
      <c r="DZK14" s="2212"/>
      <c r="DZL14" s="2212"/>
      <c r="DZM14" s="2212"/>
      <c r="DZN14" s="2212"/>
      <c r="DZO14" s="2212"/>
      <c r="DZP14" s="2212"/>
      <c r="DZQ14" s="2212"/>
      <c r="DZR14" s="2212"/>
      <c r="DZS14" s="2212"/>
      <c r="DZT14" s="2212"/>
      <c r="DZU14" s="2212"/>
      <c r="DZV14" s="2212"/>
      <c r="DZW14" s="2212"/>
      <c r="DZX14" s="2212"/>
      <c r="DZY14" s="2212"/>
      <c r="DZZ14" s="2212"/>
      <c r="EAA14" s="2212"/>
      <c r="EAB14" s="2212"/>
      <c r="EAC14" s="2212"/>
      <c r="EAD14" s="2212"/>
      <c r="EAE14" s="2212"/>
      <c r="EAF14" s="2212"/>
      <c r="EAG14" s="2212"/>
      <c r="EAH14" s="2212"/>
      <c r="EAI14" s="2212"/>
      <c r="EAJ14" s="2212"/>
      <c r="EAK14" s="2212"/>
      <c r="EAL14" s="2212"/>
      <c r="EAM14" s="2212"/>
      <c r="EAN14" s="2212"/>
      <c r="EAO14" s="2212"/>
      <c r="EAP14" s="2212"/>
      <c r="EAQ14" s="2212"/>
      <c r="EAR14" s="2212"/>
      <c r="EAS14" s="2212"/>
      <c r="EAT14" s="2212"/>
      <c r="EAU14" s="2212"/>
      <c r="EAV14" s="2212"/>
      <c r="EAW14" s="2212"/>
      <c r="EAX14" s="2212"/>
      <c r="EAY14" s="2212"/>
      <c r="EAZ14" s="2212"/>
      <c r="EBA14" s="2212"/>
      <c r="EBB14" s="2212"/>
      <c r="EBC14" s="2212"/>
      <c r="EBD14" s="2212"/>
      <c r="EBE14" s="2212"/>
      <c r="EBF14" s="2212"/>
      <c r="EBG14" s="2212"/>
      <c r="EBH14" s="2212"/>
      <c r="EBI14" s="2212"/>
      <c r="EBJ14" s="2212"/>
      <c r="EBK14" s="2212"/>
      <c r="EBL14" s="2212"/>
      <c r="EBM14" s="2212"/>
      <c r="EBN14" s="2212"/>
      <c r="EBO14" s="2212"/>
      <c r="EBP14" s="2212"/>
      <c r="EBQ14" s="2212"/>
      <c r="EBR14" s="2212"/>
      <c r="EBS14" s="2212"/>
      <c r="EBT14" s="2212"/>
      <c r="EBU14" s="2212"/>
      <c r="EBV14" s="2212"/>
      <c r="EBW14" s="2212"/>
      <c r="EBX14" s="2212"/>
      <c r="EBY14" s="2212"/>
      <c r="EBZ14" s="2212"/>
      <c r="ECA14" s="2212"/>
      <c r="ECB14" s="2212"/>
      <c r="ECC14" s="2212"/>
      <c r="ECD14" s="2212"/>
      <c r="ECE14" s="2212"/>
      <c r="ECF14" s="2212"/>
      <c r="ECG14" s="2212"/>
      <c r="ECH14" s="2212"/>
      <c r="ECI14" s="2212"/>
      <c r="ECJ14" s="2212"/>
      <c r="ECK14" s="2212"/>
      <c r="ECL14" s="2212"/>
      <c r="ECM14" s="2212"/>
      <c r="ECN14" s="2212"/>
      <c r="ECO14" s="2212"/>
      <c r="ECP14" s="2212"/>
      <c r="ECQ14" s="2212"/>
      <c r="ECR14" s="2212"/>
      <c r="ECS14" s="2212"/>
      <c r="ECT14" s="2212"/>
      <c r="ECU14" s="2212"/>
      <c r="ECV14" s="2212"/>
      <c r="ECW14" s="2212"/>
      <c r="ECX14" s="2212"/>
      <c r="ECY14" s="2212"/>
      <c r="ECZ14" s="2212"/>
      <c r="EDA14" s="2212"/>
      <c r="EDB14" s="2212"/>
      <c r="EDC14" s="2212"/>
      <c r="EDD14" s="2212"/>
      <c r="EDE14" s="2212"/>
      <c r="EDF14" s="2212"/>
      <c r="EDG14" s="2212"/>
      <c r="EDH14" s="2212"/>
      <c r="EDI14" s="2212"/>
      <c r="EDJ14" s="2212"/>
      <c r="EDK14" s="2212"/>
      <c r="EDL14" s="2212"/>
      <c r="EDM14" s="2212"/>
      <c r="EDN14" s="2212"/>
      <c r="EDO14" s="2212"/>
      <c r="EDP14" s="2212"/>
      <c r="EDQ14" s="2212"/>
      <c r="EDR14" s="2212"/>
      <c r="EDS14" s="2212"/>
      <c r="EDT14" s="2212"/>
      <c r="EDU14" s="2212"/>
      <c r="EDV14" s="2212"/>
      <c r="EDW14" s="2212"/>
      <c r="EDX14" s="2212"/>
      <c r="EDY14" s="2212"/>
      <c r="EDZ14" s="2212"/>
      <c r="EEA14" s="2212"/>
      <c r="EEB14" s="2212"/>
      <c r="EEC14" s="2212"/>
      <c r="EED14" s="2212"/>
      <c r="EEE14" s="2212"/>
      <c r="EEF14" s="2212"/>
      <c r="EEG14" s="2212"/>
      <c r="EEH14" s="2212"/>
      <c r="EEI14" s="2212"/>
      <c r="EEJ14" s="2212"/>
      <c r="EEK14" s="2212"/>
      <c r="EEL14" s="2212"/>
      <c r="EEM14" s="2212"/>
      <c r="EEN14" s="2212"/>
      <c r="EEO14" s="2212"/>
      <c r="EEP14" s="2212"/>
      <c r="EEQ14" s="2212"/>
      <c r="EER14" s="2212"/>
      <c r="EES14" s="2212"/>
      <c r="EET14" s="2212"/>
      <c r="EEU14" s="2212"/>
      <c r="EEV14" s="2212"/>
      <c r="EEW14" s="2212"/>
      <c r="EEX14" s="2212"/>
      <c r="EEY14" s="2212"/>
      <c r="EEZ14" s="2212"/>
      <c r="EFA14" s="2212"/>
      <c r="EFB14" s="2212"/>
      <c r="EFC14" s="2212"/>
      <c r="EFD14" s="2212"/>
      <c r="EFE14" s="2212"/>
      <c r="EFF14" s="2212"/>
      <c r="EFG14" s="2212"/>
      <c r="EFH14" s="2212"/>
      <c r="EFI14" s="2212"/>
      <c r="EFJ14" s="2212"/>
      <c r="EFK14" s="2212"/>
      <c r="EFL14" s="2212"/>
      <c r="EFM14" s="2212"/>
      <c r="EFN14" s="2212"/>
      <c r="EFO14" s="2212"/>
      <c r="EFP14" s="2212"/>
      <c r="EFQ14" s="2212"/>
      <c r="EFR14" s="2212"/>
      <c r="EFS14" s="2212"/>
      <c r="EFT14" s="2212"/>
      <c r="EFU14" s="2212"/>
      <c r="EFV14" s="2212"/>
      <c r="EFW14" s="2212"/>
      <c r="EFX14" s="2212"/>
      <c r="EFY14" s="2212"/>
      <c r="EFZ14" s="2212"/>
      <c r="EGA14" s="2212"/>
      <c r="EGB14" s="2212"/>
      <c r="EGC14" s="2212"/>
      <c r="EGD14" s="2212"/>
      <c r="EGE14" s="2212"/>
      <c r="EGF14" s="2212"/>
      <c r="EGG14" s="2212"/>
      <c r="EGH14" s="2212"/>
      <c r="EGI14" s="2212"/>
      <c r="EGJ14" s="2212"/>
      <c r="EGK14" s="2212"/>
      <c r="EGL14" s="2212"/>
      <c r="EGM14" s="2212"/>
      <c r="EGN14" s="2212"/>
      <c r="EGO14" s="2212"/>
      <c r="EGP14" s="2212"/>
      <c r="EGQ14" s="2212"/>
      <c r="EGR14" s="2212"/>
      <c r="EGS14" s="2212"/>
      <c r="EGT14" s="2212"/>
      <c r="EGU14" s="2212"/>
      <c r="EGV14" s="2212"/>
      <c r="EGW14" s="2212"/>
      <c r="EGX14" s="2212"/>
      <c r="EGY14" s="2212"/>
      <c r="EGZ14" s="2212"/>
      <c r="EHA14" s="2212"/>
      <c r="EHB14" s="2212"/>
      <c r="EHC14" s="2212"/>
      <c r="EHD14" s="2212"/>
      <c r="EHE14" s="2212"/>
      <c r="EHF14" s="2212"/>
      <c r="EHG14" s="2212"/>
      <c r="EHH14" s="2212"/>
      <c r="EHI14" s="2212"/>
      <c r="EHJ14" s="2212"/>
      <c r="EHK14" s="2212"/>
      <c r="EHL14" s="2212"/>
      <c r="EHM14" s="2212"/>
      <c r="EHN14" s="2212"/>
      <c r="EHO14" s="2212"/>
      <c r="EHP14" s="2212"/>
      <c r="EHQ14" s="2212"/>
      <c r="EHR14" s="2212"/>
      <c r="EHS14" s="2212"/>
      <c r="EHT14" s="2212"/>
      <c r="EHU14" s="2212"/>
      <c r="EHV14" s="2212"/>
      <c r="EHW14" s="2212"/>
      <c r="EHX14" s="2212"/>
      <c r="EHY14" s="2212"/>
      <c r="EHZ14" s="2212"/>
      <c r="EIA14" s="2212"/>
      <c r="EIB14" s="2212"/>
      <c r="EIC14" s="2212"/>
      <c r="EID14" s="2212"/>
      <c r="EIE14" s="2212"/>
      <c r="EIF14" s="2212"/>
      <c r="EIG14" s="2212"/>
      <c r="EIH14" s="2212"/>
      <c r="EII14" s="2212"/>
      <c r="EIJ14" s="2212"/>
      <c r="EIK14" s="2212"/>
      <c r="EIL14" s="2212"/>
      <c r="EIM14" s="2212"/>
      <c r="EIN14" s="2212"/>
      <c r="EIO14" s="2212"/>
      <c r="EIP14" s="2212"/>
      <c r="EIQ14" s="2212"/>
      <c r="EIR14" s="2212"/>
      <c r="EIS14" s="2212"/>
      <c r="EIT14" s="2212"/>
      <c r="EIU14" s="2212"/>
      <c r="EIV14" s="2212"/>
      <c r="EIW14" s="2212"/>
      <c r="EIX14" s="2212"/>
      <c r="EIY14" s="2212"/>
      <c r="EIZ14" s="2212"/>
      <c r="EJA14" s="2212"/>
      <c r="EJB14" s="2212"/>
      <c r="EJC14" s="2212"/>
      <c r="EJD14" s="2212"/>
      <c r="EJE14" s="2212"/>
      <c r="EJF14" s="2212"/>
      <c r="EJG14" s="2212"/>
      <c r="EJH14" s="2212"/>
      <c r="EJI14" s="2212"/>
      <c r="EJJ14" s="2212"/>
      <c r="EJK14" s="2212"/>
      <c r="EJL14" s="2212"/>
      <c r="EJM14" s="2212"/>
      <c r="EJN14" s="2212"/>
      <c r="EJO14" s="2212"/>
      <c r="EJP14" s="2212"/>
      <c r="EJQ14" s="2212"/>
      <c r="EJR14" s="2212"/>
      <c r="EJS14" s="2212"/>
      <c r="EJT14" s="2212"/>
      <c r="EJU14" s="2212"/>
      <c r="EJV14" s="2212"/>
      <c r="EJW14" s="2212"/>
      <c r="EJX14" s="2212"/>
      <c r="EJY14" s="2212"/>
      <c r="EJZ14" s="2212"/>
      <c r="EKA14" s="2212"/>
      <c r="EKB14" s="2212"/>
      <c r="EKC14" s="2212"/>
      <c r="EKD14" s="2212"/>
      <c r="EKE14" s="2212"/>
      <c r="EKF14" s="2212"/>
      <c r="EKG14" s="2212"/>
      <c r="EKH14" s="2212"/>
      <c r="EKI14" s="2212"/>
      <c r="EKJ14" s="2212"/>
      <c r="EKK14" s="2212"/>
      <c r="EKL14" s="2212"/>
      <c r="EKM14" s="2212"/>
      <c r="EKN14" s="2212"/>
      <c r="EKO14" s="2212"/>
      <c r="EKP14" s="2212"/>
      <c r="EKQ14" s="2212"/>
      <c r="EKR14" s="2212"/>
      <c r="EKS14" s="2212"/>
      <c r="EKT14" s="2212"/>
      <c r="EKU14" s="2212"/>
      <c r="EKV14" s="2212"/>
      <c r="EKW14" s="2212"/>
      <c r="EKX14" s="2212"/>
      <c r="EKY14" s="2212"/>
      <c r="EKZ14" s="2212"/>
      <c r="ELA14" s="2212"/>
      <c r="ELB14" s="2212"/>
      <c r="ELC14" s="2212"/>
      <c r="ELD14" s="2212"/>
      <c r="ELE14" s="2212"/>
      <c r="ELF14" s="2212"/>
      <c r="ELG14" s="2212"/>
      <c r="ELH14" s="2212"/>
      <c r="ELI14" s="2212"/>
      <c r="ELJ14" s="2212"/>
      <c r="ELK14" s="2212"/>
      <c r="ELL14" s="2212"/>
      <c r="ELM14" s="2212"/>
      <c r="ELN14" s="2212"/>
      <c r="ELO14" s="2212"/>
      <c r="ELP14" s="2212"/>
      <c r="ELQ14" s="2212"/>
      <c r="ELR14" s="2212"/>
      <c r="ELS14" s="2212"/>
      <c r="ELT14" s="2212"/>
      <c r="ELU14" s="2212"/>
      <c r="ELV14" s="2212"/>
      <c r="ELW14" s="2212"/>
      <c r="ELX14" s="2212"/>
      <c r="ELY14" s="2212"/>
      <c r="ELZ14" s="2212"/>
      <c r="EMA14" s="2212"/>
      <c r="EMB14" s="2212"/>
      <c r="EMC14" s="2212"/>
      <c r="EMD14" s="2212"/>
      <c r="EME14" s="2212"/>
      <c r="EMF14" s="2212"/>
      <c r="EMG14" s="2212"/>
      <c r="EMH14" s="2212"/>
      <c r="EMI14" s="2212"/>
      <c r="EMJ14" s="2212"/>
      <c r="EMK14" s="2212"/>
      <c r="EML14" s="2212"/>
      <c r="EMM14" s="2212"/>
      <c r="EMN14" s="2212"/>
      <c r="EMO14" s="2212"/>
      <c r="EMP14" s="2212"/>
      <c r="EMQ14" s="2212"/>
      <c r="EMR14" s="2212"/>
      <c r="EMS14" s="2212"/>
      <c r="EMT14" s="2212"/>
      <c r="EMU14" s="2212"/>
      <c r="EMV14" s="2212"/>
      <c r="EMW14" s="2212"/>
      <c r="EMX14" s="2212"/>
      <c r="EMY14" s="2212"/>
      <c r="EMZ14" s="2212"/>
      <c r="ENA14" s="2212"/>
      <c r="ENB14" s="2212"/>
      <c r="ENC14" s="2212"/>
      <c r="END14" s="2212"/>
      <c r="ENE14" s="2212"/>
      <c r="ENF14" s="2212"/>
      <c r="ENG14" s="2212"/>
      <c r="ENH14" s="2212"/>
      <c r="ENI14" s="2212"/>
      <c r="ENJ14" s="2212"/>
      <c r="ENK14" s="2212"/>
      <c r="ENL14" s="2212"/>
      <c r="ENM14" s="2212"/>
      <c r="ENN14" s="2212"/>
      <c r="ENO14" s="2212"/>
      <c r="ENP14" s="2212"/>
      <c r="ENQ14" s="2212"/>
      <c r="ENR14" s="2212"/>
      <c r="ENS14" s="2212"/>
      <c r="ENT14" s="2212"/>
      <c r="ENU14" s="2212"/>
      <c r="ENV14" s="2212"/>
      <c r="ENW14" s="2212"/>
      <c r="ENX14" s="2212"/>
      <c r="ENY14" s="2212"/>
      <c r="ENZ14" s="2212"/>
      <c r="EOA14" s="2212"/>
      <c r="EOB14" s="2212"/>
      <c r="EOC14" s="2212"/>
      <c r="EOD14" s="2212"/>
      <c r="EOE14" s="2212"/>
      <c r="EOF14" s="2212"/>
      <c r="EOG14" s="2212"/>
      <c r="EOH14" s="2212"/>
      <c r="EOI14" s="2212"/>
      <c r="EOJ14" s="2212"/>
      <c r="EOK14" s="2212"/>
      <c r="EOL14" s="2212"/>
      <c r="EOM14" s="2212"/>
      <c r="EON14" s="2212"/>
      <c r="EOO14" s="2212"/>
      <c r="EOP14" s="2212"/>
      <c r="EOQ14" s="2212"/>
      <c r="EOR14" s="2212"/>
      <c r="EOS14" s="2212"/>
      <c r="EOT14" s="2212"/>
      <c r="EOU14" s="2212"/>
      <c r="EOV14" s="2212"/>
      <c r="EOW14" s="2212"/>
      <c r="EOX14" s="2212"/>
      <c r="EOY14" s="2212"/>
      <c r="EOZ14" s="2212"/>
      <c r="EPA14" s="2212"/>
      <c r="EPB14" s="2212"/>
      <c r="EPC14" s="2212"/>
      <c r="EPD14" s="2212"/>
      <c r="EPE14" s="2212"/>
      <c r="EPF14" s="2212"/>
      <c r="EPG14" s="2212"/>
      <c r="EPH14" s="2212"/>
      <c r="EPI14" s="2212"/>
      <c r="EPJ14" s="2212"/>
      <c r="EPK14" s="2212"/>
      <c r="EPL14" s="2212"/>
      <c r="EPM14" s="2212"/>
      <c r="EPN14" s="2212"/>
      <c r="EPO14" s="2212"/>
      <c r="EPP14" s="2212"/>
      <c r="EPQ14" s="2212"/>
      <c r="EPR14" s="2212"/>
      <c r="EPS14" s="2212"/>
      <c r="EPT14" s="2212"/>
      <c r="EPU14" s="2212"/>
      <c r="EPV14" s="2212"/>
      <c r="EPW14" s="2212"/>
      <c r="EPX14" s="2212"/>
      <c r="EPY14" s="2212"/>
      <c r="EPZ14" s="2212"/>
      <c r="EQA14" s="2212"/>
      <c r="EQB14" s="2212"/>
      <c r="EQC14" s="2212"/>
      <c r="EQD14" s="2212"/>
      <c r="EQE14" s="2212"/>
      <c r="EQF14" s="2212"/>
      <c r="EQG14" s="2212"/>
      <c r="EQH14" s="2212"/>
      <c r="EQI14" s="2212"/>
      <c r="EQJ14" s="2212"/>
      <c r="EQK14" s="2212"/>
      <c r="EQL14" s="2212"/>
      <c r="EQM14" s="2212"/>
      <c r="EQN14" s="2212"/>
      <c r="EQO14" s="2212"/>
      <c r="EQP14" s="2212"/>
      <c r="EQQ14" s="2212"/>
      <c r="EQR14" s="2212"/>
      <c r="EQS14" s="2212"/>
      <c r="EQT14" s="2212"/>
      <c r="EQU14" s="2212"/>
      <c r="EQV14" s="2212"/>
      <c r="EQW14" s="2212"/>
      <c r="EQX14" s="2212"/>
      <c r="EQY14" s="2212"/>
      <c r="EQZ14" s="2212"/>
      <c r="ERA14" s="2212"/>
      <c r="ERB14" s="2212"/>
      <c r="ERC14" s="2212"/>
      <c r="ERD14" s="2212"/>
      <c r="ERE14" s="2212"/>
      <c r="ERF14" s="2212"/>
      <c r="ERG14" s="2212"/>
      <c r="ERH14" s="2212"/>
      <c r="ERI14" s="2212"/>
      <c r="ERJ14" s="2212"/>
      <c r="ERK14" s="2212"/>
      <c r="ERL14" s="2212"/>
      <c r="ERM14" s="2212"/>
      <c r="ERN14" s="2212"/>
      <c r="ERO14" s="2212"/>
      <c r="ERP14" s="2212"/>
      <c r="ERQ14" s="2212"/>
      <c r="ERR14" s="2212"/>
      <c r="ERS14" s="2212"/>
      <c r="ERT14" s="2212"/>
      <c r="ERU14" s="2212"/>
      <c r="ERV14" s="2212"/>
      <c r="ERW14" s="2212"/>
      <c r="ERX14" s="2212"/>
      <c r="ERY14" s="2212"/>
      <c r="ERZ14" s="2212"/>
      <c r="ESA14" s="2212"/>
      <c r="ESB14" s="2212"/>
      <c r="ESC14" s="2212"/>
      <c r="ESD14" s="2212"/>
      <c r="ESE14" s="2212"/>
      <c r="ESF14" s="2212"/>
      <c r="ESG14" s="2212"/>
      <c r="ESH14" s="2212"/>
      <c r="ESI14" s="2212"/>
      <c r="ESJ14" s="2212"/>
      <c r="ESK14" s="2212"/>
      <c r="ESL14" s="2212"/>
      <c r="ESM14" s="2212"/>
      <c r="ESN14" s="2212"/>
      <c r="ESO14" s="2212"/>
      <c r="ESP14" s="2212"/>
      <c r="ESQ14" s="2212"/>
      <c r="ESR14" s="2212"/>
      <c r="ESS14" s="2212"/>
      <c r="EST14" s="2212"/>
      <c r="ESU14" s="2212"/>
      <c r="ESV14" s="2212"/>
      <c r="ESW14" s="2212"/>
      <c r="ESX14" s="2212"/>
      <c r="ESY14" s="2212"/>
      <c r="ESZ14" s="2212"/>
      <c r="ETA14" s="2212"/>
      <c r="ETB14" s="2212"/>
      <c r="ETC14" s="2212"/>
      <c r="ETD14" s="2212"/>
      <c r="ETE14" s="2212"/>
      <c r="ETF14" s="2212"/>
      <c r="ETG14" s="2212"/>
      <c r="ETH14" s="2212"/>
      <c r="ETI14" s="2212"/>
      <c r="ETJ14" s="2212"/>
      <c r="ETK14" s="2212"/>
      <c r="ETL14" s="2212"/>
      <c r="ETM14" s="2212"/>
      <c r="ETN14" s="2212"/>
      <c r="ETO14" s="2212"/>
      <c r="ETP14" s="2212"/>
      <c r="ETQ14" s="2212"/>
      <c r="ETR14" s="2212"/>
      <c r="ETS14" s="2212"/>
      <c r="ETT14" s="2212"/>
      <c r="ETU14" s="2212"/>
      <c r="ETV14" s="2212"/>
      <c r="ETW14" s="2212"/>
      <c r="ETX14" s="2212"/>
      <c r="ETY14" s="2212"/>
      <c r="ETZ14" s="2212"/>
      <c r="EUA14" s="2212"/>
      <c r="EUB14" s="2212"/>
      <c r="EUC14" s="2212"/>
      <c r="EUD14" s="2212"/>
      <c r="EUE14" s="2212"/>
      <c r="EUF14" s="2212"/>
      <c r="EUG14" s="2212"/>
      <c r="EUH14" s="2212"/>
      <c r="EUI14" s="2212"/>
      <c r="EUJ14" s="2212"/>
      <c r="EUK14" s="2212"/>
      <c r="EUL14" s="2212"/>
      <c r="EUM14" s="2212"/>
      <c r="EUN14" s="2212"/>
      <c r="EUO14" s="2212"/>
      <c r="EUP14" s="2212"/>
      <c r="EUQ14" s="2212"/>
      <c r="EUR14" s="2212"/>
      <c r="EUS14" s="2212"/>
      <c r="EUT14" s="2212"/>
      <c r="EUU14" s="2212"/>
      <c r="EUV14" s="2212"/>
      <c r="EUW14" s="2212"/>
      <c r="EUX14" s="2212"/>
      <c r="EUY14" s="2212"/>
      <c r="EUZ14" s="2212"/>
      <c r="EVA14" s="2212"/>
      <c r="EVB14" s="2212"/>
      <c r="EVC14" s="2212"/>
      <c r="EVD14" s="2212"/>
      <c r="EVE14" s="2212"/>
      <c r="EVF14" s="2212"/>
      <c r="EVG14" s="2212"/>
      <c r="EVH14" s="2212"/>
      <c r="EVI14" s="2212"/>
      <c r="EVJ14" s="2212"/>
      <c r="EVK14" s="2212"/>
      <c r="EVL14" s="2212"/>
      <c r="EVM14" s="2212"/>
      <c r="EVN14" s="2212"/>
      <c r="EVO14" s="2212"/>
      <c r="EVP14" s="2212"/>
      <c r="EVQ14" s="2212"/>
      <c r="EVR14" s="2212"/>
      <c r="EVS14" s="2212"/>
      <c r="EVT14" s="2212"/>
      <c r="EVU14" s="2212"/>
      <c r="EVV14" s="2212"/>
      <c r="EVW14" s="2212"/>
      <c r="EVX14" s="2212"/>
      <c r="EVY14" s="2212"/>
      <c r="EVZ14" s="2212"/>
      <c r="EWA14" s="2212"/>
      <c r="EWB14" s="2212"/>
      <c r="EWC14" s="2212"/>
      <c r="EWD14" s="2212"/>
      <c r="EWE14" s="2212"/>
      <c r="EWF14" s="2212"/>
      <c r="EWG14" s="2212"/>
      <c r="EWH14" s="2212"/>
      <c r="EWI14" s="2212"/>
      <c r="EWJ14" s="2212"/>
      <c r="EWK14" s="2212"/>
      <c r="EWL14" s="2212"/>
      <c r="EWM14" s="2212"/>
      <c r="EWN14" s="2212"/>
      <c r="EWO14" s="2212"/>
      <c r="EWP14" s="2212"/>
      <c r="EWQ14" s="2212"/>
      <c r="EWR14" s="2212"/>
      <c r="EWS14" s="2212"/>
      <c r="EWT14" s="2212"/>
      <c r="EWU14" s="2212"/>
      <c r="EWV14" s="2212"/>
      <c r="EWW14" s="2212"/>
      <c r="EWX14" s="2212"/>
      <c r="EWY14" s="2212"/>
      <c r="EWZ14" s="2212"/>
      <c r="EXA14" s="2212"/>
      <c r="EXB14" s="2212"/>
      <c r="EXC14" s="2212"/>
      <c r="EXD14" s="2212"/>
      <c r="EXE14" s="2212"/>
      <c r="EXF14" s="2212"/>
      <c r="EXG14" s="2212"/>
      <c r="EXH14" s="2212"/>
      <c r="EXI14" s="2212"/>
      <c r="EXJ14" s="2212"/>
      <c r="EXK14" s="2212"/>
      <c r="EXL14" s="2212"/>
      <c r="EXM14" s="2212"/>
      <c r="EXN14" s="2212"/>
      <c r="EXO14" s="2212"/>
      <c r="EXP14" s="2212"/>
      <c r="EXQ14" s="2212"/>
      <c r="EXR14" s="2212"/>
      <c r="EXS14" s="2212"/>
      <c r="EXT14" s="2212"/>
      <c r="EXU14" s="2212"/>
      <c r="EXV14" s="2212"/>
      <c r="EXW14" s="2212"/>
      <c r="EXX14" s="2212"/>
      <c r="EXY14" s="2212"/>
      <c r="EXZ14" s="2212"/>
      <c r="EYA14" s="2212"/>
      <c r="EYB14" s="2212"/>
      <c r="EYC14" s="2212"/>
      <c r="EYD14" s="2212"/>
      <c r="EYE14" s="2212"/>
      <c r="EYF14" s="2212"/>
      <c r="EYG14" s="2212"/>
      <c r="EYH14" s="2212"/>
      <c r="EYI14" s="2212"/>
      <c r="EYJ14" s="2212"/>
      <c r="EYK14" s="2212"/>
      <c r="EYL14" s="2212"/>
      <c r="EYM14" s="2212"/>
      <c r="EYN14" s="2212"/>
      <c r="EYO14" s="2212"/>
      <c r="EYP14" s="2212"/>
      <c r="EYQ14" s="2212"/>
      <c r="EYR14" s="2212"/>
      <c r="EYS14" s="2212"/>
      <c r="EYT14" s="2212"/>
      <c r="EYU14" s="2212"/>
      <c r="EYV14" s="2212"/>
      <c r="EYW14" s="2212"/>
      <c r="EYX14" s="2212"/>
      <c r="EYY14" s="2212"/>
      <c r="EYZ14" s="2212"/>
      <c r="EZA14" s="2212"/>
      <c r="EZB14" s="2212"/>
      <c r="EZC14" s="2212"/>
      <c r="EZD14" s="2212"/>
      <c r="EZE14" s="2212"/>
      <c r="EZF14" s="2212"/>
      <c r="EZG14" s="2212"/>
      <c r="EZH14" s="2212"/>
      <c r="EZI14" s="2212"/>
      <c r="EZJ14" s="2212"/>
      <c r="EZK14" s="2212"/>
      <c r="EZL14" s="2212"/>
      <c r="EZM14" s="2212"/>
      <c r="EZN14" s="2212"/>
      <c r="EZO14" s="2212"/>
      <c r="EZP14" s="2212"/>
      <c r="EZQ14" s="2212"/>
      <c r="EZR14" s="2212"/>
      <c r="EZS14" s="2212"/>
      <c r="EZT14" s="2212"/>
      <c r="EZU14" s="2212"/>
      <c r="EZV14" s="2212"/>
      <c r="EZW14" s="2212"/>
      <c r="EZX14" s="2212"/>
      <c r="EZY14" s="2212"/>
      <c r="EZZ14" s="2212"/>
      <c r="FAA14" s="2212"/>
      <c r="FAB14" s="2212"/>
      <c r="FAC14" s="2212"/>
      <c r="FAD14" s="2212"/>
      <c r="FAE14" s="2212"/>
      <c r="FAF14" s="2212"/>
      <c r="FAG14" s="2212"/>
      <c r="FAH14" s="2212"/>
      <c r="FAI14" s="2212"/>
      <c r="FAJ14" s="2212"/>
      <c r="FAK14" s="2212"/>
      <c r="FAL14" s="2212"/>
      <c r="FAM14" s="2212"/>
      <c r="FAN14" s="2212"/>
      <c r="FAO14" s="2212"/>
      <c r="FAP14" s="2212"/>
      <c r="FAQ14" s="2212"/>
      <c r="FAR14" s="2212"/>
      <c r="FAS14" s="2212"/>
      <c r="FAT14" s="2212"/>
      <c r="FAU14" s="2212"/>
      <c r="FAV14" s="2212"/>
      <c r="FAW14" s="2212"/>
      <c r="FAX14" s="2212"/>
      <c r="FAY14" s="2212"/>
      <c r="FAZ14" s="2212"/>
      <c r="FBA14" s="2212"/>
      <c r="FBB14" s="2212"/>
      <c r="FBC14" s="2212"/>
      <c r="FBD14" s="2212"/>
      <c r="FBE14" s="2212"/>
      <c r="FBF14" s="2212"/>
      <c r="FBG14" s="2212"/>
      <c r="FBH14" s="2212"/>
      <c r="FBI14" s="2212"/>
      <c r="FBJ14" s="2212"/>
      <c r="FBK14" s="2212"/>
      <c r="FBL14" s="2212"/>
      <c r="FBM14" s="2212"/>
      <c r="FBN14" s="2212"/>
      <c r="FBO14" s="2212"/>
      <c r="FBP14" s="2212"/>
      <c r="FBQ14" s="2212"/>
      <c r="FBR14" s="2212"/>
      <c r="FBS14" s="2212"/>
      <c r="FBT14" s="2212"/>
      <c r="FBU14" s="2212"/>
      <c r="FBV14" s="2212"/>
      <c r="FBW14" s="2212"/>
      <c r="FBX14" s="2212"/>
      <c r="FBY14" s="2212"/>
      <c r="FBZ14" s="2212"/>
      <c r="FCA14" s="2212"/>
      <c r="FCB14" s="2212"/>
      <c r="FCC14" s="2212"/>
      <c r="FCD14" s="2212"/>
      <c r="FCE14" s="2212"/>
      <c r="FCF14" s="2212"/>
      <c r="FCG14" s="2212"/>
      <c r="FCH14" s="2212"/>
      <c r="FCI14" s="2212"/>
      <c r="FCJ14" s="2212"/>
      <c r="FCK14" s="2212"/>
      <c r="FCL14" s="2212"/>
      <c r="FCM14" s="2212"/>
      <c r="FCN14" s="2212"/>
      <c r="FCO14" s="2212"/>
      <c r="FCP14" s="2212"/>
      <c r="FCQ14" s="2212"/>
      <c r="FCR14" s="2212"/>
      <c r="FCS14" s="2212"/>
      <c r="FCT14" s="2212"/>
      <c r="FCU14" s="2212"/>
      <c r="FCV14" s="2212"/>
      <c r="FCW14" s="2212"/>
      <c r="FCX14" s="2212"/>
      <c r="FCY14" s="2212"/>
      <c r="FCZ14" s="2212"/>
      <c r="FDA14" s="2212"/>
      <c r="FDB14" s="2212"/>
      <c r="FDC14" s="2212"/>
      <c r="FDD14" s="2212"/>
      <c r="FDE14" s="2212"/>
      <c r="FDF14" s="2212"/>
      <c r="FDG14" s="2212"/>
      <c r="FDH14" s="2212"/>
      <c r="FDI14" s="2212"/>
      <c r="FDJ14" s="2212"/>
      <c r="FDK14" s="2212"/>
      <c r="FDL14" s="2212"/>
      <c r="FDM14" s="2212"/>
      <c r="FDN14" s="2212"/>
      <c r="FDO14" s="2212"/>
      <c r="FDP14" s="2212"/>
      <c r="FDQ14" s="2212"/>
      <c r="FDR14" s="2212"/>
      <c r="FDS14" s="2212"/>
      <c r="FDT14" s="2212"/>
      <c r="FDU14" s="2212"/>
      <c r="FDV14" s="2212"/>
      <c r="FDW14" s="2212"/>
      <c r="FDX14" s="2212"/>
      <c r="FDY14" s="2212"/>
      <c r="FDZ14" s="2212"/>
      <c r="FEA14" s="2212"/>
      <c r="FEB14" s="2212"/>
      <c r="FEC14" s="2212"/>
      <c r="FED14" s="2212"/>
      <c r="FEE14" s="2212"/>
      <c r="FEF14" s="2212"/>
      <c r="FEG14" s="2212"/>
      <c r="FEH14" s="2212"/>
      <c r="FEI14" s="2212"/>
      <c r="FEJ14" s="2212"/>
      <c r="FEK14" s="2212"/>
      <c r="FEL14" s="2212"/>
      <c r="FEM14" s="2212"/>
      <c r="FEN14" s="2212"/>
      <c r="FEO14" s="2212"/>
      <c r="FEP14" s="2212"/>
      <c r="FEQ14" s="2212"/>
      <c r="FER14" s="2212"/>
      <c r="FES14" s="2212"/>
      <c r="FET14" s="2212"/>
      <c r="FEU14" s="2212"/>
      <c r="FEV14" s="2212"/>
      <c r="FEW14" s="2212"/>
      <c r="FEX14" s="2212"/>
      <c r="FEY14" s="2212"/>
      <c r="FEZ14" s="2212"/>
      <c r="FFA14" s="2212"/>
      <c r="FFB14" s="2212"/>
      <c r="FFC14" s="2212"/>
      <c r="FFD14" s="2212"/>
      <c r="FFE14" s="2212"/>
      <c r="FFF14" s="2212"/>
      <c r="FFG14" s="2212"/>
      <c r="FFH14" s="2212"/>
      <c r="FFI14" s="2212"/>
      <c r="FFJ14" s="2212"/>
      <c r="FFK14" s="2212"/>
      <c r="FFL14" s="2212"/>
      <c r="FFM14" s="2212"/>
      <c r="FFN14" s="2212"/>
      <c r="FFO14" s="2212"/>
      <c r="FFP14" s="2212"/>
      <c r="FFQ14" s="2212"/>
      <c r="FFR14" s="2212"/>
      <c r="FFS14" s="2212"/>
      <c r="FFT14" s="2212"/>
      <c r="FFU14" s="2212"/>
      <c r="FFV14" s="2212"/>
      <c r="FFW14" s="2212"/>
      <c r="FFX14" s="2212"/>
      <c r="FFY14" s="2212"/>
      <c r="FFZ14" s="2212"/>
      <c r="FGA14" s="2212"/>
      <c r="FGB14" s="2212"/>
      <c r="FGC14" s="2212"/>
      <c r="FGD14" s="2212"/>
      <c r="FGE14" s="2212"/>
      <c r="FGF14" s="2212"/>
      <c r="FGG14" s="2212"/>
      <c r="FGH14" s="2212"/>
      <c r="FGI14" s="2212"/>
      <c r="FGJ14" s="2212"/>
      <c r="FGK14" s="2212"/>
      <c r="FGL14" s="2212"/>
      <c r="FGM14" s="2212"/>
      <c r="FGN14" s="2212"/>
      <c r="FGO14" s="2212"/>
      <c r="FGP14" s="2212"/>
      <c r="FGQ14" s="2212"/>
      <c r="FGR14" s="2212"/>
      <c r="FGS14" s="2212"/>
      <c r="FGT14" s="2212"/>
      <c r="FGU14" s="2212"/>
      <c r="FGV14" s="2212"/>
      <c r="FGW14" s="2212"/>
      <c r="FGX14" s="2212"/>
      <c r="FGY14" s="2212"/>
      <c r="FGZ14" s="2212"/>
      <c r="FHA14" s="2212"/>
      <c r="FHB14" s="2212"/>
      <c r="FHC14" s="2212"/>
      <c r="FHD14" s="2212"/>
      <c r="FHE14" s="2212"/>
      <c r="FHF14" s="2212"/>
      <c r="FHG14" s="2212"/>
      <c r="FHH14" s="2212"/>
      <c r="FHI14" s="2212"/>
      <c r="FHJ14" s="2212"/>
      <c r="FHK14" s="2212"/>
      <c r="FHL14" s="2212"/>
      <c r="FHM14" s="2212"/>
      <c r="FHN14" s="2212"/>
      <c r="FHO14" s="2212"/>
      <c r="FHP14" s="2212"/>
      <c r="FHQ14" s="2212"/>
      <c r="FHR14" s="2212"/>
      <c r="FHS14" s="2212"/>
      <c r="FHT14" s="2212"/>
      <c r="FHU14" s="2212"/>
      <c r="FHV14" s="2212"/>
      <c r="FHW14" s="2212"/>
      <c r="FHX14" s="2212"/>
      <c r="FHY14" s="2212"/>
      <c r="FHZ14" s="2212"/>
      <c r="FIA14" s="2212"/>
      <c r="FIB14" s="2212"/>
      <c r="FIC14" s="2212"/>
      <c r="FID14" s="2212"/>
      <c r="FIE14" s="2212"/>
      <c r="FIF14" s="2212"/>
      <c r="FIG14" s="2212"/>
      <c r="FIH14" s="2212"/>
      <c r="FII14" s="2212"/>
      <c r="FIJ14" s="2212"/>
      <c r="FIK14" s="2212"/>
      <c r="FIL14" s="2212"/>
      <c r="FIM14" s="2212"/>
      <c r="FIN14" s="2212"/>
      <c r="FIO14" s="2212"/>
      <c r="FIP14" s="2212"/>
      <c r="FIQ14" s="2212"/>
      <c r="FIR14" s="2212"/>
      <c r="FIS14" s="2212"/>
      <c r="FIT14" s="2212"/>
      <c r="FIU14" s="2212"/>
      <c r="FIV14" s="2212"/>
      <c r="FIW14" s="2212"/>
      <c r="FIX14" s="2212"/>
      <c r="FIY14" s="2212"/>
      <c r="FIZ14" s="2212"/>
      <c r="FJA14" s="2212"/>
      <c r="FJB14" s="2212"/>
      <c r="FJC14" s="2212"/>
      <c r="FJD14" s="2212"/>
      <c r="FJE14" s="2212"/>
      <c r="FJF14" s="2212"/>
      <c r="FJG14" s="2212"/>
      <c r="FJH14" s="2212"/>
      <c r="FJI14" s="2212"/>
      <c r="FJJ14" s="2212"/>
      <c r="FJK14" s="2212"/>
      <c r="FJL14" s="2212"/>
      <c r="FJM14" s="2212"/>
      <c r="FJN14" s="2212"/>
      <c r="FJO14" s="2212"/>
      <c r="FJP14" s="2212"/>
      <c r="FJQ14" s="2212"/>
      <c r="FJR14" s="2212"/>
      <c r="FJS14" s="2212"/>
      <c r="FJT14" s="2212"/>
      <c r="FJU14" s="2212"/>
      <c r="FJV14" s="2212"/>
      <c r="FJW14" s="2212"/>
      <c r="FJX14" s="2212"/>
      <c r="FJY14" s="2212"/>
      <c r="FJZ14" s="2212"/>
      <c r="FKA14" s="2212"/>
      <c r="FKB14" s="2212"/>
      <c r="FKC14" s="2212"/>
      <c r="FKD14" s="2212"/>
      <c r="FKE14" s="2212"/>
      <c r="FKF14" s="2212"/>
      <c r="FKG14" s="2212"/>
      <c r="FKH14" s="2212"/>
      <c r="FKI14" s="2212"/>
      <c r="FKJ14" s="2212"/>
      <c r="FKK14" s="2212"/>
      <c r="FKL14" s="2212"/>
      <c r="FKM14" s="2212"/>
      <c r="FKN14" s="2212"/>
      <c r="FKO14" s="2212"/>
      <c r="FKP14" s="2212"/>
      <c r="FKQ14" s="2212"/>
      <c r="FKR14" s="2212"/>
      <c r="FKS14" s="2212"/>
      <c r="FKT14" s="2212"/>
      <c r="FKU14" s="2212"/>
      <c r="FKV14" s="2212"/>
      <c r="FKW14" s="2212"/>
      <c r="FKX14" s="2212"/>
      <c r="FKY14" s="2212"/>
      <c r="FKZ14" s="2212"/>
      <c r="FLA14" s="2212"/>
      <c r="FLB14" s="2212"/>
      <c r="FLC14" s="2212"/>
      <c r="FLD14" s="2212"/>
      <c r="FLE14" s="2212"/>
      <c r="FLF14" s="2212"/>
      <c r="FLG14" s="2212"/>
      <c r="FLH14" s="2212"/>
      <c r="FLI14" s="2212"/>
      <c r="FLJ14" s="2212"/>
      <c r="FLK14" s="2212"/>
      <c r="FLL14" s="2212"/>
      <c r="FLM14" s="2212"/>
      <c r="FLN14" s="2212"/>
      <c r="FLO14" s="2212"/>
      <c r="FLP14" s="2212"/>
      <c r="FLQ14" s="2212"/>
      <c r="FLR14" s="2212"/>
      <c r="FLS14" s="2212"/>
      <c r="FLT14" s="2212"/>
      <c r="FLU14" s="2212"/>
      <c r="FLV14" s="2212"/>
      <c r="FLW14" s="2212"/>
      <c r="FLX14" s="2212"/>
      <c r="FLY14" s="2212"/>
      <c r="FLZ14" s="2212"/>
      <c r="FMA14" s="2212"/>
      <c r="FMB14" s="2212"/>
      <c r="FMC14" s="2212"/>
      <c r="FMD14" s="2212"/>
      <c r="FME14" s="2212"/>
      <c r="FMF14" s="2212"/>
      <c r="FMG14" s="2212"/>
      <c r="FMH14" s="2212"/>
      <c r="FMI14" s="2212"/>
      <c r="FMJ14" s="2212"/>
      <c r="FMK14" s="2212"/>
      <c r="FML14" s="2212"/>
      <c r="FMM14" s="2212"/>
      <c r="FMN14" s="2212"/>
      <c r="FMO14" s="2212"/>
      <c r="FMP14" s="2212"/>
      <c r="FMQ14" s="2212"/>
      <c r="FMR14" s="2212"/>
      <c r="FMS14" s="2212"/>
      <c r="FMT14" s="2212"/>
      <c r="FMU14" s="2212"/>
      <c r="FMV14" s="2212"/>
      <c r="FMW14" s="2212"/>
      <c r="FMX14" s="2212"/>
      <c r="FMY14" s="2212"/>
      <c r="FMZ14" s="2212"/>
      <c r="FNA14" s="2212"/>
      <c r="FNB14" s="2212"/>
      <c r="FNC14" s="2212"/>
      <c r="FND14" s="2212"/>
      <c r="FNE14" s="2212"/>
      <c r="FNF14" s="2212"/>
      <c r="FNG14" s="2212"/>
      <c r="FNH14" s="2212"/>
      <c r="FNI14" s="2212"/>
      <c r="FNJ14" s="2212"/>
      <c r="FNK14" s="2212"/>
      <c r="FNL14" s="2212"/>
      <c r="FNM14" s="2212"/>
      <c r="FNN14" s="2212"/>
      <c r="FNO14" s="2212"/>
      <c r="FNP14" s="2212"/>
      <c r="FNQ14" s="2212"/>
      <c r="FNR14" s="2212"/>
      <c r="FNS14" s="2212"/>
      <c r="FNT14" s="2212"/>
      <c r="FNU14" s="2212"/>
      <c r="FNV14" s="2212"/>
      <c r="FNW14" s="2212"/>
      <c r="FNX14" s="2212"/>
      <c r="FNY14" s="2212"/>
      <c r="FNZ14" s="2212"/>
      <c r="FOA14" s="2212"/>
      <c r="FOB14" s="2212"/>
      <c r="FOC14" s="2212"/>
      <c r="FOD14" s="2212"/>
      <c r="FOE14" s="2212"/>
      <c r="FOF14" s="2212"/>
      <c r="FOG14" s="2212"/>
      <c r="FOH14" s="2212"/>
      <c r="FOI14" s="2212"/>
      <c r="FOJ14" s="2212"/>
      <c r="FOK14" s="2212"/>
      <c r="FOL14" s="2212"/>
      <c r="FOM14" s="2212"/>
      <c r="FON14" s="2212"/>
      <c r="FOO14" s="2212"/>
      <c r="FOP14" s="2212"/>
      <c r="FOQ14" s="2212"/>
      <c r="FOR14" s="2212"/>
      <c r="FOS14" s="2212"/>
      <c r="FOT14" s="2212"/>
      <c r="FOU14" s="2212"/>
      <c r="FOV14" s="2212"/>
      <c r="FOW14" s="2212"/>
      <c r="FOX14" s="2212"/>
      <c r="FOY14" s="2212"/>
      <c r="FOZ14" s="2212"/>
      <c r="FPA14" s="2212"/>
      <c r="FPB14" s="2212"/>
      <c r="FPC14" s="2212"/>
      <c r="FPD14" s="2212"/>
      <c r="FPE14" s="2212"/>
      <c r="FPF14" s="2212"/>
      <c r="FPG14" s="2212"/>
      <c r="FPH14" s="2212"/>
      <c r="FPI14" s="2212"/>
      <c r="FPJ14" s="2212"/>
      <c r="FPK14" s="2212"/>
      <c r="FPL14" s="2212"/>
      <c r="FPM14" s="2212"/>
      <c r="FPN14" s="2212"/>
      <c r="FPO14" s="2212"/>
      <c r="FPP14" s="2212"/>
      <c r="FPQ14" s="2212"/>
      <c r="FPR14" s="2212"/>
      <c r="FPS14" s="2212"/>
      <c r="FPT14" s="2212"/>
      <c r="FPU14" s="2212"/>
      <c r="FPV14" s="2212"/>
      <c r="FPW14" s="2212"/>
      <c r="FPX14" s="2212"/>
      <c r="FPY14" s="2212"/>
      <c r="FPZ14" s="2212"/>
      <c r="FQA14" s="2212"/>
      <c r="FQB14" s="2212"/>
      <c r="FQC14" s="2212"/>
      <c r="FQD14" s="2212"/>
      <c r="FQE14" s="2212"/>
      <c r="FQF14" s="2212"/>
      <c r="FQG14" s="2212"/>
      <c r="FQH14" s="2212"/>
      <c r="FQI14" s="2212"/>
      <c r="FQJ14" s="2212"/>
      <c r="FQK14" s="2212"/>
      <c r="FQL14" s="2212"/>
      <c r="FQM14" s="2212"/>
      <c r="FQN14" s="2212"/>
      <c r="FQO14" s="2212"/>
      <c r="FQP14" s="2212"/>
      <c r="FQQ14" s="2212"/>
      <c r="FQR14" s="2212"/>
      <c r="FQS14" s="2212"/>
      <c r="FQT14" s="2212"/>
      <c r="FQU14" s="2212"/>
      <c r="FQV14" s="2212"/>
      <c r="FQW14" s="2212"/>
      <c r="FQX14" s="2212"/>
      <c r="FQY14" s="2212"/>
      <c r="FQZ14" s="2212"/>
      <c r="FRA14" s="2212"/>
      <c r="FRB14" s="2212"/>
      <c r="FRC14" s="2212"/>
      <c r="FRD14" s="2212"/>
      <c r="FRE14" s="2212"/>
      <c r="FRF14" s="2212"/>
      <c r="FRG14" s="2212"/>
      <c r="FRH14" s="2212"/>
      <c r="FRI14" s="2212"/>
      <c r="FRJ14" s="2212"/>
      <c r="FRK14" s="2212"/>
      <c r="FRL14" s="2212"/>
      <c r="FRM14" s="2212"/>
      <c r="FRN14" s="2212"/>
      <c r="FRO14" s="2212"/>
      <c r="FRP14" s="2212"/>
      <c r="FRQ14" s="2212"/>
      <c r="FRR14" s="2212"/>
      <c r="FRS14" s="2212"/>
      <c r="FRT14" s="2212"/>
      <c r="FRU14" s="2212"/>
      <c r="FRV14" s="2212"/>
      <c r="FRW14" s="2212"/>
      <c r="FRX14" s="2212"/>
      <c r="FRY14" s="2212"/>
      <c r="FRZ14" s="2212"/>
      <c r="FSA14" s="2212"/>
      <c r="FSB14" s="2212"/>
      <c r="FSC14" s="2212"/>
      <c r="FSD14" s="2212"/>
      <c r="FSE14" s="2212"/>
      <c r="FSF14" s="2212"/>
      <c r="FSG14" s="2212"/>
      <c r="FSH14" s="2212"/>
      <c r="FSI14" s="2212"/>
      <c r="FSJ14" s="2212"/>
      <c r="FSK14" s="2212"/>
      <c r="FSL14" s="2212"/>
      <c r="FSM14" s="2212"/>
      <c r="FSN14" s="2212"/>
      <c r="FSO14" s="2212"/>
      <c r="FSP14" s="2212"/>
      <c r="FSQ14" s="2212"/>
      <c r="FSR14" s="2212"/>
      <c r="FSS14" s="2212"/>
      <c r="FST14" s="2212"/>
      <c r="FSU14" s="2212"/>
      <c r="FSV14" s="2212"/>
      <c r="FSW14" s="2212"/>
      <c r="FSX14" s="2212"/>
      <c r="FSY14" s="2212"/>
      <c r="FSZ14" s="2212"/>
      <c r="FTA14" s="2212"/>
      <c r="FTB14" s="2212"/>
      <c r="FTC14" s="2212"/>
      <c r="FTD14" s="2212"/>
      <c r="FTE14" s="2212"/>
      <c r="FTF14" s="2212"/>
      <c r="FTG14" s="2212"/>
      <c r="FTH14" s="2212"/>
      <c r="FTI14" s="2212"/>
      <c r="FTJ14" s="2212"/>
      <c r="FTK14" s="2212"/>
      <c r="FTL14" s="2212"/>
      <c r="FTM14" s="2212"/>
      <c r="FTN14" s="2212"/>
      <c r="FTO14" s="2212"/>
      <c r="FTP14" s="2212"/>
      <c r="FTQ14" s="2212"/>
      <c r="FTR14" s="2212"/>
      <c r="FTS14" s="2212"/>
      <c r="FTT14" s="2212"/>
      <c r="FTU14" s="2212"/>
      <c r="FTV14" s="2212"/>
      <c r="FTW14" s="2212"/>
      <c r="FTX14" s="2212"/>
      <c r="FTY14" s="2212"/>
      <c r="FTZ14" s="2212"/>
      <c r="FUA14" s="2212"/>
      <c r="FUB14" s="2212"/>
      <c r="FUC14" s="2212"/>
      <c r="FUD14" s="2212"/>
      <c r="FUE14" s="2212"/>
      <c r="FUF14" s="2212"/>
      <c r="FUG14" s="2212"/>
      <c r="FUH14" s="2212"/>
      <c r="FUI14" s="2212"/>
      <c r="FUJ14" s="2212"/>
      <c r="FUK14" s="2212"/>
      <c r="FUL14" s="2212"/>
      <c r="FUM14" s="2212"/>
      <c r="FUN14" s="2212"/>
      <c r="FUO14" s="2212"/>
      <c r="FUP14" s="2212"/>
      <c r="FUQ14" s="2212"/>
      <c r="FUR14" s="2212"/>
      <c r="FUS14" s="2212"/>
      <c r="FUT14" s="2212"/>
      <c r="FUU14" s="2212"/>
      <c r="FUV14" s="2212"/>
      <c r="FUW14" s="2212"/>
      <c r="FUX14" s="2212"/>
      <c r="FUY14" s="2212"/>
      <c r="FUZ14" s="2212"/>
      <c r="FVA14" s="2212"/>
      <c r="FVB14" s="2212"/>
      <c r="FVC14" s="2212"/>
      <c r="FVD14" s="2212"/>
      <c r="FVE14" s="2212"/>
      <c r="FVF14" s="2212"/>
      <c r="FVG14" s="2212"/>
      <c r="FVH14" s="2212"/>
      <c r="FVI14" s="2212"/>
      <c r="FVJ14" s="2212"/>
      <c r="FVK14" s="2212"/>
      <c r="FVL14" s="2212"/>
      <c r="FVM14" s="2212"/>
      <c r="FVN14" s="2212"/>
      <c r="FVO14" s="2212"/>
      <c r="FVP14" s="2212"/>
      <c r="FVQ14" s="2212"/>
      <c r="FVR14" s="2212"/>
      <c r="FVS14" s="2212"/>
      <c r="FVT14" s="2212"/>
      <c r="FVU14" s="2212"/>
      <c r="FVV14" s="2212"/>
      <c r="FVW14" s="2212"/>
      <c r="FVX14" s="2212"/>
      <c r="FVY14" s="2212"/>
      <c r="FVZ14" s="2212"/>
      <c r="FWA14" s="2212"/>
      <c r="FWB14" s="2212"/>
      <c r="FWC14" s="2212"/>
      <c r="FWD14" s="2212"/>
      <c r="FWE14" s="2212"/>
      <c r="FWF14" s="2212"/>
      <c r="FWG14" s="2212"/>
      <c r="FWH14" s="2212"/>
      <c r="FWI14" s="2212"/>
      <c r="FWJ14" s="2212"/>
      <c r="FWK14" s="2212"/>
      <c r="FWL14" s="2212"/>
      <c r="FWM14" s="2212"/>
      <c r="FWN14" s="2212"/>
      <c r="FWO14" s="2212"/>
      <c r="FWP14" s="2212"/>
      <c r="FWQ14" s="2212"/>
      <c r="FWR14" s="2212"/>
      <c r="FWS14" s="2212"/>
      <c r="FWT14" s="2212"/>
      <c r="FWU14" s="2212"/>
      <c r="FWV14" s="2212"/>
      <c r="FWW14" s="2212"/>
      <c r="FWX14" s="2212"/>
      <c r="FWY14" s="2212"/>
      <c r="FWZ14" s="2212"/>
      <c r="FXA14" s="2212"/>
      <c r="FXB14" s="2212"/>
      <c r="FXC14" s="2212"/>
      <c r="FXD14" s="2212"/>
      <c r="FXE14" s="2212"/>
      <c r="FXF14" s="2212"/>
      <c r="FXG14" s="2212"/>
      <c r="FXH14" s="2212"/>
      <c r="FXI14" s="2212"/>
      <c r="FXJ14" s="2212"/>
      <c r="FXK14" s="2212"/>
      <c r="FXL14" s="2212"/>
      <c r="FXM14" s="2212"/>
      <c r="FXN14" s="2212"/>
      <c r="FXO14" s="2212"/>
      <c r="FXP14" s="2212"/>
      <c r="FXQ14" s="2212"/>
      <c r="FXR14" s="2212"/>
      <c r="FXS14" s="2212"/>
      <c r="FXT14" s="2212"/>
      <c r="FXU14" s="2212"/>
      <c r="FXV14" s="2212"/>
      <c r="FXW14" s="2212"/>
      <c r="FXX14" s="2212"/>
      <c r="FXY14" s="2212"/>
      <c r="FXZ14" s="2212"/>
      <c r="FYA14" s="2212"/>
      <c r="FYB14" s="2212"/>
      <c r="FYC14" s="2212"/>
      <c r="FYD14" s="2212"/>
      <c r="FYE14" s="2212"/>
      <c r="FYF14" s="2212"/>
      <c r="FYG14" s="2212"/>
      <c r="FYH14" s="2212"/>
      <c r="FYI14" s="2212"/>
      <c r="FYJ14" s="2212"/>
      <c r="FYK14" s="2212"/>
      <c r="FYL14" s="2212"/>
      <c r="FYM14" s="2212"/>
      <c r="FYN14" s="2212"/>
      <c r="FYO14" s="2212"/>
      <c r="FYP14" s="2212"/>
      <c r="FYQ14" s="2212"/>
      <c r="FYR14" s="2212"/>
      <c r="FYS14" s="2212"/>
      <c r="FYT14" s="2212"/>
      <c r="FYU14" s="2212"/>
      <c r="FYV14" s="2212"/>
      <c r="FYW14" s="2212"/>
      <c r="FYX14" s="2212"/>
      <c r="FYY14" s="2212"/>
      <c r="FYZ14" s="2212"/>
      <c r="FZA14" s="2212"/>
      <c r="FZB14" s="2212"/>
      <c r="FZC14" s="2212"/>
      <c r="FZD14" s="2212"/>
      <c r="FZE14" s="2212"/>
      <c r="FZF14" s="2212"/>
      <c r="FZG14" s="2212"/>
      <c r="FZH14" s="2212"/>
      <c r="FZI14" s="2212"/>
      <c r="FZJ14" s="2212"/>
      <c r="FZK14" s="2212"/>
      <c r="FZL14" s="2212"/>
      <c r="FZM14" s="2212"/>
      <c r="FZN14" s="2212"/>
      <c r="FZO14" s="2212"/>
      <c r="FZP14" s="2212"/>
      <c r="FZQ14" s="2212"/>
      <c r="FZR14" s="2212"/>
      <c r="FZS14" s="2212"/>
      <c r="FZT14" s="2212"/>
      <c r="FZU14" s="2212"/>
      <c r="FZV14" s="2212"/>
      <c r="FZW14" s="2212"/>
      <c r="FZX14" s="2212"/>
      <c r="FZY14" s="2212"/>
      <c r="FZZ14" s="2212"/>
      <c r="GAA14" s="2212"/>
      <c r="GAB14" s="2212"/>
      <c r="GAC14" s="2212"/>
      <c r="GAD14" s="2212"/>
      <c r="GAE14" s="2212"/>
      <c r="GAF14" s="2212"/>
      <c r="GAG14" s="2212"/>
      <c r="GAH14" s="2212"/>
      <c r="GAI14" s="2212"/>
      <c r="GAJ14" s="2212"/>
      <c r="GAK14" s="2212"/>
      <c r="GAL14" s="2212"/>
      <c r="GAM14" s="2212"/>
      <c r="GAN14" s="2212"/>
      <c r="GAO14" s="2212"/>
      <c r="GAP14" s="2212"/>
      <c r="GAQ14" s="2212"/>
      <c r="GAR14" s="2212"/>
      <c r="GAS14" s="2212"/>
      <c r="GAT14" s="2212"/>
      <c r="GAU14" s="2212"/>
      <c r="GAV14" s="2212"/>
      <c r="GAW14" s="2212"/>
      <c r="GAX14" s="2212"/>
      <c r="GAY14" s="2212"/>
      <c r="GAZ14" s="2212"/>
      <c r="GBA14" s="2212"/>
      <c r="GBB14" s="2212"/>
      <c r="GBC14" s="2212"/>
      <c r="GBD14" s="2212"/>
      <c r="GBE14" s="2212"/>
      <c r="GBF14" s="2212"/>
      <c r="GBG14" s="2212"/>
      <c r="GBH14" s="2212"/>
      <c r="GBI14" s="2212"/>
      <c r="GBJ14" s="2212"/>
      <c r="GBK14" s="2212"/>
      <c r="GBL14" s="2212"/>
      <c r="GBM14" s="2212"/>
      <c r="GBN14" s="2212"/>
      <c r="GBO14" s="2212"/>
      <c r="GBP14" s="2212"/>
      <c r="GBQ14" s="2212"/>
      <c r="GBR14" s="2212"/>
      <c r="GBS14" s="2212"/>
      <c r="GBT14" s="2212"/>
      <c r="GBU14" s="2212"/>
      <c r="GBV14" s="2212"/>
      <c r="GBW14" s="2212"/>
      <c r="GBX14" s="2212"/>
      <c r="GBY14" s="2212"/>
      <c r="GBZ14" s="2212"/>
      <c r="GCA14" s="2212"/>
      <c r="GCB14" s="2212"/>
      <c r="GCC14" s="2212"/>
      <c r="GCD14" s="2212"/>
      <c r="GCE14" s="2212"/>
      <c r="GCF14" s="2212"/>
      <c r="GCG14" s="2212"/>
      <c r="GCH14" s="2212"/>
      <c r="GCI14" s="2212"/>
      <c r="GCJ14" s="2212"/>
      <c r="GCK14" s="2212"/>
      <c r="GCL14" s="2212"/>
      <c r="GCM14" s="2212"/>
      <c r="GCN14" s="2212"/>
      <c r="GCO14" s="2212"/>
      <c r="GCP14" s="2212"/>
      <c r="GCQ14" s="2212"/>
      <c r="GCR14" s="2212"/>
      <c r="GCS14" s="2212"/>
      <c r="GCT14" s="2212"/>
      <c r="GCU14" s="2212"/>
      <c r="GCV14" s="2212"/>
      <c r="GCW14" s="2212"/>
      <c r="GCX14" s="2212"/>
      <c r="GCY14" s="2212"/>
      <c r="GCZ14" s="2212"/>
      <c r="GDA14" s="2212"/>
      <c r="GDB14" s="2212"/>
      <c r="GDC14" s="2212"/>
      <c r="GDD14" s="2212"/>
      <c r="GDE14" s="2212"/>
      <c r="GDF14" s="2212"/>
      <c r="GDG14" s="2212"/>
      <c r="GDH14" s="2212"/>
      <c r="GDI14" s="2212"/>
      <c r="GDJ14" s="2212"/>
      <c r="GDK14" s="2212"/>
      <c r="GDL14" s="2212"/>
      <c r="GDM14" s="2212"/>
      <c r="GDN14" s="2212"/>
      <c r="GDO14" s="2212"/>
      <c r="GDP14" s="2212"/>
      <c r="GDQ14" s="2212"/>
      <c r="GDR14" s="2212"/>
      <c r="GDS14" s="2212"/>
      <c r="GDT14" s="2212"/>
      <c r="GDU14" s="2212"/>
      <c r="GDV14" s="2212"/>
      <c r="GDW14" s="2212"/>
      <c r="GDX14" s="2212"/>
      <c r="GDY14" s="2212"/>
      <c r="GDZ14" s="2212"/>
      <c r="GEA14" s="2212"/>
      <c r="GEB14" s="2212"/>
      <c r="GEC14" s="2212"/>
      <c r="GED14" s="2212"/>
      <c r="GEE14" s="2212"/>
      <c r="GEF14" s="2212"/>
      <c r="GEG14" s="2212"/>
      <c r="GEH14" s="2212"/>
      <c r="GEI14" s="2212"/>
      <c r="GEJ14" s="2212"/>
      <c r="GEK14" s="2212"/>
      <c r="GEL14" s="2212"/>
      <c r="GEM14" s="2212"/>
      <c r="GEN14" s="2212"/>
      <c r="GEO14" s="2212"/>
      <c r="GEP14" s="2212"/>
      <c r="GEQ14" s="2212"/>
      <c r="GER14" s="2212"/>
      <c r="GES14" s="2212"/>
      <c r="GET14" s="2212"/>
      <c r="GEU14" s="2212"/>
      <c r="GEV14" s="2212"/>
      <c r="GEW14" s="2212"/>
      <c r="GEX14" s="2212"/>
      <c r="GEY14" s="2212"/>
      <c r="GEZ14" s="2212"/>
      <c r="GFA14" s="2212"/>
      <c r="GFB14" s="2212"/>
      <c r="GFC14" s="2212"/>
      <c r="GFD14" s="2212"/>
      <c r="GFE14" s="2212"/>
      <c r="GFF14" s="2212"/>
      <c r="GFG14" s="2212"/>
      <c r="GFH14" s="2212"/>
      <c r="GFI14" s="2212"/>
      <c r="GFJ14" s="2212"/>
      <c r="GFK14" s="2212"/>
      <c r="GFL14" s="2212"/>
      <c r="GFM14" s="2212"/>
      <c r="GFN14" s="2212"/>
      <c r="GFO14" s="2212"/>
      <c r="GFP14" s="2212"/>
      <c r="GFQ14" s="2212"/>
      <c r="GFR14" s="2212"/>
      <c r="GFS14" s="2212"/>
      <c r="GFT14" s="2212"/>
      <c r="GFU14" s="2212"/>
      <c r="GFV14" s="2212"/>
      <c r="GFW14" s="2212"/>
      <c r="GFX14" s="2212"/>
      <c r="GFY14" s="2212"/>
      <c r="GFZ14" s="2212"/>
      <c r="GGA14" s="2212"/>
      <c r="GGB14" s="2212"/>
      <c r="GGC14" s="2212"/>
      <c r="GGD14" s="2212"/>
      <c r="GGE14" s="2212"/>
      <c r="GGF14" s="2212"/>
      <c r="GGG14" s="2212"/>
      <c r="GGH14" s="2212"/>
      <c r="GGI14" s="2212"/>
      <c r="GGJ14" s="2212"/>
      <c r="GGK14" s="2212"/>
      <c r="GGL14" s="2212"/>
      <c r="GGM14" s="2212"/>
      <c r="GGN14" s="2212"/>
      <c r="GGO14" s="2212"/>
      <c r="GGP14" s="2212"/>
      <c r="GGQ14" s="2212"/>
      <c r="GGR14" s="2212"/>
      <c r="GGS14" s="2212"/>
      <c r="GGT14" s="2212"/>
      <c r="GGU14" s="2212"/>
      <c r="GGV14" s="2212"/>
      <c r="GGW14" s="2212"/>
      <c r="GGX14" s="2212"/>
      <c r="GGY14" s="2212"/>
      <c r="GGZ14" s="2212"/>
      <c r="GHA14" s="2212"/>
      <c r="GHB14" s="2212"/>
      <c r="GHC14" s="2212"/>
      <c r="GHD14" s="2212"/>
      <c r="GHE14" s="2212"/>
      <c r="GHF14" s="2212"/>
      <c r="GHG14" s="2212"/>
      <c r="GHH14" s="2212"/>
      <c r="GHI14" s="2212"/>
      <c r="GHJ14" s="2212"/>
      <c r="GHK14" s="2212"/>
      <c r="GHL14" s="2212"/>
      <c r="GHM14" s="2212"/>
      <c r="GHN14" s="2212"/>
      <c r="GHO14" s="2212"/>
      <c r="GHP14" s="2212"/>
      <c r="GHQ14" s="2212"/>
      <c r="GHR14" s="2212"/>
      <c r="GHS14" s="2212"/>
      <c r="GHT14" s="2212"/>
      <c r="GHU14" s="2212"/>
      <c r="GHV14" s="2212"/>
      <c r="GHW14" s="2212"/>
      <c r="GHX14" s="2212"/>
      <c r="GHY14" s="2212"/>
      <c r="GHZ14" s="2212"/>
      <c r="GIA14" s="2212"/>
      <c r="GIB14" s="2212"/>
      <c r="GIC14" s="2212"/>
      <c r="GID14" s="2212"/>
      <c r="GIE14" s="2212"/>
      <c r="GIF14" s="2212"/>
      <c r="GIG14" s="2212"/>
      <c r="GIH14" s="2212"/>
      <c r="GII14" s="2212"/>
      <c r="GIJ14" s="2212"/>
      <c r="GIK14" s="2212"/>
      <c r="GIL14" s="2212"/>
      <c r="GIM14" s="2212"/>
      <c r="GIN14" s="2212"/>
      <c r="GIO14" s="2212"/>
      <c r="GIP14" s="2212"/>
      <c r="GIQ14" s="2212"/>
      <c r="GIR14" s="2212"/>
      <c r="GIS14" s="2212"/>
      <c r="GIT14" s="2212"/>
      <c r="GIU14" s="2212"/>
      <c r="GIV14" s="2212"/>
      <c r="GIW14" s="2212"/>
      <c r="GIX14" s="2212"/>
      <c r="GIY14" s="2212"/>
      <c r="GIZ14" s="2212"/>
      <c r="GJA14" s="2212"/>
      <c r="GJB14" s="2212"/>
      <c r="GJC14" s="2212"/>
      <c r="GJD14" s="2212"/>
      <c r="GJE14" s="2212"/>
      <c r="GJF14" s="2212"/>
      <c r="GJG14" s="2212"/>
      <c r="GJH14" s="2212"/>
      <c r="GJI14" s="2212"/>
      <c r="GJJ14" s="2212"/>
      <c r="GJK14" s="2212"/>
      <c r="GJL14" s="2212"/>
      <c r="GJM14" s="2212"/>
      <c r="GJN14" s="2212"/>
      <c r="GJO14" s="2212"/>
      <c r="GJP14" s="2212"/>
      <c r="GJQ14" s="2212"/>
      <c r="GJR14" s="2212"/>
      <c r="GJS14" s="2212"/>
      <c r="GJT14" s="2212"/>
      <c r="GJU14" s="2212"/>
      <c r="GJV14" s="2212"/>
      <c r="GJW14" s="2212"/>
      <c r="GJX14" s="2212"/>
      <c r="GJY14" s="2212"/>
      <c r="GJZ14" s="2212"/>
      <c r="GKA14" s="2212"/>
      <c r="GKB14" s="2212"/>
      <c r="GKC14" s="2212"/>
      <c r="GKD14" s="2212"/>
      <c r="GKE14" s="2212"/>
      <c r="GKF14" s="2212"/>
      <c r="GKG14" s="2212"/>
      <c r="GKH14" s="2212"/>
      <c r="GKI14" s="2212"/>
      <c r="GKJ14" s="2212"/>
      <c r="GKK14" s="2212"/>
      <c r="GKL14" s="2212"/>
      <c r="GKM14" s="2212"/>
      <c r="GKN14" s="2212"/>
      <c r="GKO14" s="2212"/>
      <c r="GKP14" s="2212"/>
      <c r="GKQ14" s="2212"/>
      <c r="GKR14" s="2212"/>
      <c r="GKS14" s="2212"/>
      <c r="GKT14" s="2212"/>
      <c r="GKU14" s="2212"/>
      <c r="GKV14" s="2212"/>
      <c r="GKW14" s="2212"/>
      <c r="GKX14" s="2212"/>
      <c r="GKY14" s="2212"/>
      <c r="GKZ14" s="2212"/>
      <c r="GLA14" s="2212"/>
      <c r="GLB14" s="2212"/>
      <c r="GLC14" s="2212"/>
      <c r="GLD14" s="2212"/>
      <c r="GLE14" s="2212"/>
      <c r="GLF14" s="2212"/>
      <c r="GLG14" s="2212"/>
      <c r="GLH14" s="2212"/>
      <c r="GLI14" s="2212"/>
      <c r="GLJ14" s="2212"/>
      <c r="GLK14" s="2212"/>
      <c r="GLL14" s="2212"/>
      <c r="GLM14" s="2212"/>
      <c r="GLN14" s="2212"/>
      <c r="GLO14" s="2212"/>
      <c r="GLP14" s="2212"/>
      <c r="GLQ14" s="2212"/>
      <c r="GLR14" s="2212"/>
      <c r="GLS14" s="2212"/>
      <c r="GLT14" s="2212"/>
      <c r="GLU14" s="2212"/>
      <c r="GLV14" s="2212"/>
      <c r="GLW14" s="2212"/>
      <c r="GLX14" s="2212"/>
      <c r="GLY14" s="2212"/>
      <c r="GLZ14" s="2212"/>
      <c r="GMA14" s="2212"/>
      <c r="GMB14" s="2212"/>
      <c r="GMC14" s="2212"/>
      <c r="GMD14" s="2212"/>
      <c r="GME14" s="2212"/>
      <c r="GMF14" s="2212"/>
      <c r="GMG14" s="2212"/>
      <c r="GMH14" s="2212"/>
      <c r="GMI14" s="2212"/>
      <c r="GMJ14" s="2212"/>
      <c r="GMK14" s="2212"/>
      <c r="GML14" s="2212"/>
      <c r="GMM14" s="2212"/>
      <c r="GMN14" s="2212"/>
      <c r="GMO14" s="2212"/>
      <c r="GMP14" s="2212"/>
      <c r="GMQ14" s="2212"/>
      <c r="GMR14" s="2212"/>
      <c r="GMS14" s="2212"/>
      <c r="GMT14" s="2212"/>
      <c r="GMU14" s="2212"/>
      <c r="GMV14" s="2212"/>
      <c r="GMW14" s="2212"/>
      <c r="GMX14" s="2212"/>
      <c r="GMY14" s="2212"/>
      <c r="GMZ14" s="2212"/>
      <c r="GNA14" s="2212"/>
      <c r="GNB14" s="2212"/>
      <c r="GNC14" s="2212"/>
      <c r="GND14" s="2212"/>
      <c r="GNE14" s="2212"/>
      <c r="GNF14" s="2212"/>
      <c r="GNG14" s="2212"/>
      <c r="GNH14" s="2212"/>
      <c r="GNI14" s="2212"/>
      <c r="GNJ14" s="2212"/>
      <c r="GNK14" s="2212"/>
      <c r="GNL14" s="2212"/>
      <c r="GNM14" s="2212"/>
      <c r="GNN14" s="2212"/>
      <c r="GNO14" s="2212"/>
      <c r="GNP14" s="2212"/>
      <c r="GNQ14" s="2212"/>
      <c r="GNR14" s="2212"/>
      <c r="GNS14" s="2212"/>
      <c r="GNT14" s="2212"/>
      <c r="GNU14" s="2212"/>
      <c r="GNV14" s="2212"/>
      <c r="GNW14" s="2212"/>
      <c r="GNX14" s="2212"/>
      <c r="GNY14" s="2212"/>
      <c r="GNZ14" s="2212"/>
      <c r="GOA14" s="2212"/>
      <c r="GOB14" s="2212"/>
      <c r="GOC14" s="2212"/>
      <c r="GOD14" s="2212"/>
      <c r="GOE14" s="2212"/>
      <c r="GOF14" s="2212"/>
      <c r="GOG14" s="2212"/>
      <c r="GOH14" s="2212"/>
      <c r="GOI14" s="2212"/>
      <c r="GOJ14" s="2212"/>
      <c r="GOK14" s="2212"/>
      <c r="GOL14" s="2212"/>
      <c r="GOM14" s="2212"/>
      <c r="GON14" s="2212"/>
      <c r="GOO14" s="2212"/>
      <c r="GOP14" s="2212"/>
      <c r="GOQ14" s="2212"/>
      <c r="GOR14" s="2212"/>
      <c r="GOS14" s="2212"/>
      <c r="GOT14" s="2212"/>
      <c r="GOU14" s="2212"/>
      <c r="GOV14" s="2212"/>
      <c r="GOW14" s="2212"/>
      <c r="GOX14" s="2212"/>
      <c r="GOY14" s="2212"/>
      <c r="GOZ14" s="2212"/>
      <c r="GPA14" s="2212"/>
      <c r="GPB14" s="2212"/>
      <c r="GPC14" s="2212"/>
      <c r="GPD14" s="2212"/>
      <c r="GPE14" s="2212"/>
      <c r="GPF14" s="2212"/>
      <c r="GPG14" s="2212"/>
      <c r="GPH14" s="2212"/>
      <c r="GPI14" s="2212"/>
      <c r="GPJ14" s="2212"/>
      <c r="GPK14" s="2212"/>
      <c r="GPL14" s="2212"/>
      <c r="GPM14" s="2212"/>
      <c r="GPN14" s="2212"/>
      <c r="GPO14" s="2212"/>
      <c r="GPP14" s="2212"/>
      <c r="GPQ14" s="2212"/>
      <c r="GPR14" s="2212"/>
      <c r="GPS14" s="2212"/>
      <c r="GPT14" s="2212"/>
      <c r="GPU14" s="2212"/>
      <c r="GPV14" s="2212"/>
      <c r="GPW14" s="2212"/>
      <c r="GPX14" s="2212"/>
      <c r="GPY14" s="2212"/>
      <c r="GPZ14" s="2212"/>
      <c r="GQA14" s="2212"/>
      <c r="GQB14" s="2212"/>
      <c r="GQC14" s="2212"/>
      <c r="GQD14" s="2212"/>
      <c r="GQE14" s="2212"/>
      <c r="GQF14" s="2212"/>
      <c r="GQG14" s="2212"/>
      <c r="GQH14" s="2212"/>
      <c r="GQI14" s="2212"/>
      <c r="GQJ14" s="2212"/>
      <c r="GQK14" s="2212"/>
      <c r="GQL14" s="2212"/>
      <c r="GQM14" s="2212"/>
      <c r="GQN14" s="2212"/>
      <c r="GQO14" s="2212"/>
      <c r="GQP14" s="2212"/>
      <c r="GQQ14" s="2212"/>
      <c r="GQR14" s="2212"/>
      <c r="GQS14" s="2212"/>
      <c r="GQT14" s="2212"/>
      <c r="GQU14" s="2212"/>
      <c r="GQV14" s="2212"/>
      <c r="GQW14" s="2212"/>
      <c r="GQX14" s="2212"/>
      <c r="GQY14" s="2212"/>
      <c r="GQZ14" s="2212"/>
      <c r="GRA14" s="2212"/>
      <c r="GRB14" s="2212"/>
      <c r="GRC14" s="2212"/>
      <c r="GRD14" s="2212"/>
      <c r="GRE14" s="2212"/>
      <c r="GRF14" s="2212"/>
      <c r="GRG14" s="2212"/>
      <c r="GRH14" s="2212"/>
      <c r="GRI14" s="2212"/>
      <c r="GRJ14" s="2212"/>
      <c r="GRK14" s="2212"/>
      <c r="GRL14" s="2212"/>
      <c r="GRM14" s="2212"/>
      <c r="GRN14" s="2212"/>
      <c r="GRO14" s="2212"/>
      <c r="GRP14" s="2212"/>
      <c r="GRQ14" s="2212"/>
      <c r="GRR14" s="2212"/>
      <c r="GRS14" s="2212"/>
      <c r="GRT14" s="2212"/>
      <c r="GRU14" s="2212"/>
      <c r="GRV14" s="2212"/>
      <c r="GRW14" s="2212"/>
      <c r="GRX14" s="2212"/>
      <c r="GRY14" s="2212"/>
      <c r="GRZ14" s="2212"/>
      <c r="GSA14" s="2212"/>
      <c r="GSB14" s="2212"/>
      <c r="GSC14" s="2212"/>
      <c r="GSD14" s="2212"/>
      <c r="GSE14" s="2212"/>
      <c r="GSF14" s="2212"/>
      <c r="GSG14" s="2212"/>
      <c r="GSH14" s="2212"/>
      <c r="GSI14" s="2212"/>
      <c r="GSJ14" s="2212"/>
      <c r="GSK14" s="2212"/>
      <c r="GSL14" s="2212"/>
      <c r="GSM14" s="2212"/>
      <c r="GSN14" s="2212"/>
      <c r="GSO14" s="2212"/>
      <c r="GSP14" s="2212"/>
      <c r="GSQ14" s="2212"/>
      <c r="GSR14" s="2212"/>
      <c r="GSS14" s="2212"/>
      <c r="GST14" s="2212"/>
      <c r="GSU14" s="2212"/>
      <c r="GSV14" s="2212"/>
      <c r="GSW14" s="2212"/>
      <c r="GSX14" s="2212"/>
      <c r="GSY14" s="2212"/>
      <c r="GSZ14" s="2212"/>
      <c r="GTA14" s="2212"/>
      <c r="GTB14" s="2212"/>
      <c r="GTC14" s="2212"/>
      <c r="GTD14" s="2212"/>
      <c r="GTE14" s="2212"/>
      <c r="GTF14" s="2212"/>
      <c r="GTG14" s="2212"/>
      <c r="GTH14" s="2212"/>
      <c r="GTI14" s="2212"/>
      <c r="GTJ14" s="2212"/>
      <c r="GTK14" s="2212"/>
      <c r="GTL14" s="2212"/>
      <c r="GTM14" s="2212"/>
      <c r="GTN14" s="2212"/>
      <c r="GTO14" s="2212"/>
      <c r="GTP14" s="2212"/>
      <c r="GTQ14" s="2212"/>
      <c r="GTR14" s="2212"/>
      <c r="GTS14" s="2212"/>
      <c r="GTT14" s="2212"/>
      <c r="GTU14" s="2212"/>
      <c r="GTV14" s="2212"/>
      <c r="GTW14" s="2212"/>
      <c r="GTX14" s="2212"/>
      <c r="GTY14" s="2212"/>
      <c r="GTZ14" s="2212"/>
      <c r="GUA14" s="2212"/>
      <c r="GUB14" s="2212"/>
      <c r="GUC14" s="2212"/>
      <c r="GUD14" s="2212"/>
      <c r="GUE14" s="2212"/>
      <c r="GUF14" s="2212"/>
      <c r="GUG14" s="2212"/>
      <c r="GUH14" s="2212"/>
      <c r="GUI14" s="2212"/>
      <c r="GUJ14" s="2212"/>
      <c r="GUK14" s="2212"/>
      <c r="GUL14" s="2212"/>
      <c r="GUM14" s="2212"/>
      <c r="GUN14" s="2212"/>
      <c r="GUO14" s="2212"/>
      <c r="GUP14" s="2212"/>
      <c r="GUQ14" s="2212"/>
      <c r="GUR14" s="2212"/>
      <c r="GUS14" s="2212"/>
      <c r="GUT14" s="2212"/>
      <c r="GUU14" s="2212"/>
      <c r="GUV14" s="2212"/>
      <c r="GUW14" s="2212"/>
      <c r="GUX14" s="2212"/>
      <c r="GUY14" s="2212"/>
      <c r="GUZ14" s="2212"/>
      <c r="GVA14" s="2212"/>
      <c r="GVB14" s="2212"/>
      <c r="GVC14" s="2212"/>
      <c r="GVD14" s="2212"/>
      <c r="GVE14" s="2212"/>
      <c r="GVF14" s="2212"/>
      <c r="GVG14" s="2212"/>
      <c r="GVH14" s="2212"/>
      <c r="GVI14" s="2212"/>
      <c r="GVJ14" s="2212"/>
      <c r="GVK14" s="2212"/>
      <c r="GVL14" s="2212"/>
      <c r="GVM14" s="2212"/>
      <c r="GVN14" s="2212"/>
      <c r="GVO14" s="2212"/>
      <c r="GVP14" s="2212"/>
      <c r="GVQ14" s="2212"/>
      <c r="GVR14" s="2212"/>
      <c r="GVS14" s="2212"/>
      <c r="GVT14" s="2212"/>
      <c r="GVU14" s="2212"/>
      <c r="GVV14" s="2212"/>
      <c r="GVW14" s="2212"/>
      <c r="GVX14" s="2212"/>
      <c r="GVY14" s="2212"/>
      <c r="GVZ14" s="2212"/>
      <c r="GWA14" s="2212"/>
      <c r="GWB14" s="2212"/>
      <c r="GWC14" s="2212"/>
      <c r="GWD14" s="2212"/>
      <c r="GWE14" s="2212"/>
      <c r="GWF14" s="2212"/>
      <c r="GWG14" s="2212"/>
      <c r="GWH14" s="2212"/>
      <c r="GWI14" s="2212"/>
      <c r="GWJ14" s="2212"/>
      <c r="GWK14" s="2212"/>
      <c r="GWL14" s="2212"/>
      <c r="GWM14" s="2212"/>
      <c r="GWN14" s="2212"/>
      <c r="GWO14" s="2212"/>
      <c r="GWP14" s="2212"/>
      <c r="GWQ14" s="2212"/>
      <c r="GWR14" s="2212"/>
      <c r="GWS14" s="2212"/>
      <c r="GWT14" s="2212"/>
      <c r="GWU14" s="2212"/>
      <c r="GWV14" s="2212"/>
      <c r="GWW14" s="2212"/>
      <c r="GWX14" s="2212"/>
      <c r="GWY14" s="2212"/>
      <c r="GWZ14" s="2212"/>
      <c r="GXA14" s="2212"/>
      <c r="GXB14" s="2212"/>
      <c r="GXC14" s="2212"/>
      <c r="GXD14" s="2212"/>
      <c r="GXE14" s="2212"/>
      <c r="GXF14" s="2212"/>
      <c r="GXG14" s="2212"/>
      <c r="GXH14" s="2212"/>
      <c r="GXI14" s="2212"/>
      <c r="GXJ14" s="2212"/>
      <c r="GXK14" s="2212"/>
      <c r="GXL14" s="2212"/>
      <c r="GXM14" s="2212"/>
      <c r="GXN14" s="2212"/>
      <c r="GXO14" s="2212"/>
      <c r="GXP14" s="2212"/>
      <c r="GXQ14" s="2212"/>
      <c r="GXR14" s="2212"/>
      <c r="GXS14" s="2212"/>
      <c r="GXT14" s="2212"/>
      <c r="GXU14" s="2212"/>
      <c r="GXV14" s="2212"/>
      <c r="GXW14" s="2212"/>
      <c r="GXX14" s="2212"/>
      <c r="GXY14" s="2212"/>
      <c r="GXZ14" s="2212"/>
      <c r="GYA14" s="2212"/>
      <c r="GYB14" s="2212"/>
      <c r="GYC14" s="2212"/>
      <c r="GYD14" s="2212"/>
      <c r="GYE14" s="2212"/>
      <c r="GYF14" s="2212"/>
      <c r="GYG14" s="2212"/>
      <c r="GYH14" s="2212"/>
      <c r="GYI14" s="2212"/>
      <c r="GYJ14" s="2212"/>
      <c r="GYK14" s="2212"/>
      <c r="GYL14" s="2212"/>
      <c r="GYM14" s="2212"/>
      <c r="GYN14" s="2212"/>
      <c r="GYO14" s="2212"/>
      <c r="GYP14" s="2212"/>
      <c r="GYQ14" s="2212"/>
      <c r="GYR14" s="2212"/>
      <c r="GYS14" s="2212"/>
      <c r="GYT14" s="2212"/>
      <c r="GYU14" s="2212"/>
      <c r="GYV14" s="2212"/>
      <c r="GYW14" s="2212"/>
      <c r="GYX14" s="2212"/>
      <c r="GYY14" s="2212"/>
      <c r="GYZ14" s="2212"/>
      <c r="GZA14" s="2212"/>
      <c r="GZB14" s="2212"/>
      <c r="GZC14" s="2212"/>
      <c r="GZD14" s="2212"/>
      <c r="GZE14" s="2212"/>
      <c r="GZF14" s="2212"/>
      <c r="GZG14" s="2212"/>
      <c r="GZH14" s="2212"/>
      <c r="GZI14" s="2212"/>
      <c r="GZJ14" s="2212"/>
      <c r="GZK14" s="2212"/>
      <c r="GZL14" s="2212"/>
      <c r="GZM14" s="2212"/>
      <c r="GZN14" s="2212"/>
      <c r="GZO14" s="2212"/>
      <c r="GZP14" s="2212"/>
      <c r="GZQ14" s="2212"/>
      <c r="GZR14" s="2212"/>
      <c r="GZS14" s="2212"/>
      <c r="GZT14" s="2212"/>
      <c r="GZU14" s="2212"/>
      <c r="GZV14" s="2212"/>
      <c r="GZW14" s="2212"/>
      <c r="GZX14" s="2212"/>
      <c r="GZY14" s="2212"/>
      <c r="GZZ14" s="2212"/>
      <c r="HAA14" s="2212"/>
      <c r="HAB14" s="2212"/>
      <c r="HAC14" s="2212"/>
      <c r="HAD14" s="2212"/>
      <c r="HAE14" s="2212"/>
      <c r="HAF14" s="2212"/>
      <c r="HAG14" s="2212"/>
      <c r="HAH14" s="2212"/>
      <c r="HAI14" s="2212"/>
      <c r="HAJ14" s="2212"/>
      <c r="HAK14" s="2212"/>
      <c r="HAL14" s="2212"/>
      <c r="HAM14" s="2212"/>
      <c r="HAN14" s="2212"/>
      <c r="HAO14" s="2212"/>
      <c r="HAP14" s="2212"/>
      <c r="HAQ14" s="2212"/>
      <c r="HAR14" s="2212"/>
      <c r="HAS14" s="2212"/>
      <c r="HAT14" s="2212"/>
      <c r="HAU14" s="2212"/>
      <c r="HAV14" s="2212"/>
      <c r="HAW14" s="2212"/>
      <c r="HAX14" s="2212"/>
      <c r="HAY14" s="2212"/>
      <c r="HAZ14" s="2212"/>
      <c r="HBA14" s="2212"/>
      <c r="HBB14" s="2212"/>
      <c r="HBC14" s="2212"/>
      <c r="HBD14" s="2212"/>
      <c r="HBE14" s="2212"/>
      <c r="HBF14" s="2212"/>
      <c r="HBG14" s="2212"/>
      <c r="HBH14" s="2212"/>
      <c r="HBI14" s="2212"/>
      <c r="HBJ14" s="2212"/>
      <c r="HBK14" s="2212"/>
      <c r="HBL14" s="2212"/>
      <c r="HBM14" s="2212"/>
      <c r="HBN14" s="2212"/>
      <c r="HBO14" s="2212"/>
      <c r="HBP14" s="2212"/>
      <c r="HBQ14" s="2212"/>
      <c r="HBR14" s="2212"/>
      <c r="HBS14" s="2212"/>
      <c r="HBT14" s="2212"/>
      <c r="HBU14" s="2212"/>
      <c r="HBV14" s="2212"/>
      <c r="HBW14" s="2212"/>
      <c r="HBX14" s="2212"/>
      <c r="HBY14" s="2212"/>
      <c r="HBZ14" s="2212"/>
      <c r="HCA14" s="2212"/>
      <c r="HCB14" s="2212"/>
      <c r="HCC14" s="2212"/>
      <c r="HCD14" s="2212"/>
      <c r="HCE14" s="2212"/>
      <c r="HCF14" s="2212"/>
      <c r="HCG14" s="2212"/>
      <c r="HCH14" s="2212"/>
      <c r="HCI14" s="2212"/>
      <c r="HCJ14" s="2212"/>
      <c r="HCK14" s="2212"/>
      <c r="HCL14" s="2212"/>
      <c r="HCM14" s="2212"/>
      <c r="HCN14" s="2212"/>
      <c r="HCO14" s="2212"/>
      <c r="HCP14" s="2212"/>
      <c r="HCQ14" s="2212"/>
      <c r="HCR14" s="2212"/>
      <c r="HCS14" s="2212"/>
      <c r="HCT14" s="2212"/>
      <c r="HCU14" s="2212"/>
      <c r="HCV14" s="2212"/>
      <c r="HCW14" s="2212"/>
      <c r="HCX14" s="2212"/>
      <c r="HCY14" s="2212"/>
      <c r="HCZ14" s="2212"/>
      <c r="HDA14" s="2212"/>
      <c r="HDB14" s="2212"/>
      <c r="HDC14" s="2212"/>
      <c r="HDD14" s="2212"/>
      <c r="HDE14" s="2212"/>
      <c r="HDF14" s="2212"/>
      <c r="HDG14" s="2212"/>
      <c r="HDH14" s="2212"/>
      <c r="HDI14" s="2212"/>
      <c r="HDJ14" s="2212"/>
      <c r="HDK14" s="2212"/>
      <c r="HDL14" s="2212"/>
      <c r="HDM14" s="2212"/>
      <c r="HDN14" s="2212"/>
      <c r="HDO14" s="2212"/>
      <c r="HDP14" s="2212"/>
      <c r="HDQ14" s="2212"/>
      <c r="HDR14" s="2212"/>
      <c r="HDS14" s="2212"/>
      <c r="HDT14" s="2212"/>
      <c r="HDU14" s="2212"/>
      <c r="HDV14" s="2212"/>
      <c r="HDW14" s="2212"/>
      <c r="HDX14" s="2212"/>
      <c r="HDY14" s="2212"/>
      <c r="HDZ14" s="2212"/>
      <c r="HEA14" s="2212"/>
      <c r="HEB14" s="2212"/>
      <c r="HEC14" s="2212"/>
      <c r="HED14" s="2212"/>
      <c r="HEE14" s="2212"/>
      <c r="HEF14" s="2212"/>
      <c r="HEG14" s="2212"/>
      <c r="HEH14" s="2212"/>
      <c r="HEI14" s="2212"/>
      <c r="HEJ14" s="2212"/>
      <c r="HEK14" s="2212"/>
      <c r="HEL14" s="2212"/>
      <c r="HEM14" s="2212"/>
      <c r="HEN14" s="2212"/>
      <c r="HEO14" s="2212"/>
      <c r="HEP14" s="2212"/>
      <c r="HEQ14" s="2212"/>
      <c r="HER14" s="2212"/>
      <c r="HES14" s="2212"/>
      <c r="HET14" s="2212"/>
      <c r="HEU14" s="2212"/>
      <c r="HEV14" s="2212"/>
      <c r="HEW14" s="2212"/>
      <c r="HEX14" s="2212"/>
      <c r="HEY14" s="2212"/>
      <c r="HEZ14" s="2212"/>
      <c r="HFA14" s="2212"/>
      <c r="HFB14" s="2212"/>
      <c r="HFC14" s="2212"/>
      <c r="HFD14" s="2212"/>
      <c r="HFE14" s="2212"/>
      <c r="HFF14" s="2212"/>
      <c r="HFG14" s="2212"/>
      <c r="HFH14" s="2212"/>
      <c r="HFI14" s="2212"/>
      <c r="HFJ14" s="2212"/>
      <c r="HFK14" s="2212"/>
      <c r="HFL14" s="2212"/>
      <c r="HFM14" s="2212"/>
      <c r="HFN14" s="2212"/>
      <c r="HFO14" s="2212"/>
      <c r="HFP14" s="2212"/>
      <c r="HFQ14" s="2212"/>
      <c r="HFR14" s="2212"/>
      <c r="HFS14" s="2212"/>
      <c r="HFT14" s="2212"/>
      <c r="HFU14" s="2212"/>
      <c r="HFV14" s="2212"/>
      <c r="HFW14" s="2212"/>
      <c r="HFX14" s="2212"/>
      <c r="HFY14" s="2212"/>
      <c r="HFZ14" s="2212"/>
      <c r="HGA14" s="2212"/>
      <c r="HGB14" s="2212"/>
      <c r="HGC14" s="2212"/>
      <c r="HGD14" s="2212"/>
      <c r="HGE14" s="2212"/>
      <c r="HGF14" s="2212"/>
      <c r="HGG14" s="2212"/>
      <c r="HGH14" s="2212"/>
      <c r="HGI14" s="2212"/>
      <c r="HGJ14" s="2212"/>
      <c r="HGK14" s="2212"/>
      <c r="HGL14" s="2212"/>
      <c r="HGM14" s="2212"/>
      <c r="HGN14" s="2212"/>
      <c r="HGO14" s="2212"/>
      <c r="HGP14" s="2212"/>
      <c r="HGQ14" s="2212"/>
      <c r="HGR14" s="2212"/>
      <c r="HGS14" s="2212"/>
      <c r="HGT14" s="2212"/>
      <c r="HGU14" s="2212"/>
      <c r="HGV14" s="2212"/>
      <c r="HGW14" s="2212"/>
      <c r="HGX14" s="2212"/>
      <c r="HGY14" s="2212"/>
      <c r="HGZ14" s="2212"/>
      <c r="HHA14" s="2212"/>
      <c r="HHB14" s="2212"/>
      <c r="HHC14" s="2212"/>
      <c r="HHD14" s="2212"/>
      <c r="HHE14" s="2212"/>
      <c r="HHF14" s="2212"/>
      <c r="HHG14" s="2212"/>
      <c r="HHH14" s="2212"/>
      <c r="HHI14" s="2212"/>
      <c r="HHJ14" s="2212"/>
      <c r="HHK14" s="2212"/>
      <c r="HHL14" s="2212"/>
      <c r="HHM14" s="2212"/>
      <c r="HHN14" s="2212"/>
      <c r="HHO14" s="2212"/>
      <c r="HHP14" s="2212"/>
      <c r="HHQ14" s="2212"/>
      <c r="HHR14" s="2212"/>
      <c r="HHS14" s="2212"/>
      <c r="HHT14" s="2212"/>
      <c r="HHU14" s="2212"/>
      <c r="HHV14" s="2212"/>
      <c r="HHW14" s="2212"/>
      <c r="HHX14" s="2212"/>
      <c r="HHY14" s="2212"/>
      <c r="HHZ14" s="2212"/>
      <c r="HIA14" s="2212"/>
      <c r="HIB14" s="2212"/>
      <c r="HIC14" s="2212"/>
      <c r="HID14" s="2212"/>
      <c r="HIE14" s="2212"/>
      <c r="HIF14" s="2212"/>
      <c r="HIG14" s="2212"/>
      <c r="HIH14" s="2212"/>
      <c r="HII14" s="2212"/>
      <c r="HIJ14" s="2212"/>
      <c r="HIK14" s="2212"/>
      <c r="HIL14" s="2212"/>
      <c r="HIM14" s="2212"/>
      <c r="HIN14" s="2212"/>
      <c r="HIO14" s="2212"/>
      <c r="HIP14" s="2212"/>
      <c r="HIQ14" s="2212"/>
      <c r="HIR14" s="2212"/>
      <c r="HIS14" s="2212"/>
      <c r="HIT14" s="2212"/>
      <c r="HIU14" s="2212"/>
      <c r="HIV14" s="2212"/>
      <c r="HIW14" s="2212"/>
      <c r="HIX14" s="2212"/>
      <c r="HIY14" s="2212"/>
      <c r="HIZ14" s="2212"/>
      <c r="HJA14" s="2212"/>
      <c r="HJB14" s="2212"/>
      <c r="HJC14" s="2212"/>
      <c r="HJD14" s="2212"/>
      <c r="HJE14" s="2212"/>
      <c r="HJF14" s="2212"/>
      <c r="HJG14" s="2212"/>
      <c r="HJH14" s="2212"/>
      <c r="HJI14" s="2212"/>
      <c r="HJJ14" s="2212"/>
      <c r="HJK14" s="2212"/>
      <c r="HJL14" s="2212"/>
      <c r="HJM14" s="2212"/>
      <c r="HJN14" s="2212"/>
      <c r="HJO14" s="2212"/>
      <c r="HJP14" s="2212"/>
      <c r="HJQ14" s="2212"/>
      <c r="HJR14" s="2212"/>
      <c r="HJS14" s="2212"/>
      <c r="HJT14" s="2212"/>
      <c r="HJU14" s="2212"/>
      <c r="HJV14" s="2212"/>
      <c r="HJW14" s="2212"/>
      <c r="HJX14" s="2212"/>
      <c r="HJY14" s="2212"/>
      <c r="HJZ14" s="2212"/>
      <c r="HKA14" s="2212"/>
      <c r="HKB14" s="2212"/>
      <c r="HKC14" s="2212"/>
      <c r="HKD14" s="2212"/>
      <c r="HKE14" s="2212"/>
      <c r="HKF14" s="2212"/>
      <c r="HKG14" s="2212"/>
      <c r="HKH14" s="2212"/>
      <c r="HKI14" s="2212"/>
      <c r="HKJ14" s="2212"/>
      <c r="HKK14" s="2212"/>
      <c r="HKL14" s="2212"/>
      <c r="HKM14" s="2212"/>
      <c r="HKN14" s="2212"/>
      <c r="HKO14" s="2212"/>
      <c r="HKP14" s="2212"/>
      <c r="HKQ14" s="2212"/>
      <c r="HKR14" s="2212"/>
      <c r="HKS14" s="2212"/>
      <c r="HKT14" s="2212"/>
      <c r="HKU14" s="2212"/>
      <c r="HKV14" s="2212"/>
      <c r="HKW14" s="2212"/>
      <c r="HKX14" s="2212"/>
      <c r="HKY14" s="2212"/>
      <c r="HKZ14" s="2212"/>
      <c r="HLA14" s="2212"/>
      <c r="HLB14" s="2212"/>
      <c r="HLC14" s="2212"/>
      <c r="HLD14" s="2212"/>
      <c r="HLE14" s="2212"/>
      <c r="HLF14" s="2212"/>
      <c r="HLG14" s="2212"/>
      <c r="HLH14" s="2212"/>
      <c r="HLI14" s="2212"/>
      <c r="HLJ14" s="2212"/>
      <c r="HLK14" s="2212"/>
      <c r="HLL14" s="2212"/>
      <c r="HLM14" s="2212"/>
      <c r="HLN14" s="2212"/>
      <c r="HLO14" s="2212"/>
      <c r="HLP14" s="2212"/>
      <c r="HLQ14" s="2212"/>
      <c r="HLR14" s="2212"/>
      <c r="HLS14" s="2212"/>
      <c r="HLT14" s="2212"/>
      <c r="HLU14" s="2212"/>
      <c r="HLV14" s="2212"/>
      <c r="HLW14" s="2212"/>
      <c r="HLX14" s="2212"/>
      <c r="HLY14" s="2212"/>
      <c r="HLZ14" s="2212"/>
      <c r="HMA14" s="2212"/>
      <c r="HMB14" s="2212"/>
      <c r="HMC14" s="2212"/>
      <c r="HMD14" s="2212"/>
      <c r="HME14" s="2212"/>
      <c r="HMF14" s="2212"/>
      <c r="HMG14" s="2212"/>
      <c r="HMH14" s="2212"/>
      <c r="HMI14" s="2212"/>
      <c r="HMJ14" s="2212"/>
      <c r="HMK14" s="2212"/>
      <c r="HML14" s="2212"/>
      <c r="HMM14" s="2212"/>
      <c r="HMN14" s="2212"/>
      <c r="HMO14" s="2212"/>
      <c r="HMP14" s="2212"/>
      <c r="HMQ14" s="2212"/>
      <c r="HMR14" s="2212"/>
      <c r="HMS14" s="2212"/>
      <c r="HMT14" s="2212"/>
      <c r="HMU14" s="2212"/>
      <c r="HMV14" s="2212"/>
      <c r="HMW14" s="2212"/>
      <c r="HMX14" s="2212"/>
      <c r="HMY14" s="2212"/>
      <c r="HMZ14" s="2212"/>
      <c r="HNA14" s="2212"/>
      <c r="HNB14" s="2212"/>
      <c r="HNC14" s="2212"/>
      <c r="HND14" s="2212"/>
      <c r="HNE14" s="2212"/>
      <c r="HNF14" s="2212"/>
      <c r="HNG14" s="2212"/>
      <c r="HNH14" s="2212"/>
      <c r="HNI14" s="2212"/>
      <c r="HNJ14" s="2212"/>
      <c r="HNK14" s="2212"/>
      <c r="HNL14" s="2212"/>
      <c r="HNM14" s="2212"/>
      <c r="HNN14" s="2212"/>
      <c r="HNO14" s="2212"/>
      <c r="HNP14" s="2212"/>
      <c r="HNQ14" s="2212"/>
      <c r="HNR14" s="2212"/>
      <c r="HNS14" s="2212"/>
      <c r="HNT14" s="2212"/>
      <c r="HNU14" s="2212"/>
      <c r="HNV14" s="2212"/>
      <c r="HNW14" s="2212"/>
      <c r="HNX14" s="2212"/>
      <c r="HNY14" s="2212"/>
      <c r="HNZ14" s="2212"/>
      <c r="HOA14" s="2212"/>
      <c r="HOB14" s="2212"/>
      <c r="HOC14" s="2212"/>
      <c r="HOD14" s="2212"/>
      <c r="HOE14" s="2212"/>
      <c r="HOF14" s="2212"/>
      <c r="HOG14" s="2212"/>
      <c r="HOH14" s="2212"/>
      <c r="HOI14" s="2212"/>
      <c r="HOJ14" s="2212"/>
      <c r="HOK14" s="2212"/>
      <c r="HOL14" s="2212"/>
      <c r="HOM14" s="2212"/>
      <c r="HON14" s="2212"/>
      <c r="HOO14" s="2212"/>
      <c r="HOP14" s="2212"/>
      <c r="HOQ14" s="2212"/>
      <c r="HOR14" s="2212"/>
      <c r="HOS14" s="2212"/>
      <c r="HOT14" s="2212"/>
      <c r="HOU14" s="2212"/>
      <c r="HOV14" s="2212"/>
      <c r="HOW14" s="2212"/>
      <c r="HOX14" s="2212"/>
      <c r="HOY14" s="2212"/>
      <c r="HOZ14" s="2212"/>
      <c r="HPA14" s="2212"/>
      <c r="HPB14" s="2212"/>
      <c r="HPC14" s="2212"/>
      <c r="HPD14" s="2212"/>
      <c r="HPE14" s="2212"/>
      <c r="HPF14" s="2212"/>
      <c r="HPG14" s="2212"/>
      <c r="HPH14" s="2212"/>
      <c r="HPI14" s="2212"/>
      <c r="HPJ14" s="2212"/>
      <c r="HPK14" s="2212"/>
      <c r="HPL14" s="2212"/>
      <c r="HPM14" s="2212"/>
      <c r="HPN14" s="2212"/>
      <c r="HPO14" s="2212"/>
      <c r="HPP14" s="2212"/>
      <c r="HPQ14" s="2212"/>
      <c r="HPR14" s="2212"/>
      <c r="HPS14" s="2212"/>
      <c r="HPT14" s="2212"/>
      <c r="HPU14" s="2212"/>
      <c r="HPV14" s="2212"/>
      <c r="HPW14" s="2212"/>
      <c r="HPX14" s="2212"/>
      <c r="HPY14" s="2212"/>
      <c r="HPZ14" s="2212"/>
      <c r="HQA14" s="2212"/>
      <c r="HQB14" s="2212"/>
      <c r="HQC14" s="2212"/>
      <c r="HQD14" s="2212"/>
      <c r="HQE14" s="2212"/>
      <c r="HQF14" s="2212"/>
      <c r="HQG14" s="2212"/>
      <c r="HQH14" s="2212"/>
      <c r="HQI14" s="2212"/>
      <c r="HQJ14" s="2212"/>
      <c r="HQK14" s="2212"/>
      <c r="HQL14" s="2212"/>
      <c r="HQM14" s="2212"/>
      <c r="HQN14" s="2212"/>
      <c r="HQO14" s="2212"/>
      <c r="HQP14" s="2212"/>
      <c r="HQQ14" s="2212"/>
      <c r="HQR14" s="2212"/>
      <c r="HQS14" s="2212"/>
      <c r="HQT14" s="2212"/>
      <c r="HQU14" s="2212"/>
      <c r="HQV14" s="2212"/>
      <c r="HQW14" s="2212"/>
      <c r="HQX14" s="2212"/>
      <c r="HQY14" s="2212"/>
      <c r="HQZ14" s="2212"/>
      <c r="HRA14" s="2212"/>
      <c r="HRB14" s="2212"/>
      <c r="HRC14" s="2212"/>
      <c r="HRD14" s="2212"/>
      <c r="HRE14" s="2212"/>
      <c r="HRF14" s="2212"/>
      <c r="HRG14" s="2212"/>
      <c r="HRH14" s="2212"/>
      <c r="HRI14" s="2212"/>
      <c r="HRJ14" s="2212"/>
      <c r="HRK14" s="2212"/>
      <c r="HRL14" s="2212"/>
      <c r="HRM14" s="2212"/>
      <c r="HRN14" s="2212"/>
      <c r="HRO14" s="2212"/>
      <c r="HRP14" s="2212"/>
      <c r="HRQ14" s="2212"/>
      <c r="HRR14" s="2212"/>
      <c r="HRS14" s="2212"/>
      <c r="HRT14" s="2212"/>
      <c r="HRU14" s="2212"/>
      <c r="HRV14" s="2212"/>
      <c r="HRW14" s="2212"/>
      <c r="HRX14" s="2212"/>
      <c r="HRY14" s="2212"/>
      <c r="HRZ14" s="2212"/>
      <c r="HSA14" s="2212"/>
      <c r="HSB14" s="2212"/>
      <c r="HSC14" s="2212"/>
      <c r="HSD14" s="2212"/>
      <c r="HSE14" s="2212"/>
      <c r="HSF14" s="2212"/>
      <c r="HSG14" s="2212"/>
      <c r="HSH14" s="2212"/>
      <c r="HSI14" s="2212"/>
      <c r="HSJ14" s="2212"/>
      <c r="HSK14" s="2212"/>
      <c r="HSL14" s="2212"/>
      <c r="HSM14" s="2212"/>
      <c r="HSN14" s="2212"/>
      <c r="HSO14" s="2212"/>
      <c r="HSP14" s="2212"/>
      <c r="HSQ14" s="2212"/>
      <c r="HSR14" s="2212"/>
      <c r="HSS14" s="2212"/>
      <c r="HST14" s="2212"/>
      <c r="HSU14" s="2212"/>
      <c r="HSV14" s="2212"/>
      <c r="HSW14" s="2212"/>
      <c r="HSX14" s="2212"/>
      <c r="HSY14" s="2212"/>
      <c r="HSZ14" s="2212"/>
      <c r="HTA14" s="2212"/>
      <c r="HTB14" s="2212"/>
      <c r="HTC14" s="2212"/>
      <c r="HTD14" s="2212"/>
      <c r="HTE14" s="2212"/>
      <c r="HTF14" s="2212"/>
      <c r="HTG14" s="2212"/>
      <c r="HTH14" s="2212"/>
      <c r="HTI14" s="2212"/>
      <c r="HTJ14" s="2212"/>
      <c r="HTK14" s="2212"/>
      <c r="HTL14" s="2212"/>
      <c r="HTM14" s="2212"/>
      <c r="HTN14" s="2212"/>
      <c r="HTO14" s="2212"/>
      <c r="HTP14" s="2212"/>
      <c r="HTQ14" s="2212"/>
      <c r="HTR14" s="2212"/>
      <c r="HTS14" s="2212"/>
      <c r="HTT14" s="2212"/>
      <c r="HTU14" s="2212"/>
      <c r="HTV14" s="2212"/>
      <c r="HTW14" s="2212"/>
      <c r="HTX14" s="2212"/>
      <c r="HTY14" s="2212"/>
      <c r="HTZ14" s="2212"/>
      <c r="HUA14" s="2212"/>
      <c r="HUB14" s="2212"/>
      <c r="HUC14" s="2212"/>
      <c r="HUD14" s="2212"/>
      <c r="HUE14" s="2212"/>
      <c r="HUF14" s="2212"/>
      <c r="HUG14" s="2212"/>
      <c r="HUH14" s="2212"/>
      <c r="HUI14" s="2212"/>
      <c r="HUJ14" s="2212"/>
      <c r="HUK14" s="2212"/>
      <c r="HUL14" s="2212"/>
      <c r="HUM14" s="2212"/>
      <c r="HUN14" s="2212"/>
      <c r="HUO14" s="2212"/>
      <c r="HUP14" s="2212"/>
      <c r="HUQ14" s="2212"/>
      <c r="HUR14" s="2212"/>
      <c r="HUS14" s="2212"/>
      <c r="HUT14" s="2212"/>
      <c r="HUU14" s="2212"/>
      <c r="HUV14" s="2212"/>
      <c r="HUW14" s="2212"/>
      <c r="HUX14" s="2212"/>
      <c r="HUY14" s="2212"/>
      <c r="HUZ14" s="2212"/>
      <c r="HVA14" s="2212"/>
      <c r="HVB14" s="2212"/>
      <c r="HVC14" s="2212"/>
      <c r="HVD14" s="2212"/>
      <c r="HVE14" s="2212"/>
      <c r="HVF14" s="2212"/>
      <c r="HVG14" s="2212"/>
      <c r="HVH14" s="2212"/>
      <c r="HVI14" s="2212"/>
      <c r="HVJ14" s="2212"/>
      <c r="HVK14" s="2212"/>
      <c r="HVL14" s="2212"/>
      <c r="HVM14" s="2212"/>
      <c r="HVN14" s="2212"/>
      <c r="HVO14" s="2212"/>
      <c r="HVP14" s="2212"/>
      <c r="HVQ14" s="2212"/>
      <c r="HVR14" s="2212"/>
      <c r="HVS14" s="2212"/>
      <c r="HVT14" s="2212"/>
      <c r="HVU14" s="2212"/>
      <c r="HVV14" s="2212"/>
      <c r="HVW14" s="2212"/>
      <c r="HVX14" s="2212"/>
      <c r="HVY14" s="2212"/>
      <c r="HVZ14" s="2212"/>
      <c r="HWA14" s="2212"/>
      <c r="HWB14" s="2212"/>
      <c r="HWC14" s="2212"/>
      <c r="HWD14" s="2212"/>
      <c r="HWE14" s="2212"/>
      <c r="HWF14" s="2212"/>
      <c r="HWG14" s="2212"/>
      <c r="HWH14" s="2212"/>
      <c r="HWI14" s="2212"/>
      <c r="HWJ14" s="2212"/>
      <c r="HWK14" s="2212"/>
      <c r="HWL14" s="2212"/>
      <c r="HWM14" s="2212"/>
      <c r="HWN14" s="2212"/>
      <c r="HWO14" s="2212"/>
      <c r="HWP14" s="2212"/>
      <c r="HWQ14" s="2212"/>
      <c r="HWR14" s="2212"/>
      <c r="HWS14" s="2212"/>
      <c r="HWT14" s="2212"/>
      <c r="HWU14" s="2212"/>
      <c r="HWV14" s="2212"/>
      <c r="HWW14" s="2212"/>
      <c r="HWX14" s="2212"/>
      <c r="HWY14" s="2212"/>
      <c r="HWZ14" s="2212"/>
      <c r="HXA14" s="2212"/>
      <c r="HXB14" s="2212"/>
      <c r="HXC14" s="2212"/>
      <c r="HXD14" s="2212"/>
      <c r="HXE14" s="2212"/>
      <c r="HXF14" s="2212"/>
      <c r="HXG14" s="2212"/>
      <c r="HXH14" s="2212"/>
      <c r="HXI14" s="2212"/>
      <c r="HXJ14" s="2212"/>
      <c r="HXK14" s="2212"/>
      <c r="HXL14" s="2212"/>
      <c r="HXM14" s="2212"/>
      <c r="HXN14" s="2212"/>
      <c r="HXO14" s="2212"/>
      <c r="HXP14" s="2212"/>
      <c r="HXQ14" s="2212"/>
      <c r="HXR14" s="2212"/>
      <c r="HXS14" s="2212"/>
      <c r="HXT14" s="2212"/>
      <c r="HXU14" s="2212"/>
      <c r="HXV14" s="2212"/>
      <c r="HXW14" s="2212"/>
      <c r="HXX14" s="2212"/>
      <c r="HXY14" s="2212"/>
      <c r="HXZ14" s="2212"/>
      <c r="HYA14" s="2212"/>
      <c r="HYB14" s="2212"/>
      <c r="HYC14" s="2212"/>
      <c r="HYD14" s="2212"/>
      <c r="HYE14" s="2212"/>
      <c r="HYF14" s="2212"/>
      <c r="HYG14" s="2212"/>
      <c r="HYH14" s="2212"/>
      <c r="HYI14" s="2212"/>
      <c r="HYJ14" s="2212"/>
      <c r="HYK14" s="2212"/>
      <c r="HYL14" s="2212"/>
      <c r="HYM14" s="2212"/>
      <c r="HYN14" s="2212"/>
      <c r="HYO14" s="2212"/>
      <c r="HYP14" s="2212"/>
      <c r="HYQ14" s="2212"/>
      <c r="HYR14" s="2212"/>
      <c r="HYS14" s="2212"/>
      <c r="HYT14" s="2212"/>
      <c r="HYU14" s="2212"/>
      <c r="HYV14" s="2212"/>
      <c r="HYW14" s="2212"/>
      <c r="HYX14" s="2212"/>
      <c r="HYY14" s="2212"/>
      <c r="HYZ14" s="2212"/>
      <c r="HZA14" s="2212"/>
      <c r="HZB14" s="2212"/>
      <c r="HZC14" s="2212"/>
      <c r="HZD14" s="2212"/>
      <c r="HZE14" s="2212"/>
      <c r="HZF14" s="2212"/>
      <c r="HZG14" s="2212"/>
      <c r="HZH14" s="2212"/>
      <c r="HZI14" s="2212"/>
      <c r="HZJ14" s="2212"/>
      <c r="HZK14" s="2212"/>
      <c r="HZL14" s="2212"/>
      <c r="HZM14" s="2212"/>
      <c r="HZN14" s="2212"/>
      <c r="HZO14" s="2212"/>
      <c r="HZP14" s="2212"/>
      <c r="HZQ14" s="2212"/>
      <c r="HZR14" s="2212"/>
      <c r="HZS14" s="2212"/>
      <c r="HZT14" s="2212"/>
      <c r="HZU14" s="2212"/>
      <c r="HZV14" s="2212"/>
      <c r="HZW14" s="2212"/>
      <c r="HZX14" s="2212"/>
      <c r="HZY14" s="2212"/>
      <c r="HZZ14" s="2212"/>
      <c r="IAA14" s="2212"/>
      <c r="IAB14" s="2212"/>
      <c r="IAC14" s="2212"/>
      <c r="IAD14" s="2212"/>
      <c r="IAE14" s="2212"/>
      <c r="IAF14" s="2212"/>
      <c r="IAG14" s="2212"/>
      <c r="IAH14" s="2212"/>
      <c r="IAI14" s="2212"/>
      <c r="IAJ14" s="2212"/>
      <c r="IAK14" s="2212"/>
      <c r="IAL14" s="2212"/>
      <c r="IAM14" s="2212"/>
      <c r="IAN14" s="2212"/>
      <c r="IAO14" s="2212"/>
      <c r="IAP14" s="2212"/>
      <c r="IAQ14" s="2212"/>
      <c r="IAR14" s="2212"/>
      <c r="IAS14" s="2212"/>
      <c r="IAT14" s="2212"/>
      <c r="IAU14" s="2212"/>
      <c r="IAV14" s="2212"/>
      <c r="IAW14" s="2212"/>
      <c r="IAX14" s="2212"/>
      <c r="IAY14" s="2212"/>
      <c r="IAZ14" s="2212"/>
      <c r="IBA14" s="2212"/>
      <c r="IBB14" s="2212"/>
      <c r="IBC14" s="2212"/>
      <c r="IBD14" s="2212"/>
      <c r="IBE14" s="2212"/>
      <c r="IBF14" s="2212"/>
      <c r="IBG14" s="2212"/>
      <c r="IBH14" s="2212"/>
      <c r="IBI14" s="2212"/>
      <c r="IBJ14" s="2212"/>
      <c r="IBK14" s="2212"/>
      <c r="IBL14" s="2212"/>
      <c r="IBM14" s="2212"/>
      <c r="IBN14" s="2212"/>
      <c r="IBO14" s="2212"/>
      <c r="IBP14" s="2212"/>
      <c r="IBQ14" s="2212"/>
      <c r="IBR14" s="2212"/>
      <c r="IBS14" s="2212"/>
      <c r="IBT14" s="2212"/>
      <c r="IBU14" s="2212"/>
      <c r="IBV14" s="2212"/>
      <c r="IBW14" s="2212"/>
      <c r="IBX14" s="2212"/>
      <c r="IBY14" s="2212"/>
      <c r="IBZ14" s="2212"/>
      <c r="ICA14" s="2212"/>
      <c r="ICB14" s="2212"/>
      <c r="ICC14" s="2212"/>
      <c r="ICD14" s="2212"/>
      <c r="ICE14" s="2212"/>
      <c r="ICF14" s="2212"/>
      <c r="ICG14" s="2212"/>
      <c r="ICH14" s="2212"/>
      <c r="ICI14" s="2212"/>
      <c r="ICJ14" s="2212"/>
      <c r="ICK14" s="2212"/>
      <c r="ICL14" s="2212"/>
      <c r="ICM14" s="2212"/>
      <c r="ICN14" s="2212"/>
      <c r="ICO14" s="2212"/>
      <c r="ICP14" s="2212"/>
      <c r="ICQ14" s="2212"/>
      <c r="ICR14" s="2212"/>
      <c r="ICS14" s="2212"/>
      <c r="ICT14" s="2212"/>
      <c r="ICU14" s="2212"/>
      <c r="ICV14" s="2212"/>
      <c r="ICW14" s="2212"/>
      <c r="ICX14" s="2212"/>
      <c r="ICY14" s="2212"/>
      <c r="ICZ14" s="2212"/>
      <c r="IDA14" s="2212"/>
      <c r="IDB14" s="2212"/>
      <c r="IDC14" s="2212"/>
      <c r="IDD14" s="2212"/>
      <c r="IDE14" s="2212"/>
      <c r="IDF14" s="2212"/>
      <c r="IDG14" s="2212"/>
      <c r="IDH14" s="2212"/>
      <c r="IDI14" s="2212"/>
      <c r="IDJ14" s="2212"/>
      <c r="IDK14" s="2212"/>
      <c r="IDL14" s="2212"/>
      <c r="IDM14" s="2212"/>
      <c r="IDN14" s="2212"/>
      <c r="IDO14" s="2212"/>
      <c r="IDP14" s="2212"/>
      <c r="IDQ14" s="2212"/>
      <c r="IDR14" s="2212"/>
      <c r="IDS14" s="2212"/>
      <c r="IDT14" s="2212"/>
      <c r="IDU14" s="2212"/>
      <c r="IDV14" s="2212"/>
      <c r="IDW14" s="2212"/>
      <c r="IDX14" s="2212"/>
      <c r="IDY14" s="2212"/>
      <c r="IDZ14" s="2212"/>
      <c r="IEA14" s="2212"/>
      <c r="IEB14" s="2212"/>
      <c r="IEC14" s="2212"/>
      <c r="IED14" s="2212"/>
      <c r="IEE14" s="2212"/>
      <c r="IEF14" s="2212"/>
      <c r="IEG14" s="2212"/>
      <c r="IEH14" s="2212"/>
      <c r="IEI14" s="2212"/>
      <c r="IEJ14" s="2212"/>
      <c r="IEK14" s="2212"/>
      <c r="IEL14" s="2212"/>
      <c r="IEM14" s="2212"/>
      <c r="IEN14" s="2212"/>
      <c r="IEO14" s="2212"/>
      <c r="IEP14" s="2212"/>
      <c r="IEQ14" s="2212"/>
      <c r="IER14" s="2212"/>
      <c r="IES14" s="2212"/>
      <c r="IET14" s="2212"/>
      <c r="IEU14" s="2212"/>
      <c r="IEV14" s="2212"/>
      <c r="IEW14" s="2212"/>
      <c r="IEX14" s="2212"/>
      <c r="IEY14" s="2212"/>
      <c r="IEZ14" s="2212"/>
      <c r="IFA14" s="2212"/>
      <c r="IFB14" s="2212"/>
      <c r="IFC14" s="2212"/>
      <c r="IFD14" s="2212"/>
      <c r="IFE14" s="2212"/>
      <c r="IFF14" s="2212"/>
      <c r="IFG14" s="2212"/>
      <c r="IFH14" s="2212"/>
      <c r="IFI14" s="2212"/>
      <c r="IFJ14" s="2212"/>
      <c r="IFK14" s="2212"/>
      <c r="IFL14" s="2212"/>
      <c r="IFM14" s="2212"/>
      <c r="IFN14" s="2212"/>
      <c r="IFO14" s="2212"/>
      <c r="IFP14" s="2212"/>
      <c r="IFQ14" s="2212"/>
      <c r="IFR14" s="2212"/>
      <c r="IFS14" s="2212"/>
      <c r="IFT14" s="2212"/>
      <c r="IFU14" s="2212"/>
      <c r="IFV14" s="2212"/>
      <c r="IFW14" s="2212"/>
      <c r="IFX14" s="2212"/>
      <c r="IFY14" s="2212"/>
      <c r="IFZ14" s="2212"/>
      <c r="IGA14" s="2212"/>
      <c r="IGB14" s="2212"/>
      <c r="IGC14" s="2212"/>
      <c r="IGD14" s="2212"/>
      <c r="IGE14" s="2212"/>
      <c r="IGF14" s="2212"/>
      <c r="IGG14" s="2212"/>
      <c r="IGH14" s="2212"/>
      <c r="IGI14" s="2212"/>
      <c r="IGJ14" s="2212"/>
      <c r="IGK14" s="2212"/>
      <c r="IGL14" s="2212"/>
      <c r="IGM14" s="2212"/>
      <c r="IGN14" s="2212"/>
      <c r="IGO14" s="2212"/>
      <c r="IGP14" s="2212"/>
      <c r="IGQ14" s="2212"/>
      <c r="IGR14" s="2212"/>
      <c r="IGS14" s="2212"/>
      <c r="IGT14" s="2212"/>
      <c r="IGU14" s="2212"/>
      <c r="IGV14" s="2212"/>
      <c r="IGW14" s="2212"/>
      <c r="IGX14" s="2212"/>
      <c r="IGY14" s="2212"/>
      <c r="IGZ14" s="2212"/>
      <c r="IHA14" s="2212"/>
      <c r="IHB14" s="2212"/>
      <c r="IHC14" s="2212"/>
      <c r="IHD14" s="2212"/>
      <c r="IHE14" s="2212"/>
      <c r="IHF14" s="2212"/>
      <c r="IHG14" s="2212"/>
      <c r="IHH14" s="2212"/>
      <c r="IHI14" s="2212"/>
      <c r="IHJ14" s="2212"/>
      <c r="IHK14" s="2212"/>
      <c r="IHL14" s="2212"/>
      <c r="IHM14" s="2212"/>
      <c r="IHN14" s="2212"/>
      <c r="IHO14" s="2212"/>
      <c r="IHP14" s="2212"/>
      <c r="IHQ14" s="2212"/>
      <c r="IHR14" s="2212"/>
      <c r="IHS14" s="2212"/>
      <c r="IHT14" s="2212"/>
      <c r="IHU14" s="2212"/>
      <c r="IHV14" s="2212"/>
      <c r="IHW14" s="2212"/>
      <c r="IHX14" s="2212"/>
      <c r="IHY14" s="2212"/>
      <c r="IHZ14" s="2212"/>
      <c r="IIA14" s="2212"/>
      <c r="IIB14" s="2212"/>
      <c r="IIC14" s="2212"/>
      <c r="IID14" s="2212"/>
      <c r="IIE14" s="2212"/>
      <c r="IIF14" s="2212"/>
      <c r="IIG14" s="2212"/>
      <c r="IIH14" s="2212"/>
      <c r="III14" s="2212"/>
      <c r="IIJ14" s="2212"/>
      <c r="IIK14" s="2212"/>
      <c r="IIL14" s="2212"/>
      <c r="IIM14" s="2212"/>
      <c r="IIN14" s="2212"/>
      <c r="IIO14" s="2212"/>
      <c r="IIP14" s="2212"/>
      <c r="IIQ14" s="2212"/>
      <c r="IIR14" s="2212"/>
      <c r="IIS14" s="2212"/>
      <c r="IIT14" s="2212"/>
      <c r="IIU14" s="2212"/>
      <c r="IIV14" s="2212"/>
      <c r="IIW14" s="2212"/>
      <c r="IIX14" s="2212"/>
      <c r="IIY14" s="2212"/>
      <c r="IIZ14" s="2212"/>
      <c r="IJA14" s="2212"/>
      <c r="IJB14" s="2212"/>
      <c r="IJC14" s="2212"/>
      <c r="IJD14" s="2212"/>
      <c r="IJE14" s="2212"/>
      <c r="IJF14" s="2212"/>
      <c r="IJG14" s="2212"/>
      <c r="IJH14" s="2212"/>
      <c r="IJI14" s="2212"/>
      <c r="IJJ14" s="2212"/>
      <c r="IJK14" s="2212"/>
      <c r="IJL14" s="2212"/>
      <c r="IJM14" s="2212"/>
      <c r="IJN14" s="2212"/>
      <c r="IJO14" s="2212"/>
      <c r="IJP14" s="2212"/>
      <c r="IJQ14" s="2212"/>
      <c r="IJR14" s="2212"/>
      <c r="IJS14" s="2212"/>
      <c r="IJT14" s="2212"/>
      <c r="IJU14" s="2212"/>
      <c r="IJV14" s="2212"/>
      <c r="IJW14" s="2212"/>
      <c r="IJX14" s="2212"/>
      <c r="IJY14" s="2212"/>
      <c r="IJZ14" s="2212"/>
      <c r="IKA14" s="2212"/>
      <c r="IKB14" s="2212"/>
      <c r="IKC14" s="2212"/>
      <c r="IKD14" s="2212"/>
      <c r="IKE14" s="2212"/>
      <c r="IKF14" s="2212"/>
      <c r="IKG14" s="2212"/>
      <c r="IKH14" s="2212"/>
      <c r="IKI14" s="2212"/>
      <c r="IKJ14" s="2212"/>
      <c r="IKK14" s="2212"/>
      <c r="IKL14" s="2212"/>
      <c r="IKM14" s="2212"/>
      <c r="IKN14" s="2212"/>
      <c r="IKO14" s="2212"/>
      <c r="IKP14" s="2212"/>
      <c r="IKQ14" s="2212"/>
      <c r="IKR14" s="2212"/>
      <c r="IKS14" s="2212"/>
      <c r="IKT14" s="2212"/>
      <c r="IKU14" s="2212"/>
      <c r="IKV14" s="2212"/>
      <c r="IKW14" s="2212"/>
      <c r="IKX14" s="2212"/>
      <c r="IKY14" s="2212"/>
      <c r="IKZ14" s="2212"/>
      <c r="ILA14" s="2212"/>
      <c r="ILB14" s="2212"/>
      <c r="ILC14" s="2212"/>
      <c r="ILD14" s="2212"/>
      <c r="ILE14" s="2212"/>
      <c r="ILF14" s="2212"/>
      <c r="ILG14" s="2212"/>
      <c r="ILH14" s="2212"/>
      <c r="ILI14" s="2212"/>
      <c r="ILJ14" s="2212"/>
      <c r="ILK14" s="2212"/>
      <c r="ILL14" s="2212"/>
      <c r="ILM14" s="2212"/>
      <c r="ILN14" s="2212"/>
      <c r="ILO14" s="2212"/>
      <c r="ILP14" s="2212"/>
      <c r="ILQ14" s="2212"/>
      <c r="ILR14" s="2212"/>
      <c r="ILS14" s="2212"/>
      <c r="ILT14" s="2212"/>
      <c r="ILU14" s="2212"/>
      <c r="ILV14" s="2212"/>
      <c r="ILW14" s="2212"/>
      <c r="ILX14" s="2212"/>
      <c r="ILY14" s="2212"/>
      <c r="ILZ14" s="2212"/>
      <c r="IMA14" s="2212"/>
      <c r="IMB14" s="2212"/>
      <c r="IMC14" s="2212"/>
      <c r="IMD14" s="2212"/>
      <c r="IME14" s="2212"/>
      <c r="IMF14" s="2212"/>
      <c r="IMG14" s="2212"/>
      <c r="IMH14" s="2212"/>
      <c r="IMI14" s="2212"/>
      <c r="IMJ14" s="2212"/>
      <c r="IMK14" s="2212"/>
      <c r="IML14" s="2212"/>
      <c r="IMM14" s="2212"/>
      <c r="IMN14" s="2212"/>
      <c r="IMO14" s="2212"/>
      <c r="IMP14" s="2212"/>
      <c r="IMQ14" s="2212"/>
      <c r="IMR14" s="2212"/>
      <c r="IMS14" s="2212"/>
      <c r="IMT14" s="2212"/>
      <c r="IMU14" s="2212"/>
      <c r="IMV14" s="2212"/>
      <c r="IMW14" s="2212"/>
      <c r="IMX14" s="2212"/>
      <c r="IMY14" s="2212"/>
      <c r="IMZ14" s="2212"/>
      <c r="INA14" s="2212"/>
      <c r="INB14" s="2212"/>
      <c r="INC14" s="2212"/>
      <c r="IND14" s="2212"/>
      <c r="INE14" s="2212"/>
      <c r="INF14" s="2212"/>
      <c r="ING14" s="2212"/>
      <c r="INH14" s="2212"/>
      <c r="INI14" s="2212"/>
      <c r="INJ14" s="2212"/>
      <c r="INK14" s="2212"/>
      <c r="INL14" s="2212"/>
      <c r="INM14" s="2212"/>
      <c r="INN14" s="2212"/>
      <c r="INO14" s="2212"/>
      <c r="INP14" s="2212"/>
      <c r="INQ14" s="2212"/>
      <c r="INR14" s="2212"/>
      <c r="INS14" s="2212"/>
      <c r="INT14" s="2212"/>
      <c r="INU14" s="2212"/>
      <c r="INV14" s="2212"/>
      <c r="INW14" s="2212"/>
      <c r="INX14" s="2212"/>
      <c r="INY14" s="2212"/>
      <c r="INZ14" s="2212"/>
      <c r="IOA14" s="2212"/>
      <c r="IOB14" s="2212"/>
      <c r="IOC14" s="2212"/>
      <c r="IOD14" s="2212"/>
      <c r="IOE14" s="2212"/>
      <c r="IOF14" s="2212"/>
      <c r="IOG14" s="2212"/>
      <c r="IOH14" s="2212"/>
      <c r="IOI14" s="2212"/>
      <c r="IOJ14" s="2212"/>
      <c r="IOK14" s="2212"/>
      <c r="IOL14" s="2212"/>
      <c r="IOM14" s="2212"/>
      <c r="ION14" s="2212"/>
      <c r="IOO14" s="2212"/>
      <c r="IOP14" s="2212"/>
      <c r="IOQ14" s="2212"/>
      <c r="IOR14" s="2212"/>
      <c r="IOS14" s="2212"/>
      <c r="IOT14" s="2212"/>
      <c r="IOU14" s="2212"/>
      <c r="IOV14" s="2212"/>
      <c r="IOW14" s="2212"/>
      <c r="IOX14" s="2212"/>
      <c r="IOY14" s="2212"/>
      <c r="IOZ14" s="2212"/>
      <c r="IPA14" s="2212"/>
      <c r="IPB14" s="2212"/>
      <c r="IPC14" s="2212"/>
      <c r="IPD14" s="2212"/>
      <c r="IPE14" s="2212"/>
      <c r="IPF14" s="2212"/>
      <c r="IPG14" s="2212"/>
      <c r="IPH14" s="2212"/>
      <c r="IPI14" s="2212"/>
      <c r="IPJ14" s="2212"/>
      <c r="IPK14" s="2212"/>
      <c r="IPL14" s="2212"/>
      <c r="IPM14" s="2212"/>
      <c r="IPN14" s="2212"/>
      <c r="IPO14" s="2212"/>
      <c r="IPP14" s="2212"/>
      <c r="IPQ14" s="2212"/>
      <c r="IPR14" s="2212"/>
      <c r="IPS14" s="2212"/>
      <c r="IPT14" s="2212"/>
      <c r="IPU14" s="2212"/>
      <c r="IPV14" s="2212"/>
      <c r="IPW14" s="2212"/>
      <c r="IPX14" s="2212"/>
      <c r="IPY14" s="2212"/>
      <c r="IPZ14" s="2212"/>
      <c r="IQA14" s="2212"/>
      <c r="IQB14" s="2212"/>
      <c r="IQC14" s="2212"/>
      <c r="IQD14" s="2212"/>
      <c r="IQE14" s="2212"/>
      <c r="IQF14" s="2212"/>
      <c r="IQG14" s="2212"/>
      <c r="IQH14" s="2212"/>
      <c r="IQI14" s="2212"/>
      <c r="IQJ14" s="2212"/>
      <c r="IQK14" s="2212"/>
      <c r="IQL14" s="2212"/>
      <c r="IQM14" s="2212"/>
      <c r="IQN14" s="2212"/>
      <c r="IQO14" s="2212"/>
      <c r="IQP14" s="2212"/>
      <c r="IQQ14" s="2212"/>
      <c r="IQR14" s="2212"/>
      <c r="IQS14" s="2212"/>
      <c r="IQT14" s="2212"/>
      <c r="IQU14" s="2212"/>
      <c r="IQV14" s="2212"/>
      <c r="IQW14" s="2212"/>
      <c r="IQX14" s="2212"/>
      <c r="IQY14" s="2212"/>
      <c r="IQZ14" s="2212"/>
      <c r="IRA14" s="2212"/>
      <c r="IRB14" s="2212"/>
      <c r="IRC14" s="2212"/>
      <c r="IRD14" s="2212"/>
      <c r="IRE14" s="2212"/>
      <c r="IRF14" s="2212"/>
      <c r="IRG14" s="2212"/>
      <c r="IRH14" s="2212"/>
      <c r="IRI14" s="2212"/>
      <c r="IRJ14" s="2212"/>
      <c r="IRK14" s="2212"/>
      <c r="IRL14" s="2212"/>
      <c r="IRM14" s="2212"/>
      <c r="IRN14" s="2212"/>
      <c r="IRO14" s="2212"/>
      <c r="IRP14" s="2212"/>
      <c r="IRQ14" s="2212"/>
      <c r="IRR14" s="2212"/>
      <c r="IRS14" s="2212"/>
      <c r="IRT14" s="2212"/>
      <c r="IRU14" s="2212"/>
      <c r="IRV14" s="2212"/>
      <c r="IRW14" s="2212"/>
      <c r="IRX14" s="2212"/>
      <c r="IRY14" s="2212"/>
      <c r="IRZ14" s="2212"/>
      <c r="ISA14" s="2212"/>
      <c r="ISB14" s="2212"/>
      <c r="ISC14" s="2212"/>
      <c r="ISD14" s="2212"/>
      <c r="ISE14" s="2212"/>
      <c r="ISF14" s="2212"/>
      <c r="ISG14" s="2212"/>
      <c r="ISH14" s="2212"/>
      <c r="ISI14" s="2212"/>
      <c r="ISJ14" s="2212"/>
      <c r="ISK14" s="2212"/>
      <c r="ISL14" s="2212"/>
      <c r="ISM14" s="2212"/>
      <c r="ISN14" s="2212"/>
      <c r="ISO14" s="2212"/>
      <c r="ISP14" s="2212"/>
      <c r="ISQ14" s="2212"/>
      <c r="ISR14" s="2212"/>
      <c r="ISS14" s="2212"/>
      <c r="IST14" s="2212"/>
      <c r="ISU14" s="2212"/>
      <c r="ISV14" s="2212"/>
      <c r="ISW14" s="2212"/>
      <c r="ISX14" s="2212"/>
      <c r="ISY14" s="2212"/>
      <c r="ISZ14" s="2212"/>
      <c r="ITA14" s="2212"/>
      <c r="ITB14" s="2212"/>
      <c r="ITC14" s="2212"/>
      <c r="ITD14" s="2212"/>
      <c r="ITE14" s="2212"/>
      <c r="ITF14" s="2212"/>
      <c r="ITG14" s="2212"/>
      <c r="ITH14" s="2212"/>
      <c r="ITI14" s="2212"/>
      <c r="ITJ14" s="2212"/>
      <c r="ITK14" s="2212"/>
      <c r="ITL14" s="2212"/>
      <c r="ITM14" s="2212"/>
      <c r="ITN14" s="2212"/>
      <c r="ITO14" s="2212"/>
      <c r="ITP14" s="2212"/>
      <c r="ITQ14" s="2212"/>
      <c r="ITR14" s="2212"/>
      <c r="ITS14" s="2212"/>
      <c r="ITT14" s="2212"/>
      <c r="ITU14" s="2212"/>
      <c r="ITV14" s="2212"/>
      <c r="ITW14" s="2212"/>
      <c r="ITX14" s="2212"/>
      <c r="ITY14" s="2212"/>
      <c r="ITZ14" s="2212"/>
      <c r="IUA14" s="2212"/>
      <c r="IUB14" s="2212"/>
      <c r="IUC14" s="2212"/>
      <c r="IUD14" s="2212"/>
      <c r="IUE14" s="2212"/>
      <c r="IUF14" s="2212"/>
      <c r="IUG14" s="2212"/>
      <c r="IUH14" s="2212"/>
      <c r="IUI14" s="2212"/>
      <c r="IUJ14" s="2212"/>
      <c r="IUK14" s="2212"/>
      <c r="IUL14" s="2212"/>
      <c r="IUM14" s="2212"/>
      <c r="IUN14" s="2212"/>
      <c r="IUO14" s="2212"/>
      <c r="IUP14" s="2212"/>
      <c r="IUQ14" s="2212"/>
      <c r="IUR14" s="2212"/>
      <c r="IUS14" s="2212"/>
      <c r="IUT14" s="2212"/>
      <c r="IUU14" s="2212"/>
      <c r="IUV14" s="2212"/>
      <c r="IUW14" s="2212"/>
      <c r="IUX14" s="2212"/>
      <c r="IUY14" s="2212"/>
      <c r="IUZ14" s="2212"/>
      <c r="IVA14" s="2212"/>
      <c r="IVB14" s="2212"/>
      <c r="IVC14" s="2212"/>
      <c r="IVD14" s="2212"/>
      <c r="IVE14" s="2212"/>
      <c r="IVF14" s="2212"/>
      <c r="IVG14" s="2212"/>
      <c r="IVH14" s="2212"/>
      <c r="IVI14" s="2212"/>
      <c r="IVJ14" s="2212"/>
      <c r="IVK14" s="2212"/>
      <c r="IVL14" s="2212"/>
      <c r="IVM14" s="2212"/>
      <c r="IVN14" s="2212"/>
      <c r="IVO14" s="2212"/>
      <c r="IVP14" s="2212"/>
      <c r="IVQ14" s="2212"/>
      <c r="IVR14" s="2212"/>
      <c r="IVS14" s="2212"/>
      <c r="IVT14" s="2212"/>
      <c r="IVU14" s="2212"/>
      <c r="IVV14" s="2212"/>
      <c r="IVW14" s="2212"/>
      <c r="IVX14" s="2212"/>
      <c r="IVY14" s="2212"/>
      <c r="IVZ14" s="2212"/>
      <c r="IWA14" s="2212"/>
      <c r="IWB14" s="2212"/>
      <c r="IWC14" s="2212"/>
      <c r="IWD14" s="2212"/>
      <c r="IWE14" s="2212"/>
      <c r="IWF14" s="2212"/>
      <c r="IWG14" s="2212"/>
      <c r="IWH14" s="2212"/>
      <c r="IWI14" s="2212"/>
      <c r="IWJ14" s="2212"/>
      <c r="IWK14" s="2212"/>
      <c r="IWL14" s="2212"/>
      <c r="IWM14" s="2212"/>
      <c r="IWN14" s="2212"/>
      <c r="IWO14" s="2212"/>
      <c r="IWP14" s="2212"/>
      <c r="IWQ14" s="2212"/>
      <c r="IWR14" s="2212"/>
      <c r="IWS14" s="2212"/>
      <c r="IWT14" s="2212"/>
      <c r="IWU14" s="2212"/>
      <c r="IWV14" s="2212"/>
      <c r="IWW14" s="2212"/>
      <c r="IWX14" s="2212"/>
      <c r="IWY14" s="2212"/>
      <c r="IWZ14" s="2212"/>
      <c r="IXA14" s="2212"/>
      <c r="IXB14" s="2212"/>
      <c r="IXC14" s="2212"/>
      <c r="IXD14" s="2212"/>
      <c r="IXE14" s="2212"/>
      <c r="IXF14" s="2212"/>
      <c r="IXG14" s="2212"/>
      <c r="IXH14" s="2212"/>
      <c r="IXI14" s="2212"/>
      <c r="IXJ14" s="2212"/>
      <c r="IXK14" s="2212"/>
      <c r="IXL14" s="2212"/>
      <c r="IXM14" s="2212"/>
      <c r="IXN14" s="2212"/>
      <c r="IXO14" s="2212"/>
      <c r="IXP14" s="2212"/>
      <c r="IXQ14" s="2212"/>
      <c r="IXR14" s="2212"/>
      <c r="IXS14" s="2212"/>
      <c r="IXT14" s="2212"/>
      <c r="IXU14" s="2212"/>
      <c r="IXV14" s="2212"/>
      <c r="IXW14" s="2212"/>
      <c r="IXX14" s="2212"/>
      <c r="IXY14" s="2212"/>
      <c r="IXZ14" s="2212"/>
      <c r="IYA14" s="2212"/>
      <c r="IYB14" s="2212"/>
      <c r="IYC14" s="2212"/>
      <c r="IYD14" s="2212"/>
      <c r="IYE14" s="2212"/>
      <c r="IYF14" s="2212"/>
      <c r="IYG14" s="2212"/>
      <c r="IYH14" s="2212"/>
      <c r="IYI14" s="2212"/>
      <c r="IYJ14" s="2212"/>
      <c r="IYK14" s="2212"/>
      <c r="IYL14" s="2212"/>
      <c r="IYM14" s="2212"/>
      <c r="IYN14" s="2212"/>
      <c r="IYO14" s="2212"/>
      <c r="IYP14" s="2212"/>
      <c r="IYQ14" s="2212"/>
      <c r="IYR14" s="2212"/>
      <c r="IYS14" s="2212"/>
      <c r="IYT14" s="2212"/>
      <c r="IYU14" s="2212"/>
      <c r="IYV14" s="2212"/>
      <c r="IYW14" s="2212"/>
      <c r="IYX14" s="2212"/>
      <c r="IYY14" s="2212"/>
      <c r="IYZ14" s="2212"/>
      <c r="IZA14" s="2212"/>
      <c r="IZB14" s="2212"/>
      <c r="IZC14" s="2212"/>
      <c r="IZD14" s="2212"/>
      <c r="IZE14" s="2212"/>
      <c r="IZF14" s="2212"/>
      <c r="IZG14" s="2212"/>
      <c r="IZH14" s="2212"/>
      <c r="IZI14" s="2212"/>
      <c r="IZJ14" s="2212"/>
      <c r="IZK14" s="2212"/>
      <c r="IZL14" s="2212"/>
      <c r="IZM14" s="2212"/>
      <c r="IZN14" s="2212"/>
      <c r="IZO14" s="2212"/>
      <c r="IZP14" s="2212"/>
      <c r="IZQ14" s="2212"/>
      <c r="IZR14" s="2212"/>
      <c r="IZS14" s="2212"/>
      <c r="IZT14" s="2212"/>
      <c r="IZU14" s="2212"/>
      <c r="IZV14" s="2212"/>
      <c r="IZW14" s="2212"/>
      <c r="IZX14" s="2212"/>
      <c r="IZY14" s="2212"/>
      <c r="IZZ14" s="2212"/>
      <c r="JAA14" s="2212"/>
      <c r="JAB14" s="2212"/>
      <c r="JAC14" s="2212"/>
      <c r="JAD14" s="2212"/>
      <c r="JAE14" s="2212"/>
      <c r="JAF14" s="2212"/>
      <c r="JAG14" s="2212"/>
      <c r="JAH14" s="2212"/>
      <c r="JAI14" s="2212"/>
      <c r="JAJ14" s="2212"/>
      <c r="JAK14" s="2212"/>
      <c r="JAL14" s="2212"/>
      <c r="JAM14" s="2212"/>
      <c r="JAN14" s="2212"/>
      <c r="JAO14" s="2212"/>
      <c r="JAP14" s="2212"/>
      <c r="JAQ14" s="2212"/>
      <c r="JAR14" s="2212"/>
      <c r="JAS14" s="2212"/>
      <c r="JAT14" s="2212"/>
      <c r="JAU14" s="2212"/>
      <c r="JAV14" s="2212"/>
      <c r="JAW14" s="2212"/>
      <c r="JAX14" s="2212"/>
      <c r="JAY14" s="2212"/>
      <c r="JAZ14" s="2212"/>
      <c r="JBA14" s="2212"/>
      <c r="JBB14" s="2212"/>
      <c r="JBC14" s="2212"/>
      <c r="JBD14" s="2212"/>
      <c r="JBE14" s="2212"/>
      <c r="JBF14" s="2212"/>
      <c r="JBG14" s="2212"/>
      <c r="JBH14" s="2212"/>
      <c r="JBI14" s="2212"/>
      <c r="JBJ14" s="2212"/>
      <c r="JBK14" s="2212"/>
      <c r="JBL14" s="2212"/>
      <c r="JBM14" s="2212"/>
      <c r="JBN14" s="2212"/>
      <c r="JBO14" s="2212"/>
      <c r="JBP14" s="2212"/>
      <c r="JBQ14" s="2212"/>
      <c r="JBR14" s="2212"/>
      <c r="JBS14" s="2212"/>
      <c r="JBT14" s="2212"/>
      <c r="JBU14" s="2212"/>
      <c r="JBV14" s="2212"/>
      <c r="JBW14" s="2212"/>
      <c r="JBX14" s="2212"/>
      <c r="JBY14" s="2212"/>
      <c r="JBZ14" s="2212"/>
      <c r="JCA14" s="2212"/>
      <c r="JCB14" s="2212"/>
      <c r="JCC14" s="2212"/>
      <c r="JCD14" s="2212"/>
      <c r="JCE14" s="2212"/>
      <c r="JCF14" s="2212"/>
      <c r="JCG14" s="2212"/>
      <c r="JCH14" s="2212"/>
      <c r="JCI14" s="2212"/>
      <c r="JCJ14" s="2212"/>
      <c r="JCK14" s="2212"/>
      <c r="JCL14" s="2212"/>
      <c r="JCM14" s="2212"/>
      <c r="JCN14" s="2212"/>
      <c r="JCO14" s="2212"/>
      <c r="JCP14" s="2212"/>
      <c r="JCQ14" s="2212"/>
      <c r="JCR14" s="2212"/>
      <c r="JCS14" s="2212"/>
      <c r="JCT14" s="2212"/>
      <c r="JCU14" s="2212"/>
      <c r="JCV14" s="2212"/>
      <c r="JCW14" s="2212"/>
      <c r="JCX14" s="2212"/>
      <c r="JCY14" s="2212"/>
      <c r="JCZ14" s="2212"/>
      <c r="JDA14" s="2212"/>
      <c r="JDB14" s="2212"/>
      <c r="JDC14" s="2212"/>
      <c r="JDD14" s="2212"/>
      <c r="JDE14" s="2212"/>
      <c r="JDF14" s="2212"/>
      <c r="JDG14" s="2212"/>
      <c r="JDH14" s="2212"/>
      <c r="JDI14" s="2212"/>
      <c r="JDJ14" s="2212"/>
      <c r="JDK14" s="2212"/>
      <c r="JDL14" s="2212"/>
      <c r="JDM14" s="2212"/>
      <c r="JDN14" s="2212"/>
      <c r="JDO14" s="2212"/>
      <c r="JDP14" s="2212"/>
      <c r="JDQ14" s="2212"/>
      <c r="JDR14" s="2212"/>
      <c r="JDS14" s="2212"/>
      <c r="JDT14" s="2212"/>
      <c r="JDU14" s="2212"/>
      <c r="JDV14" s="2212"/>
      <c r="JDW14" s="2212"/>
      <c r="JDX14" s="2212"/>
      <c r="JDY14" s="2212"/>
      <c r="JDZ14" s="2212"/>
      <c r="JEA14" s="2212"/>
      <c r="JEB14" s="2212"/>
      <c r="JEC14" s="2212"/>
      <c r="JED14" s="2212"/>
      <c r="JEE14" s="2212"/>
      <c r="JEF14" s="2212"/>
      <c r="JEG14" s="2212"/>
      <c r="JEH14" s="2212"/>
      <c r="JEI14" s="2212"/>
      <c r="JEJ14" s="2212"/>
      <c r="JEK14" s="2212"/>
      <c r="JEL14" s="2212"/>
      <c r="JEM14" s="2212"/>
      <c r="JEN14" s="2212"/>
      <c r="JEO14" s="2212"/>
      <c r="JEP14" s="2212"/>
      <c r="JEQ14" s="2212"/>
      <c r="JER14" s="2212"/>
      <c r="JES14" s="2212"/>
      <c r="JET14" s="2212"/>
      <c r="JEU14" s="2212"/>
      <c r="JEV14" s="2212"/>
      <c r="JEW14" s="2212"/>
      <c r="JEX14" s="2212"/>
      <c r="JEY14" s="2212"/>
      <c r="JEZ14" s="2212"/>
      <c r="JFA14" s="2212"/>
      <c r="JFB14" s="2212"/>
      <c r="JFC14" s="2212"/>
      <c r="JFD14" s="2212"/>
      <c r="JFE14" s="2212"/>
      <c r="JFF14" s="2212"/>
      <c r="JFG14" s="2212"/>
      <c r="JFH14" s="2212"/>
      <c r="JFI14" s="2212"/>
      <c r="JFJ14" s="2212"/>
      <c r="JFK14" s="2212"/>
      <c r="JFL14" s="2212"/>
      <c r="JFM14" s="2212"/>
      <c r="JFN14" s="2212"/>
      <c r="JFO14" s="2212"/>
      <c r="JFP14" s="2212"/>
      <c r="JFQ14" s="2212"/>
      <c r="JFR14" s="2212"/>
      <c r="JFS14" s="2212"/>
      <c r="JFT14" s="2212"/>
      <c r="JFU14" s="2212"/>
      <c r="JFV14" s="2212"/>
      <c r="JFW14" s="2212"/>
      <c r="JFX14" s="2212"/>
      <c r="JFY14" s="2212"/>
      <c r="JFZ14" s="2212"/>
      <c r="JGA14" s="2212"/>
      <c r="JGB14" s="2212"/>
      <c r="JGC14" s="2212"/>
      <c r="JGD14" s="2212"/>
      <c r="JGE14" s="2212"/>
      <c r="JGF14" s="2212"/>
      <c r="JGG14" s="2212"/>
      <c r="JGH14" s="2212"/>
      <c r="JGI14" s="2212"/>
      <c r="JGJ14" s="2212"/>
      <c r="JGK14" s="2212"/>
      <c r="JGL14" s="2212"/>
      <c r="JGM14" s="2212"/>
      <c r="JGN14" s="2212"/>
      <c r="JGO14" s="2212"/>
      <c r="JGP14" s="2212"/>
      <c r="JGQ14" s="2212"/>
      <c r="JGR14" s="2212"/>
      <c r="JGS14" s="2212"/>
      <c r="JGT14" s="2212"/>
      <c r="JGU14" s="2212"/>
      <c r="JGV14" s="2212"/>
      <c r="JGW14" s="2212"/>
      <c r="JGX14" s="2212"/>
      <c r="JGY14" s="2212"/>
      <c r="JGZ14" s="2212"/>
      <c r="JHA14" s="2212"/>
      <c r="JHB14" s="2212"/>
      <c r="JHC14" s="2212"/>
      <c r="JHD14" s="2212"/>
      <c r="JHE14" s="2212"/>
      <c r="JHF14" s="2212"/>
      <c r="JHG14" s="2212"/>
      <c r="JHH14" s="2212"/>
      <c r="JHI14" s="2212"/>
      <c r="JHJ14" s="2212"/>
      <c r="JHK14" s="2212"/>
      <c r="JHL14" s="2212"/>
      <c r="JHM14" s="2212"/>
      <c r="JHN14" s="2212"/>
      <c r="JHO14" s="2212"/>
      <c r="JHP14" s="2212"/>
      <c r="JHQ14" s="2212"/>
      <c r="JHR14" s="2212"/>
      <c r="JHS14" s="2212"/>
      <c r="JHT14" s="2212"/>
      <c r="JHU14" s="2212"/>
      <c r="JHV14" s="2212"/>
      <c r="JHW14" s="2212"/>
      <c r="JHX14" s="2212"/>
      <c r="JHY14" s="2212"/>
      <c r="JHZ14" s="2212"/>
      <c r="JIA14" s="2212"/>
      <c r="JIB14" s="2212"/>
      <c r="JIC14" s="2212"/>
      <c r="JID14" s="2212"/>
      <c r="JIE14" s="2212"/>
      <c r="JIF14" s="2212"/>
      <c r="JIG14" s="2212"/>
      <c r="JIH14" s="2212"/>
      <c r="JII14" s="2212"/>
      <c r="JIJ14" s="2212"/>
      <c r="JIK14" s="2212"/>
      <c r="JIL14" s="2212"/>
      <c r="JIM14" s="2212"/>
      <c r="JIN14" s="2212"/>
      <c r="JIO14" s="2212"/>
      <c r="JIP14" s="2212"/>
      <c r="JIQ14" s="2212"/>
      <c r="JIR14" s="2212"/>
      <c r="JIS14" s="2212"/>
      <c r="JIT14" s="2212"/>
      <c r="JIU14" s="2212"/>
      <c r="JIV14" s="2212"/>
      <c r="JIW14" s="2212"/>
      <c r="JIX14" s="2212"/>
      <c r="JIY14" s="2212"/>
      <c r="JIZ14" s="2212"/>
      <c r="JJA14" s="2212"/>
      <c r="JJB14" s="2212"/>
      <c r="JJC14" s="2212"/>
      <c r="JJD14" s="2212"/>
      <c r="JJE14" s="2212"/>
      <c r="JJF14" s="2212"/>
      <c r="JJG14" s="2212"/>
      <c r="JJH14" s="2212"/>
      <c r="JJI14" s="2212"/>
      <c r="JJJ14" s="2212"/>
      <c r="JJK14" s="2212"/>
      <c r="JJL14" s="2212"/>
      <c r="JJM14" s="2212"/>
      <c r="JJN14" s="2212"/>
      <c r="JJO14" s="2212"/>
      <c r="JJP14" s="2212"/>
      <c r="JJQ14" s="2212"/>
      <c r="JJR14" s="2212"/>
      <c r="JJS14" s="2212"/>
      <c r="JJT14" s="2212"/>
      <c r="JJU14" s="2212"/>
      <c r="JJV14" s="2212"/>
      <c r="JJW14" s="2212"/>
      <c r="JJX14" s="2212"/>
      <c r="JJY14" s="2212"/>
      <c r="JJZ14" s="2212"/>
      <c r="JKA14" s="2212"/>
      <c r="JKB14" s="2212"/>
      <c r="JKC14" s="2212"/>
      <c r="JKD14" s="2212"/>
      <c r="JKE14" s="2212"/>
      <c r="JKF14" s="2212"/>
      <c r="JKG14" s="2212"/>
      <c r="JKH14" s="2212"/>
      <c r="JKI14" s="2212"/>
      <c r="JKJ14" s="2212"/>
      <c r="JKK14" s="2212"/>
      <c r="JKL14" s="2212"/>
      <c r="JKM14" s="2212"/>
      <c r="JKN14" s="2212"/>
      <c r="JKO14" s="2212"/>
      <c r="JKP14" s="2212"/>
      <c r="JKQ14" s="2212"/>
      <c r="JKR14" s="2212"/>
      <c r="JKS14" s="2212"/>
      <c r="JKT14" s="2212"/>
      <c r="JKU14" s="2212"/>
      <c r="JKV14" s="2212"/>
      <c r="JKW14" s="2212"/>
      <c r="JKX14" s="2212"/>
      <c r="JKY14" s="2212"/>
      <c r="JKZ14" s="2212"/>
      <c r="JLA14" s="2212"/>
      <c r="JLB14" s="2212"/>
      <c r="JLC14" s="2212"/>
      <c r="JLD14" s="2212"/>
      <c r="JLE14" s="2212"/>
      <c r="JLF14" s="2212"/>
      <c r="JLG14" s="2212"/>
      <c r="JLH14" s="2212"/>
      <c r="JLI14" s="2212"/>
      <c r="JLJ14" s="2212"/>
      <c r="JLK14" s="2212"/>
      <c r="JLL14" s="2212"/>
      <c r="JLM14" s="2212"/>
      <c r="JLN14" s="2212"/>
      <c r="JLO14" s="2212"/>
      <c r="JLP14" s="2212"/>
      <c r="JLQ14" s="2212"/>
      <c r="JLR14" s="2212"/>
      <c r="JLS14" s="2212"/>
      <c r="JLT14" s="2212"/>
      <c r="JLU14" s="2212"/>
      <c r="JLV14" s="2212"/>
      <c r="JLW14" s="2212"/>
      <c r="JLX14" s="2212"/>
      <c r="JLY14" s="2212"/>
      <c r="JLZ14" s="2212"/>
      <c r="JMA14" s="2212"/>
      <c r="JMB14" s="2212"/>
      <c r="JMC14" s="2212"/>
      <c r="JMD14" s="2212"/>
      <c r="JME14" s="2212"/>
      <c r="JMF14" s="2212"/>
      <c r="JMG14" s="2212"/>
      <c r="JMH14" s="2212"/>
      <c r="JMI14" s="2212"/>
      <c r="JMJ14" s="2212"/>
      <c r="JMK14" s="2212"/>
      <c r="JML14" s="2212"/>
      <c r="JMM14" s="2212"/>
      <c r="JMN14" s="2212"/>
      <c r="JMO14" s="2212"/>
      <c r="JMP14" s="2212"/>
      <c r="JMQ14" s="2212"/>
      <c r="JMR14" s="2212"/>
      <c r="JMS14" s="2212"/>
      <c r="JMT14" s="2212"/>
      <c r="JMU14" s="2212"/>
      <c r="JMV14" s="2212"/>
      <c r="JMW14" s="2212"/>
      <c r="JMX14" s="2212"/>
      <c r="JMY14" s="2212"/>
      <c r="JMZ14" s="2212"/>
      <c r="JNA14" s="2212"/>
      <c r="JNB14" s="2212"/>
      <c r="JNC14" s="2212"/>
      <c r="JND14" s="2212"/>
      <c r="JNE14" s="2212"/>
      <c r="JNF14" s="2212"/>
      <c r="JNG14" s="2212"/>
      <c r="JNH14" s="2212"/>
      <c r="JNI14" s="2212"/>
      <c r="JNJ14" s="2212"/>
      <c r="JNK14" s="2212"/>
      <c r="JNL14" s="2212"/>
      <c r="JNM14" s="2212"/>
      <c r="JNN14" s="2212"/>
      <c r="JNO14" s="2212"/>
      <c r="JNP14" s="2212"/>
      <c r="JNQ14" s="2212"/>
      <c r="JNR14" s="2212"/>
      <c r="JNS14" s="2212"/>
      <c r="JNT14" s="2212"/>
      <c r="JNU14" s="2212"/>
      <c r="JNV14" s="2212"/>
      <c r="JNW14" s="2212"/>
      <c r="JNX14" s="2212"/>
      <c r="JNY14" s="2212"/>
      <c r="JNZ14" s="2212"/>
      <c r="JOA14" s="2212"/>
      <c r="JOB14" s="2212"/>
      <c r="JOC14" s="2212"/>
      <c r="JOD14" s="2212"/>
      <c r="JOE14" s="2212"/>
      <c r="JOF14" s="2212"/>
      <c r="JOG14" s="2212"/>
      <c r="JOH14" s="2212"/>
      <c r="JOI14" s="2212"/>
      <c r="JOJ14" s="2212"/>
      <c r="JOK14" s="2212"/>
      <c r="JOL14" s="2212"/>
      <c r="JOM14" s="2212"/>
      <c r="JON14" s="2212"/>
      <c r="JOO14" s="2212"/>
      <c r="JOP14" s="2212"/>
      <c r="JOQ14" s="2212"/>
      <c r="JOR14" s="2212"/>
      <c r="JOS14" s="2212"/>
      <c r="JOT14" s="2212"/>
      <c r="JOU14" s="2212"/>
      <c r="JOV14" s="2212"/>
      <c r="JOW14" s="2212"/>
      <c r="JOX14" s="2212"/>
      <c r="JOY14" s="2212"/>
      <c r="JOZ14" s="2212"/>
      <c r="JPA14" s="2212"/>
      <c r="JPB14" s="2212"/>
      <c r="JPC14" s="2212"/>
      <c r="JPD14" s="2212"/>
      <c r="JPE14" s="2212"/>
      <c r="JPF14" s="2212"/>
      <c r="JPG14" s="2212"/>
      <c r="JPH14" s="2212"/>
      <c r="JPI14" s="2212"/>
      <c r="JPJ14" s="2212"/>
      <c r="JPK14" s="2212"/>
      <c r="JPL14" s="2212"/>
      <c r="JPM14" s="2212"/>
      <c r="JPN14" s="2212"/>
      <c r="JPO14" s="2212"/>
      <c r="JPP14" s="2212"/>
      <c r="JPQ14" s="2212"/>
      <c r="JPR14" s="2212"/>
      <c r="JPS14" s="2212"/>
      <c r="JPT14" s="2212"/>
      <c r="JPU14" s="2212"/>
      <c r="JPV14" s="2212"/>
      <c r="JPW14" s="2212"/>
      <c r="JPX14" s="2212"/>
      <c r="JPY14" s="2212"/>
      <c r="JPZ14" s="2212"/>
      <c r="JQA14" s="2212"/>
      <c r="JQB14" s="2212"/>
      <c r="JQC14" s="2212"/>
      <c r="JQD14" s="2212"/>
      <c r="JQE14" s="2212"/>
      <c r="JQF14" s="2212"/>
      <c r="JQG14" s="2212"/>
      <c r="JQH14" s="2212"/>
      <c r="JQI14" s="2212"/>
      <c r="JQJ14" s="2212"/>
      <c r="JQK14" s="2212"/>
      <c r="JQL14" s="2212"/>
      <c r="JQM14" s="2212"/>
      <c r="JQN14" s="2212"/>
      <c r="JQO14" s="2212"/>
      <c r="JQP14" s="2212"/>
      <c r="JQQ14" s="2212"/>
      <c r="JQR14" s="2212"/>
      <c r="JQS14" s="2212"/>
      <c r="JQT14" s="2212"/>
      <c r="JQU14" s="2212"/>
      <c r="JQV14" s="2212"/>
      <c r="JQW14" s="2212"/>
      <c r="JQX14" s="2212"/>
      <c r="JQY14" s="2212"/>
      <c r="JQZ14" s="2212"/>
      <c r="JRA14" s="2212"/>
      <c r="JRB14" s="2212"/>
      <c r="JRC14" s="2212"/>
      <c r="JRD14" s="2212"/>
      <c r="JRE14" s="2212"/>
      <c r="JRF14" s="2212"/>
      <c r="JRG14" s="2212"/>
      <c r="JRH14" s="2212"/>
      <c r="JRI14" s="2212"/>
      <c r="JRJ14" s="2212"/>
      <c r="JRK14" s="2212"/>
      <c r="JRL14" s="2212"/>
      <c r="JRM14" s="2212"/>
      <c r="JRN14" s="2212"/>
      <c r="JRO14" s="2212"/>
      <c r="JRP14" s="2212"/>
      <c r="JRQ14" s="2212"/>
      <c r="JRR14" s="2212"/>
      <c r="JRS14" s="2212"/>
      <c r="JRT14" s="2212"/>
      <c r="JRU14" s="2212"/>
      <c r="JRV14" s="2212"/>
      <c r="JRW14" s="2212"/>
      <c r="JRX14" s="2212"/>
      <c r="JRY14" s="2212"/>
      <c r="JRZ14" s="2212"/>
      <c r="JSA14" s="2212"/>
      <c r="JSB14" s="2212"/>
      <c r="JSC14" s="2212"/>
      <c r="JSD14" s="2212"/>
      <c r="JSE14" s="2212"/>
      <c r="JSF14" s="2212"/>
      <c r="JSG14" s="2212"/>
      <c r="JSH14" s="2212"/>
      <c r="JSI14" s="2212"/>
      <c r="JSJ14" s="2212"/>
      <c r="JSK14" s="2212"/>
      <c r="JSL14" s="2212"/>
      <c r="JSM14" s="2212"/>
      <c r="JSN14" s="2212"/>
      <c r="JSO14" s="2212"/>
      <c r="JSP14" s="2212"/>
      <c r="JSQ14" s="2212"/>
      <c r="JSR14" s="2212"/>
      <c r="JSS14" s="2212"/>
      <c r="JST14" s="2212"/>
      <c r="JSU14" s="2212"/>
      <c r="JSV14" s="2212"/>
      <c r="JSW14" s="2212"/>
      <c r="JSX14" s="2212"/>
      <c r="JSY14" s="2212"/>
      <c r="JSZ14" s="2212"/>
      <c r="JTA14" s="2212"/>
      <c r="JTB14" s="2212"/>
      <c r="JTC14" s="2212"/>
      <c r="JTD14" s="2212"/>
      <c r="JTE14" s="2212"/>
      <c r="JTF14" s="2212"/>
      <c r="JTG14" s="2212"/>
      <c r="JTH14" s="2212"/>
      <c r="JTI14" s="2212"/>
      <c r="JTJ14" s="2212"/>
      <c r="JTK14" s="2212"/>
      <c r="JTL14" s="2212"/>
      <c r="JTM14" s="2212"/>
      <c r="JTN14" s="2212"/>
      <c r="JTO14" s="2212"/>
      <c r="JTP14" s="2212"/>
      <c r="JTQ14" s="2212"/>
      <c r="JTR14" s="2212"/>
      <c r="JTS14" s="2212"/>
      <c r="JTT14" s="2212"/>
      <c r="JTU14" s="2212"/>
      <c r="JTV14" s="2212"/>
      <c r="JTW14" s="2212"/>
      <c r="JTX14" s="2212"/>
      <c r="JTY14" s="2212"/>
      <c r="JTZ14" s="2212"/>
      <c r="JUA14" s="2212"/>
      <c r="JUB14" s="2212"/>
      <c r="JUC14" s="2212"/>
      <c r="JUD14" s="2212"/>
      <c r="JUE14" s="2212"/>
      <c r="JUF14" s="2212"/>
      <c r="JUG14" s="2212"/>
      <c r="JUH14" s="2212"/>
      <c r="JUI14" s="2212"/>
      <c r="JUJ14" s="2212"/>
      <c r="JUK14" s="2212"/>
      <c r="JUL14" s="2212"/>
      <c r="JUM14" s="2212"/>
      <c r="JUN14" s="2212"/>
      <c r="JUO14" s="2212"/>
      <c r="JUP14" s="2212"/>
      <c r="JUQ14" s="2212"/>
      <c r="JUR14" s="2212"/>
      <c r="JUS14" s="2212"/>
      <c r="JUT14" s="2212"/>
      <c r="JUU14" s="2212"/>
      <c r="JUV14" s="2212"/>
      <c r="JUW14" s="2212"/>
      <c r="JUX14" s="2212"/>
      <c r="JUY14" s="2212"/>
      <c r="JUZ14" s="2212"/>
      <c r="JVA14" s="2212"/>
      <c r="JVB14" s="2212"/>
      <c r="JVC14" s="2212"/>
      <c r="JVD14" s="2212"/>
      <c r="JVE14" s="2212"/>
      <c r="JVF14" s="2212"/>
      <c r="JVG14" s="2212"/>
      <c r="JVH14" s="2212"/>
      <c r="JVI14" s="2212"/>
      <c r="JVJ14" s="2212"/>
      <c r="JVK14" s="2212"/>
      <c r="JVL14" s="2212"/>
      <c r="JVM14" s="2212"/>
      <c r="JVN14" s="2212"/>
      <c r="JVO14" s="2212"/>
      <c r="JVP14" s="2212"/>
      <c r="JVQ14" s="2212"/>
      <c r="JVR14" s="2212"/>
      <c r="JVS14" s="2212"/>
      <c r="JVT14" s="2212"/>
      <c r="JVU14" s="2212"/>
      <c r="JVV14" s="2212"/>
      <c r="JVW14" s="2212"/>
      <c r="JVX14" s="2212"/>
      <c r="JVY14" s="2212"/>
      <c r="JVZ14" s="2212"/>
      <c r="JWA14" s="2212"/>
      <c r="JWB14" s="2212"/>
      <c r="JWC14" s="2212"/>
      <c r="JWD14" s="2212"/>
      <c r="JWE14" s="2212"/>
      <c r="JWF14" s="2212"/>
      <c r="JWG14" s="2212"/>
      <c r="JWH14" s="2212"/>
      <c r="JWI14" s="2212"/>
      <c r="JWJ14" s="2212"/>
      <c r="JWK14" s="2212"/>
      <c r="JWL14" s="2212"/>
      <c r="JWM14" s="2212"/>
      <c r="JWN14" s="2212"/>
      <c r="JWO14" s="2212"/>
      <c r="JWP14" s="2212"/>
      <c r="JWQ14" s="2212"/>
      <c r="JWR14" s="2212"/>
      <c r="JWS14" s="2212"/>
      <c r="JWT14" s="2212"/>
      <c r="JWU14" s="2212"/>
      <c r="JWV14" s="2212"/>
      <c r="JWW14" s="2212"/>
      <c r="JWX14" s="2212"/>
      <c r="JWY14" s="2212"/>
      <c r="JWZ14" s="2212"/>
      <c r="JXA14" s="2212"/>
      <c r="JXB14" s="2212"/>
      <c r="JXC14" s="2212"/>
      <c r="JXD14" s="2212"/>
      <c r="JXE14" s="2212"/>
      <c r="JXF14" s="2212"/>
      <c r="JXG14" s="2212"/>
      <c r="JXH14" s="2212"/>
      <c r="JXI14" s="2212"/>
      <c r="JXJ14" s="2212"/>
      <c r="JXK14" s="2212"/>
      <c r="JXL14" s="2212"/>
      <c r="JXM14" s="2212"/>
      <c r="JXN14" s="2212"/>
      <c r="JXO14" s="2212"/>
      <c r="JXP14" s="2212"/>
      <c r="JXQ14" s="2212"/>
      <c r="JXR14" s="2212"/>
      <c r="JXS14" s="2212"/>
      <c r="JXT14" s="2212"/>
      <c r="JXU14" s="2212"/>
      <c r="JXV14" s="2212"/>
      <c r="JXW14" s="2212"/>
      <c r="JXX14" s="2212"/>
      <c r="JXY14" s="2212"/>
      <c r="JXZ14" s="2212"/>
      <c r="JYA14" s="2212"/>
      <c r="JYB14" s="2212"/>
      <c r="JYC14" s="2212"/>
      <c r="JYD14" s="2212"/>
      <c r="JYE14" s="2212"/>
      <c r="JYF14" s="2212"/>
      <c r="JYG14" s="2212"/>
      <c r="JYH14" s="2212"/>
      <c r="JYI14" s="2212"/>
      <c r="JYJ14" s="2212"/>
      <c r="JYK14" s="2212"/>
      <c r="JYL14" s="2212"/>
      <c r="JYM14" s="2212"/>
      <c r="JYN14" s="2212"/>
      <c r="JYO14" s="2212"/>
      <c r="JYP14" s="2212"/>
      <c r="JYQ14" s="2212"/>
      <c r="JYR14" s="2212"/>
      <c r="JYS14" s="2212"/>
      <c r="JYT14" s="2212"/>
      <c r="JYU14" s="2212"/>
      <c r="JYV14" s="2212"/>
      <c r="JYW14" s="2212"/>
      <c r="JYX14" s="2212"/>
      <c r="JYY14" s="2212"/>
      <c r="JYZ14" s="2212"/>
      <c r="JZA14" s="2212"/>
      <c r="JZB14" s="2212"/>
      <c r="JZC14" s="2212"/>
      <c r="JZD14" s="2212"/>
      <c r="JZE14" s="2212"/>
      <c r="JZF14" s="2212"/>
      <c r="JZG14" s="2212"/>
      <c r="JZH14" s="2212"/>
      <c r="JZI14" s="2212"/>
      <c r="JZJ14" s="2212"/>
      <c r="JZK14" s="2212"/>
      <c r="JZL14" s="2212"/>
      <c r="JZM14" s="2212"/>
      <c r="JZN14" s="2212"/>
      <c r="JZO14" s="2212"/>
      <c r="JZP14" s="2212"/>
      <c r="JZQ14" s="2212"/>
      <c r="JZR14" s="2212"/>
      <c r="JZS14" s="2212"/>
      <c r="JZT14" s="2212"/>
      <c r="JZU14" s="2212"/>
      <c r="JZV14" s="2212"/>
      <c r="JZW14" s="2212"/>
      <c r="JZX14" s="2212"/>
      <c r="JZY14" s="2212"/>
      <c r="JZZ14" s="2212"/>
      <c r="KAA14" s="2212"/>
      <c r="KAB14" s="2212"/>
      <c r="KAC14" s="2212"/>
      <c r="KAD14" s="2212"/>
      <c r="KAE14" s="2212"/>
      <c r="KAF14" s="2212"/>
      <c r="KAG14" s="2212"/>
      <c r="KAH14" s="2212"/>
      <c r="KAI14" s="2212"/>
      <c r="KAJ14" s="2212"/>
      <c r="KAK14" s="2212"/>
      <c r="KAL14" s="2212"/>
      <c r="KAM14" s="2212"/>
      <c r="KAN14" s="2212"/>
      <c r="KAO14" s="2212"/>
      <c r="KAP14" s="2212"/>
      <c r="KAQ14" s="2212"/>
      <c r="KAR14" s="2212"/>
      <c r="KAS14" s="2212"/>
      <c r="KAT14" s="2212"/>
      <c r="KAU14" s="2212"/>
      <c r="KAV14" s="2212"/>
      <c r="KAW14" s="2212"/>
      <c r="KAX14" s="2212"/>
      <c r="KAY14" s="2212"/>
      <c r="KAZ14" s="2212"/>
      <c r="KBA14" s="2212"/>
      <c r="KBB14" s="2212"/>
      <c r="KBC14" s="2212"/>
      <c r="KBD14" s="2212"/>
      <c r="KBE14" s="2212"/>
      <c r="KBF14" s="2212"/>
      <c r="KBG14" s="2212"/>
      <c r="KBH14" s="2212"/>
      <c r="KBI14" s="2212"/>
      <c r="KBJ14" s="2212"/>
      <c r="KBK14" s="2212"/>
      <c r="KBL14" s="2212"/>
      <c r="KBM14" s="2212"/>
      <c r="KBN14" s="2212"/>
      <c r="KBO14" s="2212"/>
      <c r="KBP14" s="2212"/>
      <c r="KBQ14" s="2212"/>
      <c r="KBR14" s="2212"/>
      <c r="KBS14" s="2212"/>
      <c r="KBT14" s="2212"/>
      <c r="KBU14" s="2212"/>
      <c r="KBV14" s="2212"/>
      <c r="KBW14" s="2212"/>
      <c r="KBX14" s="2212"/>
      <c r="KBY14" s="2212"/>
      <c r="KBZ14" s="2212"/>
      <c r="KCA14" s="2212"/>
      <c r="KCB14" s="2212"/>
      <c r="KCC14" s="2212"/>
      <c r="KCD14" s="2212"/>
      <c r="KCE14" s="2212"/>
      <c r="KCF14" s="2212"/>
      <c r="KCG14" s="2212"/>
      <c r="KCH14" s="2212"/>
      <c r="KCI14" s="2212"/>
      <c r="KCJ14" s="2212"/>
      <c r="KCK14" s="2212"/>
      <c r="KCL14" s="2212"/>
      <c r="KCM14" s="2212"/>
      <c r="KCN14" s="2212"/>
      <c r="KCO14" s="2212"/>
      <c r="KCP14" s="2212"/>
      <c r="KCQ14" s="2212"/>
      <c r="KCR14" s="2212"/>
      <c r="KCS14" s="2212"/>
      <c r="KCT14" s="2212"/>
      <c r="KCU14" s="2212"/>
      <c r="KCV14" s="2212"/>
      <c r="KCW14" s="2212"/>
      <c r="KCX14" s="2212"/>
      <c r="KCY14" s="2212"/>
      <c r="KCZ14" s="2212"/>
      <c r="KDA14" s="2212"/>
      <c r="KDB14" s="2212"/>
      <c r="KDC14" s="2212"/>
      <c r="KDD14" s="2212"/>
      <c r="KDE14" s="2212"/>
      <c r="KDF14" s="2212"/>
      <c r="KDG14" s="2212"/>
      <c r="KDH14" s="2212"/>
      <c r="KDI14" s="2212"/>
      <c r="KDJ14" s="2212"/>
      <c r="KDK14" s="2212"/>
      <c r="KDL14" s="2212"/>
      <c r="KDM14" s="2212"/>
      <c r="KDN14" s="2212"/>
      <c r="KDO14" s="2212"/>
      <c r="KDP14" s="2212"/>
      <c r="KDQ14" s="2212"/>
      <c r="KDR14" s="2212"/>
      <c r="KDS14" s="2212"/>
      <c r="KDT14" s="2212"/>
      <c r="KDU14" s="2212"/>
      <c r="KDV14" s="2212"/>
      <c r="KDW14" s="2212"/>
      <c r="KDX14" s="2212"/>
      <c r="KDY14" s="2212"/>
      <c r="KDZ14" s="2212"/>
      <c r="KEA14" s="2212"/>
      <c r="KEB14" s="2212"/>
      <c r="KEC14" s="2212"/>
      <c r="KED14" s="2212"/>
      <c r="KEE14" s="2212"/>
      <c r="KEF14" s="2212"/>
      <c r="KEG14" s="2212"/>
      <c r="KEH14" s="2212"/>
      <c r="KEI14" s="2212"/>
      <c r="KEJ14" s="2212"/>
      <c r="KEK14" s="2212"/>
      <c r="KEL14" s="2212"/>
      <c r="KEM14" s="2212"/>
      <c r="KEN14" s="2212"/>
      <c r="KEO14" s="2212"/>
      <c r="KEP14" s="2212"/>
      <c r="KEQ14" s="2212"/>
      <c r="KER14" s="2212"/>
      <c r="KES14" s="2212"/>
      <c r="KET14" s="2212"/>
      <c r="KEU14" s="2212"/>
      <c r="KEV14" s="2212"/>
      <c r="KEW14" s="2212"/>
      <c r="KEX14" s="2212"/>
      <c r="KEY14" s="2212"/>
      <c r="KEZ14" s="2212"/>
      <c r="KFA14" s="2212"/>
      <c r="KFB14" s="2212"/>
      <c r="KFC14" s="2212"/>
      <c r="KFD14" s="2212"/>
      <c r="KFE14" s="2212"/>
      <c r="KFF14" s="2212"/>
      <c r="KFG14" s="2212"/>
      <c r="KFH14" s="2212"/>
      <c r="KFI14" s="2212"/>
      <c r="KFJ14" s="2212"/>
      <c r="KFK14" s="2212"/>
      <c r="KFL14" s="2212"/>
      <c r="KFM14" s="2212"/>
      <c r="KFN14" s="2212"/>
      <c r="KFO14" s="2212"/>
      <c r="KFP14" s="2212"/>
      <c r="KFQ14" s="2212"/>
      <c r="KFR14" s="2212"/>
      <c r="KFS14" s="2212"/>
      <c r="KFT14" s="2212"/>
      <c r="KFU14" s="2212"/>
      <c r="KFV14" s="2212"/>
      <c r="KFW14" s="2212"/>
      <c r="KFX14" s="2212"/>
      <c r="KFY14" s="2212"/>
      <c r="KFZ14" s="2212"/>
      <c r="KGA14" s="2212"/>
      <c r="KGB14" s="2212"/>
      <c r="KGC14" s="2212"/>
      <c r="KGD14" s="2212"/>
      <c r="KGE14" s="2212"/>
      <c r="KGF14" s="2212"/>
      <c r="KGG14" s="2212"/>
      <c r="KGH14" s="2212"/>
      <c r="KGI14" s="2212"/>
      <c r="KGJ14" s="2212"/>
      <c r="KGK14" s="2212"/>
      <c r="KGL14" s="2212"/>
      <c r="KGM14" s="2212"/>
      <c r="KGN14" s="2212"/>
      <c r="KGO14" s="2212"/>
      <c r="KGP14" s="2212"/>
      <c r="KGQ14" s="2212"/>
      <c r="KGR14" s="2212"/>
      <c r="KGS14" s="2212"/>
      <c r="KGT14" s="2212"/>
      <c r="KGU14" s="2212"/>
      <c r="KGV14" s="2212"/>
      <c r="KGW14" s="2212"/>
      <c r="KGX14" s="2212"/>
      <c r="KGY14" s="2212"/>
      <c r="KGZ14" s="2212"/>
      <c r="KHA14" s="2212"/>
      <c r="KHB14" s="2212"/>
      <c r="KHC14" s="2212"/>
      <c r="KHD14" s="2212"/>
      <c r="KHE14" s="2212"/>
      <c r="KHF14" s="2212"/>
      <c r="KHG14" s="2212"/>
      <c r="KHH14" s="2212"/>
      <c r="KHI14" s="2212"/>
      <c r="KHJ14" s="2212"/>
      <c r="KHK14" s="2212"/>
      <c r="KHL14" s="2212"/>
      <c r="KHM14" s="2212"/>
      <c r="KHN14" s="2212"/>
      <c r="KHO14" s="2212"/>
      <c r="KHP14" s="2212"/>
      <c r="KHQ14" s="2212"/>
      <c r="KHR14" s="2212"/>
      <c r="KHS14" s="2212"/>
      <c r="KHT14" s="2212"/>
      <c r="KHU14" s="2212"/>
      <c r="KHV14" s="2212"/>
      <c r="KHW14" s="2212"/>
      <c r="KHX14" s="2212"/>
      <c r="KHY14" s="2212"/>
      <c r="KHZ14" s="2212"/>
      <c r="KIA14" s="2212"/>
      <c r="KIB14" s="2212"/>
      <c r="KIC14" s="2212"/>
      <c r="KID14" s="2212"/>
      <c r="KIE14" s="2212"/>
      <c r="KIF14" s="2212"/>
      <c r="KIG14" s="2212"/>
      <c r="KIH14" s="2212"/>
      <c r="KII14" s="2212"/>
      <c r="KIJ14" s="2212"/>
      <c r="KIK14" s="2212"/>
      <c r="KIL14" s="2212"/>
      <c r="KIM14" s="2212"/>
      <c r="KIN14" s="2212"/>
      <c r="KIO14" s="2212"/>
      <c r="KIP14" s="2212"/>
      <c r="KIQ14" s="2212"/>
      <c r="KIR14" s="2212"/>
      <c r="KIS14" s="2212"/>
      <c r="KIT14" s="2212"/>
      <c r="KIU14" s="2212"/>
      <c r="KIV14" s="2212"/>
      <c r="KIW14" s="2212"/>
      <c r="KIX14" s="2212"/>
      <c r="KIY14" s="2212"/>
      <c r="KIZ14" s="2212"/>
      <c r="KJA14" s="2212"/>
      <c r="KJB14" s="2212"/>
      <c r="KJC14" s="2212"/>
      <c r="KJD14" s="2212"/>
      <c r="KJE14" s="2212"/>
      <c r="KJF14" s="2212"/>
      <c r="KJG14" s="2212"/>
      <c r="KJH14" s="2212"/>
      <c r="KJI14" s="2212"/>
      <c r="KJJ14" s="2212"/>
      <c r="KJK14" s="2212"/>
      <c r="KJL14" s="2212"/>
      <c r="KJM14" s="2212"/>
      <c r="KJN14" s="2212"/>
      <c r="KJO14" s="2212"/>
      <c r="KJP14" s="2212"/>
      <c r="KJQ14" s="2212"/>
      <c r="KJR14" s="2212"/>
      <c r="KJS14" s="2212"/>
      <c r="KJT14" s="2212"/>
      <c r="KJU14" s="2212"/>
      <c r="KJV14" s="2212"/>
      <c r="KJW14" s="2212"/>
      <c r="KJX14" s="2212"/>
      <c r="KJY14" s="2212"/>
      <c r="KJZ14" s="2212"/>
      <c r="KKA14" s="2212"/>
      <c r="KKB14" s="2212"/>
      <c r="KKC14" s="2212"/>
      <c r="KKD14" s="2212"/>
      <c r="KKE14" s="2212"/>
      <c r="KKF14" s="2212"/>
      <c r="KKG14" s="2212"/>
      <c r="KKH14" s="2212"/>
      <c r="KKI14" s="2212"/>
      <c r="KKJ14" s="2212"/>
      <c r="KKK14" s="2212"/>
      <c r="KKL14" s="2212"/>
      <c r="KKM14" s="2212"/>
      <c r="KKN14" s="2212"/>
      <c r="KKO14" s="2212"/>
      <c r="KKP14" s="2212"/>
      <c r="KKQ14" s="2212"/>
      <c r="KKR14" s="2212"/>
      <c r="KKS14" s="2212"/>
      <c r="KKT14" s="2212"/>
      <c r="KKU14" s="2212"/>
      <c r="KKV14" s="2212"/>
      <c r="KKW14" s="2212"/>
      <c r="KKX14" s="2212"/>
      <c r="KKY14" s="2212"/>
      <c r="KKZ14" s="2212"/>
      <c r="KLA14" s="2212"/>
      <c r="KLB14" s="2212"/>
      <c r="KLC14" s="2212"/>
      <c r="KLD14" s="2212"/>
      <c r="KLE14" s="2212"/>
      <c r="KLF14" s="2212"/>
      <c r="KLG14" s="2212"/>
      <c r="KLH14" s="2212"/>
      <c r="KLI14" s="2212"/>
      <c r="KLJ14" s="2212"/>
      <c r="KLK14" s="2212"/>
      <c r="KLL14" s="2212"/>
      <c r="KLM14" s="2212"/>
      <c r="KLN14" s="2212"/>
      <c r="KLO14" s="2212"/>
      <c r="KLP14" s="2212"/>
      <c r="KLQ14" s="2212"/>
      <c r="KLR14" s="2212"/>
      <c r="KLS14" s="2212"/>
      <c r="KLT14" s="2212"/>
      <c r="KLU14" s="2212"/>
      <c r="KLV14" s="2212"/>
      <c r="KLW14" s="2212"/>
      <c r="KLX14" s="2212"/>
      <c r="KLY14" s="2212"/>
      <c r="KLZ14" s="2212"/>
      <c r="KMA14" s="2212"/>
      <c r="KMB14" s="2212"/>
      <c r="KMC14" s="2212"/>
      <c r="KMD14" s="2212"/>
      <c r="KME14" s="2212"/>
      <c r="KMF14" s="2212"/>
      <c r="KMG14" s="2212"/>
      <c r="KMH14" s="2212"/>
      <c r="KMI14" s="2212"/>
      <c r="KMJ14" s="2212"/>
      <c r="KMK14" s="2212"/>
      <c r="KML14" s="2212"/>
      <c r="KMM14" s="2212"/>
      <c r="KMN14" s="2212"/>
      <c r="KMO14" s="2212"/>
      <c r="KMP14" s="2212"/>
      <c r="KMQ14" s="2212"/>
      <c r="KMR14" s="2212"/>
      <c r="KMS14" s="2212"/>
      <c r="KMT14" s="2212"/>
      <c r="KMU14" s="2212"/>
      <c r="KMV14" s="2212"/>
      <c r="KMW14" s="2212"/>
      <c r="KMX14" s="2212"/>
      <c r="KMY14" s="2212"/>
      <c r="KMZ14" s="2212"/>
      <c r="KNA14" s="2212"/>
      <c r="KNB14" s="2212"/>
      <c r="KNC14" s="2212"/>
      <c r="KND14" s="2212"/>
      <c r="KNE14" s="2212"/>
      <c r="KNF14" s="2212"/>
      <c r="KNG14" s="2212"/>
      <c r="KNH14" s="2212"/>
      <c r="KNI14" s="2212"/>
      <c r="KNJ14" s="2212"/>
      <c r="KNK14" s="2212"/>
      <c r="KNL14" s="2212"/>
      <c r="KNM14" s="2212"/>
      <c r="KNN14" s="2212"/>
      <c r="KNO14" s="2212"/>
      <c r="KNP14" s="2212"/>
      <c r="KNQ14" s="2212"/>
      <c r="KNR14" s="2212"/>
      <c r="KNS14" s="2212"/>
      <c r="KNT14" s="2212"/>
      <c r="KNU14" s="2212"/>
      <c r="KNV14" s="2212"/>
      <c r="KNW14" s="2212"/>
      <c r="KNX14" s="2212"/>
      <c r="KNY14" s="2212"/>
      <c r="KNZ14" s="2212"/>
      <c r="KOA14" s="2212"/>
      <c r="KOB14" s="2212"/>
      <c r="KOC14" s="2212"/>
      <c r="KOD14" s="2212"/>
      <c r="KOE14" s="2212"/>
      <c r="KOF14" s="2212"/>
      <c r="KOG14" s="2212"/>
      <c r="KOH14" s="2212"/>
      <c r="KOI14" s="2212"/>
      <c r="KOJ14" s="2212"/>
      <c r="KOK14" s="2212"/>
      <c r="KOL14" s="2212"/>
      <c r="KOM14" s="2212"/>
      <c r="KON14" s="2212"/>
      <c r="KOO14" s="2212"/>
      <c r="KOP14" s="2212"/>
      <c r="KOQ14" s="2212"/>
      <c r="KOR14" s="2212"/>
      <c r="KOS14" s="2212"/>
      <c r="KOT14" s="2212"/>
      <c r="KOU14" s="2212"/>
      <c r="KOV14" s="2212"/>
      <c r="KOW14" s="2212"/>
      <c r="KOX14" s="2212"/>
      <c r="KOY14" s="2212"/>
      <c r="KOZ14" s="2212"/>
      <c r="KPA14" s="2212"/>
      <c r="KPB14" s="2212"/>
      <c r="KPC14" s="2212"/>
      <c r="KPD14" s="2212"/>
      <c r="KPE14" s="2212"/>
      <c r="KPF14" s="2212"/>
      <c r="KPG14" s="2212"/>
      <c r="KPH14" s="2212"/>
      <c r="KPI14" s="2212"/>
      <c r="KPJ14" s="2212"/>
      <c r="KPK14" s="2212"/>
      <c r="KPL14" s="2212"/>
      <c r="KPM14" s="2212"/>
      <c r="KPN14" s="2212"/>
      <c r="KPO14" s="2212"/>
      <c r="KPP14" s="2212"/>
      <c r="KPQ14" s="2212"/>
      <c r="KPR14" s="2212"/>
      <c r="KPS14" s="2212"/>
      <c r="KPT14" s="2212"/>
      <c r="KPU14" s="2212"/>
      <c r="KPV14" s="2212"/>
      <c r="KPW14" s="2212"/>
      <c r="KPX14" s="2212"/>
      <c r="KPY14" s="2212"/>
      <c r="KPZ14" s="2212"/>
      <c r="KQA14" s="2212"/>
      <c r="KQB14" s="2212"/>
      <c r="KQC14" s="2212"/>
      <c r="KQD14" s="2212"/>
      <c r="KQE14" s="2212"/>
      <c r="KQF14" s="2212"/>
      <c r="KQG14" s="2212"/>
      <c r="KQH14" s="2212"/>
      <c r="KQI14" s="2212"/>
      <c r="KQJ14" s="2212"/>
      <c r="KQK14" s="2212"/>
      <c r="KQL14" s="2212"/>
      <c r="KQM14" s="2212"/>
      <c r="KQN14" s="2212"/>
      <c r="KQO14" s="2212"/>
      <c r="KQP14" s="2212"/>
      <c r="KQQ14" s="2212"/>
      <c r="KQR14" s="2212"/>
      <c r="KQS14" s="2212"/>
      <c r="KQT14" s="2212"/>
      <c r="KQU14" s="2212"/>
      <c r="KQV14" s="2212"/>
      <c r="KQW14" s="2212"/>
      <c r="KQX14" s="2212"/>
      <c r="KQY14" s="2212"/>
      <c r="KQZ14" s="2212"/>
      <c r="KRA14" s="2212"/>
      <c r="KRB14" s="2212"/>
      <c r="KRC14" s="2212"/>
      <c r="KRD14" s="2212"/>
      <c r="KRE14" s="2212"/>
      <c r="KRF14" s="2212"/>
      <c r="KRG14" s="2212"/>
      <c r="KRH14" s="2212"/>
      <c r="KRI14" s="2212"/>
      <c r="KRJ14" s="2212"/>
      <c r="KRK14" s="2212"/>
      <c r="KRL14" s="2212"/>
      <c r="KRM14" s="2212"/>
      <c r="KRN14" s="2212"/>
      <c r="KRO14" s="2212"/>
      <c r="KRP14" s="2212"/>
      <c r="KRQ14" s="2212"/>
      <c r="KRR14" s="2212"/>
      <c r="KRS14" s="2212"/>
      <c r="KRT14" s="2212"/>
      <c r="KRU14" s="2212"/>
      <c r="KRV14" s="2212"/>
      <c r="KRW14" s="2212"/>
      <c r="KRX14" s="2212"/>
      <c r="KRY14" s="2212"/>
      <c r="KRZ14" s="2212"/>
      <c r="KSA14" s="2212"/>
      <c r="KSB14" s="2212"/>
      <c r="KSC14" s="2212"/>
      <c r="KSD14" s="2212"/>
      <c r="KSE14" s="2212"/>
      <c r="KSF14" s="2212"/>
      <c r="KSG14" s="2212"/>
      <c r="KSH14" s="2212"/>
      <c r="KSI14" s="2212"/>
      <c r="KSJ14" s="2212"/>
      <c r="KSK14" s="2212"/>
      <c r="KSL14" s="2212"/>
      <c r="KSM14" s="2212"/>
      <c r="KSN14" s="2212"/>
      <c r="KSO14" s="2212"/>
      <c r="KSP14" s="2212"/>
      <c r="KSQ14" s="2212"/>
      <c r="KSR14" s="2212"/>
      <c r="KSS14" s="2212"/>
      <c r="KST14" s="2212"/>
      <c r="KSU14" s="2212"/>
      <c r="KSV14" s="2212"/>
      <c r="KSW14" s="2212"/>
      <c r="KSX14" s="2212"/>
      <c r="KSY14" s="2212"/>
      <c r="KSZ14" s="2212"/>
      <c r="KTA14" s="2212"/>
      <c r="KTB14" s="2212"/>
      <c r="KTC14" s="2212"/>
      <c r="KTD14" s="2212"/>
      <c r="KTE14" s="2212"/>
      <c r="KTF14" s="2212"/>
      <c r="KTG14" s="2212"/>
      <c r="KTH14" s="2212"/>
      <c r="KTI14" s="2212"/>
      <c r="KTJ14" s="2212"/>
      <c r="KTK14" s="2212"/>
      <c r="KTL14" s="2212"/>
      <c r="KTM14" s="2212"/>
      <c r="KTN14" s="2212"/>
      <c r="KTO14" s="2212"/>
      <c r="KTP14" s="2212"/>
      <c r="KTQ14" s="2212"/>
      <c r="KTR14" s="2212"/>
      <c r="KTS14" s="2212"/>
      <c r="KTT14" s="2212"/>
      <c r="KTU14" s="2212"/>
      <c r="KTV14" s="2212"/>
      <c r="KTW14" s="2212"/>
      <c r="KTX14" s="2212"/>
      <c r="KTY14" s="2212"/>
      <c r="KTZ14" s="2212"/>
      <c r="KUA14" s="2212"/>
      <c r="KUB14" s="2212"/>
      <c r="KUC14" s="2212"/>
      <c r="KUD14" s="2212"/>
      <c r="KUE14" s="2212"/>
      <c r="KUF14" s="2212"/>
      <c r="KUG14" s="2212"/>
      <c r="KUH14" s="2212"/>
      <c r="KUI14" s="2212"/>
      <c r="KUJ14" s="2212"/>
      <c r="KUK14" s="2212"/>
      <c r="KUL14" s="2212"/>
      <c r="KUM14" s="2212"/>
      <c r="KUN14" s="2212"/>
      <c r="KUO14" s="2212"/>
      <c r="KUP14" s="2212"/>
      <c r="KUQ14" s="2212"/>
      <c r="KUR14" s="2212"/>
      <c r="KUS14" s="2212"/>
      <c r="KUT14" s="2212"/>
      <c r="KUU14" s="2212"/>
      <c r="KUV14" s="2212"/>
      <c r="KUW14" s="2212"/>
      <c r="KUX14" s="2212"/>
      <c r="KUY14" s="2212"/>
      <c r="KUZ14" s="2212"/>
      <c r="KVA14" s="2212"/>
      <c r="KVB14" s="2212"/>
      <c r="KVC14" s="2212"/>
      <c r="KVD14" s="2212"/>
      <c r="KVE14" s="2212"/>
      <c r="KVF14" s="2212"/>
      <c r="KVG14" s="2212"/>
      <c r="KVH14" s="2212"/>
      <c r="KVI14" s="2212"/>
      <c r="KVJ14" s="2212"/>
      <c r="KVK14" s="2212"/>
      <c r="KVL14" s="2212"/>
      <c r="KVM14" s="2212"/>
      <c r="KVN14" s="2212"/>
      <c r="KVO14" s="2212"/>
      <c r="KVP14" s="2212"/>
      <c r="KVQ14" s="2212"/>
      <c r="KVR14" s="2212"/>
      <c r="KVS14" s="2212"/>
      <c r="KVT14" s="2212"/>
      <c r="KVU14" s="2212"/>
      <c r="KVV14" s="2212"/>
      <c r="KVW14" s="2212"/>
      <c r="KVX14" s="2212"/>
      <c r="KVY14" s="2212"/>
      <c r="KVZ14" s="2212"/>
      <c r="KWA14" s="2212"/>
      <c r="KWB14" s="2212"/>
      <c r="KWC14" s="2212"/>
      <c r="KWD14" s="2212"/>
      <c r="KWE14" s="2212"/>
      <c r="KWF14" s="2212"/>
      <c r="KWG14" s="2212"/>
      <c r="KWH14" s="2212"/>
      <c r="KWI14" s="2212"/>
      <c r="KWJ14" s="2212"/>
      <c r="KWK14" s="2212"/>
      <c r="KWL14" s="2212"/>
      <c r="KWM14" s="2212"/>
      <c r="KWN14" s="2212"/>
      <c r="KWO14" s="2212"/>
      <c r="KWP14" s="2212"/>
      <c r="KWQ14" s="2212"/>
      <c r="KWR14" s="2212"/>
      <c r="KWS14" s="2212"/>
      <c r="KWT14" s="2212"/>
      <c r="KWU14" s="2212"/>
      <c r="KWV14" s="2212"/>
      <c r="KWW14" s="2212"/>
      <c r="KWX14" s="2212"/>
      <c r="KWY14" s="2212"/>
      <c r="KWZ14" s="2212"/>
      <c r="KXA14" s="2212"/>
      <c r="KXB14" s="2212"/>
      <c r="KXC14" s="2212"/>
      <c r="KXD14" s="2212"/>
      <c r="KXE14" s="2212"/>
      <c r="KXF14" s="2212"/>
      <c r="KXG14" s="2212"/>
      <c r="KXH14" s="2212"/>
      <c r="KXI14" s="2212"/>
      <c r="KXJ14" s="2212"/>
      <c r="KXK14" s="2212"/>
      <c r="KXL14" s="2212"/>
      <c r="KXM14" s="2212"/>
      <c r="KXN14" s="2212"/>
      <c r="KXO14" s="2212"/>
      <c r="KXP14" s="2212"/>
      <c r="KXQ14" s="2212"/>
      <c r="KXR14" s="2212"/>
      <c r="KXS14" s="2212"/>
      <c r="KXT14" s="2212"/>
      <c r="KXU14" s="2212"/>
      <c r="KXV14" s="2212"/>
      <c r="KXW14" s="2212"/>
      <c r="KXX14" s="2212"/>
      <c r="KXY14" s="2212"/>
      <c r="KXZ14" s="2212"/>
      <c r="KYA14" s="2212"/>
      <c r="KYB14" s="2212"/>
      <c r="KYC14" s="2212"/>
      <c r="KYD14" s="2212"/>
      <c r="KYE14" s="2212"/>
      <c r="KYF14" s="2212"/>
      <c r="KYG14" s="2212"/>
      <c r="KYH14" s="2212"/>
      <c r="KYI14" s="2212"/>
      <c r="KYJ14" s="2212"/>
      <c r="KYK14" s="2212"/>
      <c r="KYL14" s="2212"/>
      <c r="KYM14" s="2212"/>
      <c r="KYN14" s="2212"/>
      <c r="KYO14" s="2212"/>
      <c r="KYP14" s="2212"/>
      <c r="KYQ14" s="2212"/>
      <c r="KYR14" s="2212"/>
      <c r="KYS14" s="2212"/>
      <c r="KYT14" s="2212"/>
      <c r="KYU14" s="2212"/>
      <c r="KYV14" s="2212"/>
      <c r="KYW14" s="2212"/>
      <c r="KYX14" s="2212"/>
      <c r="KYY14" s="2212"/>
      <c r="KYZ14" s="2212"/>
      <c r="KZA14" s="2212"/>
      <c r="KZB14" s="2212"/>
      <c r="KZC14" s="2212"/>
      <c r="KZD14" s="2212"/>
      <c r="KZE14" s="2212"/>
      <c r="KZF14" s="2212"/>
      <c r="KZG14" s="2212"/>
      <c r="KZH14" s="2212"/>
      <c r="KZI14" s="2212"/>
      <c r="KZJ14" s="2212"/>
      <c r="KZK14" s="2212"/>
      <c r="KZL14" s="2212"/>
      <c r="KZM14" s="2212"/>
      <c r="KZN14" s="2212"/>
      <c r="KZO14" s="2212"/>
      <c r="KZP14" s="2212"/>
      <c r="KZQ14" s="2212"/>
      <c r="KZR14" s="2212"/>
      <c r="KZS14" s="2212"/>
      <c r="KZT14" s="2212"/>
      <c r="KZU14" s="2212"/>
      <c r="KZV14" s="2212"/>
      <c r="KZW14" s="2212"/>
      <c r="KZX14" s="2212"/>
      <c r="KZY14" s="2212"/>
      <c r="KZZ14" s="2212"/>
      <c r="LAA14" s="2212"/>
      <c r="LAB14" s="2212"/>
      <c r="LAC14" s="2212"/>
      <c r="LAD14" s="2212"/>
      <c r="LAE14" s="2212"/>
      <c r="LAF14" s="2212"/>
      <c r="LAG14" s="2212"/>
      <c r="LAH14" s="2212"/>
      <c r="LAI14" s="2212"/>
      <c r="LAJ14" s="2212"/>
      <c r="LAK14" s="2212"/>
      <c r="LAL14" s="2212"/>
      <c r="LAM14" s="2212"/>
      <c r="LAN14" s="2212"/>
      <c r="LAO14" s="2212"/>
      <c r="LAP14" s="2212"/>
      <c r="LAQ14" s="2212"/>
      <c r="LAR14" s="2212"/>
      <c r="LAS14" s="2212"/>
      <c r="LAT14" s="2212"/>
      <c r="LAU14" s="2212"/>
      <c r="LAV14" s="2212"/>
      <c r="LAW14" s="2212"/>
      <c r="LAX14" s="2212"/>
      <c r="LAY14" s="2212"/>
      <c r="LAZ14" s="2212"/>
      <c r="LBA14" s="2212"/>
      <c r="LBB14" s="2212"/>
      <c r="LBC14" s="2212"/>
      <c r="LBD14" s="2212"/>
      <c r="LBE14" s="2212"/>
      <c r="LBF14" s="2212"/>
      <c r="LBG14" s="2212"/>
      <c r="LBH14" s="2212"/>
      <c r="LBI14" s="2212"/>
      <c r="LBJ14" s="2212"/>
      <c r="LBK14" s="2212"/>
      <c r="LBL14" s="2212"/>
      <c r="LBM14" s="2212"/>
      <c r="LBN14" s="2212"/>
      <c r="LBO14" s="2212"/>
      <c r="LBP14" s="2212"/>
      <c r="LBQ14" s="2212"/>
      <c r="LBR14" s="2212"/>
      <c r="LBS14" s="2212"/>
      <c r="LBT14" s="2212"/>
      <c r="LBU14" s="2212"/>
      <c r="LBV14" s="2212"/>
      <c r="LBW14" s="2212"/>
      <c r="LBX14" s="2212"/>
      <c r="LBY14" s="2212"/>
      <c r="LBZ14" s="2212"/>
      <c r="LCA14" s="2212"/>
      <c r="LCB14" s="2212"/>
      <c r="LCC14" s="2212"/>
      <c r="LCD14" s="2212"/>
      <c r="LCE14" s="2212"/>
      <c r="LCF14" s="2212"/>
      <c r="LCG14" s="2212"/>
      <c r="LCH14" s="2212"/>
      <c r="LCI14" s="2212"/>
      <c r="LCJ14" s="2212"/>
      <c r="LCK14" s="2212"/>
      <c r="LCL14" s="2212"/>
      <c r="LCM14" s="2212"/>
      <c r="LCN14" s="2212"/>
      <c r="LCO14" s="2212"/>
      <c r="LCP14" s="2212"/>
      <c r="LCQ14" s="2212"/>
      <c r="LCR14" s="2212"/>
      <c r="LCS14" s="2212"/>
      <c r="LCT14" s="2212"/>
      <c r="LCU14" s="2212"/>
      <c r="LCV14" s="2212"/>
      <c r="LCW14" s="2212"/>
      <c r="LCX14" s="2212"/>
      <c r="LCY14" s="2212"/>
      <c r="LCZ14" s="2212"/>
      <c r="LDA14" s="2212"/>
      <c r="LDB14" s="2212"/>
      <c r="LDC14" s="2212"/>
      <c r="LDD14" s="2212"/>
      <c r="LDE14" s="2212"/>
      <c r="LDF14" s="2212"/>
      <c r="LDG14" s="2212"/>
      <c r="LDH14" s="2212"/>
      <c r="LDI14" s="2212"/>
      <c r="LDJ14" s="2212"/>
      <c r="LDK14" s="2212"/>
      <c r="LDL14" s="2212"/>
      <c r="LDM14" s="2212"/>
      <c r="LDN14" s="2212"/>
      <c r="LDO14" s="2212"/>
      <c r="LDP14" s="2212"/>
      <c r="LDQ14" s="2212"/>
      <c r="LDR14" s="2212"/>
      <c r="LDS14" s="2212"/>
      <c r="LDT14" s="2212"/>
      <c r="LDU14" s="2212"/>
      <c r="LDV14" s="2212"/>
      <c r="LDW14" s="2212"/>
      <c r="LDX14" s="2212"/>
      <c r="LDY14" s="2212"/>
      <c r="LDZ14" s="2212"/>
      <c r="LEA14" s="2212"/>
      <c r="LEB14" s="2212"/>
      <c r="LEC14" s="2212"/>
      <c r="LED14" s="2212"/>
      <c r="LEE14" s="2212"/>
      <c r="LEF14" s="2212"/>
      <c r="LEG14" s="2212"/>
      <c r="LEH14" s="2212"/>
      <c r="LEI14" s="2212"/>
      <c r="LEJ14" s="2212"/>
      <c r="LEK14" s="2212"/>
      <c r="LEL14" s="2212"/>
      <c r="LEM14" s="2212"/>
      <c r="LEN14" s="2212"/>
      <c r="LEO14" s="2212"/>
      <c r="LEP14" s="2212"/>
      <c r="LEQ14" s="2212"/>
      <c r="LER14" s="2212"/>
      <c r="LES14" s="2212"/>
      <c r="LET14" s="2212"/>
      <c r="LEU14" s="2212"/>
      <c r="LEV14" s="2212"/>
      <c r="LEW14" s="2212"/>
      <c r="LEX14" s="2212"/>
      <c r="LEY14" s="2212"/>
      <c r="LEZ14" s="2212"/>
      <c r="LFA14" s="2212"/>
      <c r="LFB14" s="2212"/>
      <c r="LFC14" s="2212"/>
      <c r="LFD14" s="2212"/>
      <c r="LFE14" s="2212"/>
      <c r="LFF14" s="2212"/>
      <c r="LFG14" s="2212"/>
      <c r="LFH14" s="2212"/>
      <c r="LFI14" s="2212"/>
      <c r="LFJ14" s="2212"/>
      <c r="LFK14" s="2212"/>
      <c r="LFL14" s="2212"/>
      <c r="LFM14" s="2212"/>
      <c r="LFN14" s="2212"/>
      <c r="LFO14" s="2212"/>
      <c r="LFP14" s="2212"/>
      <c r="LFQ14" s="2212"/>
      <c r="LFR14" s="2212"/>
      <c r="LFS14" s="2212"/>
      <c r="LFT14" s="2212"/>
      <c r="LFU14" s="2212"/>
      <c r="LFV14" s="2212"/>
      <c r="LFW14" s="2212"/>
      <c r="LFX14" s="2212"/>
      <c r="LFY14" s="2212"/>
      <c r="LFZ14" s="2212"/>
      <c r="LGA14" s="2212"/>
      <c r="LGB14" s="2212"/>
      <c r="LGC14" s="2212"/>
      <c r="LGD14" s="2212"/>
      <c r="LGE14" s="2212"/>
      <c r="LGF14" s="2212"/>
      <c r="LGG14" s="2212"/>
      <c r="LGH14" s="2212"/>
      <c r="LGI14" s="2212"/>
      <c r="LGJ14" s="2212"/>
      <c r="LGK14" s="2212"/>
      <c r="LGL14" s="2212"/>
      <c r="LGM14" s="2212"/>
      <c r="LGN14" s="2212"/>
      <c r="LGO14" s="2212"/>
      <c r="LGP14" s="2212"/>
      <c r="LGQ14" s="2212"/>
      <c r="LGR14" s="2212"/>
      <c r="LGS14" s="2212"/>
      <c r="LGT14" s="2212"/>
      <c r="LGU14" s="2212"/>
      <c r="LGV14" s="2212"/>
      <c r="LGW14" s="2212"/>
      <c r="LGX14" s="2212"/>
      <c r="LGY14" s="2212"/>
      <c r="LGZ14" s="2212"/>
      <c r="LHA14" s="2212"/>
      <c r="LHB14" s="2212"/>
      <c r="LHC14" s="2212"/>
      <c r="LHD14" s="2212"/>
      <c r="LHE14" s="2212"/>
      <c r="LHF14" s="2212"/>
      <c r="LHG14" s="2212"/>
      <c r="LHH14" s="2212"/>
      <c r="LHI14" s="2212"/>
      <c r="LHJ14" s="2212"/>
      <c r="LHK14" s="2212"/>
      <c r="LHL14" s="2212"/>
      <c r="LHM14" s="2212"/>
      <c r="LHN14" s="2212"/>
      <c r="LHO14" s="2212"/>
      <c r="LHP14" s="2212"/>
      <c r="LHQ14" s="2212"/>
      <c r="LHR14" s="2212"/>
      <c r="LHS14" s="2212"/>
      <c r="LHT14" s="2212"/>
      <c r="LHU14" s="2212"/>
      <c r="LHV14" s="2212"/>
      <c r="LHW14" s="2212"/>
      <c r="LHX14" s="2212"/>
      <c r="LHY14" s="2212"/>
      <c r="LHZ14" s="2212"/>
      <c r="LIA14" s="2212"/>
      <c r="LIB14" s="2212"/>
      <c r="LIC14" s="2212"/>
      <c r="LID14" s="2212"/>
      <c r="LIE14" s="2212"/>
      <c r="LIF14" s="2212"/>
      <c r="LIG14" s="2212"/>
      <c r="LIH14" s="2212"/>
      <c r="LII14" s="2212"/>
      <c r="LIJ14" s="2212"/>
      <c r="LIK14" s="2212"/>
      <c r="LIL14" s="2212"/>
      <c r="LIM14" s="2212"/>
      <c r="LIN14" s="2212"/>
      <c r="LIO14" s="2212"/>
      <c r="LIP14" s="2212"/>
      <c r="LIQ14" s="2212"/>
      <c r="LIR14" s="2212"/>
      <c r="LIS14" s="2212"/>
      <c r="LIT14" s="2212"/>
      <c r="LIU14" s="2212"/>
      <c r="LIV14" s="2212"/>
      <c r="LIW14" s="2212"/>
      <c r="LIX14" s="2212"/>
      <c r="LIY14" s="2212"/>
      <c r="LIZ14" s="2212"/>
      <c r="LJA14" s="2212"/>
      <c r="LJB14" s="2212"/>
      <c r="LJC14" s="2212"/>
      <c r="LJD14" s="2212"/>
      <c r="LJE14" s="2212"/>
      <c r="LJF14" s="2212"/>
      <c r="LJG14" s="2212"/>
      <c r="LJH14" s="2212"/>
      <c r="LJI14" s="2212"/>
      <c r="LJJ14" s="2212"/>
      <c r="LJK14" s="2212"/>
      <c r="LJL14" s="2212"/>
      <c r="LJM14" s="2212"/>
      <c r="LJN14" s="2212"/>
      <c r="LJO14" s="2212"/>
      <c r="LJP14" s="2212"/>
      <c r="LJQ14" s="2212"/>
      <c r="LJR14" s="2212"/>
      <c r="LJS14" s="2212"/>
      <c r="LJT14" s="2212"/>
      <c r="LJU14" s="2212"/>
      <c r="LJV14" s="2212"/>
      <c r="LJW14" s="2212"/>
      <c r="LJX14" s="2212"/>
      <c r="LJY14" s="2212"/>
      <c r="LJZ14" s="2212"/>
      <c r="LKA14" s="2212"/>
      <c r="LKB14" s="2212"/>
      <c r="LKC14" s="2212"/>
      <c r="LKD14" s="2212"/>
      <c r="LKE14" s="2212"/>
      <c r="LKF14" s="2212"/>
      <c r="LKG14" s="2212"/>
      <c r="LKH14" s="2212"/>
      <c r="LKI14" s="2212"/>
      <c r="LKJ14" s="2212"/>
      <c r="LKK14" s="2212"/>
      <c r="LKL14" s="2212"/>
      <c r="LKM14" s="2212"/>
      <c r="LKN14" s="2212"/>
      <c r="LKO14" s="2212"/>
      <c r="LKP14" s="2212"/>
      <c r="LKQ14" s="2212"/>
      <c r="LKR14" s="2212"/>
      <c r="LKS14" s="2212"/>
      <c r="LKT14" s="2212"/>
      <c r="LKU14" s="2212"/>
      <c r="LKV14" s="2212"/>
      <c r="LKW14" s="2212"/>
      <c r="LKX14" s="2212"/>
      <c r="LKY14" s="2212"/>
      <c r="LKZ14" s="2212"/>
      <c r="LLA14" s="2212"/>
      <c r="LLB14" s="2212"/>
      <c r="LLC14" s="2212"/>
      <c r="LLD14" s="2212"/>
      <c r="LLE14" s="2212"/>
      <c r="LLF14" s="2212"/>
      <c r="LLG14" s="2212"/>
      <c r="LLH14" s="2212"/>
      <c r="LLI14" s="2212"/>
      <c r="LLJ14" s="2212"/>
      <c r="LLK14" s="2212"/>
      <c r="LLL14" s="2212"/>
      <c r="LLM14" s="2212"/>
      <c r="LLN14" s="2212"/>
      <c r="LLO14" s="2212"/>
      <c r="LLP14" s="2212"/>
      <c r="LLQ14" s="2212"/>
      <c r="LLR14" s="2212"/>
      <c r="LLS14" s="2212"/>
      <c r="LLT14" s="2212"/>
      <c r="LLU14" s="2212"/>
      <c r="LLV14" s="2212"/>
      <c r="LLW14" s="2212"/>
      <c r="LLX14" s="2212"/>
      <c r="LLY14" s="2212"/>
      <c r="LLZ14" s="2212"/>
      <c r="LMA14" s="2212"/>
      <c r="LMB14" s="2212"/>
      <c r="LMC14" s="2212"/>
      <c r="LMD14" s="2212"/>
      <c r="LME14" s="2212"/>
      <c r="LMF14" s="2212"/>
      <c r="LMG14" s="2212"/>
      <c r="LMH14" s="2212"/>
      <c r="LMI14" s="2212"/>
      <c r="LMJ14" s="2212"/>
      <c r="LMK14" s="2212"/>
      <c r="LML14" s="2212"/>
      <c r="LMM14" s="2212"/>
      <c r="LMN14" s="2212"/>
      <c r="LMO14" s="2212"/>
      <c r="LMP14" s="2212"/>
      <c r="LMQ14" s="2212"/>
      <c r="LMR14" s="2212"/>
      <c r="LMS14" s="2212"/>
      <c r="LMT14" s="2212"/>
      <c r="LMU14" s="2212"/>
      <c r="LMV14" s="2212"/>
      <c r="LMW14" s="2212"/>
      <c r="LMX14" s="2212"/>
      <c r="LMY14" s="2212"/>
      <c r="LMZ14" s="2212"/>
      <c r="LNA14" s="2212"/>
      <c r="LNB14" s="2212"/>
      <c r="LNC14" s="2212"/>
      <c r="LND14" s="2212"/>
      <c r="LNE14" s="2212"/>
      <c r="LNF14" s="2212"/>
      <c r="LNG14" s="2212"/>
      <c r="LNH14" s="2212"/>
      <c r="LNI14" s="2212"/>
      <c r="LNJ14" s="2212"/>
      <c r="LNK14" s="2212"/>
      <c r="LNL14" s="2212"/>
      <c r="LNM14" s="2212"/>
      <c r="LNN14" s="2212"/>
      <c r="LNO14" s="2212"/>
      <c r="LNP14" s="2212"/>
      <c r="LNQ14" s="2212"/>
      <c r="LNR14" s="2212"/>
      <c r="LNS14" s="2212"/>
      <c r="LNT14" s="2212"/>
      <c r="LNU14" s="2212"/>
      <c r="LNV14" s="2212"/>
      <c r="LNW14" s="2212"/>
      <c r="LNX14" s="2212"/>
      <c r="LNY14" s="2212"/>
      <c r="LNZ14" s="2212"/>
      <c r="LOA14" s="2212"/>
      <c r="LOB14" s="2212"/>
      <c r="LOC14" s="2212"/>
      <c r="LOD14" s="2212"/>
      <c r="LOE14" s="2212"/>
      <c r="LOF14" s="2212"/>
      <c r="LOG14" s="2212"/>
      <c r="LOH14" s="2212"/>
      <c r="LOI14" s="2212"/>
      <c r="LOJ14" s="2212"/>
      <c r="LOK14" s="2212"/>
      <c r="LOL14" s="2212"/>
      <c r="LOM14" s="2212"/>
      <c r="LON14" s="2212"/>
      <c r="LOO14" s="2212"/>
      <c r="LOP14" s="2212"/>
      <c r="LOQ14" s="2212"/>
      <c r="LOR14" s="2212"/>
      <c r="LOS14" s="2212"/>
      <c r="LOT14" s="2212"/>
      <c r="LOU14" s="2212"/>
      <c r="LOV14" s="2212"/>
      <c r="LOW14" s="2212"/>
      <c r="LOX14" s="2212"/>
      <c r="LOY14" s="2212"/>
      <c r="LOZ14" s="2212"/>
      <c r="LPA14" s="2212"/>
      <c r="LPB14" s="2212"/>
      <c r="LPC14" s="2212"/>
      <c r="LPD14" s="2212"/>
      <c r="LPE14" s="2212"/>
      <c r="LPF14" s="2212"/>
      <c r="LPG14" s="2212"/>
      <c r="LPH14" s="2212"/>
      <c r="LPI14" s="2212"/>
      <c r="LPJ14" s="2212"/>
      <c r="LPK14" s="2212"/>
      <c r="LPL14" s="2212"/>
      <c r="LPM14" s="2212"/>
      <c r="LPN14" s="2212"/>
      <c r="LPO14" s="2212"/>
      <c r="LPP14" s="2212"/>
      <c r="LPQ14" s="2212"/>
      <c r="LPR14" s="2212"/>
      <c r="LPS14" s="2212"/>
      <c r="LPT14" s="2212"/>
      <c r="LPU14" s="2212"/>
      <c r="LPV14" s="2212"/>
      <c r="LPW14" s="2212"/>
      <c r="LPX14" s="2212"/>
      <c r="LPY14" s="2212"/>
      <c r="LPZ14" s="2212"/>
      <c r="LQA14" s="2212"/>
      <c r="LQB14" s="2212"/>
      <c r="LQC14" s="2212"/>
      <c r="LQD14" s="2212"/>
      <c r="LQE14" s="2212"/>
      <c r="LQF14" s="2212"/>
      <c r="LQG14" s="2212"/>
      <c r="LQH14" s="2212"/>
      <c r="LQI14" s="2212"/>
      <c r="LQJ14" s="2212"/>
      <c r="LQK14" s="2212"/>
      <c r="LQL14" s="2212"/>
      <c r="LQM14" s="2212"/>
      <c r="LQN14" s="2212"/>
      <c r="LQO14" s="2212"/>
      <c r="LQP14" s="2212"/>
      <c r="LQQ14" s="2212"/>
      <c r="LQR14" s="2212"/>
      <c r="LQS14" s="2212"/>
      <c r="LQT14" s="2212"/>
      <c r="LQU14" s="2212"/>
      <c r="LQV14" s="2212"/>
      <c r="LQW14" s="2212"/>
      <c r="LQX14" s="2212"/>
      <c r="LQY14" s="2212"/>
      <c r="LQZ14" s="2212"/>
      <c r="LRA14" s="2212"/>
      <c r="LRB14" s="2212"/>
      <c r="LRC14" s="2212"/>
      <c r="LRD14" s="2212"/>
      <c r="LRE14" s="2212"/>
      <c r="LRF14" s="2212"/>
      <c r="LRG14" s="2212"/>
      <c r="LRH14" s="2212"/>
      <c r="LRI14" s="2212"/>
      <c r="LRJ14" s="2212"/>
      <c r="LRK14" s="2212"/>
      <c r="LRL14" s="2212"/>
      <c r="LRM14" s="2212"/>
      <c r="LRN14" s="2212"/>
      <c r="LRO14" s="2212"/>
      <c r="LRP14" s="2212"/>
      <c r="LRQ14" s="2212"/>
      <c r="LRR14" s="2212"/>
      <c r="LRS14" s="2212"/>
      <c r="LRT14" s="2212"/>
      <c r="LRU14" s="2212"/>
      <c r="LRV14" s="2212"/>
      <c r="LRW14" s="2212"/>
      <c r="LRX14" s="2212"/>
      <c r="LRY14" s="2212"/>
      <c r="LRZ14" s="2212"/>
      <c r="LSA14" s="2212"/>
      <c r="LSB14" s="2212"/>
      <c r="LSC14" s="2212"/>
      <c r="LSD14" s="2212"/>
      <c r="LSE14" s="2212"/>
      <c r="LSF14" s="2212"/>
      <c r="LSG14" s="2212"/>
      <c r="LSH14" s="2212"/>
      <c r="LSI14" s="2212"/>
      <c r="LSJ14" s="2212"/>
      <c r="LSK14" s="2212"/>
      <c r="LSL14" s="2212"/>
      <c r="LSM14" s="2212"/>
      <c r="LSN14" s="2212"/>
      <c r="LSO14" s="2212"/>
      <c r="LSP14" s="2212"/>
      <c r="LSQ14" s="2212"/>
      <c r="LSR14" s="2212"/>
      <c r="LSS14" s="2212"/>
      <c r="LST14" s="2212"/>
      <c r="LSU14" s="2212"/>
      <c r="LSV14" s="2212"/>
      <c r="LSW14" s="2212"/>
      <c r="LSX14" s="2212"/>
      <c r="LSY14" s="2212"/>
      <c r="LSZ14" s="2212"/>
      <c r="LTA14" s="2212"/>
      <c r="LTB14" s="2212"/>
      <c r="LTC14" s="2212"/>
      <c r="LTD14" s="2212"/>
      <c r="LTE14" s="2212"/>
      <c r="LTF14" s="2212"/>
      <c r="LTG14" s="2212"/>
      <c r="LTH14" s="2212"/>
      <c r="LTI14" s="2212"/>
      <c r="LTJ14" s="2212"/>
      <c r="LTK14" s="2212"/>
      <c r="LTL14" s="2212"/>
      <c r="LTM14" s="2212"/>
      <c r="LTN14" s="2212"/>
      <c r="LTO14" s="2212"/>
      <c r="LTP14" s="2212"/>
      <c r="LTQ14" s="2212"/>
      <c r="LTR14" s="2212"/>
      <c r="LTS14" s="2212"/>
      <c r="LTT14" s="2212"/>
      <c r="LTU14" s="2212"/>
      <c r="LTV14" s="2212"/>
      <c r="LTW14" s="2212"/>
      <c r="LTX14" s="2212"/>
      <c r="LTY14" s="2212"/>
      <c r="LTZ14" s="2212"/>
      <c r="LUA14" s="2212"/>
      <c r="LUB14" s="2212"/>
      <c r="LUC14" s="2212"/>
      <c r="LUD14" s="2212"/>
      <c r="LUE14" s="2212"/>
      <c r="LUF14" s="2212"/>
      <c r="LUG14" s="2212"/>
      <c r="LUH14" s="2212"/>
      <c r="LUI14" s="2212"/>
      <c r="LUJ14" s="2212"/>
      <c r="LUK14" s="2212"/>
      <c r="LUL14" s="2212"/>
      <c r="LUM14" s="2212"/>
      <c r="LUN14" s="2212"/>
      <c r="LUO14" s="2212"/>
      <c r="LUP14" s="2212"/>
      <c r="LUQ14" s="2212"/>
      <c r="LUR14" s="2212"/>
      <c r="LUS14" s="2212"/>
      <c r="LUT14" s="2212"/>
      <c r="LUU14" s="2212"/>
      <c r="LUV14" s="2212"/>
      <c r="LUW14" s="2212"/>
      <c r="LUX14" s="2212"/>
      <c r="LUY14" s="2212"/>
      <c r="LUZ14" s="2212"/>
      <c r="LVA14" s="2212"/>
      <c r="LVB14" s="2212"/>
      <c r="LVC14" s="2212"/>
      <c r="LVD14" s="2212"/>
      <c r="LVE14" s="2212"/>
      <c r="LVF14" s="2212"/>
      <c r="LVG14" s="2212"/>
      <c r="LVH14" s="2212"/>
      <c r="LVI14" s="2212"/>
      <c r="LVJ14" s="2212"/>
      <c r="LVK14" s="2212"/>
      <c r="LVL14" s="2212"/>
      <c r="LVM14" s="2212"/>
      <c r="LVN14" s="2212"/>
      <c r="LVO14" s="2212"/>
      <c r="LVP14" s="2212"/>
      <c r="LVQ14" s="2212"/>
      <c r="LVR14" s="2212"/>
      <c r="LVS14" s="2212"/>
      <c r="LVT14" s="2212"/>
      <c r="LVU14" s="2212"/>
      <c r="LVV14" s="2212"/>
      <c r="LVW14" s="2212"/>
      <c r="LVX14" s="2212"/>
      <c r="LVY14" s="2212"/>
      <c r="LVZ14" s="2212"/>
      <c r="LWA14" s="2212"/>
      <c r="LWB14" s="2212"/>
      <c r="LWC14" s="2212"/>
      <c r="LWD14" s="2212"/>
      <c r="LWE14" s="2212"/>
      <c r="LWF14" s="2212"/>
      <c r="LWG14" s="2212"/>
      <c r="LWH14" s="2212"/>
      <c r="LWI14" s="2212"/>
      <c r="LWJ14" s="2212"/>
      <c r="LWK14" s="2212"/>
      <c r="LWL14" s="2212"/>
      <c r="LWM14" s="2212"/>
      <c r="LWN14" s="2212"/>
      <c r="LWO14" s="2212"/>
      <c r="LWP14" s="2212"/>
      <c r="LWQ14" s="2212"/>
      <c r="LWR14" s="2212"/>
      <c r="LWS14" s="2212"/>
      <c r="LWT14" s="2212"/>
      <c r="LWU14" s="2212"/>
      <c r="LWV14" s="2212"/>
      <c r="LWW14" s="2212"/>
      <c r="LWX14" s="2212"/>
      <c r="LWY14" s="2212"/>
      <c r="LWZ14" s="2212"/>
      <c r="LXA14" s="2212"/>
      <c r="LXB14" s="2212"/>
      <c r="LXC14" s="2212"/>
      <c r="LXD14" s="2212"/>
      <c r="LXE14" s="2212"/>
      <c r="LXF14" s="2212"/>
      <c r="LXG14" s="2212"/>
      <c r="LXH14" s="2212"/>
      <c r="LXI14" s="2212"/>
      <c r="LXJ14" s="2212"/>
      <c r="LXK14" s="2212"/>
      <c r="LXL14" s="2212"/>
      <c r="LXM14" s="2212"/>
      <c r="LXN14" s="2212"/>
      <c r="LXO14" s="2212"/>
      <c r="LXP14" s="2212"/>
      <c r="LXQ14" s="2212"/>
      <c r="LXR14" s="2212"/>
      <c r="LXS14" s="2212"/>
      <c r="LXT14" s="2212"/>
      <c r="LXU14" s="2212"/>
      <c r="LXV14" s="2212"/>
      <c r="LXW14" s="2212"/>
      <c r="LXX14" s="2212"/>
      <c r="LXY14" s="2212"/>
      <c r="LXZ14" s="2212"/>
      <c r="LYA14" s="2212"/>
      <c r="LYB14" s="2212"/>
      <c r="LYC14" s="2212"/>
      <c r="LYD14" s="2212"/>
      <c r="LYE14" s="2212"/>
      <c r="LYF14" s="2212"/>
      <c r="LYG14" s="2212"/>
      <c r="LYH14" s="2212"/>
      <c r="LYI14" s="2212"/>
      <c r="LYJ14" s="2212"/>
      <c r="LYK14" s="2212"/>
      <c r="LYL14" s="2212"/>
      <c r="LYM14" s="2212"/>
      <c r="LYN14" s="2212"/>
      <c r="LYO14" s="2212"/>
      <c r="LYP14" s="2212"/>
      <c r="LYQ14" s="2212"/>
      <c r="LYR14" s="2212"/>
      <c r="LYS14" s="2212"/>
      <c r="LYT14" s="2212"/>
      <c r="LYU14" s="2212"/>
      <c r="LYV14" s="2212"/>
      <c r="LYW14" s="2212"/>
      <c r="LYX14" s="2212"/>
      <c r="LYY14" s="2212"/>
      <c r="LYZ14" s="2212"/>
      <c r="LZA14" s="2212"/>
      <c r="LZB14" s="2212"/>
      <c r="LZC14" s="2212"/>
      <c r="LZD14" s="2212"/>
      <c r="LZE14" s="2212"/>
      <c r="LZF14" s="2212"/>
      <c r="LZG14" s="2212"/>
      <c r="LZH14" s="2212"/>
      <c r="LZI14" s="2212"/>
      <c r="LZJ14" s="2212"/>
      <c r="LZK14" s="2212"/>
      <c r="LZL14" s="2212"/>
      <c r="LZM14" s="2212"/>
      <c r="LZN14" s="2212"/>
      <c r="LZO14" s="2212"/>
      <c r="LZP14" s="2212"/>
      <c r="LZQ14" s="2212"/>
      <c r="LZR14" s="2212"/>
      <c r="LZS14" s="2212"/>
      <c r="LZT14" s="2212"/>
      <c r="LZU14" s="2212"/>
      <c r="LZV14" s="2212"/>
      <c r="LZW14" s="2212"/>
      <c r="LZX14" s="2212"/>
      <c r="LZY14" s="2212"/>
      <c r="LZZ14" s="2212"/>
      <c r="MAA14" s="2212"/>
      <c r="MAB14" s="2212"/>
      <c r="MAC14" s="2212"/>
      <c r="MAD14" s="2212"/>
      <c r="MAE14" s="2212"/>
      <c r="MAF14" s="2212"/>
      <c r="MAG14" s="2212"/>
      <c r="MAH14" s="2212"/>
      <c r="MAI14" s="2212"/>
      <c r="MAJ14" s="2212"/>
      <c r="MAK14" s="2212"/>
      <c r="MAL14" s="2212"/>
      <c r="MAM14" s="2212"/>
      <c r="MAN14" s="2212"/>
      <c r="MAO14" s="2212"/>
      <c r="MAP14" s="2212"/>
      <c r="MAQ14" s="2212"/>
      <c r="MAR14" s="2212"/>
      <c r="MAS14" s="2212"/>
      <c r="MAT14" s="2212"/>
      <c r="MAU14" s="2212"/>
      <c r="MAV14" s="2212"/>
      <c r="MAW14" s="2212"/>
      <c r="MAX14" s="2212"/>
      <c r="MAY14" s="2212"/>
      <c r="MAZ14" s="2212"/>
      <c r="MBA14" s="2212"/>
      <c r="MBB14" s="2212"/>
      <c r="MBC14" s="2212"/>
      <c r="MBD14" s="2212"/>
      <c r="MBE14" s="2212"/>
      <c r="MBF14" s="2212"/>
      <c r="MBG14" s="2212"/>
      <c r="MBH14" s="2212"/>
      <c r="MBI14" s="2212"/>
      <c r="MBJ14" s="2212"/>
      <c r="MBK14" s="2212"/>
      <c r="MBL14" s="2212"/>
      <c r="MBM14" s="2212"/>
      <c r="MBN14" s="2212"/>
      <c r="MBO14" s="2212"/>
      <c r="MBP14" s="2212"/>
      <c r="MBQ14" s="2212"/>
      <c r="MBR14" s="2212"/>
      <c r="MBS14" s="2212"/>
      <c r="MBT14" s="2212"/>
      <c r="MBU14" s="2212"/>
      <c r="MBV14" s="2212"/>
      <c r="MBW14" s="2212"/>
      <c r="MBX14" s="2212"/>
      <c r="MBY14" s="2212"/>
      <c r="MBZ14" s="2212"/>
      <c r="MCA14" s="2212"/>
      <c r="MCB14" s="2212"/>
      <c r="MCC14" s="2212"/>
      <c r="MCD14" s="2212"/>
      <c r="MCE14" s="2212"/>
      <c r="MCF14" s="2212"/>
      <c r="MCG14" s="2212"/>
      <c r="MCH14" s="2212"/>
      <c r="MCI14" s="2212"/>
      <c r="MCJ14" s="2212"/>
      <c r="MCK14" s="2212"/>
      <c r="MCL14" s="2212"/>
      <c r="MCM14" s="2212"/>
      <c r="MCN14" s="2212"/>
      <c r="MCO14" s="2212"/>
      <c r="MCP14" s="2212"/>
      <c r="MCQ14" s="2212"/>
      <c r="MCR14" s="2212"/>
      <c r="MCS14" s="2212"/>
      <c r="MCT14" s="2212"/>
      <c r="MCU14" s="2212"/>
      <c r="MCV14" s="2212"/>
      <c r="MCW14" s="2212"/>
      <c r="MCX14" s="2212"/>
      <c r="MCY14" s="2212"/>
      <c r="MCZ14" s="2212"/>
      <c r="MDA14" s="2212"/>
      <c r="MDB14" s="2212"/>
      <c r="MDC14" s="2212"/>
      <c r="MDD14" s="2212"/>
      <c r="MDE14" s="2212"/>
      <c r="MDF14" s="2212"/>
      <c r="MDG14" s="2212"/>
      <c r="MDH14" s="2212"/>
      <c r="MDI14" s="2212"/>
      <c r="MDJ14" s="2212"/>
      <c r="MDK14" s="2212"/>
      <c r="MDL14" s="2212"/>
      <c r="MDM14" s="2212"/>
      <c r="MDN14" s="2212"/>
      <c r="MDO14" s="2212"/>
      <c r="MDP14" s="2212"/>
      <c r="MDQ14" s="2212"/>
      <c r="MDR14" s="2212"/>
      <c r="MDS14" s="2212"/>
      <c r="MDT14" s="2212"/>
      <c r="MDU14" s="2212"/>
      <c r="MDV14" s="2212"/>
      <c r="MDW14" s="2212"/>
      <c r="MDX14" s="2212"/>
      <c r="MDY14" s="2212"/>
      <c r="MDZ14" s="2212"/>
      <c r="MEA14" s="2212"/>
      <c r="MEB14" s="2212"/>
      <c r="MEC14" s="2212"/>
      <c r="MED14" s="2212"/>
      <c r="MEE14" s="2212"/>
      <c r="MEF14" s="2212"/>
      <c r="MEG14" s="2212"/>
      <c r="MEH14" s="2212"/>
      <c r="MEI14" s="2212"/>
      <c r="MEJ14" s="2212"/>
      <c r="MEK14" s="2212"/>
      <c r="MEL14" s="2212"/>
      <c r="MEM14" s="2212"/>
      <c r="MEN14" s="2212"/>
      <c r="MEO14" s="2212"/>
      <c r="MEP14" s="2212"/>
      <c r="MEQ14" s="2212"/>
      <c r="MER14" s="2212"/>
      <c r="MES14" s="2212"/>
      <c r="MET14" s="2212"/>
      <c r="MEU14" s="2212"/>
      <c r="MEV14" s="2212"/>
      <c r="MEW14" s="2212"/>
      <c r="MEX14" s="2212"/>
      <c r="MEY14" s="2212"/>
      <c r="MEZ14" s="2212"/>
      <c r="MFA14" s="2212"/>
      <c r="MFB14" s="2212"/>
      <c r="MFC14" s="2212"/>
      <c r="MFD14" s="2212"/>
      <c r="MFE14" s="2212"/>
      <c r="MFF14" s="2212"/>
      <c r="MFG14" s="2212"/>
      <c r="MFH14" s="2212"/>
      <c r="MFI14" s="2212"/>
      <c r="MFJ14" s="2212"/>
      <c r="MFK14" s="2212"/>
      <c r="MFL14" s="2212"/>
      <c r="MFM14" s="2212"/>
      <c r="MFN14" s="2212"/>
      <c r="MFO14" s="2212"/>
      <c r="MFP14" s="2212"/>
      <c r="MFQ14" s="2212"/>
      <c r="MFR14" s="2212"/>
      <c r="MFS14" s="2212"/>
      <c r="MFT14" s="2212"/>
      <c r="MFU14" s="2212"/>
      <c r="MFV14" s="2212"/>
      <c r="MFW14" s="2212"/>
      <c r="MFX14" s="2212"/>
      <c r="MFY14" s="2212"/>
      <c r="MFZ14" s="2212"/>
      <c r="MGA14" s="2212"/>
      <c r="MGB14" s="2212"/>
      <c r="MGC14" s="2212"/>
      <c r="MGD14" s="2212"/>
      <c r="MGE14" s="2212"/>
      <c r="MGF14" s="2212"/>
      <c r="MGG14" s="2212"/>
      <c r="MGH14" s="2212"/>
      <c r="MGI14" s="2212"/>
      <c r="MGJ14" s="2212"/>
      <c r="MGK14" s="2212"/>
      <c r="MGL14" s="2212"/>
      <c r="MGM14" s="2212"/>
      <c r="MGN14" s="2212"/>
      <c r="MGO14" s="2212"/>
      <c r="MGP14" s="2212"/>
      <c r="MGQ14" s="2212"/>
      <c r="MGR14" s="2212"/>
      <c r="MGS14" s="2212"/>
      <c r="MGT14" s="2212"/>
      <c r="MGU14" s="2212"/>
      <c r="MGV14" s="2212"/>
      <c r="MGW14" s="2212"/>
      <c r="MGX14" s="2212"/>
      <c r="MGY14" s="2212"/>
      <c r="MGZ14" s="2212"/>
      <c r="MHA14" s="2212"/>
      <c r="MHB14" s="2212"/>
      <c r="MHC14" s="2212"/>
      <c r="MHD14" s="2212"/>
      <c r="MHE14" s="2212"/>
      <c r="MHF14" s="2212"/>
      <c r="MHG14" s="2212"/>
      <c r="MHH14" s="2212"/>
      <c r="MHI14" s="2212"/>
      <c r="MHJ14" s="2212"/>
      <c r="MHK14" s="2212"/>
      <c r="MHL14" s="2212"/>
      <c r="MHM14" s="2212"/>
      <c r="MHN14" s="2212"/>
      <c r="MHO14" s="2212"/>
      <c r="MHP14" s="2212"/>
      <c r="MHQ14" s="2212"/>
      <c r="MHR14" s="2212"/>
      <c r="MHS14" s="2212"/>
      <c r="MHT14" s="2212"/>
      <c r="MHU14" s="2212"/>
      <c r="MHV14" s="2212"/>
      <c r="MHW14" s="2212"/>
      <c r="MHX14" s="2212"/>
      <c r="MHY14" s="2212"/>
      <c r="MHZ14" s="2212"/>
      <c r="MIA14" s="2212"/>
      <c r="MIB14" s="2212"/>
      <c r="MIC14" s="2212"/>
      <c r="MID14" s="2212"/>
      <c r="MIE14" s="2212"/>
      <c r="MIF14" s="2212"/>
      <c r="MIG14" s="2212"/>
      <c r="MIH14" s="2212"/>
      <c r="MII14" s="2212"/>
      <c r="MIJ14" s="2212"/>
      <c r="MIK14" s="2212"/>
      <c r="MIL14" s="2212"/>
      <c r="MIM14" s="2212"/>
      <c r="MIN14" s="2212"/>
      <c r="MIO14" s="2212"/>
      <c r="MIP14" s="2212"/>
      <c r="MIQ14" s="2212"/>
      <c r="MIR14" s="2212"/>
      <c r="MIS14" s="2212"/>
      <c r="MIT14" s="2212"/>
      <c r="MIU14" s="2212"/>
      <c r="MIV14" s="2212"/>
      <c r="MIW14" s="2212"/>
      <c r="MIX14" s="2212"/>
      <c r="MIY14" s="2212"/>
      <c r="MIZ14" s="2212"/>
      <c r="MJA14" s="2212"/>
      <c r="MJB14" s="2212"/>
      <c r="MJC14" s="2212"/>
      <c r="MJD14" s="2212"/>
      <c r="MJE14" s="2212"/>
      <c r="MJF14" s="2212"/>
      <c r="MJG14" s="2212"/>
      <c r="MJH14" s="2212"/>
      <c r="MJI14" s="2212"/>
      <c r="MJJ14" s="2212"/>
      <c r="MJK14" s="2212"/>
      <c r="MJL14" s="2212"/>
      <c r="MJM14" s="2212"/>
      <c r="MJN14" s="2212"/>
      <c r="MJO14" s="2212"/>
      <c r="MJP14" s="2212"/>
      <c r="MJQ14" s="2212"/>
      <c r="MJR14" s="2212"/>
      <c r="MJS14" s="2212"/>
      <c r="MJT14" s="2212"/>
      <c r="MJU14" s="2212"/>
      <c r="MJV14" s="2212"/>
      <c r="MJW14" s="2212"/>
      <c r="MJX14" s="2212"/>
      <c r="MJY14" s="2212"/>
      <c r="MJZ14" s="2212"/>
      <c r="MKA14" s="2212"/>
      <c r="MKB14" s="2212"/>
      <c r="MKC14" s="2212"/>
      <c r="MKD14" s="2212"/>
      <c r="MKE14" s="2212"/>
      <c r="MKF14" s="2212"/>
      <c r="MKG14" s="2212"/>
      <c r="MKH14" s="2212"/>
      <c r="MKI14" s="2212"/>
      <c r="MKJ14" s="2212"/>
      <c r="MKK14" s="2212"/>
      <c r="MKL14" s="2212"/>
      <c r="MKM14" s="2212"/>
      <c r="MKN14" s="2212"/>
      <c r="MKO14" s="2212"/>
      <c r="MKP14" s="2212"/>
      <c r="MKQ14" s="2212"/>
      <c r="MKR14" s="2212"/>
      <c r="MKS14" s="2212"/>
      <c r="MKT14" s="2212"/>
      <c r="MKU14" s="2212"/>
      <c r="MKV14" s="2212"/>
      <c r="MKW14" s="2212"/>
      <c r="MKX14" s="2212"/>
      <c r="MKY14" s="2212"/>
      <c r="MKZ14" s="2212"/>
      <c r="MLA14" s="2212"/>
      <c r="MLB14" s="2212"/>
      <c r="MLC14" s="2212"/>
      <c r="MLD14" s="2212"/>
      <c r="MLE14" s="2212"/>
      <c r="MLF14" s="2212"/>
      <c r="MLG14" s="2212"/>
      <c r="MLH14" s="2212"/>
      <c r="MLI14" s="2212"/>
      <c r="MLJ14" s="2212"/>
      <c r="MLK14" s="2212"/>
      <c r="MLL14" s="2212"/>
      <c r="MLM14" s="2212"/>
      <c r="MLN14" s="2212"/>
      <c r="MLO14" s="2212"/>
      <c r="MLP14" s="2212"/>
      <c r="MLQ14" s="2212"/>
      <c r="MLR14" s="2212"/>
      <c r="MLS14" s="2212"/>
      <c r="MLT14" s="2212"/>
      <c r="MLU14" s="2212"/>
      <c r="MLV14" s="2212"/>
      <c r="MLW14" s="2212"/>
      <c r="MLX14" s="2212"/>
      <c r="MLY14" s="2212"/>
      <c r="MLZ14" s="2212"/>
      <c r="MMA14" s="2212"/>
      <c r="MMB14" s="2212"/>
      <c r="MMC14" s="2212"/>
      <c r="MMD14" s="2212"/>
      <c r="MME14" s="2212"/>
      <c r="MMF14" s="2212"/>
      <c r="MMG14" s="2212"/>
      <c r="MMH14" s="2212"/>
      <c r="MMI14" s="2212"/>
      <c r="MMJ14" s="2212"/>
      <c r="MMK14" s="2212"/>
      <c r="MML14" s="2212"/>
      <c r="MMM14" s="2212"/>
      <c r="MMN14" s="2212"/>
      <c r="MMO14" s="2212"/>
      <c r="MMP14" s="2212"/>
      <c r="MMQ14" s="2212"/>
      <c r="MMR14" s="2212"/>
      <c r="MMS14" s="2212"/>
      <c r="MMT14" s="2212"/>
      <c r="MMU14" s="2212"/>
      <c r="MMV14" s="2212"/>
      <c r="MMW14" s="2212"/>
      <c r="MMX14" s="2212"/>
      <c r="MMY14" s="2212"/>
      <c r="MMZ14" s="2212"/>
      <c r="MNA14" s="2212"/>
      <c r="MNB14" s="2212"/>
      <c r="MNC14" s="2212"/>
      <c r="MND14" s="2212"/>
      <c r="MNE14" s="2212"/>
      <c r="MNF14" s="2212"/>
      <c r="MNG14" s="2212"/>
      <c r="MNH14" s="2212"/>
      <c r="MNI14" s="2212"/>
      <c r="MNJ14" s="2212"/>
      <c r="MNK14" s="2212"/>
      <c r="MNL14" s="2212"/>
      <c r="MNM14" s="2212"/>
      <c r="MNN14" s="2212"/>
      <c r="MNO14" s="2212"/>
      <c r="MNP14" s="2212"/>
      <c r="MNQ14" s="2212"/>
      <c r="MNR14" s="2212"/>
      <c r="MNS14" s="2212"/>
      <c r="MNT14" s="2212"/>
      <c r="MNU14" s="2212"/>
      <c r="MNV14" s="2212"/>
      <c r="MNW14" s="2212"/>
      <c r="MNX14" s="2212"/>
      <c r="MNY14" s="2212"/>
      <c r="MNZ14" s="2212"/>
      <c r="MOA14" s="2212"/>
      <c r="MOB14" s="2212"/>
      <c r="MOC14" s="2212"/>
      <c r="MOD14" s="2212"/>
      <c r="MOE14" s="2212"/>
      <c r="MOF14" s="2212"/>
      <c r="MOG14" s="2212"/>
      <c r="MOH14" s="2212"/>
      <c r="MOI14" s="2212"/>
      <c r="MOJ14" s="2212"/>
      <c r="MOK14" s="2212"/>
      <c r="MOL14" s="2212"/>
      <c r="MOM14" s="2212"/>
      <c r="MON14" s="2212"/>
      <c r="MOO14" s="2212"/>
      <c r="MOP14" s="2212"/>
      <c r="MOQ14" s="2212"/>
      <c r="MOR14" s="2212"/>
      <c r="MOS14" s="2212"/>
      <c r="MOT14" s="2212"/>
      <c r="MOU14" s="2212"/>
      <c r="MOV14" s="2212"/>
      <c r="MOW14" s="2212"/>
      <c r="MOX14" s="2212"/>
      <c r="MOY14" s="2212"/>
      <c r="MOZ14" s="2212"/>
      <c r="MPA14" s="2212"/>
      <c r="MPB14" s="2212"/>
      <c r="MPC14" s="2212"/>
      <c r="MPD14" s="2212"/>
      <c r="MPE14" s="2212"/>
      <c r="MPF14" s="2212"/>
      <c r="MPG14" s="2212"/>
      <c r="MPH14" s="2212"/>
      <c r="MPI14" s="2212"/>
      <c r="MPJ14" s="2212"/>
      <c r="MPK14" s="2212"/>
      <c r="MPL14" s="2212"/>
      <c r="MPM14" s="2212"/>
      <c r="MPN14" s="2212"/>
      <c r="MPO14" s="2212"/>
      <c r="MPP14" s="2212"/>
      <c r="MPQ14" s="2212"/>
      <c r="MPR14" s="2212"/>
      <c r="MPS14" s="2212"/>
      <c r="MPT14" s="2212"/>
      <c r="MPU14" s="2212"/>
      <c r="MPV14" s="2212"/>
      <c r="MPW14" s="2212"/>
      <c r="MPX14" s="2212"/>
      <c r="MPY14" s="2212"/>
      <c r="MPZ14" s="2212"/>
      <c r="MQA14" s="2212"/>
      <c r="MQB14" s="2212"/>
      <c r="MQC14" s="2212"/>
      <c r="MQD14" s="2212"/>
      <c r="MQE14" s="2212"/>
      <c r="MQF14" s="2212"/>
      <c r="MQG14" s="2212"/>
      <c r="MQH14" s="2212"/>
      <c r="MQI14" s="2212"/>
      <c r="MQJ14" s="2212"/>
      <c r="MQK14" s="2212"/>
      <c r="MQL14" s="2212"/>
      <c r="MQM14" s="2212"/>
      <c r="MQN14" s="2212"/>
      <c r="MQO14" s="2212"/>
      <c r="MQP14" s="2212"/>
      <c r="MQQ14" s="2212"/>
      <c r="MQR14" s="2212"/>
      <c r="MQS14" s="2212"/>
      <c r="MQT14" s="2212"/>
      <c r="MQU14" s="2212"/>
      <c r="MQV14" s="2212"/>
      <c r="MQW14" s="2212"/>
      <c r="MQX14" s="2212"/>
      <c r="MQY14" s="2212"/>
      <c r="MQZ14" s="2212"/>
      <c r="MRA14" s="2212"/>
      <c r="MRB14" s="2212"/>
      <c r="MRC14" s="2212"/>
      <c r="MRD14" s="2212"/>
      <c r="MRE14" s="2212"/>
      <c r="MRF14" s="2212"/>
      <c r="MRG14" s="2212"/>
      <c r="MRH14" s="2212"/>
      <c r="MRI14" s="2212"/>
      <c r="MRJ14" s="2212"/>
      <c r="MRK14" s="2212"/>
      <c r="MRL14" s="2212"/>
      <c r="MRM14" s="2212"/>
      <c r="MRN14" s="2212"/>
      <c r="MRO14" s="2212"/>
      <c r="MRP14" s="2212"/>
      <c r="MRQ14" s="2212"/>
      <c r="MRR14" s="2212"/>
      <c r="MRS14" s="2212"/>
      <c r="MRT14" s="2212"/>
      <c r="MRU14" s="2212"/>
      <c r="MRV14" s="2212"/>
      <c r="MRW14" s="2212"/>
      <c r="MRX14" s="2212"/>
      <c r="MRY14" s="2212"/>
      <c r="MRZ14" s="2212"/>
      <c r="MSA14" s="2212"/>
      <c r="MSB14" s="2212"/>
      <c r="MSC14" s="2212"/>
      <c r="MSD14" s="2212"/>
      <c r="MSE14" s="2212"/>
      <c r="MSF14" s="2212"/>
      <c r="MSG14" s="2212"/>
      <c r="MSH14" s="2212"/>
      <c r="MSI14" s="2212"/>
      <c r="MSJ14" s="2212"/>
      <c r="MSK14" s="2212"/>
      <c r="MSL14" s="2212"/>
      <c r="MSM14" s="2212"/>
      <c r="MSN14" s="2212"/>
      <c r="MSO14" s="2212"/>
      <c r="MSP14" s="2212"/>
      <c r="MSQ14" s="2212"/>
      <c r="MSR14" s="2212"/>
      <c r="MSS14" s="2212"/>
      <c r="MST14" s="2212"/>
      <c r="MSU14" s="2212"/>
      <c r="MSV14" s="2212"/>
      <c r="MSW14" s="2212"/>
      <c r="MSX14" s="2212"/>
      <c r="MSY14" s="2212"/>
      <c r="MSZ14" s="2212"/>
      <c r="MTA14" s="2212"/>
      <c r="MTB14" s="2212"/>
      <c r="MTC14" s="2212"/>
      <c r="MTD14" s="2212"/>
      <c r="MTE14" s="2212"/>
      <c r="MTF14" s="2212"/>
      <c r="MTG14" s="2212"/>
      <c r="MTH14" s="2212"/>
      <c r="MTI14" s="2212"/>
      <c r="MTJ14" s="2212"/>
      <c r="MTK14" s="2212"/>
      <c r="MTL14" s="2212"/>
      <c r="MTM14" s="2212"/>
      <c r="MTN14" s="2212"/>
      <c r="MTO14" s="2212"/>
      <c r="MTP14" s="2212"/>
      <c r="MTQ14" s="2212"/>
      <c r="MTR14" s="2212"/>
      <c r="MTS14" s="2212"/>
      <c r="MTT14" s="2212"/>
      <c r="MTU14" s="2212"/>
      <c r="MTV14" s="2212"/>
      <c r="MTW14" s="2212"/>
      <c r="MTX14" s="2212"/>
      <c r="MTY14" s="2212"/>
      <c r="MTZ14" s="2212"/>
      <c r="MUA14" s="2212"/>
      <c r="MUB14" s="2212"/>
      <c r="MUC14" s="2212"/>
      <c r="MUD14" s="2212"/>
      <c r="MUE14" s="2212"/>
      <c r="MUF14" s="2212"/>
      <c r="MUG14" s="2212"/>
      <c r="MUH14" s="2212"/>
      <c r="MUI14" s="2212"/>
      <c r="MUJ14" s="2212"/>
      <c r="MUK14" s="2212"/>
      <c r="MUL14" s="2212"/>
      <c r="MUM14" s="2212"/>
      <c r="MUN14" s="2212"/>
      <c r="MUO14" s="2212"/>
      <c r="MUP14" s="2212"/>
      <c r="MUQ14" s="2212"/>
      <c r="MUR14" s="2212"/>
      <c r="MUS14" s="2212"/>
      <c r="MUT14" s="2212"/>
      <c r="MUU14" s="2212"/>
      <c r="MUV14" s="2212"/>
      <c r="MUW14" s="2212"/>
      <c r="MUX14" s="2212"/>
      <c r="MUY14" s="2212"/>
      <c r="MUZ14" s="2212"/>
      <c r="MVA14" s="2212"/>
      <c r="MVB14" s="2212"/>
      <c r="MVC14" s="2212"/>
      <c r="MVD14" s="2212"/>
      <c r="MVE14" s="2212"/>
      <c r="MVF14" s="2212"/>
      <c r="MVG14" s="2212"/>
      <c r="MVH14" s="2212"/>
      <c r="MVI14" s="2212"/>
      <c r="MVJ14" s="2212"/>
      <c r="MVK14" s="2212"/>
      <c r="MVL14" s="2212"/>
      <c r="MVM14" s="2212"/>
      <c r="MVN14" s="2212"/>
      <c r="MVO14" s="2212"/>
      <c r="MVP14" s="2212"/>
      <c r="MVQ14" s="2212"/>
      <c r="MVR14" s="2212"/>
      <c r="MVS14" s="2212"/>
      <c r="MVT14" s="2212"/>
      <c r="MVU14" s="2212"/>
      <c r="MVV14" s="2212"/>
      <c r="MVW14" s="2212"/>
      <c r="MVX14" s="2212"/>
      <c r="MVY14" s="2212"/>
      <c r="MVZ14" s="2212"/>
      <c r="MWA14" s="2212"/>
      <c r="MWB14" s="2212"/>
      <c r="MWC14" s="2212"/>
      <c r="MWD14" s="2212"/>
      <c r="MWE14" s="2212"/>
      <c r="MWF14" s="2212"/>
      <c r="MWG14" s="2212"/>
      <c r="MWH14" s="2212"/>
      <c r="MWI14" s="2212"/>
      <c r="MWJ14" s="2212"/>
      <c r="MWK14" s="2212"/>
      <c r="MWL14" s="2212"/>
      <c r="MWM14" s="2212"/>
      <c r="MWN14" s="2212"/>
      <c r="MWO14" s="2212"/>
      <c r="MWP14" s="2212"/>
      <c r="MWQ14" s="2212"/>
      <c r="MWR14" s="2212"/>
      <c r="MWS14" s="2212"/>
      <c r="MWT14" s="2212"/>
      <c r="MWU14" s="2212"/>
      <c r="MWV14" s="2212"/>
      <c r="MWW14" s="2212"/>
      <c r="MWX14" s="2212"/>
      <c r="MWY14" s="2212"/>
      <c r="MWZ14" s="2212"/>
      <c r="MXA14" s="2212"/>
      <c r="MXB14" s="2212"/>
      <c r="MXC14" s="2212"/>
      <c r="MXD14" s="2212"/>
      <c r="MXE14" s="2212"/>
      <c r="MXF14" s="2212"/>
      <c r="MXG14" s="2212"/>
      <c r="MXH14" s="2212"/>
      <c r="MXI14" s="2212"/>
      <c r="MXJ14" s="2212"/>
      <c r="MXK14" s="2212"/>
      <c r="MXL14" s="2212"/>
      <c r="MXM14" s="2212"/>
      <c r="MXN14" s="2212"/>
      <c r="MXO14" s="2212"/>
      <c r="MXP14" s="2212"/>
      <c r="MXQ14" s="2212"/>
      <c r="MXR14" s="2212"/>
      <c r="MXS14" s="2212"/>
      <c r="MXT14" s="2212"/>
      <c r="MXU14" s="2212"/>
      <c r="MXV14" s="2212"/>
      <c r="MXW14" s="2212"/>
      <c r="MXX14" s="2212"/>
      <c r="MXY14" s="2212"/>
      <c r="MXZ14" s="2212"/>
      <c r="MYA14" s="2212"/>
      <c r="MYB14" s="2212"/>
      <c r="MYC14" s="2212"/>
      <c r="MYD14" s="2212"/>
      <c r="MYE14" s="2212"/>
      <c r="MYF14" s="2212"/>
      <c r="MYG14" s="2212"/>
      <c r="MYH14" s="2212"/>
      <c r="MYI14" s="2212"/>
      <c r="MYJ14" s="2212"/>
      <c r="MYK14" s="2212"/>
      <c r="MYL14" s="2212"/>
      <c r="MYM14" s="2212"/>
      <c r="MYN14" s="2212"/>
      <c r="MYO14" s="2212"/>
      <c r="MYP14" s="2212"/>
      <c r="MYQ14" s="2212"/>
      <c r="MYR14" s="2212"/>
      <c r="MYS14" s="2212"/>
      <c r="MYT14" s="2212"/>
      <c r="MYU14" s="2212"/>
      <c r="MYV14" s="2212"/>
      <c r="MYW14" s="2212"/>
      <c r="MYX14" s="2212"/>
      <c r="MYY14" s="2212"/>
      <c r="MYZ14" s="2212"/>
      <c r="MZA14" s="2212"/>
      <c r="MZB14" s="2212"/>
      <c r="MZC14" s="2212"/>
      <c r="MZD14" s="2212"/>
      <c r="MZE14" s="2212"/>
      <c r="MZF14" s="2212"/>
      <c r="MZG14" s="2212"/>
      <c r="MZH14" s="2212"/>
      <c r="MZI14" s="2212"/>
      <c r="MZJ14" s="2212"/>
      <c r="MZK14" s="2212"/>
      <c r="MZL14" s="2212"/>
      <c r="MZM14" s="2212"/>
      <c r="MZN14" s="2212"/>
      <c r="MZO14" s="2212"/>
      <c r="MZP14" s="2212"/>
      <c r="MZQ14" s="2212"/>
      <c r="MZR14" s="2212"/>
      <c r="MZS14" s="2212"/>
      <c r="MZT14" s="2212"/>
      <c r="MZU14" s="2212"/>
      <c r="MZV14" s="2212"/>
      <c r="MZW14" s="2212"/>
      <c r="MZX14" s="2212"/>
      <c r="MZY14" s="2212"/>
      <c r="MZZ14" s="2212"/>
      <c r="NAA14" s="2212"/>
      <c r="NAB14" s="2212"/>
      <c r="NAC14" s="2212"/>
      <c r="NAD14" s="2212"/>
      <c r="NAE14" s="2212"/>
      <c r="NAF14" s="2212"/>
      <c r="NAG14" s="2212"/>
      <c r="NAH14" s="2212"/>
      <c r="NAI14" s="2212"/>
      <c r="NAJ14" s="2212"/>
      <c r="NAK14" s="2212"/>
      <c r="NAL14" s="2212"/>
      <c r="NAM14" s="2212"/>
      <c r="NAN14" s="2212"/>
      <c r="NAO14" s="2212"/>
      <c r="NAP14" s="2212"/>
      <c r="NAQ14" s="2212"/>
      <c r="NAR14" s="2212"/>
      <c r="NAS14" s="2212"/>
      <c r="NAT14" s="2212"/>
      <c r="NAU14" s="2212"/>
      <c r="NAV14" s="2212"/>
      <c r="NAW14" s="2212"/>
      <c r="NAX14" s="2212"/>
      <c r="NAY14" s="2212"/>
      <c r="NAZ14" s="2212"/>
      <c r="NBA14" s="2212"/>
      <c r="NBB14" s="2212"/>
      <c r="NBC14" s="2212"/>
      <c r="NBD14" s="2212"/>
      <c r="NBE14" s="2212"/>
      <c r="NBF14" s="2212"/>
      <c r="NBG14" s="2212"/>
      <c r="NBH14" s="2212"/>
      <c r="NBI14" s="2212"/>
      <c r="NBJ14" s="2212"/>
      <c r="NBK14" s="2212"/>
      <c r="NBL14" s="2212"/>
      <c r="NBM14" s="2212"/>
      <c r="NBN14" s="2212"/>
      <c r="NBO14" s="2212"/>
      <c r="NBP14" s="2212"/>
      <c r="NBQ14" s="2212"/>
      <c r="NBR14" s="2212"/>
      <c r="NBS14" s="2212"/>
      <c r="NBT14" s="2212"/>
      <c r="NBU14" s="2212"/>
      <c r="NBV14" s="2212"/>
      <c r="NBW14" s="2212"/>
      <c r="NBX14" s="2212"/>
      <c r="NBY14" s="2212"/>
      <c r="NBZ14" s="2212"/>
      <c r="NCA14" s="2212"/>
      <c r="NCB14" s="2212"/>
      <c r="NCC14" s="2212"/>
      <c r="NCD14" s="2212"/>
      <c r="NCE14" s="2212"/>
      <c r="NCF14" s="2212"/>
      <c r="NCG14" s="2212"/>
      <c r="NCH14" s="2212"/>
      <c r="NCI14" s="2212"/>
      <c r="NCJ14" s="2212"/>
      <c r="NCK14" s="2212"/>
      <c r="NCL14" s="2212"/>
      <c r="NCM14" s="2212"/>
      <c r="NCN14" s="2212"/>
      <c r="NCO14" s="2212"/>
      <c r="NCP14" s="2212"/>
      <c r="NCQ14" s="2212"/>
      <c r="NCR14" s="2212"/>
      <c r="NCS14" s="2212"/>
      <c r="NCT14" s="2212"/>
      <c r="NCU14" s="2212"/>
      <c r="NCV14" s="2212"/>
      <c r="NCW14" s="2212"/>
      <c r="NCX14" s="2212"/>
      <c r="NCY14" s="2212"/>
      <c r="NCZ14" s="2212"/>
      <c r="NDA14" s="2212"/>
      <c r="NDB14" s="2212"/>
      <c r="NDC14" s="2212"/>
      <c r="NDD14" s="2212"/>
      <c r="NDE14" s="2212"/>
      <c r="NDF14" s="2212"/>
      <c r="NDG14" s="2212"/>
      <c r="NDH14" s="2212"/>
      <c r="NDI14" s="2212"/>
      <c r="NDJ14" s="2212"/>
      <c r="NDK14" s="2212"/>
      <c r="NDL14" s="2212"/>
      <c r="NDM14" s="2212"/>
      <c r="NDN14" s="2212"/>
      <c r="NDO14" s="2212"/>
      <c r="NDP14" s="2212"/>
      <c r="NDQ14" s="2212"/>
      <c r="NDR14" s="2212"/>
      <c r="NDS14" s="2212"/>
      <c r="NDT14" s="2212"/>
      <c r="NDU14" s="2212"/>
      <c r="NDV14" s="2212"/>
      <c r="NDW14" s="2212"/>
      <c r="NDX14" s="2212"/>
      <c r="NDY14" s="2212"/>
      <c r="NDZ14" s="2212"/>
      <c r="NEA14" s="2212"/>
      <c r="NEB14" s="2212"/>
      <c r="NEC14" s="2212"/>
      <c r="NED14" s="2212"/>
      <c r="NEE14" s="2212"/>
      <c r="NEF14" s="2212"/>
      <c r="NEG14" s="2212"/>
      <c r="NEH14" s="2212"/>
      <c r="NEI14" s="2212"/>
      <c r="NEJ14" s="2212"/>
      <c r="NEK14" s="2212"/>
      <c r="NEL14" s="2212"/>
      <c r="NEM14" s="2212"/>
      <c r="NEN14" s="2212"/>
      <c r="NEO14" s="2212"/>
      <c r="NEP14" s="2212"/>
      <c r="NEQ14" s="2212"/>
      <c r="NER14" s="2212"/>
      <c r="NES14" s="2212"/>
      <c r="NET14" s="2212"/>
      <c r="NEU14" s="2212"/>
      <c r="NEV14" s="2212"/>
      <c r="NEW14" s="2212"/>
      <c r="NEX14" s="2212"/>
      <c r="NEY14" s="2212"/>
      <c r="NEZ14" s="2212"/>
      <c r="NFA14" s="2212"/>
      <c r="NFB14" s="2212"/>
      <c r="NFC14" s="2212"/>
      <c r="NFD14" s="2212"/>
      <c r="NFE14" s="2212"/>
      <c r="NFF14" s="2212"/>
      <c r="NFG14" s="2212"/>
      <c r="NFH14" s="2212"/>
      <c r="NFI14" s="2212"/>
      <c r="NFJ14" s="2212"/>
      <c r="NFK14" s="2212"/>
      <c r="NFL14" s="2212"/>
      <c r="NFM14" s="2212"/>
      <c r="NFN14" s="2212"/>
      <c r="NFO14" s="2212"/>
      <c r="NFP14" s="2212"/>
      <c r="NFQ14" s="2212"/>
      <c r="NFR14" s="2212"/>
      <c r="NFS14" s="2212"/>
      <c r="NFT14" s="2212"/>
      <c r="NFU14" s="2212"/>
      <c r="NFV14" s="2212"/>
      <c r="NFW14" s="2212"/>
      <c r="NFX14" s="2212"/>
      <c r="NFY14" s="2212"/>
      <c r="NFZ14" s="2212"/>
      <c r="NGA14" s="2212"/>
      <c r="NGB14" s="2212"/>
      <c r="NGC14" s="2212"/>
      <c r="NGD14" s="2212"/>
      <c r="NGE14" s="2212"/>
      <c r="NGF14" s="2212"/>
      <c r="NGG14" s="2212"/>
      <c r="NGH14" s="2212"/>
      <c r="NGI14" s="2212"/>
      <c r="NGJ14" s="2212"/>
      <c r="NGK14" s="2212"/>
      <c r="NGL14" s="2212"/>
      <c r="NGM14" s="2212"/>
      <c r="NGN14" s="2212"/>
      <c r="NGO14" s="2212"/>
      <c r="NGP14" s="2212"/>
      <c r="NGQ14" s="2212"/>
      <c r="NGR14" s="2212"/>
      <c r="NGS14" s="2212"/>
      <c r="NGT14" s="2212"/>
      <c r="NGU14" s="2212"/>
      <c r="NGV14" s="2212"/>
      <c r="NGW14" s="2212"/>
      <c r="NGX14" s="2212"/>
      <c r="NGY14" s="2212"/>
      <c r="NGZ14" s="2212"/>
      <c r="NHA14" s="2212"/>
      <c r="NHB14" s="2212"/>
      <c r="NHC14" s="2212"/>
      <c r="NHD14" s="2212"/>
      <c r="NHE14" s="2212"/>
      <c r="NHF14" s="2212"/>
      <c r="NHG14" s="2212"/>
      <c r="NHH14" s="2212"/>
      <c r="NHI14" s="2212"/>
      <c r="NHJ14" s="2212"/>
      <c r="NHK14" s="2212"/>
      <c r="NHL14" s="2212"/>
      <c r="NHM14" s="2212"/>
      <c r="NHN14" s="2212"/>
      <c r="NHO14" s="2212"/>
      <c r="NHP14" s="2212"/>
      <c r="NHQ14" s="2212"/>
      <c r="NHR14" s="2212"/>
      <c r="NHS14" s="2212"/>
      <c r="NHT14" s="2212"/>
      <c r="NHU14" s="2212"/>
      <c r="NHV14" s="2212"/>
      <c r="NHW14" s="2212"/>
      <c r="NHX14" s="2212"/>
      <c r="NHY14" s="2212"/>
      <c r="NHZ14" s="2212"/>
      <c r="NIA14" s="2212"/>
      <c r="NIB14" s="2212"/>
      <c r="NIC14" s="2212"/>
      <c r="NID14" s="2212"/>
      <c r="NIE14" s="2212"/>
      <c r="NIF14" s="2212"/>
      <c r="NIG14" s="2212"/>
      <c r="NIH14" s="2212"/>
      <c r="NII14" s="2212"/>
      <c r="NIJ14" s="2212"/>
      <c r="NIK14" s="2212"/>
      <c r="NIL14" s="2212"/>
      <c r="NIM14" s="2212"/>
      <c r="NIN14" s="2212"/>
      <c r="NIO14" s="2212"/>
      <c r="NIP14" s="2212"/>
      <c r="NIQ14" s="2212"/>
      <c r="NIR14" s="2212"/>
      <c r="NIS14" s="2212"/>
      <c r="NIT14" s="2212"/>
      <c r="NIU14" s="2212"/>
      <c r="NIV14" s="2212"/>
      <c r="NIW14" s="2212"/>
      <c r="NIX14" s="2212"/>
      <c r="NIY14" s="2212"/>
      <c r="NIZ14" s="2212"/>
      <c r="NJA14" s="2212"/>
      <c r="NJB14" s="2212"/>
      <c r="NJC14" s="2212"/>
      <c r="NJD14" s="2212"/>
      <c r="NJE14" s="2212"/>
      <c r="NJF14" s="2212"/>
      <c r="NJG14" s="2212"/>
      <c r="NJH14" s="2212"/>
      <c r="NJI14" s="2212"/>
      <c r="NJJ14" s="2212"/>
      <c r="NJK14" s="2212"/>
      <c r="NJL14" s="2212"/>
      <c r="NJM14" s="2212"/>
      <c r="NJN14" s="2212"/>
      <c r="NJO14" s="2212"/>
      <c r="NJP14" s="2212"/>
      <c r="NJQ14" s="2212"/>
      <c r="NJR14" s="2212"/>
      <c r="NJS14" s="2212"/>
      <c r="NJT14" s="2212"/>
      <c r="NJU14" s="2212"/>
      <c r="NJV14" s="2212"/>
      <c r="NJW14" s="2212"/>
      <c r="NJX14" s="2212"/>
      <c r="NJY14" s="2212"/>
      <c r="NJZ14" s="2212"/>
      <c r="NKA14" s="2212"/>
      <c r="NKB14" s="2212"/>
      <c r="NKC14" s="2212"/>
      <c r="NKD14" s="2212"/>
      <c r="NKE14" s="2212"/>
      <c r="NKF14" s="2212"/>
      <c r="NKG14" s="2212"/>
      <c r="NKH14" s="2212"/>
      <c r="NKI14" s="2212"/>
      <c r="NKJ14" s="2212"/>
      <c r="NKK14" s="2212"/>
      <c r="NKL14" s="2212"/>
      <c r="NKM14" s="2212"/>
      <c r="NKN14" s="2212"/>
      <c r="NKO14" s="2212"/>
      <c r="NKP14" s="2212"/>
      <c r="NKQ14" s="2212"/>
      <c r="NKR14" s="2212"/>
      <c r="NKS14" s="2212"/>
      <c r="NKT14" s="2212"/>
      <c r="NKU14" s="2212"/>
      <c r="NKV14" s="2212"/>
      <c r="NKW14" s="2212"/>
      <c r="NKX14" s="2212"/>
      <c r="NKY14" s="2212"/>
      <c r="NKZ14" s="2212"/>
      <c r="NLA14" s="2212"/>
      <c r="NLB14" s="2212"/>
      <c r="NLC14" s="2212"/>
      <c r="NLD14" s="2212"/>
      <c r="NLE14" s="2212"/>
      <c r="NLF14" s="2212"/>
      <c r="NLG14" s="2212"/>
      <c r="NLH14" s="2212"/>
      <c r="NLI14" s="2212"/>
      <c r="NLJ14" s="2212"/>
      <c r="NLK14" s="2212"/>
      <c r="NLL14" s="2212"/>
      <c r="NLM14" s="2212"/>
      <c r="NLN14" s="2212"/>
      <c r="NLO14" s="2212"/>
      <c r="NLP14" s="2212"/>
      <c r="NLQ14" s="2212"/>
      <c r="NLR14" s="2212"/>
      <c r="NLS14" s="2212"/>
      <c r="NLT14" s="2212"/>
      <c r="NLU14" s="2212"/>
      <c r="NLV14" s="2212"/>
      <c r="NLW14" s="2212"/>
      <c r="NLX14" s="2212"/>
      <c r="NLY14" s="2212"/>
      <c r="NLZ14" s="2212"/>
      <c r="NMA14" s="2212"/>
      <c r="NMB14" s="2212"/>
      <c r="NMC14" s="2212"/>
      <c r="NMD14" s="2212"/>
      <c r="NME14" s="2212"/>
      <c r="NMF14" s="2212"/>
      <c r="NMG14" s="2212"/>
      <c r="NMH14" s="2212"/>
      <c r="NMI14" s="2212"/>
      <c r="NMJ14" s="2212"/>
      <c r="NMK14" s="2212"/>
      <c r="NML14" s="2212"/>
      <c r="NMM14" s="2212"/>
      <c r="NMN14" s="2212"/>
      <c r="NMO14" s="2212"/>
      <c r="NMP14" s="2212"/>
      <c r="NMQ14" s="2212"/>
      <c r="NMR14" s="2212"/>
      <c r="NMS14" s="2212"/>
      <c r="NMT14" s="2212"/>
      <c r="NMU14" s="2212"/>
      <c r="NMV14" s="2212"/>
      <c r="NMW14" s="2212"/>
      <c r="NMX14" s="2212"/>
      <c r="NMY14" s="2212"/>
      <c r="NMZ14" s="2212"/>
      <c r="NNA14" s="2212"/>
      <c r="NNB14" s="2212"/>
      <c r="NNC14" s="2212"/>
      <c r="NND14" s="2212"/>
      <c r="NNE14" s="2212"/>
      <c r="NNF14" s="2212"/>
      <c r="NNG14" s="2212"/>
      <c r="NNH14" s="2212"/>
      <c r="NNI14" s="2212"/>
      <c r="NNJ14" s="2212"/>
      <c r="NNK14" s="2212"/>
      <c r="NNL14" s="2212"/>
      <c r="NNM14" s="2212"/>
      <c r="NNN14" s="2212"/>
      <c r="NNO14" s="2212"/>
      <c r="NNP14" s="2212"/>
      <c r="NNQ14" s="2212"/>
      <c r="NNR14" s="2212"/>
      <c r="NNS14" s="2212"/>
      <c r="NNT14" s="2212"/>
      <c r="NNU14" s="2212"/>
      <c r="NNV14" s="2212"/>
      <c r="NNW14" s="2212"/>
      <c r="NNX14" s="2212"/>
      <c r="NNY14" s="2212"/>
      <c r="NNZ14" s="2212"/>
      <c r="NOA14" s="2212"/>
      <c r="NOB14" s="2212"/>
      <c r="NOC14" s="2212"/>
      <c r="NOD14" s="2212"/>
      <c r="NOE14" s="2212"/>
      <c r="NOF14" s="2212"/>
      <c r="NOG14" s="2212"/>
      <c r="NOH14" s="2212"/>
      <c r="NOI14" s="2212"/>
      <c r="NOJ14" s="2212"/>
      <c r="NOK14" s="2212"/>
      <c r="NOL14" s="2212"/>
      <c r="NOM14" s="2212"/>
      <c r="NON14" s="2212"/>
      <c r="NOO14" s="2212"/>
      <c r="NOP14" s="2212"/>
      <c r="NOQ14" s="2212"/>
      <c r="NOR14" s="2212"/>
      <c r="NOS14" s="2212"/>
      <c r="NOT14" s="2212"/>
      <c r="NOU14" s="2212"/>
      <c r="NOV14" s="2212"/>
      <c r="NOW14" s="2212"/>
      <c r="NOX14" s="2212"/>
      <c r="NOY14" s="2212"/>
      <c r="NOZ14" s="2212"/>
      <c r="NPA14" s="2212"/>
      <c r="NPB14" s="2212"/>
      <c r="NPC14" s="2212"/>
      <c r="NPD14" s="2212"/>
      <c r="NPE14" s="2212"/>
      <c r="NPF14" s="2212"/>
      <c r="NPG14" s="2212"/>
      <c r="NPH14" s="2212"/>
      <c r="NPI14" s="2212"/>
      <c r="NPJ14" s="2212"/>
      <c r="NPK14" s="2212"/>
      <c r="NPL14" s="2212"/>
      <c r="NPM14" s="2212"/>
      <c r="NPN14" s="2212"/>
      <c r="NPO14" s="2212"/>
      <c r="NPP14" s="2212"/>
      <c r="NPQ14" s="2212"/>
      <c r="NPR14" s="2212"/>
      <c r="NPS14" s="2212"/>
      <c r="NPT14" s="2212"/>
      <c r="NPU14" s="2212"/>
      <c r="NPV14" s="2212"/>
      <c r="NPW14" s="2212"/>
      <c r="NPX14" s="2212"/>
      <c r="NPY14" s="2212"/>
      <c r="NPZ14" s="2212"/>
      <c r="NQA14" s="2212"/>
      <c r="NQB14" s="2212"/>
      <c r="NQC14" s="2212"/>
      <c r="NQD14" s="2212"/>
      <c r="NQE14" s="2212"/>
      <c r="NQF14" s="2212"/>
      <c r="NQG14" s="2212"/>
      <c r="NQH14" s="2212"/>
      <c r="NQI14" s="2212"/>
      <c r="NQJ14" s="2212"/>
      <c r="NQK14" s="2212"/>
      <c r="NQL14" s="2212"/>
      <c r="NQM14" s="2212"/>
      <c r="NQN14" s="2212"/>
      <c r="NQO14" s="2212"/>
      <c r="NQP14" s="2212"/>
      <c r="NQQ14" s="2212"/>
      <c r="NQR14" s="2212"/>
      <c r="NQS14" s="2212"/>
      <c r="NQT14" s="2212"/>
      <c r="NQU14" s="2212"/>
      <c r="NQV14" s="2212"/>
      <c r="NQW14" s="2212"/>
      <c r="NQX14" s="2212"/>
      <c r="NQY14" s="2212"/>
      <c r="NQZ14" s="2212"/>
      <c r="NRA14" s="2212"/>
      <c r="NRB14" s="2212"/>
      <c r="NRC14" s="2212"/>
      <c r="NRD14" s="2212"/>
      <c r="NRE14" s="2212"/>
      <c r="NRF14" s="2212"/>
      <c r="NRG14" s="2212"/>
      <c r="NRH14" s="2212"/>
      <c r="NRI14" s="2212"/>
      <c r="NRJ14" s="2212"/>
      <c r="NRK14" s="2212"/>
      <c r="NRL14" s="2212"/>
      <c r="NRM14" s="2212"/>
      <c r="NRN14" s="2212"/>
      <c r="NRO14" s="2212"/>
      <c r="NRP14" s="2212"/>
      <c r="NRQ14" s="2212"/>
      <c r="NRR14" s="2212"/>
      <c r="NRS14" s="2212"/>
      <c r="NRT14" s="2212"/>
      <c r="NRU14" s="2212"/>
      <c r="NRV14" s="2212"/>
      <c r="NRW14" s="2212"/>
      <c r="NRX14" s="2212"/>
      <c r="NRY14" s="2212"/>
      <c r="NRZ14" s="2212"/>
      <c r="NSA14" s="2212"/>
      <c r="NSB14" s="2212"/>
      <c r="NSC14" s="2212"/>
      <c r="NSD14" s="2212"/>
      <c r="NSE14" s="2212"/>
      <c r="NSF14" s="2212"/>
      <c r="NSG14" s="2212"/>
      <c r="NSH14" s="2212"/>
      <c r="NSI14" s="2212"/>
      <c r="NSJ14" s="2212"/>
      <c r="NSK14" s="2212"/>
      <c r="NSL14" s="2212"/>
      <c r="NSM14" s="2212"/>
      <c r="NSN14" s="2212"/>
      <c r="NSO14" s="2212"/>
      <c r="NSP14" s="2212"/>
      <c r="NSQ14" s="2212"/>
      <c r="NSR14" s="2212"/>
      <c r="NSS14" s="2212"/>
      <c r="NST14" s="2212"/>
      <c r="NSU14" s="2212"/>
      <c r="NSV14" s="2212"/>
      <c r="NSW14" s="2212"/>
      <c r="NSX14" s="2212"/>
      <c r="NSY14" s="2212"/>
      <c r="NSZ14" s="2212"/>
      <c r="NTA14" s="2212"/>
      <c r="NTB14" s="2212"/>
      <c r="NTC14" s="2212"/>
      <c r="NTD14" s="2212"/>
      <c r="NTE14" s="2212"/>
      <c r="NTF14" s="2212"/>
      <c r="NTG14" s="2212"/>
      <c r="NTH14" s="2212"/>
      <c r="NTI14" s="2212"/>
      <c r="NTJ14" s="2212"/>
      <c r="NTK14" s="2212"/>
      <c r="NTL14" s="2212"/>
      <c r="NTM14" s="2212"/>
      <c r="NTN14" s="2212"/>
      <c r="NTO14" s="2212"/>
      <c r="NTP14" s="2212"/>
      <c r="NTQ14" s="2212"/>
      <c r="NTR14" s="2212"/>
      <c r="NTS14" s="2212"/>
      <c r="NTT14" s="2212"/>
      <c r="NTU14" s="2212"/>
      <c r="NTV14" s="2212"/>
      <c r="NTW14" s="2212"/>
      <c r="NTX14" s="2212"/>
      <c r="NTY14" s="2212"/>
      <c r="NTZ14" s="2212"/>
      <c r="NUA14" s="2212"/>
      <c r="NUB14" s="2212"/>
      <c r="NUC14" s="2212"/>
      <c r="NUD14" s="2212"/>
      <c r="NUE14" s="2212"/>
      <c r="NUF14" s="2212"/>
      <c r="NUG14" s="2212"/>
      <c r="NUH14" s="2212"/>
      <c r="NUI14" s="2212"/>
      <c r="NUJ14" s="2212"/>
      <c r="NUK14" s="2212"/>
      <c r="NUL14" s="2212"/>
      <c r="NUM14" s="2212"/>
      <c r="NUN14" s="2212"/>
      <c r="NUO14" s="2212"/>
      <c r="NUP14" s="2212"/>
      <c r="NUQ14" s="2212"/>
      <c r="NUR14" s="2212"/>
      <c r="NUS14" s="2212"/>
      <c r="NUT14" s="2212"/>
      <c r="NUU14" s="2212"/>
      <c r="NUV14" s="2212"/>
      <c r="NUW14" s="2212"/>
      <c r="NUX14" s="2212"/>
      <c r="NUY14" s="2212"/>
      <c r="NUZ14" s="2212"/>
      <c r="NVA14" s="2212"/>
      <c r="NVB14" s="2212"/>
      <c r="NVC14" s="2212"/>
      <c r="NVD14" s="2212"/>
      <c r="NVE14" s="2212"/>
      <c r="NVF14" s="2212"/>
      <c r="NVG14" s="2212"/>
      <c r="NVH14" s="2212"/>
      <c r="NVI14" s="2212"/>
      <c r="NVJ14" s="2212"/>
      <c r="NVK14" s="2212"/>
      <c r="NVL14" s="2212"/>
      <c r="NVM14" s="2212"/>
      <c r="NVN14" s="2212"/>
      <c r="NVO14" s="2212"/>
      <c r="NVP14" s="2212"/>
      <c r="NVQ14" s="2212"/>
      <c r="NVR14" s="2212"/>
      <c r="NVS14" s="2212"/>
      <c r="NVT14" s="2212"/>
      <c r="NVU14" s="2212"/>
      <c r="NVV14" s="2212"/>
      <c r="NVW14" s="2212"/>
      <c r="NVX14" s="2212"/>
      <c r="NVY14" s="2212"/>
      <c r="NVZ14" s="2212"/>
      <c r="NWA14" s="2212"/>
      <c r="NWB14" s="2212"/>
      <c r="NWC14" s="2212"/>
      <c r="NWD14" s="2212"/>
      <c r="NWE14" s="2212"/>
      <c r="NWF14" s="2212"/>
      <c r="NWG14" s="2212"/>
      <c r="NWH14" s="2212"/>
      <c r="NWI14" s="2212"/>
      <c r="NWJ14" s="2212"/>
      <c r="NWK14" s="2212"/>
      <c r="NWL14" s="2212"/>
      <c r="NWM14" s="2212"/>
      <c r="NWN14" s="2212"/>
      <c r="NWO14" s="2212"/>
      <c r="NWP14" s="2212"/>
      <c r="NWQ14" s="2212"/>
      <c r="NWR14" s="2212"/>
      <c r="NWS14" s="2212"/>
      <c r="NWT14" s="2212"/>
      <c r="NWU14" s="2212"/>
      <c r="NWV14" s="2212"/>
      <c r="NWW14" s="2212"/>
      <c r="NWX14" s="2212"/>
      <c r="NWY14" s="2212"/>
      <c r="NWZ14" s="2212"/>
      <c r="NXA14" s="2212"/>
      <c r="NXB14" s="2212"/>
      <c r="NXC14" s="2212"/>
      <c r="NXD14" s="2212"/>
      <c r="NXE14" s="2212"/>
      <c r="NXF14" s="2212"/>
      <c r="NXG14" s="2212"/>
      <c r="NXH14" s="2212"/>
      <c r="NXI14" s="2212"/>
      <c r="NXJ14" s="2212"/>
      <c r="NXK14" s="2212"/>
      <c r="NXL14" s="2212"/>
      <c r="NXM14" s="2212"/>
      <c r="NXN14" s="2212"/>
      <c r="NXO14" s="2212"/>
      <c r="NXP14" s="2212"/>
      <c r="NXQ14" s="2212"/>
      <c r="NXR14" s="2212"/>
      <c r="NXS14" s="2212"/>
      <c r="NXT14" s="2212"/>
      <c r="NXU14" s="2212"/>
      <c r="NXV14" s="2212"/>
      <c r="NXW14" s="2212"/>
      <c r="NXX14" s="2212"/>
      <c r="NXY14" s="2212"/>
      <c r="NXZ14" s="2212"/>
      <c r="NYA14" s="2212"/>
      <c r="NYB14" s="2212"/>
      <c r="NYC14" s="2212"/>
      <c r="NYD14" s="2212"/>
      <c r="NYE14" s="2212"/>
      <c r="NYF14" s="2212"/>
      <c r="NYG14" s="2212"/>
      <c r="NYH14" s="2212"/>
      <c r="NYI14" s="2212"/>
      <c r="NYJ14" s="2212"/>
      <c r="NYK14" s="2212"/>
      <c r="NYL14" s="2212"/>
      <c r="NYM14" s="2212"/>
      <c r="NYN14" s="2212"/>
      <c r="NYO14" s="2212"/>
      <c r="NYP14" s="2212"/>
      <c r="NYQ14" s="2212"/>
      <c r="NYR14" s="2212"/>
      <c r="NYS14" s="2212"/>
      <c r="NYT14" s="2212"/>
      <c r="NYU14" s="2212"/>
      <c r="NYV14" s="2212"/>
      <c r="NYW14" s="2212"/>
      <c r="NYX14" s="2212"/>
      <c r="NYY14" s="2212"/>
      <c r="NYZ14" s="2212"/>
      <c r="NZA14" s="2212"/>
      <c r="NZB14" s="2212"/>
      <c r="NZC14" s="2212"/>
      <c r="NZD14" s="2212"/>
      <c r="NZE14" s="2212"/>
      <c r="NZF14" s="2212"/>
      <c r="NZG14" s="2212"/>
      <c r="NZH14" s="2212"/>
      <c r="NZI14" s="2212"/>
      <c r="NZJ14" s="2212"/>
      <c r="NZK14" s="2212"/>
      <c r="NZL14" s="2212"/>
      <c r="NZM14" s="2212"/>
      <c r="NZN14" s="2212"/>
      <c r="NZO14" s="2212"/>
      <c r="NZP14" s="2212"/>
      <c r="NZQ14" s="2212"/>
      <c r="NZR14" s="2212"/>
      <c r="NZS14" s="2212"/>
      <c r="NZT14" s="2212"/>
      <c r="NZU14" s="2212"/>
      <c r="NZV14" s="2212"/>
      <c r="NZW14" s="2212"/>
      <c r="NZX14" s="2212"/>
      <c r="NZY14" s="2212"/>
      <c r="NZZ14" s="2212"/>
      <c r="OAA14" s="2212"/>
      <c r="OAB14" s="2212"/>
      <c r="OAC14" s="2212"/>
      <c r="OAD14" s="2212"/>
      <c r="OAE14" s="2212"/>
      <c r="OAF14" s="2212"/>
      <c r="OAG14" s="2212"/>
      <c r="OAH14" s="2212"/>
      <c r="OAI14" s="2212"/>
      <c r="OAJ14" s="2212"/>
      <c r="OAK14" s="2212"/>
      <c r="OAL14" s="2212"/>
      <c r="OAM14" s="2212"/>
      <c r="OAN14" s="2212"/>
      <c r="OAO14" s="2212"/>
      <c r="OAP14" s="2212"/>
      <c r="OAQ14" s="2212"/>
      <c r="OAR14" s="2212"/>
      <c r="OAS14" s="2212"/>
      <c r="OAT14" s="2212"/>
      <c r="OAU14" s="2212"/>
      <c r="OAV14" s="2212"/>
      <c r="OAW14" s="2212"/>
      <c r="OAX14" s="2212"/>
      <c r="OAY14" s="2212"/>
      <c r="OAZ14" s="2212"/>
      <c r="OBA14" s="2212"/>
      <c r="OBB14" s="2212"/>
      <c r="OBC14" s="2212"/>
      <c r="OBD14" s="2212"/>
      <c r="OBE14" s="2212"/>
      <c r="OBF14" s="2212"/>
      <c r="OBG14" s="2212"/>
      <c r="OBH14" s="2212"/>
      <c r="OBI14" s="2212"/>
      <c r="OBJ14" s="2212"/>
      <c r="OBK14" s="2212"/>
      <c r="OBL14" s="2212"/>
      <c r="OBM14" s="2212"/>
      <c r="OBN14" s="2212"/>
      <c r="OBO14" s="2212"/>
      <c r="OBP14" s="2212"/>
      <c r="OBQ14" s="2212"/>
      <c r="OBR14" s="2212"/>
      <c r="OBS14" s="2212"/>
      <c r="OBT14" s="2212"/>
      <c r="OBU14" s="2212"/>
      <c r="OBV14" s="2212"/>
      <c r="OBW14" s="2212"/>
      <c r="OBX14" s="2212"/>
      <c r="OBY14" s="2212"/>
      <c r="OBZ14" s="2212"/>
      <c r="OCA14" s="2212"/>
      <c r="OCB14" s="2212"/>
      <c r="OCC14" s="2212"/>
      <c r="OCD14" s="2212"/>
      <c r="OCE14" s="2212"/>
      <c r="OCF14" s="2212"/>
      <c r="OCG14" s="2212"/>
      <c r="OCH14" s="2212"/>
      <c r="OCI14" s="2212"/>
      <c r="OCJ14" s="2212"/>
      <c r="OCK14" s="2212"/>
      <c r="OCL14" s="2212"/>
      <c r="OCM14" s="2212"/>
      <c r="OCN14" s="2212"/>
      <c r="OCO14" s="2212"/>
      <c r="OCP14" s="2212"/>
      <c r="OCQ14" s="2212"/>
      <c r="OCR14" s="2212"/>
      <c r="OCS14" s="2212"/>
      <c r="OCT14" s="2212"/>
      <c r="OCU14" s="2212"/>
      <c r="OCV14" s="2212"/>
      <c r="OCW14" s="2212"/>
      <c r="OCX14" s="2212"/>
      <c r="OCY14" s="2212"/>
      <c r="OCZ14" s="2212"/>
      <c r="ODA14" s="2212"/>
      <c r="ODB14" s="2212"/>
      <c r="ODC14" s="2212"/>
      <c r="ODD14" s="2212"/>
      <c r="ODE14" s="2212"/>
      <c r="ODF14" s="2212"/>
      <c r="ODG14" s="2212"/>
      <c r="ODH14" s="2212"/>
      <c r="ODI14" s="2212"/>
      <c r="ODJ14" s="2212"/>
      <c r="ODK14" s="2212"/>
      <c r="ODL14" s="2212"/>
      <c r="ODM14" s="2212"/>
      <c r="ODN14" s="2212"/>
      <c r="ODO14" s="2212"/>
      <c r="ODP14" s="2212"/>
      <c r="ODQ14" s="2212"/>
      <c r="ODR14" s="2212"/>
      <c r="ODS14" s="2212"/>
      <c r="ODT14" s="2212"/>
      <c r="ODU14" s="2212"/>
      <c r="ODV14" s="2212"/>
      <c r="ODW14" s="2212"/>
      <c r="ODX14" s="2212"/>
      <c r="ODY14" s="2212"/>
      <c r="ODZ14" s="2212"/>
      <c r="OEA14" s="2212"/>
      <c r="OEB14" s="2212"/>
      <c r="OEC14" s="2212"/>
      <c r="OED14" s="2212"/>
      <c r="OEE14" s="2212"/>
      <c r="OEF14" s="2212"/>
      <c r="OEG14" s="2212"/>
      <c r="OEH14" s="2212"/>
      <c r="OEI14" s="2212"/>
      <c r="OEJ14" s="2212"/>
      <c r="OEK14" s="2212"/>
      <c r="OEL14" s="2212"/>
      <c r="OEM14" s="2212"/>
      <c r="OEN14" s="2212"/>
      <c r="OEO14" s="2212"/>
      <c r="OEP14" s="2212"/>
      <c r="OEQ14" s="2212"/>
      <c r="OER14" s="2212"/>
      <c r="OES14" s="2212"/>
      <c r="OET14" s="2212"/>
      <c r="OEU14" s="2212"/>
      <c r="OEV14" s="2212"/>
      <c r="OEW14" s="2212"/>
      <c r="OEX14" s="2212"/>
      <c r="OEY14" s="2212"/>
      <c r="OEZ14" s="2212"/>
      <c r="OFA14" s="2212"/>
      <c r="OFB14" s="2212"/>
      <c r="OFC14" s="2212"/>
      <c r="OFD14" s="2212"/>
      <c r="OFE14" s="2212"/>
      <c r="OFF14" s="2212"/>
      <c r="OFG14" s="2212"/>
      <c r="OFH14" s="2212"/>
      <c r="OFI14" s="2212"/>
      <c r="OFJ14" s="2212"/>
      <c r="OFK14" s="2212"/>
      <c r="OFL14" s="2212"/>
      <c r="OFM14" s="2212"/>
      <c r="OFN14" s="2212"/>
      <c r="OFO14" s="2212"/>
      <c r="OFP14" s="2212"/>
      <c r="OFQ14" s="2212"/>
      <c r="OFR14" s="2212"/>
      <c r="OFS14" s="2212"/>
      <c r="OFT14" s="2212"/>
      <c r="OFU14" s="2212"/>
      <c r="OFV14" s="2212"/>
      <c r="OFW14" s="2212"/>
      <c r="OFX14" s="2212"/>
      <c r="OFY14" s="2212"/>
      <c r="OFZ14" s="2212"/>
      <c r="OGA14" s="2212"/>
      <c r="OGB14" s="2212"/>
      <c r="OGC14" s="2212"/>
      <c r="OGD14" s="2212"/>
      <c r="OGE14" s="2212"/>
      <c r="OGF14" s="2212"/>
      <c r="OGG14" s="2212"/>
      <c r="OGH14" s="2212"/>
      <c r="OGI14" s="2212"/>
      <c r="OGJ14" s="2212"/>
      <c r="OGK14" s="2212"/>
      <c r="OGL14" s="2212"/>
      <c r="OGM14" s="2212"/>
      <c r="OGN14" s="2212"/>
      <c r="OGO14" s="2212"/>
      <c r="OGP14" s="2212"/>
      <c r="OGQ14" s="2212"/>
      <c r="OGR14" s="2212"/>
      <c r="OGS14" s="2212"/>
      <c r="OGT14" s="2212"/>
      <c r="OGU14" s="2212"/>
      <c r="OGV14" s="2212"/>
      <c r="OGW14" s="2212"/>
      <c r="OGX14" s="2212"/>
      <c r="OGY14" s="2212"/>
      <c r="OGZ14" s="2212"/>
      <c r="OHA14" s="2212"/>
      <c r="OHB14" s="2212"/>
      <c r="OHC14" s="2212"/>
      <c r="OHD14" s="2212"/>
      <c r="OHE14" s="2212"/>
      <c r="OHF14" s="2212"/>
      <c r="OHG14" s="2212"/>
      <c r="OHH14" s="2212"/>
      <c r="OHI14" s="2212"/>
      <c r="OHJ14" s="2212"/>
      <c r="OHK14" s="2212"/>
      <c r="OHL14" s="2212"/>
      <c r="OHM14" s="2212"/>
      <c r="OHN14" s="2212"/>
      <c r="OHO14" s="2212"/>
      <c r="OHP14" s="2212"/>
      <c r="OHQ14" s="2212"/>
      <c r="OHR14" s="2212"/>
      <c r="OHS14" s="2212"/>
      <c r="OHT14" s="2212"/>
      <c r="OHU14" s="2212"/>
      <c r="OHV14" s="2212"/>
      <c r="OHW14" s="2212"/>
      <c r="OHX14" s="2212"/>
      <c r="OHY14" s="2212"/>
      <c r="OHZ14" s="2212"/>
      <c r="OIA14" s="2212"/>
      <c r="OIB14" s="2212"/>
      <c r="OIC14" s="2212"/>
      <c r="OID14" s="2212"/>
      <c r="OIE14" s="2212"/>
      <c r="OIF14" s="2212"/>
      <c r="OIG14" s="2212"/>
      <c r="OIH14" s="2212"/>
      <c r="OII14" s="2212"/>
      <c r="OIJ14" s="2212"/>
      <c r="OIK14" s="2212"/>
      <c r="OIL14" s="2212"/>
      <c r="OIM14" s="2212"/>
      <c r="OIN14" s="2212"/>
      <c r="OIO14" s="2212"/>
      <c r="OIP14" s="2212"/>
      <c r="OIQ14" s="2212"/>
      <c r="OIR14" s="2212"/>
      <c r="OIS14" s="2212"/>
      <c r="OIT14" s="2212"/>
      <c r="OIU14" s="2212"/>
      <c r="OIV14" s="2212"/>
      <c r="OIW14" s="2212"/>
      <c r="OIX14" s="2212"/>
      <c r="OIY14" s="2212"/>
      <c r="OIZ14" s="2212"/>
      <c r="OJA14" s="2212"/>
      <c r="OJB14" s="2212"/>
      <c r="OJC14" s="2212"/>
      <c r="OJD14" s="2212"/>
      <c r="OJE14" s="2212"/>
      <c r="OJF14" s="2212"/>
      <c r="OJG14" s="2212"/>
      <c r="OJH14" s="2212"/>
      <c r="OJI14" s="2212"/>
      <c r="OJJ14" s="2212"/>
      <c r="OJK14" s="2212"/>
      <c r="OJL14" s="2212"/>
      <c r="OJM14" s="2212"/>
      <c r="OJN14" s="2212"/>
      <c r="OJO14" s="2212"/>
      <c r="OJP14" s="2212"/>
      <c r="OJQ14" s="2212"/>
      <c r="OJR14" s="2212"/>
      <c r="OJS14" s="2212"/>
      <c r="OJT14" s="2212"/>
      <c r="OJU14" s="2212"/>
      <c r="OJV14" s="2212"/>
      <c r="OJW14" s="2212"/>
      <c r="OJX14" s="2212"/>
      <c r="OJY14" s="2212"/>
      <c r="OJZ14" s="2212"/>
      <c r="OKA14" s="2212"/>
      <c r="OKB14" s="2212"/>
      <c r="OKC14" s="2212"/>
      <c r="OKD14" s="2212"/>
      <c r="OKE14" s="2212"/>
      <c r="OKF14" s="2212"/>
      <c r="OKG14" s="2212"/>
      <c r="OKH14" s="2212"/>
      <c r="OKI14" s="2212"/>
      <c r="OKJ14" s="2212"/>
      <c r="OKK14" s="2212"/>
      <c r="OKL14" s="2212"/>
      <c r="OKM14" s="2212"/>
      <c r="OKN14" s="2212"/>
      <c r="OKO14" s="2212"/>
      <c r="OKP14" s="2212"/>
      <c r="OKQ14" s="2212"/>
      <c r="OKR14" s="2212"/>
      <c r="OKS14" s="2212"/>
      <c r="OKT14" s="2212"/>
      <c r="OKU14" s="2212"/>
      <c r="OKV14" s="2212"/>
      <c r="OKW14" s="2212"/>
      <c r="OKX14" s="2212"/>
      <c r="OKY14" s="2212"/>
      <c r="OKZ14" s="2212"/>
      <c r="OLA14" s="2212"/>
      <c r="OLB14" s="2212"/>
      <c r="OLC14" s="2212"/>
      <c r="OLD14" s="2212"/>
      <c r="OLE14" s="2212"/>
      <c r="OLF14" s="2212"/>
      <c r="OLG14" s="2212"/>
      <c r="OLH14" s="2212"/>
      <c r="OLI14" s="2212"/>
      <c r="OLJ14" s="2212"/>
      <c r="OLK14" s="2212"/>
      <c r="OLL14" s="2212"/>
      <c r="OLM14" s="2212"/>
      <c r="OLN14" s="2212"/>
      <c r="OLO14" s="2212"/>
      <c r="OLP14" s="2212"/>
      <c r="OLQ14" s="2212"/>
      <c r="OLR14" s="2212"/>
      <c r="OLS14" s="2212"/>
      <c r="OLT14" s="2212"/>
      <c r="OLU14" s="2212"/>
      <c r="OLV14" s="2212"/>
      <c r="OLW14" s="2212"/>
      <c r="OLX14" s="2212"/>
      <c r="OLY14" s="2212"/>
      <c r="OLZ14" s="2212"/>
      <c r="OMA14" s="2212"/>
      <c r="OMB14" s="2212"/>
      <c r="OMC14" s="2212"/>
      <c r="OMD14" s="2212"/>
      <c r="OME14" s="2212"/>
      <c r="OMF14" s="2212"/>
      <c r="OMG14" s="2212"/>
      <c r="OMH14" s="2212"/>
      <c r="OMI14" s="2212"/>
      <c r="OMJ14" s="2212"/>
      <c r="OMK14" s="2212"/>
      <c r="OML14" s="2212"/>
      <c r="OMM14" s="2212"/>
      <c r="OMN14" s="2212"/>
      <c r="OMO14" s="2212"/>
      <c r="OMP14" s="2212"/>
      <c r="OMQ14" s="2212"/>
      <c r="OMR14" s="2212"/>
      <c r="OMS14" s="2212"/>
      <c r="OMT14" s="2212"/>
      <c r="OMU14" s="2212"/>
      <c r="OMV14" s="2212"/>
      <c r="OMW14" s="2212"/>
      <c r="OMX14" s="2212"/>
      <c r="OMY14" s="2212"/>
      <c r="OMZ14" s="2212"/>
      <c r="ONA14" s="2212"/>
      <c r="ONB14" s="2212"/>
      <c r="ONC14" s="2212"/>
      <c r="OND14" s="2212"/>
      <c r="ONE14" s="2212"/>
      <c r="ONF14" s="2212"/>
      <c r="ONG14" s="2212"/>
      <c r="ONH14" s="2212"/>
      <c r="ONI14" s="2212"/>
      <c r="ONJ14" s="2212"/>
      <c r="ONK14" s="2212"/>
      <c r="ONL14" s="2212"/>
      <c r="ONM14" s="2212"/>
      <c r="ONN14" s="2212"/>
      <c r="ONO14" s="2212"/>
      <c r="ONP14" s="2212"/>
      <c r="ONQ14" s="2212"/>
      <c r="ONR14" s="2212"/>
      <c r="ONS14" s="2212"/>
      <c r="ONT14" s="2212"/>
      <c r="ONU14" s="2212"/>
      <c r="ONV14" s="2212"/>
      <c r="ONW14" s="2212"/>
      <c r="ONX14" s="2212"/>
      <c r="ONY14" s="2212"/>
      <c r="ONZ14" s="2212"/>
      <c r="OOA14" s="2212"/>
      <c r="OOB14" s="2212"/>
      <c r="OOC14" s="2212"/>
      <c r="OOD14" s="2212"/>
      <c r="OOE14" s="2212"/>
      <c r="OOF14" s="2212"/>
      <c r="OOG14" s="2212"/>
      <c r="OOH14" s="2212"/>
      <c r="OOI14" s="2212"/>
      <c r="OOJ14" s="2212"/>
      <c r="OOK14" s="2212"/>
      <c r="OOL14" s="2212"/>
      <c r="OOM14" s="2212"/>
      <c r="OON14" s="2212"/>
      <c r="OOO14" s="2212"/>
      <c r="OOP14" s="2212"/>
      <c r="OOQ14" s="2212"/>
      <c r="OOR14" s="2212"/>
      <c r="OOS14" s="2212"/>
      <c r="OOT14" s="2212"/>
      <c r="OOU14" s="2212"/>
      <c r="OOV14" s="2212"/>
      <c r="OOW14" s="2212"/>
      <c r="OOX14" s="2212"/>
      <c r="OOY14" s="2212"/>
      <c r="OOZ14" s="2212"/>
      <c r="OPA14" s="2212"/>
      <c r="OPB14" s="2212"/>
      <c r="OPC14" s="2212"/>
      <c r="OPD14" s="2212"/>
      <c r="OPE14" s="2212"/>
      <c r="OPF14" s="2212"/>
      <c r="OPG14" s="2212"/>
      <c r="OPH14" s="2212"/>
      <c r="OPI14" s="2212"/>
      <c r="OPJ14" s="2212"/>
      <c r="OPK14" s="2212"/>
      <c r="OPL14" s="2212"/>
      <c r="OPM14" s="2212"/>
      <c r="OPN14" s="2212"/>
      <c r="OPO14" s="2212"/>
      <c r="OPP14" s="2212"/>
      <c r="OPQ14" s="2212"/>
      <c r="OPR14" s="2212"/>
      <c r="OPS14" s="2212"/>
      <c r="OPT14" s="2212"/>
      <c r="OPU14" s="2212"/>
      <c r="OPV14" s="2212"/>
      <c r="OPW14" s="2212"/>
      <c r="OPX14" s="2212"/>
      <c r="OPY14" s="2212"/>
      <c r="OPZ14" s="2212"/>
      <c r="OQA14" s="2212"/>
      <c r="OQB14" s="2212"/>
      <c r="OQC14" s="2212"/>
      <c r="OQD14" s="2212"/>
      <c r="OQE14" s="2212"/>
      <c r="OQF14" s="2212"/>
      <c r="OQG14" s="2212"/>
      <c r="OQH14" s="2212"/>
      <c r="OQI14" s="2212"/>
      <c r="OQJ14" s="2212"/>
      <c r="OQK14" s="2212"/>
      <c r="OQL14" s="2212"/>
      <c r="OQM14" s="2212"/>
      <c r="OQN14" s="2212"/>
      <c r="OQO14" s="2212"/>
      <c r="OQP14" s="2212"/>
      <c r="OQQ14" s="2212"/>
      <c r="OQR14" s="2212"/>
      <c r="OQS14" s="2212"/>
      <c r="OQT14" s="2212"/>
      <c r="OQU14" s="2212"/>
      <c r="OQV14" s="2212"/>
      <c r="OQW14" s="2212"/>
      <c r="OQX14" s="2212"/>
      <c r="OQY14" s="2212"/>
      <c r="OQZ14" s="2212"/>
      <c r="ORA14" s="2212"/>
      <c r="ORB14" s="2212"/>
      <c r="ORC14" s="2212"/>
      <c r="ORD14" s="2212"/>
      <c r="ORE14" s="2212"/>
      <c r="ORF14" s="2212"/>
      <c r="ORG14" s="2212"/>
      <c r="ORH14" s="2212"/>
      <c r="ORI14" s="2212"/>
      <c r="ORJ14" s="2212"/>
      <c r="ORK14" s="2212"/>
      <c r="ORL14" s="2212"/>
      <c r="ORM14" s="2212"/>
      <c r="ORN14" s="2212"/>
      <c r="ORO14" s="2212"/>
      <c r="ORP14" s="2212"/>
      <c r="ORQ14" s="2212"/>
      <c r="ORR14" s="2212"/>
      <c r="ORS14" s="2212"/>
      <c r="ORT14" s="2212"/>
      <c r="ORU14" s="2212"/>
      <c r="ORV14" s="2212"/>
      <c r="ORW14" s="2212"/>
      <c r="ORX14" s="2212"/>
      <c r="ORY14" s="2212"/>
      <c r="ORZ14" s="2212"/>
      <c r="OSA14" s="2212"/>
      <c r="OSB14" s="2212"/>
      <c r="OSC14" s="2212"/>
      <c r="OSD14" s="2212"/>
      <c r="OSE14" s="2212"/>
      <c r="OSF14" s="2212"/>
      <c r="OSG14" s="2212"/>
      <c r="OSH14" s="2212"/>
      <c r="OSI14" s="2212"/>
      <c r="OSJ14" s="2212"/>
      <c r="OSK14" s="2212"/>
      <c r="OSL14" s="2212"/>
      <c r="OSM14" s="2212"/>
      <c r="OSN14" s="2212"/>
      <c r="OSO14" s="2212"/>
      <c r="OSP14" s="2212"/>
      <c r="OSQ14" s="2212"/>
      <c r="OSR14" s="2212"/>
      <c r="OSS14" s="2212"/>
      <c r="OST14" s="2212"/>
      <c r="OSU14" s="2212"/>
      <c r="OSV14" s="2212"/>
      <c r="OSW14" s="2212"/>
      <c r="OSX14" s="2212"/>
      <c r="OSY14" s="2212"/>
      <c r="OSZ14" s="2212"/>
      <c r="OTA14" s="2212"/>
      <c r="OTB14" s="2212"/>
      <c r="OTC14" s="2212"/>
      <c r="OTD14" s="2212"/>
      <c r="OTE14" s="2212"/>
      <c r="OTF14" s="2212"/>
      <c r="OTG14" s="2212"/>
      <c r="OTH14" s="2212"/>
      <c r="OTI14" s="2212"/>
      <c r="OTJ14" s="2212"/>
      <c r="OTK14" s="2212"/>
      <c r="OTL14" s="2212"/>
      <c r="OTM14" s="2212"/>
      <c r="OTN14" s="2212"/>
      <c r="OTO14" s="2212"/>
      <c r="OTP14" s="2212"/>
      <c r="OTQ14" s="2212"/>
      <c r="OTR14" s="2212"/>
      <c r="OTS14" s="2212"/>
      <c r="OTT14" s="2212"/>
      <c r="OTU14" s="2212"/>
      <c r="OTV14" s="2212"/>
      <c r="OTW14" s="2212"/>
      <c r="OTX14" s="2212"/>
      <c r="OTY14" s="2212"/>
      <c r="OTZ14" s="2212"/>
      <c r="OUA14" s="2212"/>
      <c r="OUB14" s="2212"/>
      <c r="OUC14" s="2212"/>
      <c r="OUD14" s="2212"/>
      <c r="OUE14" s="2212"/>
      <c r="OUF14" s="2212"/>
      <c r="OUG14" s="2212"/>
      <c r="OUH14" s="2212"/>
      <c r="OUI14" s="2212"/>
      <c r="OUJ14" s="2212"/>
      <c r="OUK14" s="2212"/>
      <c r="OUL14" s="2212"/>
      <c r="OUM14" s="2212"/>
      <c r="OUN14" s="2212"/>
      <c r="OUO14" s="2212"/>
      <c r="OUP14" s="2212"/>
      <c r="OUQ14" s="2212"/>
      <c r="OUR14" s="2212"/>
      <c r="OUS14" s="2212"/>
      <c r="OUT14" s="2212"/>
      <c r="OUU14" s="2212"/>
      <c r="OUV14" s="2212"/>
      <c r="OUW14" s="2212"/>
      <c r="OUX14" s="2212"/>
      <c r="OUY14" s="2212"/>
      <c r="OUZ14" s="2212"/>
      <c r="OVA14" s="2212"/>
      <c r="OVB14" s="2212"/>
      <c r="OVC14" s="2212"/>
      <c r="OVD14" s="2212"/>
      <c r="OVE14" s="2212"/>
      <c r="OVF14" s="2212"/>
      <c r="OVG14" s="2212"/>
      <c r="OVH14" s="2212"/>
      <c r="OVI14" s="2212"/>
      <c r="OVJ14" s="2212"/>
      <c r="OVK14" s="2212"/>
      <c r="OVL14" s="2212"/>
      <c r="OVM14" s="2212"/>
      <c r="OVN14" s="2212"/>
      <c r="OVO14" s="2212"/>
      <c r="OVP14" s="2212"/>
      <c r="OVQ14" s="2212"/>
      <c r="OVR14" s="2212"/>
      <c r="OVS14" s="2212"/>
      <c r="OVT14" s="2212"/>
      <c r="OVU14" s="2212"/>
      <c r="OVV14" s="2212"/>
      <c r="OVW14" s="2212"/>
      <c r="OVX14" s="2212"/>
      <c r="OVY14" s="2212"/>
      <c r="OVZ14" s="2212"/>
      <c r="OWA14" s="2212"/>
      <c r="OWB14" s="2212"/>
      <c r="OWC14" s="2212"/>
      <c r="OWD14" s="2212"/>
      <c r="OWE14" s="2212"/>
      <c r="OWF14" s="2212"/>
      <c r="OWG14" s="2212"/>
      <c r="OWH14" s="2212"/>
      <c r="OWI14" s="2212"/>
      <c r="OWJ14" s="2212"/>
      <c r="OWK14" s="2212"/>
      <c r="OWL14" s="2212"/>
      <c r="OWM14" s="2212"/>
      <c r="OWN14" s="2212"/>
      <c r="OWO14" s="2212"/>
      <c r="OWP14" s="2212"/>
      <c r="OWQ14" s="2212"/>
      <c r="OWR14" s="2212"/>
      <c r="OWS14" s="2212"/>
      <c r="OWT14" s="2212"/>
      <c r="OWU14" s="2212"/>
      <c r="OWV14" s="2212"/>
      <c r="OWW14" s="2212"/>
      <c r="OWX14" s="2212"/>
      <c r="OWY14" s="2212"/>
      <c r="OWZ14" s="2212"/>
      <c r="OXA14" s="2212"/>
      <c r="OXB14" s="2212"/>
      <c r="OXC14" s="2212"/>
      <c r="OXD14" s="2212"/>
      <c r="OXE14" s="2212"/>
      <c r="OXF14" s="2212"/>
      <c r="OXG14" s="2212"/>
      <c r="OXH14" s="2212"/>
      <c r="OXI14" s="2212"/>
      <c r="OXJ14" s="2212"/>
      <c r="OXK14" s="2212"/>
      <c r="OXL14" s="2212"/>
      <c r="OXM14" s="2212"/>
      <c r="OXN14" s="2212"/>
      <c r="OXO14" s="2212"/>
      <c r="OXP14" s="2212"/>
      <c r="OXQ14" s="2212"/>
      <c r="OXR14" s="2212"/>
      <c r="OXS14" s="2212"/>
      <c r="OXT14" s="2212"/>
      <c r="OXU14" s="2212"/>
      <c r="OXV14" s="2212"/>
      <c r="OXW14" s="2212"/>
      <c r="OXX14" s="2212"/>
      <c r="OXY14" s="2212"/>
      <c r="OXZ14" s="2212"/>
      <c r="OYA14" s="2212"/>
      <c r="OYB14" s="2212"/>
      <c r="OYC14" s="2212"/>
      <c r="OYD14" s="2212"/>
      <c r="OYE14" s="2212"/>
      <c r="OYF14" s="2212"/>
      <c r="OYG14" s="2212"/>
      <c r="OYH14" s="2212"/>
      <c r="OYI14" s="2212"/>
      <c r="OYJ14" s="2212"/>
      <c r="OYK14" s="2212"/>
      <c r="OYL14" s="2212"/>
      <c r="OYM14" s="2212"/>
      <c r="OYN14" s="2212"/>
      <c r="OYO14" s="2212"/>
      <c r="OYP14" s="2212"/>
      <c r="OYQ14" s="2212"/>
      <c r="OYR14" s="2212"/>
      <c r="OYS14" s="2212"/>
      <c r="OYT14" s="2212"/>
      <c r="OYU14" s="2212"/>
      <c r="OYV14" s="2212"/>
      <c r="OYW14" s="2212"/>
      <c r="OYX14" s="2212"/>
      <c r="OYY14" s="2212"/>
      <c r="OYZ14" s="2212"/>
      <c r="OZA14" s="2212"/>
      <c r="OZB14" s="2212"/>
      <c r="OZC14" s="2212"/>
      <c r="OZD14" s="2212"/>
      <c r="OZE14" s="2212"/>
      <c r="OZF14" s="2212"/>
      <c r="OZG14" s="2212"/>
      <c r="OZH14" s="2212"/>
      <c r="OZI14" s="2212"/>
      <c r="OZJ14" s="2212"/>
      <c r="OZK14" s="2212"/>
      <c r="OZL14" s="2212"/>
      <c r="OZM14" s="2212"/>
      <c r="OZN14" s="2212"/>
      <c r="OZO14" s="2212"/>
      <c r="OZP14" s="2212"/>
      <c r="OZQ14" s="2212"/>
      <c r="OZR14" s="2212"/>
      <c r="OZS14" s="2212"/>
      <c r="OZT14" s="2212"/>
      <c r="OZU14" s="2212"/>
      <c r="OZV14" s="2212"/>
      <c r="OZW14" s="2212"/>
      <c r="OZX14" s="2212"/>
      <c r="OZY14" s="2212"/>
      <c r="OZZ14" s="2212"/>
      <c r="PAA14" s="2212"/>
      <c r="PAB14" s="2212"/>
      <c r="PAC14" s="2212"/>
      <c r="PAD14" s="2212"/>
      <c r="PAE14" s="2212"/>
      <c r="PAF14" s="2212"/>
      <c r="PAG14" s="2212"/>
      <c r="PAH14" s="2212"/>
      <c r="PAI14" s="2212"/>
      <c r="PAJ14" s="2212"/>
      <c r="PAK14" s="2212"/>
      <c r="PAL14" s="2212"/>
      <c r="PAM14" s="2212"/>
      <c r="PAN14" s="2212"/>
      <c r="PAO14" s="2212"/>
      <c r="PAP14" s="2212"/>
      <c r="PAQ14" s="2212"/>
      <c r="PAR14" s="2212"/>
      <c r="PAS14" s="2212"/>
      <c r="PAT14" s="2212"/>
      <c r="PAU14" s="2212"/>
      <c r="PAV14" s="2212"/>
      <c r="PAW14" s="2212"/>
      <c r="PAX14" s="2212"/>
      <c r="PAY14" s="2212"/>
      <c r="PAZ14" s="2212"/>
      <c r="PBA14" s="2212"/>
      <c r="PBB14" s="2212"/>
      <c r="PBC14" s="2212"/>
      <c r="PBD14" s="2212"/>
      <c r="PBE14" s="2212"/>
      <c r="PBF14" s="2212"/>
      <c r="PBG14" s="2212"/>
      <c r="PBH14" s="2212"/>
      <c r="PBI14" s="2212"/>
      <c r="PBJ14" s="2212"/>
      <c r="PBK14" s="2212"/>
      <c r="PBL14" s="2212"/>
      <c r="PBM14" s="2212"/>
      <c r="PBN14" s="2212"/>
      <c r="PBO14" s="2212"/>
      <c r="PBP14" s="2212"/>
      <c r="PBQ14" s="2212"/>
      <c r="PBR14" s="2212"/>
      <c r="PBS14" s="2212"/>
      <c r="PBT14" s="2212"/>
      <c r="PBU14" s="2212"/>
      <c r="PBV14" s="2212"/>
      <c r="PBW14" s="2212"/>
      <c r="PBX14" s="2212"/>
      <c r="PBY14" s="2212"/>
      <c r="PBZ14" s="2212"/>
      <c r="PCA14" s="2212"/>
      <c r="PCB14" s="2212"/>
      <c r="PCC14" s="2212"/>
      <c r="PCD14" s="2212"/>
      <c r="PCE14" s="2212"/>
      <c r="PCF14" s="2212"/>
      <c r="PCG14" s="2212"/>
      <c r="PCH14" s="2212"/>
      <c r="PCI14" s="2212"/>
      <c r="PCJ14" s="2212"/>
      <c r="PCK14" s="2212"/>
      <c r="PCL14" s="2212"/>
      <c r="PCM14" s="2212"/>
      <c r="PCN14" s="2212"/>
      <c r="PCO14" s="2212"/>
      <c r="PCP14" s="2212"/>
      <c r="PCQ14" s="2212"/>
      <c r="PCR14" s="2212"/>
      <c r="PCS14" s="2212"/>
      <c r="PCT14" s="2212"/>
      <c r="PCU14" s="2212"/>
      <c r="PCV14" s="2212"/>
      <c r="PCW14" s="2212"/>
      <c r="PCX14" s="2212"/>
      <c r="PCY14" s="2212"/>
      <c r="PCZ14" s="2212"/>
      <c r="PDA14" s="2212"/>
      <c r="PDB14" s="2212"/>
      <c r="PDC14" s="2212"/>
      <c r="PDD14" s="2212"/>
      <c r="PDE14" s="2212"/>
      <c r="PDF14" s="2212"/>
      <c r="PDG14" s="2212"/>
      <c r="PDH14" s="2212"/>
      <c r="PDI14" s="2212"/>
      <c r="PDJ14" s="2212"/>
      <c r="PDK14" s="2212"/>
      <c r="PDL14" s="2212"/>
      <c r="PDM14" s="2212"/>
      <c r="PDN14" s="2212"/>
      <c r="PDO14" s="2212"/>
      <c r="PDP14" s="2212"/>
      <c r="PDQ14" s="2212"/>
      <c r="PDR14" s="2212"/>
      <c r="PDS14" s="2212"/>
      <c r="PDT14" s="2212"/>
      <c r="PDU14" s="2212"/>
      <c r="PDV14" s="2212"/>
      <c r="PDW14" s="2212"/>
      <c r="PDX14" s="2212"/>
      <c r="PDY14" s="2212"/>
      <c r="PDZ14" s="2212"/>
      <c r="PEA14" s="2212"/>
      <c r="PEB14" s="2212"/>
      <c r="PEC14" s="2212"/>
      <c r="PED14" s="2212"/>
      <c r="PEE14" s="2212"/>
      <c r="PEF14" s="2212"/>
      <c r="PEG14" s="2212"/>
      <c r="PEH14" s="2212"/>
      <c r="PEI14" s="2212"/>
      <c r="PEJ14" s="2212"/>
      <c r="PEK14" s="2212"/>
      <c r="PEL14" s="2212"/>
      <c r="PEM14" s="2212"/>
      <c r="PEN14" s="2212"/>
      <c r="PEO14" s="2212"/>
      <c r="PEP14" s="2212"/>
      <c r="PEQ14" s="2212"/>
      <c r="PER14" s="2212"/>
      <c r="PES14" s="2212"/>
      <c r="PET14" s="2212"/>
      <c r="PEU14" s="2212"/>
      <c r="PEV14" s="2212"/>
      <c r="PEW14" s="2212"/>
      <c r="PEX14" s="2212"/>
      <c r="PEY14" s="2212"/>
      <c r="PEZ14" s="2212"/>
      <c r="PFA14" s="2212"/>
      <c r="PFB14" s="2212"/>
      <c r="PFC14" s="2212"/>
      <c r="PFD14" s="2212"/>
      <c r="PFE14" s="2212"/>
      <c r="PFF14" s="2212"/>
      <c r="PFG14" s="2212"/>
      <c r="PFH14" s="2212"/>
      <c r="PFI14" s="2212"/>
      <c r="PFJ14" s="2212"/>
      <c r="PFK14" s="2212"/>
      <c r="PFL14" s="2212"/>
      <c r="PFM14" s="2212"/>
      <c r="PFN14" s="2212"/>
      <c r="PFO14" s="2212"/>
      <c r="PFP14" s="2212"/>
      <c r="PFQ14" s="2212"/>
      <c r="PFR14" s="2212"/>
      <c r="PFS14" s="2212"/>
      <c r="PFT14" s="2212"/>
      <c r="PFU14" s="2212"/>
      <c r="PFV14" s="2212"/>
      <c r="PFW14" s="2212"/>
      <c r="PFX14" s="2212"/>
      <c r="PFY14" s="2212"/>
      <c r="PFZ14" s="2212"/>
      <c r="PGA14" s="2212"/>
      <c r="PGB14" s="2212"/>
      <c r="PGC14" s="2212"/>
      <c r="PGD14" s="2212"/>
      <c r="PGE14" s="2212"/>
      <c r="PGF14" s="2212"/>
      <c r="PGG14" s="2212"/>
      <c r="PGH14" s="2212"/>
      <c r="PGI14" s="2212"/>
      <c r="PGJ14" s="2212"/>
      <c r="PGK14" s="2212"/>
      <c r="PGL14" s="2212"/>
      <c r="PGM14" s="2212"/>
      <c r="PGN14" s="2212"/>
      <c r="PGO14" s="2212"/>
      <c r="PGP14" s="2212"/>
      <c r="PGQ14" s="2212"/>
      <c r="PGR14" s="2212"/>
      <c r="PGS14" s="2212"/>
      <c r="PGT14" s="2212"/>
      <c r="PGU14" s="2212"/>
      <c r="PGV14" s="2212"/>
      <c r="PGW14" s="2212"/>
      <c r="PGX14" s="2212"/>
      <c r="PGY14" s="2212"/>
      <c r="PGZ14" s="2212"/>
      <c r="PHA14" s="2212"/>
      <c r="PHB14" s="2212"/>
      <c r="PHC14" s="2212"/>
      <c r="PHD14" s="2212"/>
      <c r="PHE14" s="2212"/>
      <c r="PHF14" s="2212"/>
      <c r="PHG14" s="2212"/>
      <c r="PHH14" s="2212"/>
      <c r="PHI14" s="2212"/>
      <c r="PHJ14" s="2212"/>
      <c r="PHK14" s="2212"/>
      <c r="PHL14" s="2212"/>
      <c r="PHM14" s="2212"/>
      <c r="PHN14" s="2212"/>
      <c r="PHO14" s="2212"/>
      <c r="PHP14" s="2212"/>
      <c r="PHQ14" s="2212"/>
      <c r="PHR14" s="2212"/>
      <c r="PHS14" s="2212"/>
      <c r="PHT14" s="2212"/>
      <c r="PHU14" s="2212"/>
      <c r="PHV14" s="2212"/>
      <c r="PHW14" s="2212"/>
      <c r="PHX14" s="2212"/>
      <c r="PHY14" s="2212"/>
      <c r="PHZ14" s="2212"/>
      <c r="PIA14" s="2212"/>
      <c r="PIB14" s="2212"/>
      <c r="PIC14" s="2212"/>
      <c r="PID14" s="2212"/>
      <c r="PIE14" s="2212"/>
      <c r="PIF14" s="2212"/>
      <c r="PIG14" s="2212"/>
      <c r="PIH14" s="2212"/>
      <c r="PII14" s="2212"/>
      <c r="PIJ14" s="2212"/>
      <c r="PIK14" s="2212"/>
      <c r="PIL14" s="2212"/>
      <c r="PIM14" s="2212"/>
      <c r="PIN14" s="2212"/>
      <c r="PIO14" s="2212"/>
      <c r="PIP14" s="2212"/>
      <c r="PIQ14" s="2212"/>
      <c r="PIR14" s="2212"/>
      <c r="PIS14" s="2212"/>
      <c r="PIT14" s="2212"/>
      <c r="PIU14" s="2212"/>
      <c r="PIV14" s="2212"/>
      <c r="PIW14" s="2212"/>
      <c r="PIX14" s="2212"/>
      <c r="PIY14" s="2212"/>
      <c r="PIZ14" s="2212"/>
      <c r="PJA14" s="2212"/>
      <c r="PJB14" s="2212"/>
      <c r="PJC14" s="2212"/>
      <c r="PJD14" s="2212"/>
      <c r="PJE14" s="2212"/>
      <c r="PJF14" s="2212"/>
      <c r="PJG14" s="2212"/>
      <c r="PJH14" s="2212"/>
      <c r="PJI14" s="2212"/>
      <c r="PJJ14" s="2212"/>
      <c r="PJK14" s="2212"/>
      <c r="PJL14" s="2212"/>
      <c r="PJM14" s="2212"/>
      <c r="PJN14" s="2212"/>
      <c r="PJO14" s="2212"/>
      <c r="PJP14" s="2212"/>
      <c r="PJQ14" s="2212"/>
      <c r="PJR14" s="2212"/>
      <c r="PJS14" s="2212"/>
      <c r="PJT14" s="2212"/>
      <c r="PJU14" s="2212"/>
      <c r="PJV14" s="2212"/>
      <c r="PJW14" s="2212"/>
      <c r="PJX14" s="2212"/>
      <c r="PJY14" s="2212"/>
      <c r="PJZ14" s="2212"/>
      <c r="PKA14" s="2212"/>
      <c r="PKB14" s="2212"/>
      <c r="PKC14" s="2212"/>
      <c r="PKD14" s="2212"/>
      <c r="PKE14" s="2212"/>
      <c r="PKF14" s="2212"/>
      <c r="PKG14" s="2212"/>
      <c r="PKH14" s="2212"/>
      <c r="PKI14" s="2212"/>
      <c r="PKJ14" s="2212"/>
      <c r="PKK14" s="2212"/>
      <c r="PKL14" s="2212"/>
      <c r="PKM14" s="2212"/>
      <c r="PKN14" s="2212"/>
      <c r="PKO14" s="2212"/>
      <c r="PKP14" s="2212"/>
      <c r="PKQ14" s="2212"/>
      <c r="PKR14" s="2212"/>
      <c r="PKS14" s="2212"/>
      <c r="PKT14" s="2212"/>
      <c r="PKU14" s="2212"/>
      <c r="PKV14" s="2212"/>
      <c r="PKW14" s="2212"/>
      <c r="PKX14" s="2212"/>
      <c r="PKY14" s="2212"/>
      <c r="PKZ14" s="2212"/>
      <c r="PLA14" s="2212"/>
      <c r="PLB14" s="2212"/>
      <c r="PLC14" s="2212"/>
      <c r="PLD14" s="2212"/>
      <c r="PLE14" s="2212"/>
      <c r="PLF14" s="2212"/>
      <c r="PLG14" s="2212"/>
      <c r="PLH14" s="2212"/>
      <c r="PLI14" s="2212"/>
      <c r="PLJ14" s="2212"/>
      <c r="PLK14" s="2212"/>
      <c r="PLL14" s="2212"/>
      <c r="PLM14" s="2212"/>
      <c r="PLN14" s="2212"/>
      <c r="PLO14" s="2212"/>
      <c r="PLP14" s="2212"/>
      <c r="PLQ14" s="2212"/>
      <c r="PLR14" s="2212"/>
      <c r="PLS14" s="2212"/>
      <c r="PLT14" s="2212"/>
      <c r="PLU14" s="2212"/>
      <c r="PLV14" s="2212"/>
      <c r="PLW14" s="2212"/>
      <c r="PLX14" s="2212"/>
      <c r="PLY14" s="2212"/>
      <c r="PLZ14" s="2212"/>
      <c r="PMA14" s="2212"/>
      <c r="PMB14" s="2212"/>
      <c r="PMC14" s="2212"/>
      <c r="PMD14" s="2212"/>
      <c r="PME14" s="2212"/>
      <c r="PMF14" s="2212"/>
      <c r="PMG14" s="2212"/>
      <c r="PMH14" s="2212"/>
      <c r="PMI14" s="2212"/>
      <c r="PMJ14" s="2212"/>
      <c r="PMK14" s="2212"/>
      <c r="PML14" s="2212"/>
      <c r="PMM14" s="2212"/>
      <c r="PMN14" s="2212"/>
      <c r="PMO14" s="2212"/>
      <c r="PMP14" s="2212"/>
      <c r="PMQ14" s="2212"/>
      <c r="PMR14" s="2212"/>
      <c r="PMS14" s="2212"/>
      <c r="PMT14" s="2212"/>
      <c r="PMU14" s="2212"/>
      <c r="PMV14" s="2212"/>
      <c r="PMW14" s="2212"/>
      <c r="PMX14" s="2212"/>
      <c r="PMY14" s="2212"/>
      <c r="PMZ14" s="2212"/>
      <c r="PNA14" s="2212"/>
      <c r="PNB14" s="2212"/>
      <c r="PNC14" s="2212"/>
      <c r="PND14" s="2212"/>
      <c r="PNE14" s="2212"/>
      <c r="PNF14" s="2212"/>
      <c r="PNG14" s="2212"/>
      <c r="PNH14" s="2212"/>
      <c r="PNI14" s="2212"/>
      <c r="PNJ14" s="2212"/>
      <c r="PNK14" s="2212"/>
      <c r="PNL14" s="2212"/>
      <c r="PNM14" s="2212"/>
      <c r="PNN14" s="2212"/>
      <c r="PNO14" s="2212"/>
      <c r="PNP14" s="2212"/>
      <c r="PNQ14" s="2212"/>
      <c r="PNR14" s="2212"/>
      <c r="PNS14" s="2212"/>
      <c r="PNT14" s="2212"/>
      <c r="PNU14" s="2212"/>
      <c r="PNV14" s="2212"/>
      <c r="PNW14" s="2212"/>
      <c r="PNX14" s="2212"/>
      <c r="PNY14" s="2212"/>
      <c r="PNZ14" s="2212"/>
      <c r="POA14" s="2212"/>
      <c r="POB14" s="2212"/>
      <c r="POC14" s="2212"/>
      <c r="POD14" s="2212"/>
      <c r="POE14" s="2212"/>
      <c r="POF14" s="2212"/>
      <c r="POG14" s="2212"/>
      <c r="POH14" s="2212"/>
      <c r="POI14" s="2212"/>
      <c r="POJ14" s="2212"/>
      <c r="POK14" s="2212"/>
      <c r="POL14" s="2212"/>
      <c r="POM14" s="2212"/>
      <c r="PON14" s="2212"/>
      <c r="POO14" s="2212"/>
      <c r="POP14" s="2212"/>
      <c r="POQ14" s="2212"/>
      <c r="POR14" s="2212"/>
      <c r="POS14" s="2212"/>
      <c r="POT14" s="2212"/>
      <c r="POU14" s="2212"/>
      <c r="POV14" s="2212"/>
      <c r="POW14" s="2212"/>
      <c r="POX14" s="2212"/>
      <c r="POY14" s="2212"/>
      <c r="POZ14" s="2212"/>
      <c r="PPA14" s="2212"/>
      <c r="PPB14" s="2212"/>
      <c r="PPC14" s="2212"/>
      <c r="PPD14" s="2212"/>
      <c r="PPE14" s="2212"/>
      <c r="PPF14" s="2212"/>
      <c r="PPG14" s="2212"/>
      <c r="PPH14" s="2212"/>
      <c r="PPI14" s="2212"/>
      <c r="PPJ14" s="2212"/>
      <c r="PPK14" s="2212"/>
      <c r="PPL14" s="2212"/>
      <c r="PPM14" s="2212"/>
      <c r="PPN14" s="2212"/>
      <c r="PPO14" s="2212"/>
      <c r="PPP14" s="2212"/>
      <c r="PPQ14" s="2212"/>
      <c r="PPR14" s="2212"/>
      <c r="PPS14" s="2212"/>
      <c r="PPT14" s="2212"/>
      <c r="PPU14" s="2212"/>
      <c r="PPV14" s="2212"/>
      <c r="PPW14" s="2212"/>
      <c r="PPX14" s="2212"/>
      <c r="PPY14" s="2212"/>
      <c r="PPZ14" s="2212"/>
      <c r="PQA14" s="2212"/>
      <c r="PQB14" s="2212"/>
      <c r="PQC14" s="2212"/>
      <c r="PQD14" s="2212"/>
      <c r="PQE14" s="2212"/>
      <c r="PQF14" s="2212"/>
      <c r="PQG14" s="2212"/>
      <c r="PQH14" s="2212"/>
      <c r="PQI14" s="2212"/>
      <c r="PQJ14" s="2212"/>
      <c r="PQK14" s="2212"/>
      <c r="PQL14" s="2212"/>
      <c r="PQM14" s="2212"/>
      <c r="PQN14" s="2212"/>
      <c r="PQO14" s="2212"/>
      <c r="PQP14" s="2212"/>
      <c r="PQQ14" s="2212"/>
      <c r="PQR14" s="2212"/>
      <c r="PQS14" s="2212"/>
      <c r="PQT14" s="2212"/>
      <c r="PQU14" s="2212"/>
      <c r="PQV14" s="2212"/>
      <c r="PQW14" s="2212"/>
      <c r="PQX14" s="2212"/>
      <c r="PQY14" s="2212"/>
      <c r="PQZ14" s="2212"/>
      <c r="PRA14" s="2212"/>
      <c r="PRB14" s="2212"/>
      <c r="PRC14" s="2212"/>
      <c r="PRD14" s="2212"/>
      <c r="PRE14" s="2212"/>
      <c r="PRF14" s="2212"/>
      <c r="PRG14" s="2212"/>
      <c r="PRH14" s="2212"/>
      <c r="PRI14" s="2212"/>
      <c r="PRJ14" s="2212"/>
      <c r="PRK14" s="2212"/>
      <c r="PRL14" s="2212"/>
      <c r="PRM14" s="2212"/>
      <c r="PRN14" s="2212"/>
      <c r="PRO14" s="2212"/>
      <c r="PRP14" s="2212"/>
      <c r="PRQ14" s="2212"/>
      <c r="PRR14" s="2212"/>
      <c r="PRS14" s="2212"/>
      <c r="PRT14" s="2212"/>
      <c r="PRU14" s="2212"/>
      <c r="PRV14" s="2212"/>
      <c r="PRW14" s="2212"/>
      <c r="PRX14" s="2212"/>
      <c r="PRY14" s="2212"/>
      <c r="PRZ14" s="2212"/>
      <c r="PSA14" s="2212"/>
      <c r="PSB14" s="2212"/>
      <c r="PSC14" s="2212"/>
      <c r="PSD14" s="2212"/>
      <c r="PSE14" s="2212"/>
      <c r="PSF14" s="2212"/>
      <c r="PSG14" s="2212"/>
      <c r="PSH14" s="2212"/>
      <c r="PSI14" s="2212"/>
      <c r="PSJ14" s="2212"/>
      <c r="PSK14" s="2212"/>
      <c r="PSL14" s="2212"/>
      <c r="PSM14" s="2212"/>
      <c r="PSN14" s="2212"/>
      <c r="PSO14" s="2212"/>
      <c r="PSP14" s="2212"/>
      <c r="PSQ14" s="2212"/>
      <c r="PSR14" s="2212"/>
      <c r="PSS14" s="2212"/>
      <c r="PST14" s="2212"/>
      <c r="PSU14" s="2212"/>
      <c r="PSV14" s="2212"/>
      <c r="PSW14" s="2212"/>
      <c r="PSX14" s="2212"/>
      <c r="PSY14" s="2212"/>
      <c r="PSZ14" s="2212"/>
      <c r="PTA14" s="2212"/>
      <c r="PTB14" s="2212"/>
      <c r="PTC14" s="2212"/>
      <c r="PTD14" s="2212"/>
      <c r="PTE14" s="2212"/>
      <c r="PTF14" s="2212"/>
      <c r="PTG14" s="2212"/>
      <c r="PTH14" s="2212"/>
      <c r="PTI14" s="2212"/>
      <c r="PTJ14" s="2212"/>
      <c r="PTK14" s="2212"/>
      <c r="PTL14" s="2212"/>
      <c r="PTM14" s="2212"/>
      <c r="PTN14" s="2212"/>
      <c r="PTO14" s="2212"/>
      <c r="PTP14" s="2212"/>
      <c r="PTQ14" s="2212"/>
      <c r="PTR14" s="2212"/>
      <c r="PTS14" s="2212"/>
      <c r="PTT14" s="2212"/>
      <c r="PTU14" s="2212"/>
      <c r="PTV14" s="2212"/>
      <c r="PTW14" s="2212"/>
      <c r="PTX14" s="2212"/>
      <c r="PTY14" s="2212"/>
      <c r="PTZ14" s="2212"/>
      <c r="PUA14" s="2212"/>
      <c r="PUB14" s="2212"/>
      <c r="PUC14" s="2212"/>
      <c r="PUD14" s="2212"/>
      <c r="PUE14" s="2212"/>
      <c r="PUF14" s="2212"/>
      <c r="PUG14" s="2212"/>
      <c r="PUH14" s="2212"/>
      <c r="PUI14" s="2212"/>
      <c r="PUJ14" s="2212"/>
      <c r="PUK14" s="2212"/>
      <c r="PUL14" s="2212"/>
      <c r="PUM14" s="2212"/>
      <c r="PUN14" s="2212"/>
      <c r="PUO14" s="2212"/>
      <c r="PUP14" s="2212"/>
      <c r="PUQ14" s="2212"/>
      <c r="PUR14" s="2212"/>
      <c r="PUS14" s="2212"/>
      <c r="PUT14" s="2212"/>
      <c r="PUU14" s="2212"/>
      <c r="PUV14" s="2212"/>
      <c r="PUW14" s="2212"/>
      <c r="PUX14" s="2212"/>
      <c r="PUY14" s="2212"/>
      <c r="PUZ14" s="2212"/>
      <c r="PVA14" s="2212"/>
      <c r="PVB14" s="2212"/>
      <c r="PVC14" s="2212"/>
      <c r="PVD14" s="2212"/>
      <c r="PVE14" s="2212"/>
      <c r="PVF14" s="2212"/>
      <c r="PVG14" s="2212"/>
      <c r="PVH14" s="2212"/>
      <c r="PVI14" s="2212"/>
      <c r="PVJ14" s="2212"/>
      <c r="PVK14" s="2212"/>
      <c r="PVL14" s="2212"/>
      <c r="PVM14" s="2212"/>
      <c r="PVN14" s="2212"/>
      <c r="PVO14" s="2212"/>
      <c r="PVP14" s="2212"/>
      <c r="PVQ14" s="2212"/>
      <c r="PVR14" s="2212"/>
      <c r="PVS14" s="2212"/>
      <c r="PVT14" s="2212"/>
      <c r="PVU14" s="2212"/>
      <c r="PVV14" s="2212"/>
      <c r="PVW14" s="2212"/>
      <c r="PVX14" s="2212"/>
      <c r="PVY14" s="2212"/>
      <c r="PVZ14" s="2212"/>
      <c r="PWA14" s="2212"/>
      <c r="PWB14" s="2212"/>
      <c r="PWC14" s="2212"/>
      <c r="PWD14" s="2212"/>
      <c r="PWE14" s="2212"/>
      <c r="PWF14" s="2212"/>
      <c r="PWG14" s="2212"/>
      <c r="PWH14" s="2212"/>
      <c r="PWI14" s="2212"/>
      <c r="PWJ14" s="2212"/>
      <c r="PWK14" s="2212"/>
      <c r="PWL14" s="2212"/>
      <c r="PWM14" s="2212"/>
      <c r="PWN14" s="2212"/>
      <c r="PWO14" s="2212"/>
      <c r="PWP14" s="2212"/>
      <c r="PWQ14" s="2212"/>
      <c r="PWR14" s="2212"/>
      <c r="PWS14" s="2212"/>
      <c r="PWT14" s="2212"/>
      <c r="PWU14" s="2212"/>
      <c r="PWV14" s="2212"/>
      <c r="PWW14" s="2212"/>
      <c r="PWX14" s="2212"/>
      <c r="PWY14" s="2212"/>
      <c r="PWZ14" s="2212"/>
      <c r="PXA14" s="2212"/>
      <c r="PXB14" s="2212"/>
      <c r="PXC14" s="2212"/>
      <c r="PXD14" s="2212"/>
      <c r="PXE14" s="2212"/>
      <c r="PXF14" s="2212"/>
      <c r="PXG14" s="2212"/>
      <c r="PXH14" s="2212"/>
      <c r="PXI14" s="2212"/>
      <c r="PXJ14" s="2212"/>
      <c r="PXK14" s="2212"/>
      <c r="PXL14" s="2212"/>
      <c r="PXM14" s="2212"/>
      <c r="PXN14" s="2212"/>
      <c r="PXO14" s="2212"/>
      <c r="PXP14" s="2212"/>
      <c r="PXQ14" s="2212"/>
      <c r="PXR14" s="2212"/>
      <c r="PXS14" s="2212"/>
      <c r="PXT14" s="2212"/>
      <c r="PXU14" s="2212"/>
      <c r="PXV14" s="2212"/>
      <c r="PXW14" s="2212"/>
      <c r="PXX14" s="2212"/>
      <c r="PXY14" s="2212"/>
      <c r="PXZ14" s="2212"/>
      <c r="PYA14" s="2212"/>
      <c r="PYB14" s="2212"/>
      <c r="PYC14" s="2212"/>
      <c r="PYD14" s="2212"/>
      <c r="PYE14" s="2212"/>
      <c r="PYF14" s="2212"/>
      <c r="PYG14" s="2212"/>
      <c r="PYH14" s="2212"/>
      <c r="PYI14" s="2212"/>
      <c r="PYJ14" s="2212"/>
      <c r="PYK14" s="2212"/>
      <c r="PYL14" s="2212"/>
      <c r="PYM14" s="2212"/>
      <c r="PYN14" s="2212"/>
      <c r="PYO14" s="2212"/>
      <c r="PYP14" s="2212"/>
      <c r="PYQ14" s="2212"/>
      <c r="PYR14" s="2212"/>
      <c r="PYS14" s="2212"/>
      <c r="PYT14" s="2212"/>
      <c r="PYU14" s="2212"/>
      <c r="PYV14" s="2212"/>
      <c r="PYW14" s="2212"/>
      <c r="PYX14" s="2212"/>
      <c r="PYY14" s="2212"/>
      <c r="PYZ14" s="2212"/>
      <c r="PZA14" s="2212"/>
      <c r="PZB14" s="2212"/>
      <c r="PZC14" s="2212"/>
      <c r="PZD14" s="2212"/>
      <c r="PZE14" s="2212"/>
      <c r="PZF14" s="2212"/>
      <c r="PZG14" s="2212"/>
      <c r="PZH14" s="2212"/>
      <c r="PZI14" s="2212"/>
      <c r="PZJ14" s="2212"/>
      <c r="PZK14" s="2212"/>
      <c r="PZL14" s="2212"/>
      <c r="PZM14" s="2212"/>
      <c r="PZN14" s="2212"/>
      <c r="PZO14" s="2212"/>
      <c r="PZP14" s="2212"/>
      <c r="PZQ14" s="2212"/>
      <c r="PZR14" s="2212"/>
      <c r="PZS14" s="2212"/>
      <c r="PZT14" s="2212"/>
      <c r="PZU14" s="2212"/>
      <c r="PZV14" s="2212"/>
      <c r="PZW14" s="2212"/>
      <c r="PZX14" s="2212"/>
      <c r="PZY14" s="2212"/>
      <c r="PZZ14" s="2212"/>
      <c r="QAA14" s="2212"/>
      <c r="QAB14" s="2212"/>
      <c r="QAC14" s="2212"/>
      <c r="QAD14" s="2212"/>
      <c r="QAE14" s="2212"/>
      <c r="QAF14" s="2212"/>
      <c r="QAG14" s="2212"/>
      <c r="QAH14" s="2212"/>
      <c r="QAI14" s="2212"/>
      <c r="QAJ14" s="2212"/>
      <c r="QAK14" s="2212"/>
      <c r="QAL14" s="2212"/>
      <c r="QAM14" s="2212"/>
      <c r="QAN14" s="2212"/>
      <c r="QAO14" s="2212"/>
      <c r="QAP14" s="2212"/>
      <c r="QAQ14" s="2212"/>
      <c r="QAR14" s="2212"/>
      <c r="QAS14" s="2212"/>
      <c r="QAT14" s="2212"/>
      <c r="QAU14" s="2212"/>
      <c r="QAV14" s="2212"/>
      <c r="QAW14" s="2212"/>
      <c r="QAX14" s="2212"/>
      <c r="QAY14" s="2212"/>
      <c r="QAZ14" s="2212"/>
      <c r="QBA14" s="2212"/>
      <c r="QBB14" s="2212"/>
      <c r="QBC14" s="2212"/>
      <c r="QBD14" s="2212"/>
      <c r="QBE14" s="2212"/>
      <c r="QBF14" s="2212"/>
      <c r="QBG14" s="2212"/>
      <c r="QBH14" s="2212"/>
      <c r="QBI14" s="2212"/>
      <c r="QBJ14" s="2212"/>
      <c r="QBK14" s="2212"/>
      <c r="QBL14" s="2212"/>
      <c r="QBM14" s="2212"/>
      <c r="QBN14" s="2212"/>
      <c r="QBO14" s="2212"/>
      <c r="QBP14" s="2212"/>
      <c r="QBQ14" s="2212"/>
      <c r="QBR14" s="2212"/>
      <c r="QBS14" s="2212"/>
      <c r="QBT14" s="2212"/>
      <c r="QBU14" s="2212"/>
      <c r="QBV14" s="2212"/>
      <c r="QBW14" s="2212"/>
      <c r="QBX14" s="2212"/>
      <c r="QBY14" s="2212"/>
      <c r="QBZ14" s="2212"/>
      <c r="QCA14" s="2212"/>
      <c r="QCB14" s="2212"/>
      <c r="QCC14" s="2212"/>
      <c r="QCD14" s="2212"/>
      <c r="QCE14" s="2212"/>
      <c r="QCF14" s="2212"/>
      <c r="QCG14" s="2212"/>
      <c r="QCH14" s="2212"/>
      <c r="QCI14" s="2212"/>
      <c r="QCJ14" s="2212"/>
      <c r="QCK14" s="2212"/>
      <c r="QCL14" s="2212"/>
      <c r="QCM14" s="2212"/>
      <c r="QCN14" s="2212"/>
      <c r="QCO14" s="2212"/>
      <c r="QCP14" s="2212"/>
      <c r="QCQ14" s="2212"/>
      <c r="QCR14" s="2212"/>
      <c r="QCS14" s="2212"/>
      <c r="QCT14" s="2212"/>
      <c r="QCU14" s="2212"/>
      <c r="QCV14" s="2212"/>
      <c r="QCW14" s="2212"/>
      <c r="QCX14" s="2212"/>
      <c r="QCY14" s="2212"/>
      <c r="QCZ14" s="2212"/>
      <c r="QDA14" s="2212"/>
      <c r="QDB14" s="2212"/>
      <c r="QDC14" s="2212"/>
      <c r="QDD14" s="2212"/>
      <c r="QDE14" s="2212"/>
      <c r="QDF14" s="2212"/>
      <c r="QDG14" s="2212"/>
      <c r="QDH14" s="2212"/>
      <c r="QDI14" s="2212"/>
      <c r="QDJ14" s="2212"/>
      <c r="QDK14" s="2212"/>
      <c r="QDL14" s="2212"/>
      <c r="QDM14" s="2212"/>
      <c r="QDN14" s="2212"/>
      <c r="QDO14" s="2212"/>
      <c r="QDP14" s="2212"/>
      <c r="QDQ14" s="2212"/>
      <c r="QDR14" s="2212"/>
      <c r="QDS14" s="2212"/>
      <c r="QDT14" s="2212"/>
      <c r="QDU14" s="2212"/>
      <c r="QDV14" s="2212"/>
      <c r="QDW14" s="2212"/>
      <c r="QDX14" s="2212"/>
      <c r="QDY14" s="2212"/>
      <c r="QDZ14" s="2212"/>
      <c r="QEA14" s="2212"/>
      <c r="QEB14" s="2212"/>
      <c r="QEC14" s="2212"/>
      <c r="QED14" s="2212"/>
      <c r="QEE14" s="2212"/>
      <c r="QEF14" s="2212"/>
      <c r="QEG14" s="2212"/>
      <c r="QEH14" s="2212"/>
      <c r="QEI14" s="2212"/>
      <c r="QEJ14" s="2212"/>
      <c r="QEK14" s="2212"/>
      <c r="QEL14" s="2212"/>
      <c r="QEM14" s="2212"/>
      <c r="QEN14" s="2212"/>
      <c r="QEO14" s="2212"/>
      <c r="QEP14" s="2212"/>
      <c r="QEQ14" s="2212"/>
      <c r="QER14" s="2212"/>
      <c r="QES14" s="2212"/>
      <c r="QET14" s="2212"/>
      <c r="QEU14" s="2212"/>
      <c r="QEV14" s="2212"/>
      <c r="QEW14" s="2212"/>
      <c r="QEX14" s="2212"/>
      <c r="QEY14" s="2212"/>
      <c r="QEZ14" s="2212"/>
      <c r="QFA14" s="2212"/>
      <c r="QFB14" s="2212"/>
      <c r="QFC14" s="2212"/>
      <c r="QFD14" s="2212"/>
      <c r="QFE14" s="2212"/>
      <c r="QFF14" s="2212"/>
      <c r="QFG14" s="2212"/>
      <c r="QFH14" s="2212"/>
      <c r="QFI14" s="2212"/>
      <c r="QFJ14" s="2212"/>
      <c r="QFK14" s="2212"/>
      <c r="QFL14" s="2212"/>
      <c r="QFM14" s="2212"/>
      <c r="QFN14" s="2212"/>
      <c r="QFO14" s="2212"/>
      <c r="QFP14" s="2212"/>
      <c r="QFQ14" s="2212"/>
      <c r="QFR14" s="2212"/>
      <c r="QFS14" s="2212"/>
      <c r="QFT14" s="2212"/>
      <c r="QFU14" s="2212"/>
      <c r="QFV14" s="2212"/>
      <c r="QFW14" s="2212"/>
      <c r="QFX14" s="2212"/>
      <c r="QFY14" s="2212"/>
      <c r="QFZ14" s="2212"/>
      <c r="QGA14" s="2212"/>
      <c r="QGB14" s="2212"/>
      <c r="QGC14" s="2212"/>
      <c r="QGD14" s="2212"/>
      <c r="QGE14" s="2212"/>
      <c r="QGF14" s="2212"/>
      <c r="QGG14" s="2212"/>
      <c r="QGH14" s="2212"/>
      <c r="QGI14" s="2212"/>
      <c r="QGJ14" s="2212"/>
      <c r="QGK14" s="2212"/>
      <c r="QGL14" s="2212"/>
      <c r="QGM14" s="2212"/>
      <c r="QGN14" s="2212"/>
      <c r="QGO14" s="2212"/>
      <c r="QGP14" s="2212"/>
      <c r="QGQ14" s="2212"/>
      <c r="QGR14" s="2212"/>
      <c r="QGS14" s="2212"/>
      <c r="QGT14" s="2212"/>
      <c r="QGU14" s="2212"/>
      <c r="QGV14" s="2212"/>
      <c r="QGW14" s="2212"/>
      <c r="QGX14" s="2212"/>
      <c r="QGY14" s="2212"/>
      <c r="QGZ14" s="2212"/>
      <c r="QHA14" s="2212"/>
      <c r="QHB14" s="2212"/>
      <c r="QHC14" s="2212"/>
      <c r="QHD14" s="2212"/>
      <c r="QHE14" s="2212"/>
      <c r="QHF14" s="2212"/>
      <c r="QHG14" s="2212"/>
      <c r="QHH14" s="2212"/>
      <c r="QHI14" s="2212"/>
      <c r="QHJ14" s="2212"/>
      <c r="QHK14" s="2212"/>
      <c r="QHL14" s="2212"/>
      <c r="QHM14" s="2212"/>
      <c r="QHN14" s="2212"/>
      <c r="QHO14" s="2212"/>
      <c r="QHP14" s="2212"/>
      <c r="QHQ14" s="2212"/>
      <c r="QHR14" s="2212"/>
      <c r="QHS14" s="2212"/>
      <c r="QHT14" s="2212"/>
      <c r="QHU14" s="2212"/>
      <c r="QHV14" s="2212"/>
      <c r="QHW14" s="2212"/>
      <c r="QHX14" s="2212"/>
      <c r="QHY14" s="2212"/>
      <c r="QHZ14" s="2212"/>
      <c r="QIA14" s="2212"/>
      <c r="QIB14" s="2212"/>
      <c r="QIC14" s="2212"/>
      <c r="QID14" s="2212"/>
      <c r="QIE14" s="2212"/>
      <c r="QIF14" s="2212"/>
      <c r="QIG14" s="2212"/>
      <c r="QIH14" s="2212"/>
      <c r="QII14" s="2212"/>
      <c r="QIJ14" s="2212"/>
      <c r="QIK14" s="2212"/>
      <c r="QIL14" s="2212"/>
      <c r="QIM14" s="2212"/>
      <c r="QIN14" s="2212"/>
      <c r="QIO14" s="2212"/>
      <c r="QIP14" s="2212"/>
      <c r="QIQ14" s="2212"/>
      <c r="QIR14" s="2212"/>
      <c r="QIS14" s="2212"/>
      <c r="QIT14" s="2212"/>
      <c r="QIU14" s="2212"/>
      <c r="QIV14" s="2212"/>
      <c r="QIW14" s="2212"/>
      <c r="QIX14" s="2212"/>
      <c r="QIY14" s="2212"/>
      <c r="QIZ14" s="2212"/>
      <c r="QJA14" s="2212"/>
      <c r="QJB14" s="2212"/>
      <c r="QJC14" s="2212"/>
      <c r="QJD14" s="2212"/>
      <c r="QJE14" s="2212"/>
      <c r="QJF14" s="2212"/>
      <c r="QJG14" s="2212"/>
      <c r="QJH14" s="2212"/>
      <c r="QJI14" s="2212"/>
      <c r="QJJ14" s="2212"/>
      <c r="QJK14" s="2212"/>
      <c r="QJL14" s="2212"/>
      <c r="QJM14" s="2212"/>
      <c r="QJN14" s="2212"/>
      <c r="QJO14" s="2212"/>
      <c r="QJP14" s="2212"/>
      <c r="QJQ14" s="2212"/>
      <c r="QJR14" s="2212"/>
      <c r="QJS14" s="2212"/>
      <c r="QJT14" s="2212"/>
      <c r="QJU14" s="2212"/>
      <c r="QJV14" s="2212"/>
      <c r="QJW14" s="2212"/>
      <c r="QJX14" s="2212"/>
      <c r="QJY14" s="2212"/>
      <c r="QJZ14" s="2212"/>
      <c r="QKA14" s="2212"/>
      <c r="QKB14" s="2212"/>
      <c r="QKC14" s="2212"/>
      <c r="QKD14" s="2212"/>
      <c r="QKE14" s="2212"/>
      <c r="QKF14" s="2212"/>
      <c r="QKG14" s="2212"/>
      <c r="QKH14" s="2212"/>
      <c r="QKI14" s="2212"/>
      <c r="QKJ14" s="2212"/>
      <c r="QKK14" s="2212"/>
      <c r="QKL14" s="2212"/>
      <c r="QKM14" s="2212"/>
      <c r="QKN14" s="2212"/>
      <c r="QKO14" s="2212"/>
      <c r="QKP14" s="2212"/>
      <c r="QKQ14" s="2212"/>
      <c r="QKR14" s="2212"/>
      <c r="QKS14" s="2212"/>
      <c r="QKT14" s="2212"/>
      <c r="QKU14" s="2212"/>
      <c r="QKV14" s="2212"/>
      <c r="QKW14" s="2212"/>
      <c r="QKX14" s="2212"/>
      <c r="QKY14" s="2212"/>
      <c r="QKZ14" s="2212"/>
      <c r="QLA14" s="2212"/>
      <c r="QLB14" s="2212"/>
      <c r="QLC14" s="2212"/>
      <c r="QLD14" s="2212"/>
      <c r="QLE14" s="2212"/>
      <c r="QLF14" s="2212"/>
      <c r="QLG14" s="2212"/>
      <c r="QLH14" s="2212"/>
      <c r="QLI14" s="2212"/>
      <c r="QLJ14" s="2212"/>
      <c r="QLK14" s="2212"/>
      <c r="QLL14" s="2212"/>
      <c r="QLM14" s="2212"/>
      <c r="QLN14" s="2212"/>
      <c r="QLO14" s="2212"/>
      <c r="QLP14" s="2212"/>
      <c r="QLQ14" s="2212"/>
      <c r="QLR14" s="2212"/>
      <c r="QLS14" s="2212"/>
      <c r="QLT14" s="2212"/>
      <c r="QLU14" s="2212"/>
      <c r="QLV14" s="2212"/>
      <c r="QLW14" s="2212"/>
      <c r="QLX14" s="2212"/>
      <c r="QLY14" s="2212"/>
      <c r="QLZ14" s="2212"/>
      <c r="QMA14" s="2212"/>
      <c r="QMB14" s="2212"/>
      <c r="QMC14" s="2212"/>
      <c r="QMD14" s="2212"/>
      <c r="QME14" s="2212"/>
      <c r="QMF14" s="2212"/>
      <c r="QMG14" s="2212"/>
      <c r="QMH14" s="2212"/>
      <c r="QMI14" s="2212"/>
      <c r="QMJ14" s="2212"/>
      <c r="QMK14" s="2212"/>
      <c r="QML14" s="2212"/>
      <c r="QMM14" s="2212"/>
      <c r="QMN14" s="2212"/>
      <c r="QMO14" s="2212"/>
      <c r="QMP14" s="2212"/>
      <c r="QMQ14" s="2212"/>
      <c r="QMR14" s="2212"/>
      <c r="QMS14" s="2212"/>
      <c r="QMT14" s="2212"/>
      <c r="QMU14" s="2212"/>
      <c r="QMV14" s="2212"/>
      <c r="QMW14" s="2212"/>
      <c r="QMX14" s="2212"/>
      <c r="QMY14" s="2212"/>
      <c r="QMZ14" s="2212"/>
      <c r="QNA14" s="2212"/>
      <c r="QNB14" s="2212"/>
      <c r="QNC14" s="2212"/>
      <c r="QND14" s="2212"/>
      <c r="QNE14" s="2212"/>
      <c r="QNF14" s="2212"/>
      <c r="QNG14" s="2212"/>
      <c r="QNH14" s="2212"/>
      <c r="QNI14" s="2212"/>
      <c r="QNJ14" s="2212"/>
      <c r="QNK14" s="2212"/>
      <c r="QNL14" s="2212"/>
      <c r="QNM14" s="2212"/>
      <c r="QNN14" s="2212"/>
      <c r="QNO14" s="2212"/>
      <c r="QNP14" s="2212"/>
      <c r="QNQ14" s="2212"/>
      <c r="QNR14" s="2212"/>
      <c r="QNS14" s="2212"/>
      <c r="QNT14" s="2212"/>
      <c r="QNU14" s="2212"/>
      <c r="QNV14" s="2212"/>
      <c r="QNW14" s="2212"/>
      <c r="QNX14" s="2212"/>
      <c r="QNY14" s="2212"/>
      <c r="QNZ14" s="2212"/>
      <c r="QOA14" s="2212"/>
      <c r="QOB14" s="2212"/>
      <c r="QOC14" s="2212"/>
      <c r="QOD14" s="2212"/>
      <c r="QOE14" s="2212"/>
      <c r="QOF14" s="2212"/>
      <c r="QOG14" s="2212"/>
      <c r="QOH14" s="2212"/>
      <c r="QOI14" s="2212"/>
      <c r="QOJ14" s="2212"/>
      <c r="QOK14" s="2212"/>
      <c r="QOL14" s="2212"/>
      <c r="QOM14" s="2212"/>
      <c r="QON14" s="2212"/>
      <c r="QOO14" s="2212"/>
      <c r="QOP14" s="2212"/>
      <c r="QOQ14" s="2212"/>
      <c r="QOR14" s="2212"/>
      <c r="QOS14" s="2212"/>
      <c r="QOT14" s="2212"/>
      <c r="QOU14" s="2212"/>
      <c r="QOV14" s="2212"/>
      <c r="QOW14" s="2212"/>
      <c r="QOX14" s="2212"/>
      <c r="QOY14" s="2212"/>
      <c r="QOZ14" s="2212"/>
      <c r="QPA14" s="2212"/>
      <c r="QPB14" s="2212"/>
      <c r="QPC14" s="2212"/>
      <c r="QPD14" s="2212"/>
      <c r="QPE14" s="2212"/>
      <c r="QPF14" s="2212"/>
      <c r="QPG14" s="2212"/>
      <c r="QPH14" s="2212"/>
      <c r="QPI14" s="2212"/>
      <c r="QPJ14" s="2212"/>
      <c r="QPK14" s="2212"/>
      <c r="QPL14" s="2212"/>
      <c r="QPM14" s="2212"/>
      <c r="QPN14" s="2212"/>
      <c r="QPO14" s="2212"/>
      <c r="QPP14" s="2212"/>
      <c r="QPQ14" s="2212"/>
      <c r="QPR14" s="2212"/>
      <c r="QPS14" s="2212"/>
      <c r="QPT14" s="2212"/>
      <c r="QPU14" s="2212"/>
      <c r="QPV14" s="2212"/>
      <c r="QPW14" s="2212"/>
      <c r="QPX14" s="2212"/>
      <c r="QPY14" s="2212"/>
      <c r="QPZ14" s="2212"/>
      <c r="QQA14" s="2212"/>
      <c r="QQB14" s="2212"/>
      <c r="QQC14" s="2212"/>
      <c r="QQD14" s="2212"/>
      <c r="QQE14" s="2212"/>
      <c r="QQF14" s="2212"/>
      <c r="QQG14" s="2212"/>
      <c r="QQH14" s="2212"/>
      <c r="QQI14" s="2212"/>
      <c r="QQJ14" s="2212"/>
      <c r="QQK14" s="2212"/>
      <c r="QQL14" s="2212"/>
      <c r="QQM14" s="2212"/>
      <c r="QQN14" s="2212"/>
      <c r="QQO14" s="2212"/>
      <c r="QQP14" s="2212"/>
      <c r="QQQ14" s="2212"/>
      <c r="QQR14" s="2212"/>
      <c r="QQS14" s="2212"/>
      <c r="QQT14" s="2212"/>
      <c r="QQU14" s="2212"/>
      <c r="QQV14" s="2212"/>
      <c r="QQW14" s="2212"/>
      <c r="QQX14" s="2212"/>
      <c r="QQY14" s="2212"/>
      <c r="QQZ14" s="2212"/>
      <c r="QRA14" s="2212"/>
      <c r="QRB14" s="2212"/>
      <c r="QRC14" s="2212"/>
      <c r="QRD14" s="2212"/>
      <c r="QRE14" s="2212"/>
      <c r="QRF14" s="2212"/>
      <c r="QRG14" s="2212"/>
      <c r="QRH14" s="2212"/>
      <c r="QRI14" s="2212"/>
      <c r="QRJ14" s="2212"/>
      <c r="QRK14" s="2212"/>
      <c r="QRL14" s="2212"/>
      <c r="QRM14" s="2212"/>
      <c r="QRN14" s="2212"/>
      <c r="QRO14" s="2212"/>
      <c r="QRP14" s="2212"/>
      <c r="QRQ14" s="2212"/>
      <c r="QRR14" s="2212"/>
      <c r="QRS14" s="2212"/>
      <c r="QRT14" s="2212"/>
      <c r="QRU14" s="2212"/>
      <c r="QRV14" s="2212"/>
      <c r="QRW14" s="2212"/>
      <c r="QRX14" s="2212"/>
      <c r="QRY14" s="2212"/>
      <c r="QRZ14" s="2212"/>
      <c r="QSA14" s="2212"/>
      <c r="QSB14" s="2212"/>
      <c r="QSC14" s="2212"/>
      <c r="QSD14" s="2212"/>
      <c r="QSE14" s="2212"/>
      <c r="QSF14" s="2212"/>
      <c r="QSG14" s="2212"/>
      <c r="QSH14" s="2212"/>
      <c r="QSI14" s="2212"/>
      <c r="QSJ14" s="2212"/>
      <c r="QSK14" s="2212"/>
      <c r="QSL14" s="2212"/>
      <c r="QSM14" s="2212"/>
      <c r="QSN14" s="2212"/>
      <c r="QSO14" s="2212"/>
      <c r="QSP14" s="2212"/>
      <c r="QSQ14" s="2212"/>
      <c r="QSR14" s="2212"/>
      <c r="QSS14" s="2212"/>
      <c r="QST14" s="2212"/>
      <c r="QSU14" s="2212"/>
      <c r="QSV14" s="2212"/>
      <c r="QSW14" s="2212"/>
      <c r="QSX14" s="2212"/>
      <c r="QSY14" s="2212"/>
      <c r="QSZ14" s="2212"/>
      <c r="QTA14" s="2212"/>
      <c r="QTB14" s="2212"/>
      <c r="QTC14" s="2212"/>
      <c r="QTD14" s="2212"/>
      <c r="QTE14" s="2212"/>
      <c r="QTF14" s="2212"/>
      <c r="QTG14" s="2212"/>
      <c r="QTH14" s="2212"/>
      <c r="QTI14" s="2212"/>
      <c r="QTJ14" s="2212"/>
      <c r="QTK14" s="2212"/>
      <c r="QTL14" s="2212"/>
      <c r="QTM14" s="2212"/>
      <c r="QTN14" s="2212"/>
      <c r="QTO14" s="2212"/>
      <c r="QTP14" s="2212"/>
      <c r="QTQ14" s="2212"/>
      <c r="QTR14" s="2212"/>
      <c r="QTS14" s="2212"/>
      <c r="QTT14" s="2212"/>
      <c r="QTU14" s="2212"/>
      <c r="QTV14" s="2212"/>
      <c r="QTW14" s="2212"/>
      <c r="QTX14" s="2212"/>
      <c r="QTY14" s="2212"/>
      <c r="QTZ14" s="2212"/>
      <c r="QUA14" s="2212"/>
      <c r="QUB14" s="2212"/>
      <c r="QUC14" s="2212"/>
      <c r="QUD14" s="2212"/>
      <c r="QUE14" s="2212"/>
      <c r="QUF14" s="2212"/>
      <c r="QUG14" s="2212"/>
      <c r="QUH14" s="2212"/>
      <c r="QUI14" s="2212"/>
      <c r="QUJ14" s="2212"/>
      <c r="QUK14" s="2212"/>
      <c r="QUL14" s="2212"/>
      <c r="QUM14" s="2212"/>
      <c r="QUN14" s="2212"/>
      <c r="QUO14" s="2212"/>
      <c r="QUP14" s="2212"/>
      <c r="QUQ14" s="2212"/>
      <c r="QUR14" s="2212"/>
      <c r="QUS14" s="2212"/>
      <c r="QUT14" s="2212"/>
      <c r="QUU14" s="2212"/>
      <c r="QUV14" s="2212"/>
      <c r="QUW14" s="2212"/>
      <c r="QUX14" s="2212"/>
      <c r="QUY14" s="2212"/>
      <c r="QUZ14" s="2212"/>
      <c r="QVA14" s="2212"/>
      <c r="QVB14" s="2212"/>
      <c r="QVC14" s="2212"/>
      <c r="QVD14" s="2212"/>
      <c r="QVE14" s="2212"/>
      <c r="QVF14" s="2212"/>
      <c r="QVG14" s="2212"/>
      <c r="QVH14" s="2212"/>
      <c r="QVI14" s="2212"/>
      <c r="QVJ14" s="2212"/>
      <c r="QVK14" s="2212"/>
      <c r="QVL14" s="2212"/>
      <c r="QVM14" s="2212"/>
      <c r="QVN14" s="2212"/>
      <c r="QVO14" s="2212"/>
      <c r="QVP14" s="2212"/>
      <c r="QVQ14" s="2212"/>
      <c r="QVR14" s="2212"/>
      <c r="QVS14" s="2212"/>
      <c r="QVT14" s="2212"/>
      <c r="QVU14" s="2212"/>
      <c r="QVV14" s="2212"/>
      <c r="QVW14" s="2212"/>
      <c r="QVX14" s="2212"/>
      <c r="QVY14" s="2212"/>
      <c r="QVZ14" s="2212"/>
      <c r="QWA14" s="2212"/>
      <c r="QWB14" s="2212"/>
      <c r="QWC14" s="2212"/>
      <c r="QWD14" s="2212"/>
      <c r="QWE14" s="2212"/>
      <c r="QWF14" s="2212"/>
      <c r="QWG14" s="2212"/>
      <c r="QWH14" s="2212"/>
      <c r="QWI14" s="2212"/>
      <c r="QWJ14" s="2212"/>
      <c r="QWK14" s="2212"/>
      <c r="QWL14" s="2212"/>
      <c r="QWM14" s="2212"/>
      <c r="QWN14" s="2212"/>
      <c r="QWO14" s="2212"/>
      <c r="QWP14" s="2212"/>
      <c r="QWQ14" s="2212"/>
      <c r="QWR14" s="2212"/>
      <c r="QWS14" s="2212"/>
      <c r="QWT14" s="2212"/>
      <c r="QWU14" s="2212"/>
      <c r="QWV14" s="2212"/>
      <c r="QWW14" s="2212"/>
      <c r="QWX14" s="2212"/>
      <c r="QWY14" s="2212"/>
      <c r="QWZ14" s="2212"/>
      <c r="QXA14" s="2212"/>
      <c r="QXB14" s="2212"/>
      <c r="QXC14" s="2212"/>
      <c r="QXD14" s="2212"/>
      <c r="QXE14" s="2212"/>
      <c r="QXF14" s="2212"/>
      <c r="QXG14" s="2212"/>
      <c r="QXH14" s="2212"/>
      <c r="QXI14" s="2212"/>
      <c r="QXJ14" s="2212"/>
      <c r="QXK14" s="2212"/>
      <c r="QXL14" s="2212"/>
      <c r="QXM14" s="2212"/>
      <c r="QXN14" s="2212"/>
      <c r="QXO14" s="2212"/>
      <c r="QXP14" s="2212"/>
      <c r="QXQ14" s="2212"/>
      <c r="QXR14" s="2212"/>
      <c r="QXS14" s="2212"/>
      <c r="QXT14" s="2212"/>
      <c r="QXU14" s="2212"/>
      <c r="QXV14" s="2212"/>
      <c r="QXW14" s="2212"/>
      <c r="QXX14" s="2212"/>
      <c r="QXY14" s="2212"/>
      <c r="QXZ14" s="2212"/>
      <c r="QYA14" s="2212"/>
      <c r="QYB14" s="2212"/>
      <c r="QYC14" s="2212"/>
      <c r="QYD14" s="2212"/>
      <c r="QYE14" s="2212"/>
      <c r="QYF14" s="2212"/>
      <c r="QYG14" s="2212"/>
      <c r="QYH14" s="2212"/>
      <c r="QYI14" s="2212"/>
      <c r="QYJ14" s="2212"/>
      <c r="QYK14" s="2212"/>
      <c r="QYL14" s="2212"/>
      <c r="QYM14" s="2212"/>
      <c r="QYN14" s="2212"/>
      <c r="QYO14" s="2212"/>
      <c r="QYP14" s="2212"/>
      <c r="QYQ14" s="2212"/>
      <c r="QYR14" s="2212"/>
      <c r="QYS14" s="2212"/>
      <c r="QYT14" s="2212"/>
      <c r="QYU14" s="2212"/>
      <c r="QYV14" s="2212"/>
      <c r="QYW14" s="2212"/>
      <c r="QYX14" s="2212"/>
      <c r="QYY14" s="2212"/>
      <c r="QYZ14" s="2212"/>
      <c r="QZA14" s="2212"/>
      <c r="QZB14" s="2212"/>
      <c r="QZC14" s="2212"/>
      <c r="QZD14" s="2212"/>
      <c r="QZE14" s="2212"/>
      <c r="QZF14" s="2212"/>
      <c r="QZG14" s="2212"/>
      <c r="QZH14" s="2212"/>
      <c r="QZI14" s="2212"/>
      <c r="QZJ14" s="2212"/>
      <c r="QZK14" s="2212"/>
      <c r="QZL14" s="2212"/>
      <c r="QZM14" s="2212"/>
      <c r="QZN14" s="2212"/>
      <c r="QZO14" s="2212"/>
      <c r="QZP14" s="2212"/>
      <c r="QZQ14" s="2212"/>
      <c r="QZR14" s="2212"/>
      <c r="QZS14" s="2212"/>
      <c r="QZT14" s="2212"/>
      <c r="QZU14" s="2212"/>
      <c r="QZV14" s="2212"/>
      <c r="QZW14" s="2212"/>
      <c r="QZX14" s="2212"/>
      <c r="QZY14" s="2212"/>
      <c r="QZZ14" s="2212"/>
      <c r="RAA14" s="2212"/>
      <c r="RAB14" s="2212"/>
      <c r="RAC14" s="2212"/>
      <c r="RAD14" s="2212"/>
      <c r="RAE14" s="2212"/>
      <c r="RAF14" s="2212"/>
      <c r="RAG14" s="2212"/>
      <c r="RAH14" s="2212"/>
      <c r="RAI14" s="2212"/>
      <c r="RAJ14" s="2212"/>
      <c r="RAK14" s="2212"/>
      <c r="RAL14" s="2212"/>
      <c r="RAM14" s="2212"/>
      <c r="RAN14" s="2212"/>
      <c r="RAO14" s="2212"/>
      <c r="RAP14" s="2212"/>
      <c r="RAQ14" s="2212"/>
      <c r="RAR14" s="2212"/>
      <c r="RAS14" s="2212"/>
      <c r="RAT14" s="2212"/>
      <c r="RAU14" s="2212"/>
      <c r="RAV14" s="2212"/>
      <c r="RAW14" s="2212"/>
      <c r="RAX14" s="2212"/>
      <c r="RAY14" s="2212"/>
      <c r="RAZ14" s="2212"/>
      <c r="RBA14" s="2212"/>
      <c r="RBB14" s="2212"/>
      <c r="RBC14" s="2212"/>
      <c r="RBD14" s="2212"/>
      <c r="RBE14" s="2212"/>
      <c r="RBF14" s="2212"/>
      <c r="RBG14" s="2212"/>
      <c r="RBH14" s="2212"/>
      <c r="RBI14" s="2212"/>
      <c r="RBJ14" s="2212"/>
      <c r="RBK14" s="2212"/>
      <c r="RBL14" s="2212"/>
      <c r="RBM14" s="2212"/>
      <c r="RBN14" s="2212"/>
      <c r="RBO14" s="2212"/>
      <c r="RBP14" s="2212"/>
      <c r="RBQ14" s="2212"/>
      <c r="RBR14" s="2212"/>
      <c r="RBS14" s="2212"/>
      <c r="RBT14" s="2212"/>
      <c r="RBU14" s="2212"/>
      <c r="RBV14" s="2212"/>
      <c r="RBW14" s="2212"/>
      <c r="RBX14" s="2212"/>
      <c r="RBY14" s="2212"/>
      <c r="RBZ14" s="2212"/>
      <c r="RCA14" s="2212"/>
      <c r="RCB14" s="2212"/>
      <c r="RCC14" s="2212"/>
      <c r="RCD14" s="2212"/>
      <c r="RCE14" s="2212"/>
      <c r="RCF14" s="2212"/>
      <c r="RCG14" s="2212"/>
      <c r="RCH14" s="2212"/>
      <c r="RCI14" s="2212"/>
      <c r="RCJ14" s="2212"/>
      <c r="RCK14" s="2212"/>
      <c r="RCL14" s="2212"/>
      <c r="RCM14" s="2212"/>
      <c r="RCN14" s="2212"/>
      <c r="RCO14" s="2212"/>
      <c r="RCP14" s="2212"/>
      <c r="RCQ14" s="2212"/>
      <c r="RCR14" s="2212"/>
      <c r="RCS14" s="2212"/>
      <c r="RCT14" s="2212"/>
      <c r="RCU14" s="2212"/>
      <c r="RCV14" s="2212"/>
      <c r="RCW14" s="2212"/>
      <c r="RCX14" s="2212"/>
      <c r="RCY14" s="2212"/>
      <c r="RCZ14" s="2212"/>
      <c r="RDA14" s="2212"/>
      <c r="RDB14" s="2212"/>
      <c r="RDC14" s="2212"/>
      <c r="RDD14" s="2212"/>
      <c r="RDE14" s="2212"/>
      <c r="RDF14" s="2212"/>
      <c r="RDG14" s="2212"/>
      <c r="RDH14" s="2212"/>
      <c r="RDI14" s="2212"/>
      <c r="RDJ14" s="2212"/>
      <c r="RDK14" s="2212"/>
      <c r="RDL14" s="2212"/>
      <c r="RDM14" s="2212"/>
      <c r="RDN14" s="2212"/>
      <c r="RDO14" s="2212"/>
      <c r="RDP14" s="2212"/>
      <c r="RDQ14" s="2212"/>
      <c r="RDR14" s="2212"/>
      <c r="RDS14" s="2212"/>
      <c r="RDT14" s="2212"/>
      <c r="RDU14" s="2212"/>
      <c r="RDV14" s="2212"/>
      <c r="RDW14" s="2212"/>
      <c r="RDX14" s="2212"/>
      <c r="RDY14" s="2212"/>
      <c r="RDZ14" s="2212"/>
      <c r="REA14" s="2212"/>
      <c r="REB14" s="2212"/>
      <c r="REC14" s="2212"/>
      <c r="RED14" s="2212"/>
      <c r="REE14" s="2212"/>
      <c r="REF14" s="2212"/>
      <c r="REG14" s="2212"/>
      <c r="REH14" s="2212"/>
      <c r="REI14" s="2212"/>
      <c r="REJ14" s="2212"/>
      <c r="REK14" s="2212"/>
      <c r="REL14" s="2212"/>
      <c r="REM14" s="2212"/>
      <c r="REN14" s="2212"/>
      <c r="REO14" s="2212"/>
      <c r="REP14" s="2212"/>
      <c r="REQ14" s="2212"/>
      <c r="RER14" s="2212"/>
      <c r="RES14" s="2212"/>
      <c r="RET14" s="2212"/>
      <c r="REU14" s="2212"/>
      <c r="REV14" s="2212"/>
      <c r="REW14" s="2212"/>
      <c r="REX14" s="2212"/>
      <c r="REY14" s="2212"/>
      <c r="REZ14" s="2212"/>
      <c r="RFA14" s="2212"/>
      <c r="RFB14" s="2212"/>
      <c r="RFC14" s="2212"/>
      <c r="RFD14" s="2212"/>
      <c r="RFE14" s="2212"/>
      <c r="RFF14" s="2212"/>
      <c r="RFG14" s="2212"/>
      <c r="RFH14" s="2212"/>
      <c r="RFI14" s="2212"/>
      <c r="RFJ14" s="2212"/>
      <c r="RFK14" s="2212"/>
      <c r="RFL14" s="2212"/>
      <c r="RFM14" s="2212"/>
      <c r="RFN14" s="2212"/>
      <c r="RFO14" s="2212"/>
      <c r="RFP14" s="2212"/>
      <c r="RFQ14" s="2212"/>
      <c r="RFR14" s="2212"/>
      <c r="RFS14" s="2212"/>
      <c r="RFT14" s="2212"/>
      <c r="RFU14" s="2212"/>
      <c r="RFV14" s="2212"/>
      <c r="RFW14" s="2212"/>
      <c r="RFX14" s="2212"/>
      <c r="RFY14" s="2212"/>
      <c r="RFZ14" s="2212"/>
      <c r="RGA14" s="2212"/>
      <c r="RGB14" s="2212"/>
      <c r="RGC14" s="2212"/>
      <c r="RGD14" s="2212"/>
      <c r="RGE14" s="2212"/>
      <c r="RGF14" s="2212"/>
      <c r="RGG14" s="2212"/>
      <c r="RGH14" s="2212"/>
      <c r="RGI14" s="2212"/>
      <c r="RGJ14" s="2212"/>
      <c r="RGK14" s="2212"/>
      <c r="RGL14" s="2212"/>
      <c r="RGM14" s="2212"/>
      <c r="RGN14" s="2212"/>
      <c r="RGO14" s="2212"/>
      <c r="RGP14" s="2212"/>
      <c r="RGQ14" s="2212"/>
      <c r="RGR14" s="2212"/>
      <c r="RGS14" s="2212"/>
      <c r="RGT14" s="2212"/>
      <c r="RGU14" s="2212"/>
      <c r="RGV14" s="2212"/>
      <c r="RGW14" s="2212"/>
      <c r="RGX14" s="2212"/>
      <c r="RGY14" s="2212"/>
      <c r="RGZ14" s="2212"/>
      <c r="RHA14" s="2212"/>
      <c r="RHB14" s="2212"/>
      <c r="RHC14" s="2212"/>
      <c r="RHD14" s="2212"/>
      <c r="RHE14" s="2212"/>
      <c r="RHF14" s="2212"/>
      <c r="RHG14" s="2212"/>
      <c r="RHH14" s="2212"/>
      <c r="RHI14" s="2212"/>
      <c r="RHJ14" s="2212"/>
      <c r="RHK14" s="2212"/>
      <c r="RHL14" s="2212"/>
      <c r="RHM14" s="2212"/>
      <c r="RHN14" s="2212"/>
      <c r="RHO14" s="2212"/>
      <c r="RHP14" s="2212"/>
      <c r="RHQ14" s="2212"/>
      <c r="RHR14" s="2212"/>
      <c r="RHS14" s="2212"/>
      <c r="RHT14" s="2212"/>
      <c r="RHU14" s="2212"/>
      <c r="RHV14" s="2212"/>
      <c r="RHW14" s="2212"/>
      <c r="RHX14" s="2212"/>
      <c r="RHY14" s="2212"/>
      <c r="RHZ14" s="2212"/>
      <c r="RIA14" s="2212"/>
      <c r="RIB14" s="2212"/>
      <c r="RIC14" s="2212"/>
      <c r="RID14" s="2212"/>
      <c r="RIE14" s="2212"/>
      <c r="RIF14" s="2212"/>
      <c r="RIG14" s="2212"/>
      <c r="RIH14" s="2212"/>
      <c r="RII14" s="2212"/>
      <c r="RIJ14" s="2212"/>
      <c r="RIK14" s="2212"/>
      <c r="RIL14" s="2212"/>
      <c r="RIM14" s="2212"/>
      <c r="RIN14" s="2212"/>
      <c r="RIO14" s="2212"/>
      <c r="RIP14" s="2212"/>
      <c r="RIQ14" s="2212"/>
      <c r="RIR14" s="2212"/>
      <c r="RIS14" s="2212"/>
      <c r="RIT14" s="2212"/>
      <c r="RIU14" s="2212"/>
      <c r="RIV14" s="2212"/>
      <c r="RIW14" s="2212"/>
      <c r="RIX14" s="2212"/>
      <c r="RIY14" s="2212"/>
      <c r="RIZ14" s="2212"/>
      <c r="RJA14" s="2212"/>
      <c r="RJB14" s="2212"/>
      <c r="RJC14" s="2212"/>
      <c r="RJD14" s="2212"/>
      <c r="RJE14" s="2212"/>
      <c r="RJF14" s="2212"/>
      <c r="RJG14" s="2212"/>
      <c r="RJH14" s="2212"/>
      <c r="RJI14" s="2212"/>
      <c r="RJJ14" s="2212"/>
      <c r="RJK14" s="2212"/>
      <c r="RJL14" s="2212"/>
      <c r="RJM14" s="2212"/>
      <c r="RJN14" s="2212"/>
      <c r="RJO14" s="2212"/>
      <c r="RJP14" s="2212"/>
      <c r="RJQ14" s="2212"/>
      <c r="RJR14" s="2212"/>
      <c r="RJS14" s="2212"/>
      <c r="RJT14" s="2212"/>
      <c r="RJU14" s="2212"/>
      <c r="RJV14" s="2212"/>
      <c r="RJW14" s="2212"/>
      <c r="RJX14" s="2212"/>
      <c r="RJY14" s="2212"/>
      <c r="RJZ14" s="2212"/>
      <c r="RKA14" s="2212"/>
      <c r="RKB14" s="2212"/>
      <c r="RKC14" s="2212"/>
      <c r="RKD14" s="2212"/>
      <c r="RKE14" s="2212"/>
      <c r="RKF14" s="2212"/>
      <c r="RKG14" s="2212"/>
      <c r="RKH14" s="2212"/>
      <c r="RKI14" s="2212"/>
      <c r="RKJ14" s="2212"/>
      <c r="RKK14" s="2212"/>
      <c r="RKL14" s="2212"/>
      <c r="RKM14" s="2212"/>
      <c r="RKN14" s="2212"/>
      <c r="RKO14" s="2212"/>
      <c r="RKP14" s="2212"/>
      <c r="RKQ14" s="2212"/>
      <c r="RKR14" s="2212"/>
      <c r="RKS14" s="2212"/>
      <c r="RKT14" s="2212"/>
      <c r="RKU14" s="2212"/>
      <c r="RKV14" s="2212"/>
      <c r="RKW14" s="2212"/>
      <c r="RKX14" s="2212"/>
      <c r="RKY14" s="2212"/>
      <c r="RKZ14" s="2212"/>
      <c r="RLA14" s="2212"/>
      <c r="RLB14" s="2212"/>
      <c r="RLC14" s="2212"/>
      <c r="RLD14" s="2212"/>
      <c r="RLE14" s="2212"/>
      <c r="RLF14" s="2212"/>
      <c r="RLG14" s="2212"/>
      <c r="RLH14" s="2212"/>
      <c r="RLI14" s="2212"/>
      <c r="RLJ14" s="2212"/>
      <c r="RLK14" s="2212"/>
      <c r="RLL14" s="2212"/>
      <c r="RLM14" s="2212"/>
      <c r="RLN14" s="2212"/>
      <c r="RLO14" s="2212"/>
      <c r="RLP14" s="2212"/>
      <c r="RLQ14" s="2212"/>
      <c r="RLR14" s="2212"/>
      <c r="RLS14" s="2212"/>
      <c r="RLT14" s="2212"/>
      <c r="RLU14" s="2212"/>
      <c r="RLV14" s="2212"/>
      <c r="RLW14" s="2212"/>
      <c r="RLX14" s="2212"/>
      <c r="RLY14" s="2212"/>
      <c r="RLZ14" s="2212"/>
      <c r="RMA14" s="2212"/>
      <c r="RMB14" s="2212"/>
      <c r="RMC14" s="2212"/>
      <c r="RMD14" s="2212"/>
      <c r="RME14" s="2212"/>
      <c r="RMF14" s="2212"/>
      <c r="RMG14" s="2212"/>
      <c r="RMH14" s="2212"/>
      <c r="RMI14" s="2212"/>
      <c r="RMJ14" s="2212"/>
      <c r="RMK14" s="2212"/>
      <c r="RML14" s="2212"/>
      <c r="RMM14" s="2212"/>
      <c r="RMN14" s="2212"/>
      <c r="RMO14" s="2212"/>
      <c r="RMP14" s="2212"/>
      <c r="RMQ14" s="2212"/>
      <c r="RMR14" s="2212"/>
      <c r="RMS14" s="2212"/>
      <c r="RMT14" s="2212"/>
      <c r="RMU14" s="2212"/>
      <c r="RMV14" s="2212"/>
      <c r="RMW14" s="2212"/>
      <c r="RMX14" s="2212"/>
      <c r="RMY14" s="2212"/>
      <c r="RMZ14" s="2212"/>
      <c r="RNA14" s="2212"/>
      <c r="RNB14" s="2212"/>
      <c r="RNC14" s="2212"/>
      <c r="RND14" s="2212"/>
      <c r="RNE14" s="2212"/>
      <c r="RNF14" s="2212"/>
      <c r="RNG14" s="2212"/>
      <c r="RNH14" s="2212"/>
      <c r="RNI14" s="2212"/>
      <c r="RNJ14" s="2212"/>
      <c r="RNK14" s="2212"/>
      <c r="RNL14" s="2212"/>
      <c r="RNM14" s="2212"/>
      <c r="RNN14" s="2212"/>
      <c r="RNO14" s="2212"/>
      <c r="RNP14" s="2212"/>
      <c r="RNQ14" s="2212"/>
      <c r="RNR14" s="2212"/>
      <c r="RNS14" s="2212"/>
      <c r="RNT14" s="2212"/>
      <c r="RNU14" s="2212"/>
      <c r="RNV14" s="2212"/>
      <c r="RNW14" s="2212"/>
      <c r="RNX14" s="2212"/>
      <c r="RNY14" s="2212"/>
      <c r="RNZ14" s="2212"/>
      <c r="ROA14" s="2212"/>
      <c r="ROB14" s="2212"/>
      <c r="ROC14" s="2212"/>
      <c r="ROD14" s="2212"/>
      <c r="ROE14" s="2212"/>
      <c r="ROF14" s="2212"/>
      <c r="ROG14" s="2212"/>
      <c r="ROH14" s="2212"/>
      <c r="ROI14" s="2212"/>
      <c r="ROJ14" s="2212"/>
      <c r="ROK14" s="2212"/>
      <c r="ROL14" s="2212"/>
      <c r="ROM14" s="2212"/>
      <c r="RON14" s="2212"/>
      <c r="ROO14" s="2212"/>
      <c r="ROP14" s="2212"/>
      <c r="ROQ14" s="2212"/>
      <c r="ROR14" s="2212"/>
      <c r="ROS14" s="2212"/>
      <c r="ROT14" s="2212"/>
      <c r="ROU14" s="2212"/>
      <c r="ROV14" s="2212"/>
      <c r="ROW14" s="2212"/>
      <c r="ROX14" s="2212"/>
      <c r="ROY14" s="2212"/>
      <c r="ROZ14" s="2212"/>
      <c r="RPA14" s="2212"/>
      <c r="RPB14" s="2212"/>
      <c r="RPC14" s="2212"/>
      <c r="RPD14" s="2212"/>
      <c r="RPE14" s="2212"/>
      <c r="RPF14" s="2212"/>
      <c r="RPG14" s="2212"/>
      <c r="RPH14" s="2212"/>
      <c r="RPI14" s="2212"/>
      <c r="RPJ14" s="2212"/>
      <c r="RPK14" s="2212"/>
      <c r="RPL14" s="2212"/>
      <c r="RPM14" s="2212"/>
      <c r="RPN14" s="2212"/>
      <c r="RPO14" s="2212"/>
      <c r="RPP14" s="2212"/>
      <c r="RPQ14" s="2212"/>
      <c r="RPR14" s="2212"/>
      <c r="RPS14" s="2212"/>
      <c r="RPT14" s="2212"/>
      <c r="RPU14" s="2212"/>
      <c r="RPV14" s="2212"/>
      <c r="RPW14" s="2212"/>
      <c r="RPX14" s="2212"/>
      <c r="RPY14" s="2212"/>
      <c r="RPZ14" s="2212"/>
      <c r="RQA14" s="2212"/>
      <c r="RQB14" s="2212"/>
      <c r="RQC14" s="2212"/>
      <c r="RQD14" s="2212"/>
      <c r="RQE14" s="2212"/>
      <c r="RQF14" s="2212"/>
      <c r="RQG14" s="2212"/>
      <c r="RQH14" s="2212"/>
      <c r="RQI14" s="2212"/>
      <c r="RQJ14" s="2212"/>
      <c r="RQK14" s="2212"/>
      <c r="RQL14" s="2212"/>
      <c r="RQM14" s="2212"/>
      <c r="RQN14" s="2212"/>
      <c r="RQO14" s="2212"/>
      <c r="RQP14" s="2212"/>
      <c r="RQQ14" s="2212"/>
      <c r="RQR14" s="2212"/>
      <c r="RQS14" s="2212"/>
      <c r="RQT14" s="2212"/>
      <c r="RQU14" s="2212"/>
      <c r="RQV14" s="2212"/>
      <c r="RQW14" s="2212"/>
      <c r="RQX14" s="2212"/>
      <c r="RQY14" s="2212"/>
      <c r="RQZ14" s="2212"/>
      <c r="RRA14" s="2212"/>
      <c r="RRB14" s="2212"/>
      <c r="RRC14" s="2212"/>
      <c r="RRD14" s="2212"/>
      <c r="RRE14" s="2212"/>
      <c r="RRF14" s="2212"/>
      <c r="RRG14" s="2212"/>
      <c r="RRH14" s="2212"/>
      <c r="RRI14" s="2212"/>
      <c r="RRJ14" s="2212"/>
      <c r="RRK14" s="2212"/>
      <c r="RRL14" s="2212"/>
      <c r="RRM14" s="2212"/>
      <c r="RRN14" s="2212"/>
      <c r="RRO14" s="2212"/>
      <c r="RRP14" s="2212"/>
      <c r="RRQ14" s="2212"/>
      <c r="RRR14" s="2212"/>
      <c r="RRS14" s="2212"/>
      <c r="RRT14" s="2212"/>
      <c r="RRU14" s="2212"/>
      <c r="RRV14" s="2212"/>
      <c r="RRW14" s="2212"/>
      <c r="RRX14" s="2212"/>
      <c r="RRY14" s="2212"/>
      <c r="RRZ14" s="2212"/>
      <c r="RSA14" s="2212"/>
      <c r="RSB14" s="2212"/>
      <c r="RSC14" s="2212"/>
      <c r="RSD14" s="2212"/>
      <c r="RSE14" s="2212"/>
      <c r="RSF14" s="2212"/>
      <c r="RSG14" s="2212"/>
      <c r="RSH14" s="2212"/>
      <c r="RSI14" s="2212"/>
      <c r="RSJ14" s="2212"/>
      <c r="RSK14" s="2212"/>
      <c r="RSL14" s="2212"/>
      <c r="RSM14" s="2212"/>
      <c r="RSN14" s="2212"/>
      <c r="RSO14" s="2212"/>
      <c r="RSP14" s="2212"/>
      <c r="RSQ14" s="2212"/>
      <c r="RSR14" s="2212"/>
      <c r="RSS14" s="2212"/>
      <c r="RST14" s="2212"/>
      <c r="RSU14" s="2212"/>
      <c r="RSV14" s="2212"/>
      <c r="RSW14" s="2212"/>
      <c r="RSX14" s="2212"/>
      <c r="RSY14" s="2212"/>
      <c r="RSZ14" s="2212"/>
      <c r="RTA14" s="2212"/>
      <c r="RTB14" s="2212"/>
      <c r="RTC14" s="2212"/>
      <c r="RTD14" s="2212"/>
      <c r="RTE14" s="2212"/>
      <c r="RTF14" s="2212"/>
      <c r="RTG14" s="2212"/>
      <c r="RTH14" s="2212"/>
      <c r="RTI14" s="2212"/>
      <c r="RTJ14" s="2212"/>
      <c r="RTK14" s="2212"/>
      <c r="RTL14" s="2212"/>
      <c r="RTM14" s="2212"/>
      <c r="RTN14" s="2212"/>
      <c r="RTO14" s="2212"/>
      <c r="RTP14" s="2212"/>
      <c r="RTQ14" s="2212"/>
      <c r="RTR14" s="2212"/>
      <c r="RTS14" s="2212"/>
      <c r="RTT14" s="2212"/>
      <c r="RTU14" s="2212"/>
      <c r="RTV14" s="2212"/>
      <c r="RTW14" s="2212"/>
      <c r="RTX14" s="2212"/>
      <c r="RTY14" s="2212"/>
      <c r="RTZ14" s="2212"/>
      <c r="RUA14" s="2212"/>
      <c r="RUB14" s="2212"/>
      <c r="RUC14" s="2212"/>
      <c r="RUD14" s="2212"/>
      <c r="RUE14" s="2212"/>
      <c r="RUF14" s="2212"/>
      <c r="RUG14" s="2212"/>
      <c r="RUH14" s="2212"/>
      <c r="RUI14" s="2212"/>
      <c r="RUJ14" s="2212"/>
      <c r="RUK14" s="2212"/>
      <c r="RUL14" s="2212"/>
      <c r="RUM14" s="2212"/>
      <c r="RUN14" s="2212"/>
      <c r="RUO14" s="2212"/>
      <c r="RUP14" s="2212"/>
      <c r="RUQ14" s="2212"/>
      <c r="RUR14" s="2212"/>
      <c r="RUS14" s="2212"/>
      <c r="RUT14" s="2212"/>
      <c r="RUU14" s="2212"/>
      <c r="RUV14" s="2212"/>
      <c r="RUW14" s="2212"/>
      <c r="RUX14" s="2212"/>
      <c r="RUY14" s="2212"/>
      <c r="RUZ14" s="2212"/>
      <c r="RVA14" s="2212"/>
      <c r="RVB14" s="2212"/>
      <c r="RVC14" s="2212"/>
      <c r="RVD14" s="2212"/>
      <c r="RVE14" s="2212"/>
      <c r="RVF14" s="2212"/>
      <c r="RVG14" s="2212"/>
      <c r="RVH14" s="2212"/>
      <c r="RVI14" s="2212"/>
      <c r="RVJ14" s="2212"/>
      <c r="RVK14" s="2212"/>
      <c r="RVL14" s="2212"/>
      <c r="RVM14" s="2212"/>
      <c r="RVN14" s="2212"/>
      <c r="RVO14" s="2212"/>
      <c r="RVP14" s="2212"/>
      <c r="RVQ14" s="2212"/>
      <c r="RVR14" s="2212"/>
      <c r="RVS14" s="2212"/>
      <c r="RVT14" s="2212"/>
      <c r="RVU14" s="2212"/>
      <c r="RVV14" s="2212"/>
      <c r="RVW14" s="2212"/>
      <c r="RVX14" s="2212"/>
      <c r="RVY14" s="2212"/>
      <c r="RVZ14" s="2212"/>
      <c r="RWA14" s="2212"/>
      <c r="RWB14" s="2212"/>
      <c r="RWC14" s="2212"/>
      <c r="RWD14" s="2212"/>
      <c r="RWE14" s="2212"/>
      <c r="RWF14" s="2212"/>
      <c r="RWG14" s="2212"/>
      <c r="RWH14" s="2212"/>
      <c r="RWI14" s="2212"/>
      <c r="RWJ14" s="2212"/>
      <c r="RWK14" s="2212"/>
      <c r="RWL14" s="2212"/>
      <c r="RWM14" s="2212"/>
      <c r="RWN14" s="2212"/>
      <c r="RWO14" s="2212"/>
      <c r="RWP14" s="2212"/>
      <c r="RWQ14" s="2212"/>
      <c r="RWR14" s="2212"/>
      <c r="RWS14" s="2212"/>
      <c r="RWT14" s="2212"/>
      <c r="RWU14" s="2212"/>
      <c r="RWV14" s="2212"/>
      <c r="RWW14" s="2212"/>
      <c r="RWX14" s="2212"/>
      <c r="RWY14" s="2212"/>
      <c r="RWZ14" s="2212"/>
      <c r="RXA14" s="2212"/>
      <c r="RXB14" s="2212"/>
      <c r="RXC14" s="2212"/>
      <c r="RXD14" s="2212"/>
      <c r="RXE14" s="2212"/>
      <c r="RXF14" s="2212"/>
      <c r="RXG14" s="2212"/>
      <c r="RXH14" s="2212"/>
      <c r="RXI14" s="2212"/>
      <c r="RXJ14" s="2212"/>
      <c r="RXK14" s="2212"/>
      <c r="RXL14" s="2212"/>
      <c r="RXM14" s="2212"/>
      <c r="RXN14" s="2212"/>
      <c r="RXO14" s="2212"/>
      <c r="RXP14" s="2212"/>
      <c r="RXQ14" s="2212"/>
      <c r="RXR14" s="2212"/>
      <c r="RXS14" s="2212"/>
      <c r="RXT14" s="2212"/>
      <c r="RXU14" s="2212"/>
      <c r="RXV14" s="2212"/>
      <c r="RXW14" s="2212"/>
      <c r="RXX14" s="2212"/>
      <c r="RXY14" s="2212"/>
      <c r="RXZ14" s="2212"/>
      <c r="RYA14" s="2212"/>
      <c r="RYB14" s="2212"/>
      <c r="RYC14" s="2212"/>
      <c r="RYD14" s="2212"/>
      <c r="RYE14" s="2212"/>
      <c r="RYF14" s="2212"/>
      <c r="RYG14" s="2212"/>
      <c r="RYH14" s="2212"/>
      <c r="RYI14" s="2212"/>
      <c r="RYJ14" s="2212"/>
      <c r="RYK14" s="2212"/>
      <c r="RYL14" s="2212"/>
      <c r="RYM14" s="2212"/>
      <c r="RYN14" s="2212"/>
      <c r="RYO14" s="2212"/>
      <c r="RYP14" s="2212"/>
      <c r="RYQ14" s="2212"/>
      <c r="RYR14" s="2212"/>
      <c r="RYS14" s="2212"/>
      <c r="RYT14" s="2212"/>
      <c r="RYU14" s="2212"/>
      <c r="RYV14" s="2212"/>
      <c r="RYW14" s="2212"/>
      <c r="RYX14" s="2212"/>
      <c r="RYY14" s="2212"/>
      <c r="RYZ14" s="2212"/>
      <c r="RZA14" s="2212"/>
      <c r="RZB14" s="2212"/>
      <c r="RZC14" s="2212"/>
      <c r="RZD14" s="2212"/>
      <c r="RZE14" s="2212"/>
      <c r="RZF14" s="2212"/>
      <c r="RZG14" s="2212"/>
      <c r="RZH14" s="2212"/>
      <c r="RZI14" s="2212"/>
      <c r="RZJ14" s="2212"/>
      <c r="RZK14" s="2212"/>
      <c r="RZL14" s="2212"/>
      <c r="RZM14" s="2212"/>
      <c r="RZN14" s="2212"/>
      <c r="RZO14" s="2212"/>
      <c r="RZP14" s="2212"/>
      <c r="RZQ14" s="2212"/>
      <c r="RZR14" s="2212"/>
      <c r="RZS14" s="2212"/>
      <c r="RZT14" s="2212"/>
      <c r="RZU14" s="2212"/>
      <c r="RZV14" s="2212"/>
      <c r="RZW14" s="2212"/>
      <c r="RZX14" s="2212"/>
      <c r="RZY14" s="2212"/>
      <c r="RZZ14" s="2212"/>
      <c r="SAA14" s="2212"/>
      <c r="SAB14" s="2212"/>
      <c r="SAC14" s="2212"/>
      <c r="SAD14" s="2212"/>
      <c r="SAE14" s="2212"/>
      <c r="SAF14" s="2212"/>
      <c r="SAG14" s="2212"/>
      <c r="SAH14" s="2212"/>
      <c r="SAI14" s="2212"/>
      <c r="SAJ14" s="2212"/>
      <c r="SAK14" s="2212"/>
      <c r="SAL14" s="2212"/>
      <c r="SAM14" s="2212"/>
      <c r="SAN14" s="2212"/>
      <c r="SAO14" s="2212"/>
      <c r="SAP14" s="2212"/>
      <c r="SAQ14" s="2212"/>
      <c r="SAR14" s="2212"/>
      <c r="SAS14" s="2212"/>
      <c r="SAT14" s="2212"/>
      <c r="SAU14" s="2212"/>
      <c r="SAV14" s="2212"/>
      <c r="SAW14" s="2212"/>
      <c r="SAX14" s="2212"/>
      <c r="SAY14" s="2212"/>
      <c r="SAZ14" s="2212"/>
      <c r="SBA14" s="2212"/>
      <c r="SBB14" s="2212"/>
      <c r="SBC14" s="2212"/>
      <c r="SBD14" s="2212"/>
      <c r="SBE14" s="2212"/>
      <c r="SBF14" s="2212"/>
      <c r="SBG14" s="2212"/>
      <c r="SBH14" s="2212"/>
      <c r="SBI14" s="2212"/>
      <c r="SBJ14" s="2212"/>
      <c r="SBK14" s="2212"/>
      <c r="SBL14" s="2212"/>
      <c r="SBM14" s="2212"/>
      <c r="SBN14" s="2212"/>
      <c r="SBO14" s="2212"/>
      <c r="SBP14" s="2212"/>
      <c r="SBQ14" s="2212"/>
      <c r="SBR14" s="2212"/>
      <c r="SBS14" s="2212"/>
      <c r="SBT14" s="2212"/>
      <c r="SBU14" s="2212"/>
      <c r="SBV14" s="2212"/>
      <c r="SBW14" s="2212"/>
      <c r="SBX14" s="2212"/>
      <c r="SBY14" s="2212"/>
      <c r="SBZ14" s="2212"/>
      <c r="SCA14" s="2212"/>
      <c r="SCB14" s="2212"/>
      <c r="SCC14" s="2212"/>
      <c r="SCD14" s="2212"/>
      <c r="SCE14" s="2212"/>
      <c r="SCF14" s="2212"/>
      <c r="SCG14" s="2212"/>
      <c r="SCH14" s="2212"/>
      <c r="SCI14" s="2212"/>
      <c r="SCJ14" s="2212"/>
      <c r="SCK14" s="2212"/>
      <c r="SCL14" s="2212"/>
      <c r="SCM14" s="2212"/>
      <c r="SCN14" s="2212"/>
      <c r="SCO14" s="2212"/>
      <c r="SCP14" s="2212"/>
      <c r="SCQ14" s="2212"/>
      <c r="SCR14" s="2212"/>
      <c r="SCS14" s="2212"/>
      <c r="SCT14" s="2212"/>
      <c r="SCU14" s="2212"/>
      <c r="SCV14" s="2212"/>
      <c r="SCW14" s="2212"/>
      <c r="SCX14" s="2212"/>
      <c r="SCY14" s="2212"/>
      <c r="SCZ14" s="2212"/>
      <c r="SDA14" s="2212"/>
      <c r="SDB14" s="2212"/>
      <c r="SDC14" s="2212"/>
      <c r="SDD14" s="2212"/>
      <c r="SDE14" s="2212"/>
      <c r="SDF14" s="2212"/>
      <c r="SDG14" s="2212"/>
      <c r="SDH14" s="2212"/>
      <c r="SDI14" s="2212"/>
      <c r="SDJ14" s="2212"/>
      <c r="SDK14" s="2212"/>
      <c r="SDL14" s="2212"/>
      <c r="SDM14" s="2212"/>
      <c r="SDN14" s="2212"/>
      <c r="SDO14" s="2212"/>
      <c r="SDP14" s="2212"/>
      <c r="SDQ14" s="2212"/>
      <c r="SDR14" s="2212"/>
      <c r="SDS14" s="2212"/>
      <c r="SDT14" s="2212"/>
      <c r="SDU14" s="2212"/>
      <c r="SDV14" s="2212"/>
      <c r="SDW14" s="2212"/>
      <c r="SDX14" s="2212"/>
      <c r="SDY14" s="2212"/>
      <c r="SDZ14" s="2212"/>
      <c r="SEA14" s="2212"/>
      <c r="SEB14" s="2212"/>
      <c r="SEC14" s="2212"/>
      <c r="SED14" s="2212"/>
      <c r="SEE14" s="2212"/>
      <c r="SEF14" s="2212"/>
      <c r="SEG14" s="2212"/>
      <c r="SEH14" s="2212"/>
      <c r="SEI14" s="2212"/>
      <c r="SEJ14" s="2212"/>
      <c r="SEK14" s="2212"/>
      <c r="SEL14" s="2212"/>
      <c r="SEM14" s="2212"/>
      <c r="SEN14" s="2212"/>
      <c r="SEO14" s="2212"/>
      <c r="SEP14" s="2212"/>
      <c r="SEQ14" s="2212"/>
      <c r="SER14" s="2212"/>
      <c r="SES14" s="2212"/>
      <c r="SET14" s="2212"/>
      <c r="SEU14" s="2212"/>
      <c r="SEV14" s="2212"/>
      <c r="SEW14" s="2212"/>
      <c r="SEX14" s="2212"/>
      <c r="SEY14" s="2212"/>
      <c r="SEZ14" s="2212"/>
      <c r="SFA14" s="2212"/>
      <c r="SFB14" s="2212"/>
      <c r="SFC14" s="2212"/>
      <c r="SFD14" s="2212"/>
      <c r="SFE14" s="2212"/>
      <c r="SFF14" s="2212"/>
      <c r="SFG14" s="2212"/>
      <c r="SFH14" s="2212"/>
      <c r="SFI14" s="2212"/>
      <c r="SFJ14" s="2212"/>
      <c r="SFK14" s="2212"/>
      <c r="SFL14" s="2212"/>
      <c r="SFM14" s="2212"/>
      <c r="SFN14" s="2212"/>
      <c r="SFO14" s="2212"/>
      <c r="SFP14" s="2212"/>
      <c r="SFQ14" s="2212"/>
      <c r="SFR14" s="2212"/>
      <c r="SFS14" s="2212"/>
      <c r="SFT14" s="2212"/>
      <c r="SFU14" s="2212"/>
      <c r="SFV14" s="2212"/>
      <c r="SFW14" s="2212"/>
      <c r="SFX14" s="2212"/>
      <c r="SFY14" s="2212"/>
      <c r="SFZ14" s="2212"/>
      <c r="SGA14" s="2212"/>
      <c r="SGB14" s="2212"/>
      <c r="SGC14" s="2212"/>
      <c r="SGD14" s="2212"/>
      <c r="SGE14" s="2212"/>
      <c r="SGF14" s="2212"/>
      <c r="SGG14" s="2212"/>
      <c r="SGH14" s="2212"/>
      <c r="SGI14" s="2212"/>
      <c r="SGJ14" s="2212"/>
      <c r="SGK14" s="2212"/>
      <c r="SGL14" s="2212"/>
      <c r="SGM14" s="2212"/>
      <c r="SGN14" s="2212"/>
      <c r="SGO14" s="2212"/>
      <c r="SGP14" s="2212"/>
      <c r="SGQ14" s="2212"/>
      <c r="SGR14" s="2212"/>
      <c r="SGS14" s="2212"/>
      <c r="SGT14" s="2212"/>
      <c r="SGU14" s="2212"/>
      <c r="SGV14" s="2212"/>
      <c r="SGW14" s="2212"/>
      <c r="SGX14" s="2212"/>
      <c r="SGY14" s="2212"/>
      <c r="SGZ14" s="2212"/>
      <c r="SHA14" s="2212"/>
      <c r="SHB14" s="2212"/>
      <c r="SHC14" s="2212"/>
      <c r="SHD14" s="2212"/>
      <c r="SHE14" s="2212"/>
      <c r="SHF14" s="2212"/>
      <c r="SHG14" s="2212"/>
      <c r="SHH14" s="2212"/>
      <c r="SHI14" s="2212"/>
      <c r="SHJ14" s="2212"/>
      <c r="SHK14" s="2212"/>
      <c r="SHL14" s="2212"/>
      <c r="SHM14" s="2212"/>
      <c r="SHN14" s="2212"/>
      <c r="SHO14" s="2212"/>
      <c r="SHP14" s="2212"/>
      <c r="SHQ14" s="2212"/>
      <c r="SHR14" s="2212"/>
      <c r="SHS14" s="2212"/>
      <c r="SHT14" s="2212"/>
      <c r="SHU14" s="2212"/>
      <c r="SHV14" s="2212"/>
      <c r="SHW14" s="2212"/>
      <c r="SHX14" s="2212"/>
      <c r="SHY14" s="2212"/>
      <c r="SHZ14" s="2212"/>
      <c r="SIA14" s="2212"/>
      <c r="SIB14" s="2212"/>
      <c r="SIC14" s="2212"/>
      <c r="SID14" s="2212"/>
      <c r="SIE14" s="2212"/>
      <c r="SIF14" s="2212"/>
      <c r="SIG14" s="2212"/>
      <c r="SIH14" s="2212"/>
      <c r="SII14" s="2212"/>
      <c r="SIJ14" s="2212"/>
      <c r="SIK14" s="2212"/>
      <c r="SIL14" s="2212"/>
      <c r="SIM14" s="2212"/>
      <c r="SIN14" s="2212"/>
      <c r="SIO14" s="2212"/>
      <c r="SIP14" s="2212"/>
      <c r="SIQ14" s="2212"/>
      <c r="SIR14" s="2212"/>
      <c r="SIS14" s="2212"/>
      <c r="SIT14" s="2212"/>
      <c r="SIU14" s="2212"/>
      <c r="SIV14" s="2212"/>
      <c r="SIW14" s="2212"/>
      <c r="SIX14" s="2212"/>
      <c r="SIY14" s="2212"/>
      <c r="SIZ14" s="2212"/>
      <c r="SJA14" s="2212"/>
      <c r="SJB14" s="2212"/>
      <c r="SJC14" s="2212"/>
      <c r="SJD14" s="2212"/>
      <c r="SJE14" s="2212"/>
      <c r="SJF14" s="2212"/>
      <c r="SJG14" s="2212"/>
      <c r="SJH14" s="2212"/>
      <c r="SJI14" s="2212"/>
      <c r="SJJ14" s="2212"/>
      <c r="SJK14" s="2212"/>
      <c r="SJL14" s="2212"/>
      <c r="SJM14" s="2212"/>
      <c r="SJN14" s="2212"/>
      <c r="SJO14" s="2212"/>
      <c r="SJP14" s="2212"/>
      <c r="SJQ14" s="2212"/>
      <c r="SJR14" s="2212"/>
      <c r="SJS14" s="2212"/>
      <c r="SJT14" s="2212"/>
      <c r="SJU14" s="2212"/>
      <c r="SJV14" s="2212"/>
      <c r="SJW14" s="2212"/>
      <c r="SJX14" s="2212"/>
      <c r="SJY14" s="2212"/>
      <c r="SJZ14" s="2212"/>
      <c r="SKA14" s="2212"/>
      <c r="SKB14" s="2212"/>
      <c r="SKC14" s="2212"/>
      <c r="SKD14" s="2212"/>
      <c r="SKE14" s="2212"/>
      <c r="SKF14" s="2212"/>
      <c r="SKG14" s="2212"/>
      <c r="SKH14" s="2212"/>
      <c r="SKI14" s="2212"/>
      <c r="SKJ14" s="2212"/>
      <c r="SKK14" s="2212"/>
      <c r="SKL14" s="2212"/>
      <c r="SKM14" s="2212"/>
      <c r="SKN14" s="2212"/>
      <c r="SKO14" s="2212"/>
      <c r="SKP14" s="2212"/>
      <c r="SKQ14" s="2212"/>
      <c r="SKR14" s="2212"/>
      <c r="SKS14" s="2212"/>
      <c r="SKT14" s="2212"/>
      <c r="SKU14" s="2212"/>
      <c r="SKV14" s="2212"/>
      <c r="SKW14" s="2212"/>
      <c r="SKX14" s="2212"/>
      <c r="SKY14" s="2212"/>
      <c r="SKZ14" s="2212"/>
      <c r="SLA14" s="2212"/>
      <c r="SLB14" s="2212"/>
      <c r="SLC14" s="2212"/>
      <c r="SLD14" s="2212"/>
      <c r="SLE14" s="2212"/>
      <c r="SLF14" s="2212"/>
      <c r="SLG14" s="2212"/>
      <c r="SLH14" s="2212"/>
      <c r="SLI14" s="2212"/>
      <c r="SLJ14" s="2212"/>
      <c r="SLK14" s="2212"/>
      <c r="SLL14" s="2212"/>
      <c r="SLM14" s="2212"/>
      <c r="SLN14" s="2212"/>
      <c r="SLO14" s="2212"/>
      <c r="SLP14" s="2212"/>
      <c r="SLQ14" s="2212"/>
      <c r="SLR14" s="2212"/>
      <c r="SLS14" s="2212"/>
      <c r="SLT14" s="2212"/>
      <c r="SLU14" s="2212"/>
      <c r="SLV14" s="2212"/>
      <c r="SLW14" s="2212"/>
      <c r="SLX14" s="2212"/>
      <c r="SLY14" s="2212"/>
      <c r="SLZ14" s="2212"/>
      <c r="SMA14" s="2212"/>
      <c r="SMB14" s="2212"/>
      <c r="SMC14" s="2212"/>
      <c r="SMD14" s="2212"/>
      <c r="SME14" s="2212"/>
      <c r="SMF14" s="2212"/>
      <c r="SMG14" s="2212"/>
      <c r="SMH14" s="2212"/>
      <c r="SMI14" s="2212"/>
      <c r="SMJ14" s="2212"/>
      <c r="SMK14" s="2212"/>
      <c r="SML14" s="2212"/>
      <c r="SMM14" s="2212"/>
      <c r="SMN14" s="2212"/>
      <c r="SMO14" s="2212"/>
      <c r="SMP14" s="2212"/>
      <c r="SMQ14" s="2212"/>
      <c r="SMR14" s="2212"/>
      <c r="SMS14" s="2212"/>
      <c r="SMT14" s="2212"/>
      <c r="SMU14" s="2212"/>
      <c r="SMV14" s="2212"/>
      <c r="SMW14" s="2212"/>
      <c r="SMX14" s="2212"/>
      <c r="SMY14" s="2212"/>
      <c r="SMZ14" s="2212"/>
      <c r="SNA14" s="2212"/>
      <c r="SNB14" s="2212"/>
      <c r="SNC14" s="2212"/>
      <c r="SND14" s="2212"/>
      <c r="SNE14" s="2212"/>
      <c r="SNF14" s="2212"/>
      <c r="SNG14" s="2212"/>
      <c r="SNH14" s="2212"/>
      <c r="SNI14" s="2212"/>
      <c r="SNJ14" s="2212"/>
      <c r="SNK14" s="2212"/>
      <c r="SNL14" s="2212"/>
      <c r="SNM14" s="2212"/>
      <c r="SNN14" s="2212"/>
      <c r="SNO14" s="2212"/>
      <c r="SNP14" s="2212"/>
      <c r="SNQ14" s="2212"/>
      <c r="SNR14" s="2212"/>
      <c r="SNS14" s="2212"/>
      <c r="SNT14" s="2212"/>
      <c r="SNU14" s="2212"/>
      <c r="SNV14" s="2212"/>
      <c r="SNW14" s="2212"/>
      <c r="SNX14" s="2212"/>
      <c r="SNY14" s="2212"/>
      <c r="SNZ14" s="2212"/>
      <c r="SOA14" s="2212"/>
      <c r="SOB14" s="2212"/>
      <c r="SOC14" s="2212"/>
      <c r="SOD14" s="2212"/>
      <c r="SOE14" s="2212"/>
      <c r="SOF14" s="2212"/>
      <c r="SOG14" s="2212"/>
      <c r="SOH14" s="2212"/>
      <c r="SOI14" s="2212"/>
      <c r="SOJ14" s="2212"/>
      <c r="SOK14" s="2212"/>
      <c r="SOL14" s="2212"/>
      <c r="SOM14" s="2212"/>
      <c r="SON14" s="2212"/>
      <c r="SOO14" s="2212"/>
      <c r="SOP14" s="2212"/>
      <c r="SOQ14" s="2212"/>
      <c r="SOR14" s="2212"/>
      <c r="SOS14" s="2212"/>
      <c r="SOT14" s="2212"/>
      <c r="SOU14" s="2212"/>
      <c r="SOV14" s="2212"/>
      <c r="SOW14" s="2212"/>
      <c r="SOX14" s="2212"/>
      <c r="SOY14" s="2212"/>
      <c r="SOZ14" s="2212"/>
      <c r="SPA14" s="2212"/>
      <c r="SPB14" s="2212"/>
      <c r="SPC14" s="2212"/>
      <c r="SPD14" s="2212"/>
      <c r="SPE14" s="2212"/>
      <c r="SPF14" s="2212"/>
      <c r="SPG14" s="2212"/>
      <c r="SPH14" s="2212"/>
      <c r="SPI14" s="2212"/>
      <c r="SPJ14" s="2212"/>
      <c r="SPK14" s="2212"/>
      <c r="SPL14" s="2212"/>
      <c r="SPM14" s="2212"/>
      <c r="SPN14" s="2212"/>
      <c r="SPO14" s="2212"/>
      <c r="SPP14" s="2212"/>
      <c r="SPQ14" s="2212"/>
      <c r="SPR14" s="2212"/>
      <c r="SPS14" s="2212"/>
      <c r="SPT14" s="2212"/>
      <c r="SPU14" s="2212"/>
      <c r="SPV14" s="2212"/>
      <c r="SPW14" s="2212"/>
      <c r="SPX14" s="2212"/>
      <c r="SPY14" s="2212"/>
      <c r="SPZ14" s="2212"/>
      <c r="SQA14" s="2212"/>
      <c r="SQB14" s="2212"/>
      <c r="SQC14" s="2212"/>
      <c r="SQD14" s="2212"/>
      <c r="SQE14" s="2212"/>
      <c r="SQF14" s="2212"/>
      <c r="SQG14" s="2212"/>
      <c r="SQH14" s="2212"/>
      <c r="SQI14" s="2212"/>
      <c r="SQJ14" s="2212"/>
      <c r="SQK14" s="2212"/>
      <c r="SQL14" s="2212"/>
      <c r="SQM14" s="2212"/>
      <c r="SQN14" s="2212"/>
      <c r="SQO14" s="2212"/>
      <c r="SQP14" s="2212"/>
      <c r="SQQ14" s="2212"/>
      <c r="SQR14" s="2212"/>
      <c r="SQS14" s="2212"/>
      <c r="SQT14" s="2212"/>
      <c r="SQU14" s="2212"/>
      <c r="SQV14" s="2212"/>
      <c r="SQW14" s="2212"/>
      <c r="SQX14" s="2212"/>
      <c r="SQY14" s="2212"/>
      <c r="SQZ14" s="2212"/>
      <c r="SRA14" s="2212"/>
      <c r="SRB14" s="2212"/>
      <c r="SRC14" s="2212"/>
      <c r="SRD14" s="2212"/>
      <c r="SRE14" s="2212"/>
      <c r="SRF14" s="2212"/>
      <c r="SRG14" s="2212"/>
      <c r="SRH14" s="2212"/>
      <c r="SRI14" s="2212"/>
      <c r="SRJ14" s="2212"/>
      <c r="SRK14" s="2212"/>
      <c r="SRL14" s="2212"/>
      <c r="SRM14" s="2212"/>
      <c r="SRN14" s="2212"/>
      <c r="SRO14" s="2212"/>
      <c r="SRP14" s="2212"/>
      <c r="SRQ14" s="2212"/>
      <c r="SRR14" s="2212"/>
      <c r="SRS14" s="2212"/>
      <c r="SRT14" s="2212"/>
      <c r="SRU14" s="2212"/>
      <c r="SRV14" s="2212"/>
      <c r="SRW14" s="2212"/>
      <c r="SRX14" s="2212"/>
      <c r="SRY14" s="2212"/>
      <c r="SRZ14" s="2212"/>
      <c r="SSA14" s="2212"/>
      <c r="SSB14" s="2212"/>
      <c r="SSC14" s="2212"/>
      <c r="SSD14" s="2212"/>
      <c r="SSE14" s="2212"/>
      <c r="SSF14" s="2212"/>
      <c r="SSG14" s="2212"/>
      <c r="SSH14" s="2212"/>
      <c r="SSI14" s="2212"/>
      <c r="SSJ14" s="2212"/>
      <c r="SSK14" s="2212"/>
      <c r="SSL14" s="2212"/>
      <c r="SSM14" s="2212"/>
      <c r="SSN14" s="2212"/>
      <c r="SSO14" s="2212"/>
      <c r="SSP14" s="2212"/>
      <c r="SSQ14" s="2212"/>
      <c r="SSR14" s="2212"/>
      <c r="SSS14" s="2212"/>
      <c r="SST14" s="2212"/>
      <c r="SSU14" s="2212"/>
      <c r="SSV14" s="2212"/>
      <c r="SSW14" s="2212"/>
      <c r="SSX14" s="2212"/>
      <c r="SSY14" s="2212"/>
      <c r="SSZ14" s="2212"/>
      <c r="STA14" s="2212"/>
      <c r="STB14" s="2212"/>
      <c r="STC14" s="2212"/>
      <c r="STD14" s="2212"/>
      <c r="STE14" s="2212"/>
      <c r="STF14" s="2212"/>
      <c r="STG14" s="2212"/>
      <c r="STH14" s="2212"/>
      <c r="STI14" s="2212"/>
      <c r="STJ14" s="2212"/>
      <c r="STK14" s="2212"/>
      <c r="STL14" s="2212"/>
      <c r="STM14" s="2212"/>
      <c r="STN14" s="2212"/>
      <c r="STO14" s="2212"/>
      <c r="STP14" s="2212"/>
      <c r="STQ14" s="2212"/>
      <c r="STR14" s="2212"/>
      <c r="STS14" s="2212"/>
      <c r="STT14" s="2212"/>
      <c r="STU14" s="2212"/>
      <c r="STV14" s="2212"/>
      <c r="STW14" s="2212"/>
      <c r="STX14" s="2212"/>
      <c r="STY14" s="2212"/>
      <c r="STZ14" s="2212"/>
      <c r="SUA14" s="2212"/>
      <c r="SUB14" s="2212"/>
      <c r="SUC14" s="2212"/>
      <c r="SUD14" s="2212"/>
      <c r="SUE14" s="2212"/>
      <c r="SUF14" s="2212"/>
      <c r="SUG14" s="2212"/>
      <c r="SUH14" s="2212"/>
      <c r="SUI14" s="2212"/>
      <c r="SUJ14" s="2212"/>
      <c r="SUK14" s="2212"/>
      <c r="SUL14" s="2212"/>
      <c r="SUM14" s="2212"/>
      <c r="SUN14" s="2212"/>
      <c r="SUO14" s="2212"/>
      <c r="SUP14" s="2212"/>
      <c r="SUQ14" s="2212"/>
      <c r="SUR14" s="2212"/>
      <c r="SUS14" s="2212"/>
      <c r="SUT14" s="2212"/>
      <c r="SUU14" s="2212"/>
      <c r="SUV14" s="2212"/>
      <c r="SUW14" s="2212"/>
      <c r="SUX14" s="2212"/>
      <c r="SUY14" s="2212"/>
      <c r="SUZ14" s="2212"/>
      <c r="SVA14" s="2212"/>
      <c r="SVB14" s="2212"/>
      <c r="SVC14" s="2212"/>
      <c r="SVD14" s="2212"/>
      <c r="SVE14" s="2212"/>
      <c r="SVF14" s="2212"/>
      <c r="SVG14" s="2212"/>
      <c r="SVH14" s="2212"/>
      <c r="SVI14" s="2212"/>
      <c r="SVJ14" s="2212"/>
      <c r="SVK14" s="2212"/>
      <c r="SVL14" s="2212"/>
      <c r="SVM14" s="2212"/>
      <c r="SVN14" s="2212"/>
      <c r="SVO14" s="2212"/>
      <c r="SVP14" s="2212"/>
      <c r="SVQ14" s="2212"/>
      <c r="SVR14" s="2212"/>
      <c r="SVS14" s="2212"/>
      <c r="SVT14" s="2212"/>
      <c r="SVU14" s="2212"/>
      <c r="SVV14" s="2212"/>
      <c r="SVW14" s="2212"/>
      <c r="SVX14" s="2212"/>
      <c r="SVY14" s="2212"/>
      <c r="SVZ14" s="2212"/>
      <c r="SWA14" s="2212"/>
      <c r="SWB14" s="2212"/>
      <c r="SWC14" s="2212"/>
      <c r="SWD14" s="2212"/>
      <c r="SWE14" s="2212"/>
      <c r="SWF14" s="2212"/>
      <c r="SWG14" s="2212"/>
      <c r="SWH14" s="2212"/>
      <c r="SWI14" s="2212"/>
      <c r="SWJ14" s="2212"/>
      <c r="SWK14" s="2212"/>
      <c r="SWL14" s="2212"/>
      <c r="SWM14" s="2212"/>
      <c r="SWN14" s="2212"/>
      <c r="SWO14" s="2212"/>
      <c r="SWP14" s="2212"/>
      <c r="SWQ14" s="2212"/>
      <c r="SWR14" s="2212"/>
      <c r="SWS14" s="2212"/>
      <c r="SWT14" s="2212"/>
      <c r="SWU14" s="2212"/>
      <c r="SWV14" s="2212"/>
      <c r="SWW14" s="2212"/>
      <c r="SWX14" s="2212"/>
      <c r="SWY14" s="2212"/>
      <c r="SWZ14" s="2212"/>
      <c r="SXA14" s="2212"/>
      <c r="SXB14" s="2212"/>
      <c r="SXC14" s="2212"/>
      <c r="SXD14" s="2212"/>
      <c r="SXE14" s="2212"/>
      <c r="SXF14" s="2212"/>
      <c r="SXG14" s="2212"/>
      <c r="SXH14" s="2212"/>
      <c r="SXI14" s="2212"/>
      <c r="SXJ14" s="2212"/>
      <c r="SXK14" s="2212"/>
      <c r="SXL14" s="2212"/>
      <c r="SXM14" s="2212"/>
      <c r="SXN14" s="2212"/>
      <c r="SXO14" s="2212"/>
      <c r="SXP14" s="2212"/>
      <c r="SXQ14" s="2212"/>
      <c r="SXR14" s="2212"/>
      <c r="SXS14" s="2212"/>
      <c r="SXT14" s="2212"/>
      <c r="SXU14" s="2212"/>
      <c r="SXV14" s="2212"/>
      <c r="SXW14" s="2212"/>
      <c r="SXX14" s="2212"/>
      <c r="SXY14" s="2212"/>
      <c r="SXZ14" s="2212"/>
      <c r="SYA14" s="2212"/>
      <c r="SYB14" s="2212"/>
      <c r="SYC14" s="2212"/>
      <c r="SYD14" s="2212"/>
      <c r="SYE14" s="2212"/>
      <c r="SYF14" s="2212"/>
      <c r="SYG14" s="2212"/>
      <c r="SYH14" s="2212"/>
      <c r="SYI14" s="2212"/>
      <c r="SYJ14" s="2212"/>
      <c r="SYK14" s="2212"/>
      <c r="SYL14" s="2212"/>
      <c r="SYM14" s="2212"/>
      <c r="SYN14" s="2212"/>
      <c r="SYO14" s="2212"/>
      <c r="SYP14" s="2212"/>
      <c r="SYQ14" s="2212"/>
      <c r="SYR14" s="2212"/>
      <c r="SYS14" s="2212"/>
      <c r="SYT14" s="2212"/>
      <c r="SYU14" s="2212"/>
      <c r="SYV14" s="2212"/>
      <c r="SYW14" s="2212"/>
      <c r="SYX14" s="2212"/>
      <c r="SYY14" s="2212"/>
      <c r="SYZ14" s="2212"/>
      <c r="SZA14" s="2212"/>
      <c r="SZB14" s="2212"/>
      <c r="SZC14" s="2212"/>
      <c r="SZD14" s="2212"/>
      <c r="SZE14" s="2212"/>
      <c r="SZF14" s="2212"/>
      <c r="SZG14" s="2212"/>
      <c r="SZH14" s="2212"/>
      <c r="SZI14" s="2212"/>
      <c r="SZJ14" s="2212"/>
      <c r="SZK14" s="2212"/>
      <c r="SZL14" s="2212"/>
      <c r="SZM14" s="2212"/>
      <c r="SZN14" s="2212"/>
      <c r="SZO14" s="2212"/>
      <c r="SZP14" s="2212"/>
      <c r="SZQ14" s="2212"/>
      <c r="SZR14" s="2212"/>
      <c r="SZS14" s="2212"/>
      <c r="SZT14" s="2212"/>
      <c r="SZU14" s="2212"/>
      <c r="SZV14" s="2212"/>
      <c r="SZW14" s="2212"/>
      <c r="SZX14" s="2212"/>
      <c r="SZY14" s="2212"/>
      <c r="SZZ14" s="2212"/>
      <c r="TAA14" s="2212"/>
      <c r="TAB14" s="2212"/>
      <c r="TAC14" s="2212"/>
      <c r="TAD14" s="2212"/>
      <c r="TAE14" s="2212"/>
      <c r="TAF14" s="2212"/>
      <c r="TAG14" s="2212"/>
      <c r="TAH14" s="2212"/>
      <c r="TAI14" s="2212"/>
      <c r="TAJ14" s="2212"/>
      <c r="TAK14" s="2212"/>
      <c r="TAL14" s="2212"/>
      <c r="TAM14" s="2212"/>
      <c r="TAN14" s="2212"/>
      <c r="TAO14" s="2212"/>
      <c r="TAP14" s="2212"/>
      <c r="TAQ14" s="2212"/>
      <c r="TAR14" s="2212"/>
      <c r="TAS14" s="2212"/>
      <c r="TAT14" s="2212"/>
      <c r="TAU14" s="2212"/>
      <c r="TAV14" s="2212"/>
      <c r="TAW14" s="2212"/>
      <c r="TAX14" s="2212"/>
      <c r="TAY14" s="2212"/>
      <c r="TAZ14" s="2212"/>
      <c r="TBA14" s="2212"/>
      <c r="TBB14" s="2212"/>
      <c r="TBC14" s="2212"/>
      <c r="TBD14" s="2212"/>
      <c r="TBE14" s="2212"/>
      <c r="TBF14" s="2212"/>
      <c r="TBG14" s="2212"/>
      <c r="TBH14" s="2212"/>
      <c r="TBI14" s="2212"/>
      <c r="TBJ14" s="2212"/>
      <c r="TBK14" s="2212"/>
      <c r="TBL14" s="2212"/>
      <c r="TBM14" s="2212"/>
      <c r="TBN14" s="2212"/>
      <c r="TBO14" s="2212"/>
      <c r="TBP14" s="2212"/>
      <c r="TBQ14" s="2212"/>
      <c r="TBR14" s="2212"/>
      <c r="TBS14" s="2212"/>
      <c r="TBT14" s="2212"/>
      <c r="TBU14" s="2212"/>
      <c r="TBV14" s="2212"/>
      <c r="TBW14" s="2212"/>
      <c r="TBX14" s="2212"/>
      <c r="TBY14" s="2212"/>
      <c r="TBZ14" s="2212"/>
      <c r="TCA14" s="2212"/>
      <c r="TCB14" s="2212"/>
      <c r="TCC14" s="2212"/>
      <c r="TCD14" s="2212"/>
      <c r="TCE14" s="2212"/>
      <c r="TCF14" s="2212"/>
      <c r="TCG14" s="2212"/>
      <c r="TCH14" s="2212"/>
      <c r="TCI14" s="2212"/>
      <c r="TCJ14" s="2212"/>
      <c r="TCK14" s="2212"/>
      <c r="TCL14" s="2212"/>
      <c r="TCM14" s="2212"/>
      <c r="TCN14" s="2212"/>
      <c r="TCO14" s="2212"/>
      <c r="TCP14" s="2212"/>
      <c r="TCQ14" s="2212"/>
      <c r="TCR14" s="2212"/>
      <c r="TCS14" s="2212"/>
      <c r="TCT14" s="2212"/>
      <c r="TCU14" s="2212"/>
      <c r="TCV14" s="2212"/>
      <c r="TCW14" s="2212"/>
      <c r="TCX14" s="2212"/>
      <c r="TCY14" s="2212"/>
      <c r="TCZ14" s="2212"/>
      <c r="TDA14" s="2212"/>
      <c r="TDB14" s="2212"/>
      <c r="TDC14" s="2212"/>
      <c r="TDD14" s="2212"/>
      <c r="TDE14" s="2212"/>
      <c r="TDF14" s="2212"/>
      <c r="TDG14" s="2212"/>
      <c r="TDH14" s="2212"/>
      <c r="TDI14" s="2212"/>
      <c r="TDJ14" s="2212"/>
      <c r="TDK14" s="2212"/>
      <c r="TDL14" s="2212"/>
      <c r="TDM14" s="2212"/>
      <c r="TDN14" s="2212"/>
      <c r="TDO14" s="2212"/>
      <c r="TDP14" s="2212"/>
      <c r="TDQ14" s="2212"/>
      <c r="TDR14" s="2212"/>
      <c r="TDS14" s="2212"/>
      <c r="TDT14" s="2212"/>
      <c r="TDU14" s="2212"/>
      <c r="TDV14" s="2212"/>
      <c r="TDW14" s="2212"/>
      <c r="TDX14" s="2212"/>
      <c r="TDY14" s="2212"/>
      <c r="TDZ14" s="2212"/>
      <c r="TEA14" s="2212"/>
      <c r="TEB14" s="2212"/>
      <c r="TEC14" s="2212"/>
      <c r="TED14" s="2212"/>
      <c r="TEE14" s="2212"/>
      <c r="TEF14" s="2212"/>
      <c r="TEG14" s="2212"/>
      <c r="TEH14" s="2212"/>
      <c r="TEI14" s="2212"/>
      <c r="TEJ14" s="2212"/>
      <c r="TEK14" s="2212"/>
      <c r="TEL14" s="2212"/>
      <c r="TEM14" s="2212"/>
      <c r="TEN14" s="2212"/>
      <c r="TEO14" s="2212"/>
      <c r="TEP14" s="2212"/>
      <c r="TEQ14" s="2212"/>
      <c r="TER14" s="2212"/>
      <c r="TES14" s="2212"/>
      <c r="TET14" s="2212"/>
      <c r="TEU14" s="2212"/>
      <c r="TEV14" s="2212"/>
      <c r="TEW14" s="2212"/>
      <c r="TEX14" s="2212"/>
      <c r="TEY14" s="2212"/>
      <c r="TEZ14" s="2212"/>
      <c r="TFA14" s="2212"/>
      <c r="TFB14" s="2212"/>
      <c r="TFC14" s="2212"/>
      <c r="TFD14" s="2212"/>
      <c r="TFE14" s="2212"/>
      <c r="TFF14" s="2212"/>
      <c r="TFG14" s="2212"/>
      <c r="TFH14" s="2212"/>
      <c r="TFI14" s="2212"/>
      <c r="TFJ14" s="2212"/>
      <c r="TFK14" s="2212"/>
      <c r="TFL14" s="2212"/>
      <c r="TFM14" s="2212"/>
      <c r="TFN14" s="2212"/>
      <c r="TFO14" s="2212"/>
      <c r="TFP14" s="2212"/>
      <c r="TFQ14" s="2212"/>
      <c r="TFR14" s="2212"/>
      <c r="TFS14" s="2212"/>
      <c r="TFT14" s="2212"/>
      <c r="TFU14" s="2212"/>
      <c r="TFV14" s="2212"/>
      <c r="TFW14" s="2212"/>
      <c r="TFX14" s="2212"/>
      <c r="TFY14" s="2212"/>
      <c r="TFZ14" s="2212"/>
      <c r="TGA14" s="2212"/>
      <c r="TGB14" s="2212"/>
      <c r="TGC14" s="2212"/>
      <c r="TGD14" s="2212"/>
      <c r="TGE14" s="2212"/>
      <c r="TGF14" s="2212"/>
      <c r="TGG14" s="2212"/>
      <c r="TGH14" s="2212"/>
      <c r="TGI14" s="2212"/>
      <c r="TGJ14" s="2212"/>
      <c r="TGK14" s="2212"/>
      <c r="TGL14" s="2212"/>
      <c r="TGM14" s="2212"/>
      <c r="TGN14" s="2212"/>
      <c r="TGO14" s="2212"/>
      <c r="TGP14" s="2212"/>
      <c r="TGQ14" s="2212"/>
      <c r="TGR14" s="2212"/>
      <c r="TGS14" s="2212"/>
      <c r="TGT14" s="2212"/>
      <c r="TGU14" s="2212"/>
      <c r="TGV14" s="2212"/>
      <c r="TGW14" s="2212"/>
      <c r="TGX14" s="2212"/>
      <c r="TGY14" s="2212"/>
      <c r="TGZ14" s="2212"/>
      <c r="THA14" s="2212"/>
      <c r="THB14" s="2212"/>
      <c r="THC14" s="2212"/>
      <c r="THD14" s="2212"/>
      <c r="THE14" s="2212"/>
      <c r="THF14" s="2212"/>
      <c r="THG14" s="2212"/>
      <c r="THH14" s="2212"/>
      <c r="THI14" s="2212"/>
      <c r="THJ14" s="2212"/>
      <c r="THK14" s="2212"/>
      <c r="THL14" s="2212"/>
      <c r="THM14" s="2212"/>
      <c r="THN14" s="2212"/>
      <c r="THO14" s="2212"/>
      <c r="THP14" s="2212"/>
      <c r="THQ14" s="2212"/>
      <c r="THR14" s="2212"/>
      <c r="THS14" s="2212"/>
      <c r="THT14" s="2212"/>
      <c r="THU14" s="2212"/>
      <c r="THV14" s="2212"/>
      <c r="THW14" s="2212"/>
      <c r="THX14" s="2212"/>
      <c r="THY14" s="2212"/>
      <c r="THZ14" s="2212"/>
      <c r="TIA14" s="2212"/>
      <c r="TIB14" s="2212"/>
      <c r="TIC14" s="2212"/>
      <c r="TID14" s="2212"/>
      <c r="TIE14" s="2212"/>
      <c r="TIF14" s="2212"/>
      <c r="TIG14" s="2212"/>
      <c r="TIH14" s="2212"/>
      <c r="TII14" s="2212"/>
      <c r="TIJ14" s="2212"/>
      <c r="TIK14" s="2212"/>
      <c r="TIL14" s="2212"/>
      <c r="TIM14" s="2212"/>
      <c r="TIN14" s="2212"/>
      <c r="TIO14" s="2212"/>
      <c r="TIP14" s="2212"/>
      <c r="TIQ14" s="2212"/>
      <c r="TIR14" s="2212"/>
      <c r="TIS14" s="2212"/>
      <c r="TIT14" s="2212"/>
      <c r="TIU14" s="2212"/>
      <c r="TIV14" s="2212"/>
      <c r="TIW14" s="2212"/>
      <c r="TIX14" s="2212"/>
      <c r="TIY14" s="2212"/>
      <c r="TIZ14" s="2212"/>
      <c r="TJA14" s="2212"/>
      <c r="TJB14" s="2212"/>
      <c r="TJC14" s="2212"/>
      <c r="TJD14" s="2212"/>
      <c r="TJE14" s="2212"/>
      <c r="TJF14" s="2212"/>
      <c r="TJG14" s="2212"/>
      <c r="TJH14" s="2212"/>
      <c r="TJI14" s="2212"/>
      <c r="TJJ14" s="2212"/>
      <c r="TJK14" s="2212"/>
      <c r="TJL14" s="2212"/>
      <c r="TJM14" s="2212"/>
      <c r="TJN14" s="2212"/>
      <c r="TJO14" s="2212"/>
      <c r="TJP14" s="2212"/>
      <c r="TJQ14" s="2212"/>
      <c r="TJR14" s="2212"/>
      <c r="TJS14" s="2212"/>
      <c r="TJT14" s="2212"/>
      <c r="TJU14" s="2212"/>
      <c r="TJV14" s="2212"/>
      <c r="TJW14" s="2212"/>
      <c r="TJX14" s="2212"/>
      <c r="TJY14" s="2212"/>
      <c r="TJZ14" s="2212"/>
      <c r="TKA14" s="2212"/>
      <c r="TKB14" s="2212"/>
      <c r="TKC14" s="2212"/>
      <c r="TKD14" s="2212"/>
      <c r="TKE14" s="2212"/>
      <c r="TKF14" s="2212"/>
      <c r="TKG14" s="2212"/>
      <c r="TKH14" s="2212"/>
      <c r="TKI14" s="2212"/>
      <c r="TKJ14" s="2212"/>
      <c r="TKK14" s="2212"/>
      <c r="TKL14" s="2212"/>
      <c r="TKM14" s="2212"/>
      <c r="TKN14" s="2212"/>
      <c r="TKO14" s="2212"/>
      <c r="TKP14" s="2212"/>
      <c r="TKQ14" s="2212"/>
      <c r="TKR14" s="2212"/>
      <c r="TKS14" s="2212"/>
      <c r="TKT14" s="2212"/>
      <c r="TKU14" s="2212"/>
      <c r="TKV14" s="2212"/>
      <c r="TKW14" s="2212"/>
      <c r="TKX14" s="2212"/>
      <c r="TKY14" s="2212"/>
      <c r="TKZ14" s="2212"/>
      <c r="TLA14" s="2212"/>
      <c r="TLB14" s="2212"/>
      <c r="TLC14" s="2212"/>
      <c r="TLD14" s="2212"/>
      <c r="TLE14" s="2212"/>
      <c r="TLF14" s="2212"/>
      <c r="TLG14" s="2212"/>
      <c r="TLH14" s="2212"/>
      <c r="TLI14" s="2212"/>
      <c r="TLJ14" s="2212"/>
      <c r="TLK14" s="2212"/>
      <c r="TLL14" s="2212"/>
      <c r="TLM14" s="2212"/>
      <c r="TLN14" s="2212"/>
      <c r="TLO14" s="2212"/>
      <c r="TLP14" s="2212"/>
      <c r="TLQ14" s="2212"/>
      <c r="TLR14" s="2212"/>
      <c r="TLS14" s="2212"/>
      <c r="TLT14" s="2212"/>
      <c r="TLU14" s="2212"/>
      <c r="TLV14" s="2212"/>
      <c r="TLW14" s="2212"/>
      <c r="TLX14" s="2212"/>
      <c r="TLY14" s="2212"/>
      <c r="TLZ14" s="2212"/>
      <c r="TMA14" s="2212"/>
      <c r="TMB14" s="2212"/>
      <c r="TMC14" s="2212"/>
      <c r="TMD14" s="2212"/>
      <c r="TME14" s="2212"/>
      <c r="TMF14" s="2212"/>
      <c r="TMG14" s="2212"/>
      <c r="TMH14" s="2212"/>
      <c r="TMI14" s="2212"/>
      <c r="TMJ14" s="2212"/>
      <c r="TMK14" s="2212"/>
      <c r="TML14" s="2212"/>
      <c r="TMM14" s="2212"/>
      <c r="TMN14" s="2212"/>
      <c r="TMO14" s="2212"/>
      <c r="TMP14" s="2212"/>
      <c r="TMQ14" s="2212"/>
      <c r="TMR14" s="2212"/>
      <c r="TMS14" s="2212"/>
      <c r="TMT14" s="2212"/>
      <c r="TMU14" s="2212"/>
      <c r="TMV14" s="2212"/>
      <c r="TMW14" s="2212"/>
      <c r="TMX14" s="2212"/>
      <c r="TMY14" s="2212"/>
      <c r="TMZ14" s="2212"/>
      <c r="TNA14" s="2212"/>
      <c r="TNB14" s="2212"/>
      <c r="TNC14" s="2212"/>
      <c r="TND14" s="2212"/>
      <c r="TNE14" s="2212"/>
      <c r="TNF14" s="2212"/>
      <c r="TNG14" s="2212"/>
      <c r="TNH14" s="2212"/>
      <c r="TNI14" s="2212"/>
      <c r="TNJ14" s="2212"/>
      <c r="TNK14" s="2212"/>
      <c r="TNL14" s="2212"/>
      <c r="TNM14" s="2212"/>
      <c r="TNN14" s="2212"/>
      <c r="TNO14" s="2212"/>
      <c r="TNP14" s="2212"/>
      <c r="TNQ14" s="2212"/>
      <c r="TNR14" s="2212"/>
      <c r="TNS14" s="2212"/>
      <c r="TNT14" s="2212"/>
      <c r="TNU14" s="2212"/>
      <c r="TNV14" s="2212"/>
      <c r="TNW14" s="2212"/>
      <c r="TNX14" s="2212"/>
      <c r="TNY14" s="2212"/>
      <c r="TNZ14" s="2212"/>
      <c r="TOA14" s="2212"/>
      <c r="TOB14" s="2212"/>
      <c r="TOC14" s="2212"/>
      <c r="TOD14" s="2212"/>
      <c r="TOE14" s="2212"/>
      <c r="TOF14" s="2212"/>
      <c r="TOG14" s="2212"/>
      <c r="TOH14" s="2212"/>
      <c r="TOI14" s="2212"/>
      <c r="TOJ14" s="2212"/>
      <c r="TOK14" s="2212"/>
      <c r="TOL14" s="2212"/>
      <c r="TOM14" s="2212"/>
      <c r="TON14" s="2212"/>
      <c r="TOO14" s="2212"/>
      <c r="TOP14" s="2212"/>
      <c r="TOQ14" s="2212"/>
      <c r="TOR14" s="2212"/>
      <c r="TOS14" s="2212"/>
      <c r="TOT14" s="2212"/>
      <c r="TOU14" s="2212"/>
      <c r="TOV14" s="2212"/>
      <c r="TOW14" s="2212"/>
      <c r="TOX14" s="2212"/>
      <c r="TOY14" s="2212"/>
      <c r="TOZ14" s="2212"/>
      <c r="TPA14" s="2212"/>
      <c r="TPB14" s="2212"/>
      <c r="TPC14" s="2212"/>
      <c r="TPD14" s="2212"/>
      <c r="TPE14" s="2212"/>
      <c r="TPF14" s="2212"/>
      <c r="TPG14" s="2212"/>
      <c r="TPH14" s="2212"/>
      <c r="TPI14" s="2212"/>
      <c r="TPJ14" s="2212"/>
      <c r="TPK14" s="2212"/>
      <c r="TPL14" s="2212"/>
      <c r="TPM14" s="2212"/>
      <c r="TPN14" s="2212"/>
      <c r="TPO14" s="2212"/>
      <c r="TPP14" s="2212"/>
      <c r="TPQ14" s="2212"/>
      <c r="TPR14" s="2212"/>
      <c r="TPS14" s="2212"/>
      <c r="TPT14" s="2212"/>
      <c r="TPU14" s="2212"/>
      <c r="TPV14" s="2212"/>
      <c r="TPW14" s="2212"/>
      <c r="TPX14" s="2212"/>
      <c r="TPY14" s="2212"/>
      <c r="TPZ14" s="2212"/>
      <c r="TQA14" s="2212"/>
      <c r="TQB14" s="2212"/>
      <c r="TQC14" s="2212"/>
      <c r="TQD14" s="2212"/>
      <c r="TQE14" s="2212"/>
      <c r="TQF14" s="2212"/>
      <c r="TQG14" s="2212"/>
      <c r="TQH14" s="2212"/>
      <c r="TQI14" s="2212"/>
      <c r="TQJ14" s="2212"/>
      <c r="TQK14" s="2212"/>
      <c r="TQL14" s="2212"/>
      <c r="TQM14" s="2212"/>
      <c r="TQN14" s="2212"/>
      <c r="TQO14" s="2212"/>
      <c r="TQP14" s="2212"/>
      <c r="TQQ14" s="2212"/>
      <c r="TQR14" s="2212"/>
      <c r="TQS14" s="2212"/>
      <c r="TQT14" s="2212"/>
      <c r="TQU14" s="2212"/>
      <c r="TQV14" s="2212"/>
      <c r="TQW14" s="2212"/>
      <c r="TQX14" s="2212"/>
      <c r="TQY14" s="2212"/>
      <c r="TQZ14" s="2212"/>
      <c r="TRA14" s="2212"/>
      <c r="TRB14" s="2212"/>
      <c r="TRC14" s="2212"/>
      <c r="TRD14" s="2212"/>
      <c r="TRE14" s="2212"/>
      <c r="TRF14" s="2212"/>
      <c r="TRG14" s="2212"/>
      <c r="TRH14" s="2212"/>
      <c r="TRI14" s="2212"/>
      <c r="TRJ14" s="2212"/>
      <c r="TRK14" s="2212"/>
      <c r="TRL14" s="2212"/>
      <c r="TRM14" s="2212"/>
      <c r="TRN14" s="2212"/>
      <c r="TRO14" s="2212"/>
      <c r="TRP14" s="2212"/>
      <c r="TRQ14" s="2212"/>
      <c r="TRR14" s="2212"/>
      <c r="TRS14" s="2212"/>
      <c r="TRT14" s="2212"/>
      <c r="TRU14" s="2212"/>
      <c r="TRV14" s="2212"/>
      <c r="TRW14" s="2212"/>
      <c r="TRX14" s="2212"/>
      <c r="TRY14" s="2212"/>
      <c r="TRZ14" s="2212"/>
      <c r="TSA14" s="2212"/>
      <c r="TSB14" s="2212"/>
      <c r="TSC14" s="2212"/>
      <c r="TSD14" s="2212"/>
      <c r="TSE14" s="2212"/>
      <c r="TSF14" s="2212"/>
      <c r="TSG14" s="2212"/>
      <c r="TSH14" s="2212"/>
      <c r="TSI14" s="2212"/>
      <c r="TSJ14" s="2212"/>
      <c r="TSK14" s="2212"/>
      <c r="TSL14" s="2212"/>
      <c r="TSM14" s="2212"/>
      <c r="TSN14" s="2212"/>
      <c r="TSO14" s="2212"/>
      <c r="TSP14" s="2212"/>
      <c r="TSQ14" s="2212"/>
      <c r="TSR14" s="2212"/>
      <c r="TSS14" s="2212"/>
      <c r="TST14" s="2212"/>
      <c r="TSU14" s="2212"/>
      <c r="TSV14" s="2212"/>
      <c r="TSW14" s="2212"/>
      <c r="TSX14" s="2212"/>
      <c r="TSY14" s="2212"/>
      <c r="TSZ14" s="2212"/>
      <c r="TTA14" s="2212"/>
      <c r="TTB14" s="2212"/>
      <c r="TTC14" s="2212"/>
      <c r="TTD14" s="2212"/>
      <c r="TTE14" s="2212"/>
      <c r="TTF14" s="2212"/>
      <c r="TTG14" s="2212"/>
      <c r="TTH14" s="2212"/>
      <c r="TTI14" s="2212"/>
      <c r="TTJ14" s="2212"/>
      <c r="TTK14" s="2212"/>
      <c r="TTL14" s="2212"/>
      <c r="TTM14" s="2212"/>
      <c r="TTN14" s="2212"/>
      <c r="TTO14" s="2212"/>
      <c r="TTP14" s="2212"/>
      <c r="TTQ14" s="2212"/>
      <c r="TTR14" s="2212"/>
      <c r="TTS14" s="2212"/>
      <c r="TTT14" s="2212"/>
      <c r="TTU14" s="2212"/>
      <c r="TTV14" s="2212"/>
      <c r="TTW14" s="2212"/>
      <c r="TTX14" s="2212"/>
      <c r="TTY14" s="2212"/>
      <c r="TTZ14" s="2212"/>
      <c r="TUA14" s="2212"/>
      <c r="TUB14" s="2212"/>
      <c r="TUC14" s="2212"/>
      <c r="TUD14" s="2212"/>
      <c r="TUE14" s="2212"/>
      <c r="TUF14" s="2212"/>
      <c r="TUG14" s="2212"/>
      <c r="TUH14" s="2212"/>
      <c r="TUI14" s="2212"/>
      <c r="TUJ14" s="2212"/>
      <c r="TUK14" s="2212"/>
      <c r="TUL14" s="2212"/>
      <c r="TUM14" s="2212"/>
      <c r="TUN14" s="2212"/>
      <c r="TUO14" s="2212"/>
      <c r="TUP14" s="2212"/>
      <c r="TUQ14" s="2212"/>
      <c r="TUR14" s="2212"/>
      <c r="TUS14" s="2212"/>
      <c r="TUT14" s="2212"/>
      <c r="TUU14" s="2212"/>
      <c r="TUV14" s="2212"/>
      <c r="TUW14" s="2212"/>
      <c r="TUX14" s="2212"/>
      <c r="TUY14" s="2212"/>
      <c r="TUZ14" s="2212"/>
      <c r="TVA14" s="2212"/>
      <c r="TVB14" s="2212"/>
      <c r="TVC14" s="2212"/>
      <c r="TVD14" s="2212"/>
      <c r="TVE14" s="2212"/>
      <c r="TVF14" s="2212"/>
      <c r="TVG14" s="2212"/>
      <c r="TVH14" s="2212"/>
      <c r="TVI14" s="2212"/>
      <c r="TVJ14" s="2212"/>
      <c r="TVK14" s="2212"/>
      <c r="TVL14" s="2212"/>
      <c r="TVM14" s="2212"/>
      <c r="TVN14" s="2212"/>
      <c r="TVO14" s="2212"/>
      <c r="TVP14" s="2212"/>
      <c r="TVQ14" s="2212"/>
      <c r="TVR14" s="2212"/>
      <c r="TVS14" s="2212"/>
      <c r="TVT14" s="2212"/>
      <c r="TVU14" s="2212"/>
      <c r="TVV14" s="2212"/>
      <c r="TVW14" s="2212"/>
      <c r="TVX14" s="2212"/>
      <c r="TVY14" s="2212"/>
      <c r="TVZ14" s="2212"/>
      <c r="TWA14" s="2212"/>
      <c r="TWB14" s="2212"/>
      <c r="TWC14" s="2212"/>
      <c r="TWD14" s="2212"/>
      <c r="TWE14" s="2212"/>
      <c r="TWF14" s="2212"/>
      <c r="TWG14" s="2212"/>
      <c r="TWH14" s="2212"/>
      <c r="TWI14" s="2212"/>
      <c r="TWJ14" s="2212"/>
      <c r="TWK14" s="2212"/>
      <c r="TWL14" s="2212"/>
      <c r="TWM14" s="2212"/>
      <c r="TWN14" s="2212"/>
      <c r="TWO14" s="2212"/>
      <c r="TWP14" s="2212"/>
      <c r="TWQ14" s="2212"/>
      <c r="TWR14" s="2212"/>
      <c r="TWS14" s="2212"/>
      <c r="TWT14" s="2212"/>
      <c r="TWU14" s="2212"/>
      <c r="TWV14" s="2212"/>
      <c r="TWW14" s="2212"/>
      <c r="TWX14" s="2212"/>
      <c r="TWY14" s="2212"/>
      <c r="TWZ14" s="2212"/>
      <c r="TXA14" s="2212"/>
      <c r="TXB14" s="2212"/>
      <c r="TXC14" s="2212"/>
      <c r="TXD14" s="2212"/>
      <c r="TXE14" s="2212"/>
      <c r="TXF14" s="2212"/>
      <c r="TXG14" s="2212"/>
      <c r="TXH14" s="2212"/>
      <c r="TXI14" s="2212"/>
      <c r="TXJ14" s="2212"/>
      <c r="TXK14" s="2212"/>
      <c r="TXL14" s="2212"/>
      <c r="TXM14" s="2212"/>
      <c r="TXN14" s="2212"/>
      <c r="TXO14" s="2212"/>
      <c r="TXP14" s="2212"/>
      <c r="TXQ14" s="2212"/>
      <c r="TXR14" s="2212"/>
      <c r="TXS14" s="2212"/>
      <c r="TXT14" s="2212"/>
      <c r="TXU14" s="2212"/>
      <c r="TXV14" s="2212"/>
      <c r="TXW14" s="2212"/>
      <c r="TXX14" s="2212"/>
      <c r="TXY14" s="2212"/>
      <c r="TXZ14" s="2212"/>
      <c r="TYA14" s="2212"/>
      <c r="TYB14" s="2212"/>
      <c r="TYC14" s="2212"/>
      <c r="TYD14" s="2212"/>
      <c r="TYE14" s="2212"/>
      <c r="TYF14" s="2212"/>
      <c r="TYG14" s="2212"/>
      <c r="TYH14" s="2212"/>
      <c r="TYI14" s="2212"/>
      <c r="TYJ14" s="2212"/>
      <c r="TYK14" s="2212"/>
      <c r="TYL14" s="2212"/>
      <c r="TYM14" s="2212"/>
      <c r="TYN14" s="2212"/>
      <c r="TYO14" s="2212"/>
      <c r="TYP14" s="2212"/>
      <c r="TYQ14" s="2212"/>
      <c r="TYR14" s="2212"/>
      <c r="TYS14" s="2212"/>
      <c r="TYT14" s="2212"/>
      <c r="TYU14" s="2212"/>
      <c r="TYV14" s="2212"/>
      <c r="TYW14" s="2212"/>
      <c r="TYX14" s="2212"/>
      <c r="TYY14" s="2212"/>
      <c r="TYZ14" s="2212"/>
      <c r="TZA14" s="2212"/>
      <c r="TZB14" s="2212"/>
      <c r="TZC14" s="2212"/>
      <c r="TZD14" s="2212"/>
      <c r="TZE14" s="2212"/>
      <c r="TZF14" s="2212"/>
      <c r="TZG14" s="2212"/>
      <c r="TZH14" s="2212"/>
      <c r="TZI14" s="2212"/>
      <c r="TZJ14" s="2212"/>
      <c r="TZK14" s="2212"/>
      <c r="TZL14" s="2212"/>
      <c r="TZM14" s="2212"/>
      <c r="TZN14" s="2212"/>
      <c r="TZO14" s="2212"/>
      <c r="TZP14" s="2212"/>
      <c r="TZQ14" s="2212"/>
      <c r="TZR14" s="2212"/>
      <c r="TZS14" s="2212"/>
      <c r="TZT14" s="2212"/>
      <c r="TZU14" s="2212"/>
      <c r="TZV14" s="2212"/>
      <c r="TZW14" s="2212"/>
      <c r="TZX14" s="2212"/>
      <c r="TZY14" s="2212"/>
      <c r="TZZ14" s="2212"/>
      <c r="UAA14" s="2212"/>
      <c r="UAB14" s="2212"/>
      <c r="UAC14" s="2212"/>
      <c r="UAD14" s="2212"/>
      <c r="UAE14" s="2212"/>
      <c r="UAF14" s="2212"/>
      <c r="UAG14" s="2212"/>
      <c r="UAH14" s="2212"/>
      <c r="UAI14" s="2212"/>
      <c r="UAJ14" s="2212"/>
      <c r="UAK14" s="2212"/>
      <c r="UAL14" s="2212"/>
      <c r="UAM14" s="2212"/>
      <c r="UAN14" s="2212"/>
      <c r="UAO14" s="2212"/>
      <c r="UAP14" s="2212"/>
      <c r="UAQ14" s="2212"/>
      <c r="UAR14" s="2212"/>
      <c r="UAS14" s="2212"/>
      <c r="UAT14" s="2212"/>
      <c r="UAU14" s="2212"/>
      <c r="UAV14" s="2212"/>
      <c r="UAW14" s="2212"/>
      <c r="UAX14" s="2212"/>
      <c r="UAY14" s="2212"/>
      <c r="UAZ14" s="2212"/>
      <c r="UBA14" s="2212"/>
      <c r="UBB14" s="2212"/>
      <c r="UBC14" s="2212"/>
      <c r="UBD14" s="2212"/>
      <c r="UBE14" s="2212"/>
      <c r="UBF14" s="2212"/>
      <c r="UBG14" s="2212"/>
      <c r="UBH14" s="2212"/>
      <c r="UBI14" s="2212"/>
      <c r="UBJ14" s="2212"/>
      <c r="UBK14" s="2212"/>
      <c r="UBL14" s="2212"/>
      <c r="UBM14" s="2212"/>
      <c r="UBN14" s="2212"/>
      <c r="UBO14" s="2212"/>
      <c r="UBP14" s="2212"/>
      <c r="UBQ14" s="2212"/>
      <c r="UBR14" s="2212"/>
      <c r="UBS14" s="2212"/>
      <c r="UBT14" s="2212"/>
      <c r="UBU14" s="2212"/>
      <c r="UBV14" s="2212"/>
      <c r="UBW14" s="2212"/>
      <c r="UBX14" s="2212"/>
      <c r="UBY14" s="2212"/>
      <c r="UBZ14" s="2212"/>
      <c r="UCA14" s="2212"/>
      <c r="UCB14" s="2212"/>
      <c r="UCC14" s="2212"/>
      <c r="UCD14" s="2212"/>
      <c r="UCE14" s="2212"/>
      <c r="UCF14" s="2212"/>
      <c r="UCG14" s="2212"/>
      <c r="UCH14" s="2212"/>
      <c r="UCI14" s="2212"/>
      <c r="UCJ14" s="2212"/>
      <c r="UCK14" s="2212"/>
      <c r="UCL14" s="2212"/>
      <c r="UCM14" s="2212"/>
      <c r="UCN14" s="2212"/>
      <c r="UCO14" s="2212"/>
      <c r="UCP14" s="2212"/>
      <c r="UCQ14" s="2212"/>
      <c r="UCR14" s="2212"/>
      <c r="UCS14" s="2212"/>
      <c r="UCT14" s="2212"/>
      <c r="UCU14" s="2212"/>
      <c r="UCV14" s="2212"/>
      <c r="UCW14" s="2212"/>
      <c r="UCX14" s="2212"/>
      <c r="UCY14" s="2212"/>
      <c r="UCZ14" s="2212"/>
      <c r="UDA14" s="2212"/>
      <c r="UDB14" s="2212"/>
      <c r="UDC14" s="2212"/>
      <c r="UDD14" s="2212"/>
      <c r="UDE14" s="2212"/>
      <c r="UDF14" s="2212"/>
      <c r="UDG14" s="2212"/>
      <c r="UDH14" s="2212"/>
      <c r="UDI14" s="2212"/>
      <c r="UDJ14" s="2212"/>
      <c r="UDK14" s="2212"/>
      <c r="UDL14" s="2212"/>
      <c r="UDM14" s="2212"/>
      <c r="UDN14" s="2212"/>
      <c r="UDO14" s="2212"/>
      <c r="UDP14" s="2212"/>
      <c r="UDQ14" s="2212"/>
      <c r="UDR14" s="2212"/>
      <c r="UDS14" s="2212"/>
      <c r="UDT14" s="2212"/>
      <c r="UDU14" s="2212"/>
      <c r="UDV14" s="2212"/>
      <c r="UDW14" s="2212"/>
      <c r="UDX14" s="2212"/>
      <c r="UDY14" s="2212"/>
      <c r="UDZ14" s="2212"/>
      <c r="UEA14" s="2212"/>
      <c r="UEB14" s="2212"/>
      <c r="UEC14" s="2212"/>
      <c r="UED14" s="2212"/>
      <c r="UEE14" s="2212"/>
      <c r="UEF14" s="2212"/>
      <c r="UEG14" s="2212"/>
      <c r="UEH14" s="2212"/>
      <c r="UEI14" s="2212"/>
      <c r="UEJ14" s="2212"/>
      <c r="UEK14" s="2212"/>
      <c r="UEL14" s="2212"/>
      <c r="UEM14" s="2212"/>
      <c r="UEN14" s="2212"/>
      <c r="UEO14" s="2212"/>
      <c r="UEP14" s="2212"/>
      <c r="UEQ14" s="2212"/>
      <c r="UER14" s="2212"/>
      <c r="UES14" s="2212"/>
      <c r="UET14" s="2212"/>
      <c r="UEU14" s="2212"/>
      <c r="UEV14" s="2212"/>
      <c r="UEW14" s="2212"/>
      <c r="UEX14" s="2212"/>
      <c r="UEY14" s="2212"/>
      <c r="UEZ14" s="2212"/>
      <c r="UFA14" s="2212"/>
      <c r="UFB14" s="2212"/>
      <c r="UFC14" s="2212"/>
      <c r="UFD14" s="2212"/>
      <c r="UFE14" s="2212"/>
      <c r="UFF14" s="2212"/>
      <c r="UFG14" s="2212"/>
      <c r="UFH14" s="2212"/>
      <c r="UFI14" s="2212"/>
      <c r="UFJ14" s="2212"/>
      <c r="UFK14" s="2212"/>
      <c r="UFL14" s="2212"/>
      <c r="UFM14" s="2212"/>
      <c r="UFN14" s="2212"/>
      <c r="UFO14" s="2212"/>
      <c r="UFP14" s="2212"/>
      <c r="UFQ14" s="2212"/>
      <c r="UFR14" s="2212"/>
      <c r="UFS14" s="2212"/>
      <c r="UFT14" s="2212"/>
      <c r="UFU14" s="2212"/>
      <c r="UFV14" s="2212"/>
      <c r="UFW14" s="2212"/>
      <c r="UFX14" s="2212"/>
      <c r="UFY14" s="2212"/>
      <c r="UFZ14" s="2212"/>
      <c r="UGA14" s="2212"/>
      <c r="UGB14" s="2212"/>
      <c r="UGC14" s="2212"/>
      <c r="UGD14" s="2212"/>
      <c r="UGE14" s="2212"/>
      <c r="UGF14" s="2212"/>
      <c r="UGG14" s="2212"/>
      <c r="UGH14" s="2212"/>
      <c r="UGI14" s="2212"/>
      <c r="UGJ14" s="2212"/>
      <c r="UGK14" s="2212"/>
      <c r="UGL14" s="2212"/>
      <c r="UGM14" s="2212"/>
      <c r="UGN14" s="2212"/>
      <c r="UGO14" s="2212"/>
      <c r="UGP14" s="2212"/>
      <c r="UGQ14" s="2212"/>
      <c r="UGR14" s="2212"/>
      <c r="UGS14" s="2212"/>
      <c r="UGT14" s="2212"/>
      <c r="UGU14" s="2212"/>
      <c r="UGV14" s="2212"/>
      <c r="UGW14" s="2212"/>
      <c r="UGX14" s="2212"/>
      <c r="UGY14" s="2212"/>
      <c r="UGZ14" s="2212"/>
      <c r="UHA14" s="2212"/>
      <c r="UHB14" s="2212"/>
      <c r="UHC14" s="2212"/>
      <c r="UHD14" s="2212"/>
      <c r="UHE14" s="2212"/>
      <c r="UHF14" s="2212"/>
      <c r="UHG14" s="2212"/>
      <c r="UHH14" s="2212"/>
      <c r="UHI14" s="2212"/>
      <c r="UHJ14" s="2212"/>
      <c r="UHK14" s="2212"/>
      <c r="UHL14" s="2212"/>
      <c r="UHM14" s="2212"/>
      <c r="UHN14" s="2212"/>
      <c r="UHO14" s="2212"/>
      <c r="UHP14" s="2212"/>
      <c r="UHQ14" s="2212"/>
      <c r="UHR14" s="2212"/>
      <c r="UHS14" s="2212"/>
      <c r="UHT14" s="2212"/>
      <c r="UHU14" s="2212"/>
      <c r="UHV14" s="2212"/>
      <c r="UHW14" s="2212"/>
      <c r="UHX14" s="2212"/>
      <c r="UHY14" s="2212"/>
      <c r="UHZ14" s="2212"/>
      <c r="UIA14" s="2212"/>
      <c r="UIB14" s="2212"/>
      <c r="UIC14" s="2212"/>
      <c r="UID14" s="2212"/>
      <c r="UIE14" s="2212"/>
      <c r="UIF14" s="2212"/>
      <c r="UIG14" s="2212"/>
      <c r="UIH14" s="2212"/>
      <c r="UII14" s="2212"/>
      <c r="UIJ14" s="2212"/>
      <c r="UIK14" s="2212"/>
      <c r="UIL14" s="2212"/>
      <c r="UIM14" s="2212"/>
      <c r="UIN14" s="2212"/>
      <c r="UIO14" s="2212"/>
      <c r="UIP14" s="2212"/>
      <c r="UIQ14" s="2212"/>
      <c r="UIR14" s="2212"/>
      <c r="UIS14" s="2212"/>
      <c r="UIT14" s="2212"/>
      <c r="UIU14" s="2212"/>
      <c r="UIV14" s="2212"/>
      <c r="UIW14" s="2212"/>
      <c r="UIX14" s="2212"/>
      <c r="UIY14" s="2212"/>
      <c r="UIZ14" s="2212"/>
      <c r="UJA14" s="2212"/>
      <c r="UJB14" s="2212"/>
      <c r="UJC14" s="2212"/>
      <c r="UJD14" s="2212"/>
      <c r="UJE14" s="2212"/>
      <c r="UJF14" s="2212"/>
      <c r="UJG14" s="2212"/>
      <c r="UJH14" s="2212"/>
      <c r="UJI14" s="2212"/>
      <c r="UJJ14" s="2212"/>
      <c r="UJK14" s="2212"/>
      <c r="UJL14" s="2212"/>
      <c r="UJM14" s="2212"/>
      <c r="UJN14" s="2212"/>
      <c r="UJO14" s="2212"/>
      <c r="UJP14" s="2212"/>
      <c r="UJQ14" s="2212"/>
      <c r="UJR14" s="2212"/>
      <c r="UJS14" s="2212"/>
      <c r="UJT14" s="2212"/>
      <c r="UJU14" s="2212"/>
      <c r="UJV14" s="2212"/>
      <c r="UJW14" s="2212"/>
      <c r="UJX14" s="2212"/>
      <c r="UJY14" s="2212"/>
      <c r="UJZ14" s="2212"/>
      <c r="UKA14" s="2212"/>
      <c r="UKB14" s="2212"/>
      <c r="UKC14" s="2212"/>
      <c r="UKD14" s="2212"/>
      <c r="UKE14" s="2212"/>
      <c r="UKF14" s="2212"/>
      <c r="UKG14" s="2212"/>
      <c r="UKH14" s="2212"/>
      <c r="UKI14" s="2212"/>
      <c r="UKJ14" s="2212"/>
      <c r="UKK14" s="2212"/>
      <c r="UKL14" s="2212"/>
      <c r="UKM14" s="2212"/>
      <c r="UKN14" s="2212"/>
      <c r="UKO14" s="2212"/>
      <c r="UKP14" s="2212"/>
      <c r="UKQ14" s="2212"/>
      <c r="UKR14" s="2212"/>
      <c r="UKS14" s="2212"/>
      <c r="UKT14" s="2212"/>
      <c r="UKU14" s="2212"/>
      <c r="UKV14" s="2212"/>
      <c r="UKW14" s="2212"/>
      <c r="UKX14" s="2212"/>
      <c r="UKY14" s="2212"/>
      <c r="UKZ14" s="2212"/>
      <c r="ULA14" s="2212"/>
      <c r="ULB14" s="2212"/>
      <c r="ULC14" s="2212"/>
      <c r="ULD14" s="2212"/>
      <c r="ULE14" s="2212"/>
      <c r="ULF14" s="2212"/>
      <c r="ULG14" s="2212"/>
      <c r="ULH14" s="2212"/>
      <c r="ULI14" s="2212"/>
      <c r="ULJ14" s="2212"/>
      <c r="ULK14" s="2212"/>
      <c r="ULL14" s="2212"/>
      <c r="ULM14" s="2212"/>
      <c r="ULN14" s="2212"/>
      <c r="ULO14" s="2212"/>
      <c r="ULP14" s="2212"/>
      <c r="ULQ14" s="2212"/>
      <c r="ULR14" s="2212"/>
      <c r="ULS14" s="2212"/>
      <c r="ULT14" s="2212"/>
      <c r="ULU14" s="2212"/>
      <c r="ULV14" s="2212"/>
      <c r="ULW14" s="2212"/>
      <c r="ULX14" s="2212"/>
      <c r="ULY14" s="2212"/>
      <c r="ULZ14" s="2212"/>
      <c r="UMA14" s="2212"/>
      <c r="UMB14" s="2212"/>
      <c r="UMC14" s="2212"/>
      <c r="UMD14" s="2212"/>
      <c r="UME14" s="2212"/>
      <c r="UMF14" s="2212"/>
      <c r="UMG14" s="2212"/>
      <c r="UMH14" s="2212"/>
      <c r="UMI14" s="2212"/>
      <c r="UMJ14" s="2212"/>
      <c r="UMK14" s="2212"/>
      <c r="UML14" s="2212"/>
      <c r="UMM14" s="2212"/>
      <c r="UMN14" s="2212"/>
      <c r="UMO14" s="2212"/>
      <c r="UMP14" s="2212"/>
      <c r="UMQ14" s="2212"/>
      <c r="UMR14" s="2212"/>
      <c r="UMS14" s="2212"/>
      <c r="UMT14" s="2212"/>
      <c r="UMU14" s="2212"/>
      <c r="UMV14" s="2212"/>
      <c r="UMW14" s="2212"/>
      <c r="UMX14" s="2212"/>
      <c r="UMY14" s="2212"/>
      <c r="UMZ14" s="2212"/>
      <c r="UNA14" s="2212"/>
      <c r="UNB14" s="2212"/>
      <c r="UNC14" s="2212"/>
      <c r="UND14" s="2212"/>
      <c r="UNE14" s="2212"/>
      <c r="UNF14" s="2212"/>
      <c r="UNG14" s="2212"/>
      <c r="UNH14" s="2212"/>
      <c r="UNI14" s="2212"/>
      <c r="UNJ14" s="2212"/>
      <c r="UNK14" s="2212"/>
      <c r="UNL14" s="2212"/>
      <c r="UNM14" s="2212"/>
      <c r="UNN14" s="2212"/>
      <c r="UNO14" s="2212"/>
      <c r="UNP14" s="2212"/>
      <c r="UNQ14" s="2212"/>
      <c r="UNR14" s="2212"/>
      <c r="UNS14" s="2212"/>
      <c r="UNT14" s="2212"/>
      <c r="UNU14" s="2212"/>
      <c r="UNV14" s="2212"/>
      <c r="UNW14" s="2212"/>
      <c r="UNX14" s="2212"/>
      <c r="UNY14" s="2212"/>
      <c r="UNZ14" s="2212"/>
      <c r="UOA14" s="2212"/>
      <c r="UOB14" s="2212"/>
      <c r="UOC14" s="2212"/>
      <c r="UOD14" s="2212"/>
      <c r="UOE14" s="2212"/>
      <c r="UOF14" s="2212"/>
      <c r="UOG14" s="2212"/>
      <c r="UOH14" s="2212"/>
      <c r="UOI14" s="2212"/>
      <c r="UOJ14" s="2212"/>
      <c r="UOK14" s="2212"/>
      <c r="UOL14" s="2212"/>
      <c r="UOM14" s="2212"/>
      <c r="UON14" s="2212"/>
      <c r="UOO14" s="2212"/>
      <c r="UOP14" s="2212"/>
      <c r="UOQ14" s="2212"/>
      <c r="UOR14" s="2212"/>
      <c r="UOS14" s="2212"/>
      <c r="UOT14" s="2212"/>
      <c r="UOU14" s="2212"/>
      <c r="UOV14" s="2212"/>
      <c r="UOW14" s="2212"/>
      <c r="UOX14" s="2212"/>
      <c r="UOY14" s="2212"/>
      <c r="UOZ14" s="2212"/>
      <c r="UPA14" s="2212"/>
      <c r="UPB14" s="2212"/>
      <c r="UPC14" s="2212"/>
      <c r="UPD14" s="2212"/>
      <c r="UPE14" s="2212"/>
      <c r="UPF14" s="2212"/>
      <c r="UPG14" s="2212"/>
      <c r="UPH14" s="2212"/>
      <c r="UPI14" s="2212"/>
      <c r="UPJ14" s="2212"/>
      <c r="UPK14" s="2212"/>
      <c r="UPL14" s="2212"/>
      <c r="UPM14" s="2212"/>
      <c r="UPN14" s="2212"/>
      <c r="UPO14" s="2212"/>
      <c r="UPP14" s="2212"/>
      <c r="UPQ14" s="2212"/>
      <c r="UPR14" s="2212"/>
      <c r="UPS14" s="2212"/>
      <c r="UPT14" s="2212"/>
      <c r="UPU14" s="2212"/>
      <c r="UPV14" s="2212"/>
      <c r="UPW14" s="2212"/>
      <c r="UPX14" s="2212"/>
      <c r="UPY14" s="2212"/>
      <c r="UPZ14" s="2212"/>
      <c r="UQA14" s="2212"/>
      <c r="UQB14" s="2212"/>
      <c r="UQC14" s="2212"/>
      <c r="UQD14" s="2212"/>
      <c r="UQE14" s="2212"/>
      <c r="UQF14" s="2212"/>
      <c r="UQG14" s="2212"/>
      <c r="UQH14" s="2212"/>
      <c r="UQI14" s="2212"/>
      <c r="UQJ14" s="2212"/>
      <c r="UQK14" s="2212"/>
      <c r="UQL14" s="2212"/>
      <c r="UQM14" s="2212"/>
      <c r="UQN14" s="2212"/>
      <c r="UQO14" s="2212"/>
      <c r="UQP14" s="2212"/>
      <c r="UQQ14" s="2212"/>
      <c r="UQR14" s="2212"/>
      <c r="UQS14" s="2212"/>
      <c r="UQT14" s="2212"/>
      <c r="UQU14" s="2212"/>
      <c r="UQV14" s="2212"/>
      <c r="UQW14" s="2212"/>
      <c r="UQX14" s="2212"/>
      <c r="UQY14" s="2212"/>
      <c r="UQZ14" s="2212"/>
      <c r="URA14" s="2212"/>
      <c r="URB14" s="2212"/>
      <c r="URC14" s="2212"/>
      <c r="URD14" s="2212"/>
      <c r="URE14" s="2212"/>
      <c r="URF14" s="2212"/>
      <c r="URG14" s="2212"/>
      <c r="URH14" s="2212"/>
      <c r="URI14" s="2212"/>
      <c r="URJ14" s="2212"/>
      <c r="URK14" s="2212"/>
      <c r="URL14" s="2212"/>
      <c r="URM14" s="2212"/>
      <c r="URN14" s="2212"/>
      <c r="URO14" s="2212"/>
      <c r="URP14" s="2212"/>
      <c r="URQ14" s="2212"/>
      <c r="URR14" s="2212"/>
      <c r="URS14" s="2212"/>
      <c r="URT14" s="2212"/>
      <c r="URU14" s="2212"/>
      <c r="URV14" s="2212"/>
      <c r="URW14" s="2212"/>
      <c r="URX14" s="2212"/>
      <c r="URY14" s="2212"/>
      <c r="URZ14" s="2212"/>
      <c r="USA14" s="2212"/>
      <c r="USB14" s="2212"/>
      <c r="USC14" s="2212"/>
      <c r="USD14" s="2212"/>
      <c r="USE14" s="2212"/>
      <c r="USF14" s="2212"/>
      <c r="USG14" s="2212"/>
      <c r="USH14" s="2212"/>
      <c r="USI14" s="2212"/>
      <c r="USJ14" s="2212"/>
      <c r="USK14" s="2212"/>
      <c r="USL14" s="2212"/>
      <c r="USM14" s="2212"/>
      <c r="USN14" s="2212"/>
      <c r="USO14" s="2212"/>
      <c r="USP14" s="2212"/>
      <c r="USQ14" s="2212"/>
      <c r="USR14" s="2212"/>
      <c r="USS14" s="2212"/>
      <c r="UST14" s="2212"/>
      <c r="USU14" s="2212"/>
      <c r="USV14" s="2212"/>
      <c r="USW14" s="2212"/>
      <c r="USX14" s="2212"/>
      <c r="USY14" s="2212"/>
      <c r="USZ14" s="2212"/>
      <c r="UTA14" s="2212"/>
      <c r="UTB14" s="2212"/>
      <c r="UTC14" s="2212"/>
      <c r="UTD14" s="2212"/>
      <c r="UTE14" s="2212"/>
      <c r="UTF14" s="2212"/>
      <c r="UTG14" s="2212"/>
      <c r="UTH14" s="2212"/>
      <c r="UTI14" s="2212"/>
      <c r="UTJ14" s="2212"/>
      <c r="UTK14" s="2212"/>
      <c r="UTL14" s="2212"/>
      <c r="UTM14" s="2212"/>
      <c r="UTN14" s="2212"/>
      <c r="UTO14" s="2212"/>
      <c r="UTP14" s="2212"/>
      <c r="UTQ14" s="2212"/>
      <c r="UTR14" s="2212"/>
      <c r="UTS14" s="2212"/>
      <c r="UTT14" s="2212"/>
      <c r="UTU14" s="2212"/>
      <c r="UTV14" s="2212"/>
      <c r="UTW14" s="2212"/>
      <c r="UTX14" s="2212"/>
      <c r="UTY14" s="2212"/>
      <c r="UTZ14" s="2212"/>
      <c r="UUA14" s="2212"/>
      <c r="UUB14" s="2212"/>
      <c r="UUC14" s="2212"/>
      <c r="UUD14" s="2212"/>
      <c r="UUE14" s="2212"/>
      <c r="UUF14" s="2212"/>
      <c r="UUG14" s="2212"/>
      <c r="UUH14" s="2212"/>
      <c r="UUI14" s="2212"/>
      <c r="UUJ14" s="2212"/>
      <c r="UUK14" s="2212"/>
      <c r="UUL14" s="2212"/>
      <c r="UUM14" s="2212"/>
      <c r="UUN14" s="2212"/>
      <c r="UUO14" s="2212"/>
      <c r="UUP14" s="2212"/>
      <c r="UUQ14" s="2212"/>
      <c r="UUR14" s="2212"/>
      <c r="UUS14" s="2212"/>
      <c r="UUT14" s="2212"/>
      <c r="UUU14" s="2212"/>
      <c r="UUV14" s="2212"/>
      <c r="UUW14" s="2212"/>
      <c r="UUX14" s="2212"/>
      <c r="UUY14" s="2212"/>
      <c r="UUZ14" s="2212"/>
      <c r="UVA14" s="2212"/>
      <c r="UVB14" s="2212"/>
      <c r="UVC14" s="2212"/>
      <c r="UVD14" s="2212"/>
      <c r="UVE14" s="2212"/>
      <c r="UVF14" s="2212"/>
      <c r="UVG14" s="2212"/>
      <c r="UVH14" s="2212"/>
      <c r="UVI14" s="2212"/>
      <c r="UVJ14" s="2212"/>
      <c r="UVK14" s="2212"/>
      <c r="UVL14" s="2212"/>
      <c r="UVM14" s="2212"/>
      <c r="UVN14" s="2212"/>
      <c r="UVO14" s="2212"/>
      <c r="UVP14" s="2212"/>
      <c r="UVQ14" s="2212"/>
      <c r="UVR14" s="2212"/>
      <c r="UVS14" s="2212"/>
      <c r="UVT14" s="2212"/>
      <c r="UVU14" s="2212"/>
      <c r="UVV14" s="2212"/>
      <c r="UVW14" s="2212"/>
      <c r="UVX14" s="2212"/>
      <c r="UVY14" s="2212"/>
      <c r="UVZ14" s="2212"/>
      <c r="UWA14" s="2212"/>
      <c r="UWB14" s="2212"/>
      <c r="UWC14" s="2212"/>
      <c r="UWD14" s="2212"/>
      <c r="UWE14" s="2212"/>
      <c r="UWF14" s="2212"/>
      <c r="UWG14" s="2212"/>
      <c r="UWH14" s="2212"/>
      <c r="UWI14" s="2212"/>
      <c r="UWJ14" s="2212"/>
      <c r="UWK14" s="2212"/>
      <c r="UWL14" s="2212"/>
      <c r="UWM14" s="2212"/>
      <c r="UWN14" s="2212"/>
      <c r="UWO14" s="2212"/>
      <c r="UWP14" s="2212"/>
      <c r="UWQ14" s="2212"/>
      <c r="UWR14" s="2212"/>
      <c r="UWS14" s="2212"/>
      <c r="UWT14" s="2212"/>
      <c r="UWU14" s="2212"/>
      <c r="UWV14" s="2212"/>
      <c r="UWW14" s="2212"/>
      <c r="UWX14" s="2212"/>
      <c r="UWY14" s="2212"/>
      <c r="UWZ14" s="2212"/>
      <c r="UXA14" s="2212"/>
      <c r="UXB14" s="2212"/>
      <c r="UXC14" s="2212"/>
      <c r="UXD14" s="2212"/>
      <c r="UXE14" s="2212"/>
      <c r="UXF14" s="2212"/>
      <c r="UXG14" s="2212"/>
      <c r="UXH14" s="2212"/>
      <c r="UXI14" s="2212"/>
      <c r="UXJ14" s="2212"/>
      <c r="UXK14" s="2212"/>
      <c r="UXL14" s="2212"/>
      <c r="UXM14" s="2212"/>
      <c r="UXN14" s="2212"/>
      <c r="UXO14" s="2212"/>
      <c r="UXP14" s="2212"/>
      <c r="UXQ14" s="2212"/>
      <c r="UXR14" s="2212"/>
      <c r="UXS14" s="2212"/>
      <c r="UXT14" s="2212"/>
      <c r="UXU14" s="2212"/>
      <c r="UXV14" s="2212"/>
      <c r="UXW14" s="2212"/>
      <c r="UXX14" s="2212"/>
      <c r="UXY14" s="2212"/>
      <c r="UXZ14" s="2212"/>
      <c r="UYA14" s="2212"/>
      <c r="UYB14" s="2212"/>
      <c r="UYC14" s="2212"/>
      <c r="UYD14" s="2212"/>
      <c r="UYE14" s="2212"/>
      <c r="UYF14" s="2212"/>
      <c r="UYG14" s="2212"/>
      <c r="UYH14" s="2212"/>
      <c r="UYI14" s="2212"/>
      <c r="UYJ14" s="2212"/>
      <c r="UYK14" s="2212"/>
      <c r="UYL14" s="2212"/>
      <c r="UYM14" s="2212"/>
      <c r="UYN14" s="2212"/>
      <c r="UYO14" s="2212"/>
      <c r="UYP14" s="2212"/>
      <c r="UYQ14" s="2212"/>
      <c r="UYR14" s="2212"/>
      <c r="UYS14" s="2212"/>
      <c r="UYT14" s="2212"/>
      <c r="UYU14" s="2212"/>
      <c r="UYV14" s="2212"/>
      <c r="UYW14" s="2212"/>
      <c r="UYX14" s="2212"/>
      <c r="UYY14" s="2212"/>
      <c r="UYZ14" s="2212"/>
      <c r="UZA14" s="2212"/>
      <c r="UZB14" s="2212"/>
      <c r="UZC14" s="2212"/>
      <c r="UZD14" s="2212"/>
      <c r="UZE14" s="2212"/>
      <c r="UZF14" s="2212"/>
      <c r="UZG14" s="2212"/>
      <c r="UZH14" s="2212"/>
      <c r="UZI14" s="2212"/>
      <c r="UZJ14" s="2212"/>
      <c r="UZK14" s="2212"/>
      <c r="UZL14" s="2212"/>
      <c r="UZM14" s="2212"/>
      <c r="UZN14" s="2212"/>
      <c r="UZO14" s="2212"/>
      <c r="UZP14" s="2212"/>
      <c r="UZQ14" s="2212"/>
      <c r="UZR14" s="2212"/>
      <c r="UZS14" s="2212"/>
      <c r="UZT14" s="2212"/>
      <c r="UZU14" s="2212"/>
      <c r="UZV14" s="2212"/>
      <c r="UZW14" s="2212"/>
      <c r="UZX14" s="2212"/>
      <c r="UZY14" s="2212"/>
      <c r="UZZ14" s="2212"/>
      <c r="VAA14" s="2212"/>
      <c r="VAB14" s="2212"/>
      <c r="VAC14" s="2212"/>
      <c r="VAD14" s="2212"/>
      <c r="VAE14" s="2212"/>
      <c r="VAF14" s="2212"/>
      <c r="VAG14" s="2212"/>
      <c r="VAH14" s="2212"/>
      <c r="VAI14" s="2212"/>
      <c r="VAJ14" s="2212"/>
      <c r="VAK14" s="2212"/>
      <c r="VAL14" s="2212"/>
      <c r="VAM14" s="2212"/>
      <c r="VAN14" s="2212"/>
      <c r="VAO14" s="2212"/>
      <c r="VAP14" s="2212"/>
      <c r="VAQ14" s="2212"/>
      <c r="VAR14" s="2212"/>
      <c r="VAS14" s="2212"/>
      <c r="VAT14" s="2212"/>
      <c r="VAU14" s="2212"/>
      <c r="VAV14" s="2212"/>
      <c r="VAW14" s="2212"/>
      <c r="VAX14" s="2212"/>
      <c r="VAY14" s="2212"/>
      <c r="VAZ14" s="2212"/>
      <c r="VBA14" s="2212"/>
      <c r="VBB14" s="2212"/>
      <c r="VBC14" s="2212"/>
      <c r="VBD14" s="2212"/>
      <c r="VBE14" s="2212"/>
      <c r="VBF14" s="2212"/>
      <c r="VBG14" s="2212"/>
      <c r="VBH14" s="2212"/>
      <c r="VBI14" s="2212"/>
      <c r="VBJ14" s="2212"/>
      <c r="VBK14" s="2212"/>
      <c r="VBL14" s="2212"/>
      <c r="VBM14" s="2212"/>
      <c r="VBN14" s="2212"/>
      <c r="VBO14" s="2212"/>
      <c r="VBP14" s="2212"/>
      <c r="VBQ14" s="2212"/>
      <c r="VBR14" s="2212"/>
      <c r="VBS14" s="2212"/>
      <c r="VBT14" s="2212"/>
      <c r="VBU14" s="2212"/>
      <c r="VBV14" s="2212"/>
      <c r="VBW14" s="2212"/>
      <c r="VBX14" s="2212"/>
      <c r="VBY14" s="2212"/>
      <c r="VBZ14" s="2212"/>
      <c r="VCA14" s="2212"/>
      <c r="VCB14" s="2212"/>
      <c r="VCC14" s="2212"/>
      <c r="VCD14" s="2212"/>
      <c r="VCE14" s="2212"/>
      <c r="VCF14" s="2212"/>
      <c r="VCG14" s="2212"/>
      <c r="VCH14" s="2212"/>
      <c r="VCI14" s="2212"/>
      <c r="VCJ14" s="2212"/>
      <c r="VCK14" s="2212"/>
      <c r="VCL14" s="2212"/>
      <c r="VCM14" s="2212"/>
      <c r="VCN14" s="2212"/>
      <c r="VCO14" s="2212"/>
      <c r="VCP14" s="2212"/>
      <c r="VCQ14" s="2212"/>
      <c r="VCR14" s="2212"/>
      <c r="VCS14" s="2212"/>
      <c r="VCT14" s="2212"/>
      <c r="VCU14" s="2212"/>
      <c r="VCV14" s="2212"/>
      <c r="VCW14" s="2212"/>
      <c r="VCX14" s="2212"/>
      <c r="VCY14" s="2212"/>
      <c r="VCZ14" s="2212"/>
      <c r="VDA14" s="2212"/>
      <c r="VDB14" s="2212"/>
      <c r="VDC14" s="2212"/>
      <c r="VDD14" s="2212"/>
      <c r="VDE14" s="2212"/>
      <c r="VDF14" s="2212"/>
      <c r="VDG14" s="2212"/>
      <c r="VDH14" s="2212"/>
      <c r="VDI14" s="2212"/>
      <c r="VDJ14" s="2212"/>
      <c r="VDK14" s="2212"/>
      <c r="VDL14" s="2212"/>
      <c r="VDM14" s="2212"/>
      <c r="VDN14" s="2212"/>
      <c r="VDO14" s="2212"/>
      <c r="VDP14" s="2212"/>
      <c r="VDQ14" s="2212"/>
      <c r="VDR14" s="2212"/>
      <c r="VDS14" s="2212"/>
      <c r="VDT14" s="2212"/>
      <c r="VDU14" s="2212"/>
      <c r="VDV14" s="2212"/>
      <c r="VDW14" s="2212"/>
      <c r="VDX14" s="2212"/>
      <c r="VDY14" s="2212"/>
      <c r="VDZ14" s="2212"/>
      <c r="VEA14" s="2212"/>
      <c r="VEB14" s="2212"/>
      <c r="VEC14" s="2212"/>
      <c r="VED14" s="2212"/>
      <c r="VEE14" s="2212"/>
      <c r="VEF14" s="2212"/>
      <c r="VEG14" s="2212"/>
      <c r="VEH14" s="2212"/>
      <c r="VEI14" s="2212"/>
      <c r="VEJ14" s="2212"/>
      <c r="VEK14" s="2212"/>
      <c r="VEL14" s="2212"/>
      <c r="VEM14" s="2212"/>
      <c r="VEN14" s="2212"/>
      <c r="VEO14" s="2212"/>
      <c r="VEP14" s="2212"/>
      <c r="VEQ14" s="2212"/>
      <c r="VER14" s="2212"/>
      <c r="VES14" s="2212"/>
      <c r="VET14" s="2212"/>
      <c r="VEU14" s="2212"/>
      <c r="VEV14" s="2212"/>
      <c r="VEW14" s="2212"/>
      <c r="VEX14" s="2212"/>
      <c r="VEY14" s="2212"/>
      <c r="VEZ14" s="2212"/>
      <c r="VFA14" s="2212"/>
      <c r="VFB14" s="2212"/>
      <c r="VFC14" s="2212"/>
      <c r="VFD14" s="2212"/>
      <c r="VFE14" s="2212"/>
      <c r="VFF14" s="2212"/>
      <c r="VFG14" s="2212"/>
      <c r="VFH14" s="2212"/>
      <c r="VFI14" s="2212"/>
      <c r="VFJ14" s="2212"/>
      <c r="VFK14" s="2212"/>
      <c r="VFL14" s="2212"/>
      <c r="VFM14" s="2212"/>
      <c r="VFN14" s="2212"/>
      <c r="VFO14" s="2212"/>
      <c r="VFP14" s="2212"/>
      <c r="VFQ14" s="2212"/>
      <c r="VFR14" s="2212"/>
      <c r="VFS14" s="2212"/>
      <c r="VFT14" s="2212"/>
      <c r="VFU14" s="2212"/>
      <c r="VFV14" s="2212"/>
      <c r="VFW14" s="2212"/>
      <c r="VFX14" s="2212"/>
      <c r="VFY14" s="2212"/>
      <c r="VFZ14" s="2212"/>
      <c r="VGA14" s="2212"/>
      <c r="VGB14" s="2212"/>
      <c r="VGC14" s="2212"/>
      <c r="VGD14" s="2212"/>
      <c r="VGE14" s="2212"/>
      <c r="VGF14" s="2212"/>
      <c r="VGG14" s="2212"/>
      <c r="VGH14" s="2212"/>
      <c r="VGI14" s="2212"/>
      <c r="VGJ14" s="2212"/>
      <c r="VGK14" s="2212"/>
      <c r="VGL14" s="2212"/>
      <c r="VGM14" s="2212"/>
      <c r="VGN14" s="2212"/>
      <c r="VGO14" s="2212"/>
      <c r="VGP14" s="2212"/>
      <c r="VGQ14" s="2212"/>
      <c r="VGR14" s="2212"/>
      <c r="VGS14" s="2212"/>
      <c r="VGT14" s="2212"/>
      <c r="VGU14" s="2212"/>
      <c r="VGV14" s="2212"/>
      <c r="VGW14" s="2212"/>
      <c r="VGX14" s="2212"/>
      <c r="VGY14" s="2212"/>
      <c r="VGZ14" s="2212"/>
      <c r="VHA14" s="2212"/>
      <c r="VHB14" s="2212"/>
      <c r="VHC14" s="2212"/>
      <c r="VHD14" s="2212"/>
      <c r="VHE14" s="2212"/>
      <c r="VHF14" s="2212"/>
      <c r="VHG14" s="2212"/>
      <c r="VHH14" s="2212"/>
      <c r="VHI14" s="2212"/>
      <c r="VHJ14" s="2212"/>
      <c r="VHK14" s="2212"/>
      <c r="VHL14" s="2212"/>
      <c r="VHM14" s="2212"/>
      <c r="VHN14" s="2212"/>
      <c r="VHO14" s="2212"/>
      <c r="VHP14" s="2212"/>
      <c r="VHQ14" s="2212"/>
      <c r="VHR14" s="2212"/>
      <c r="VHS14" s="2212"/>
      <c r="VHT14" s="2212"/>
      <c r="VHU14" s="2212"/>
      <c r="VHV14" s="2212"/>
      <c r="VHW14" s="2212"/>
      <c r="VHX14" s="2212"/>
      <c r="VHY14" s="2212"/>
      <c r="VHZ14" s="2212"/>
      <c r="VIA14" s="2212"/>
      <c r="VIB14" s="2212"/>
      <c r="VIC14" s="2212"/>
      <c r="VID14" s="2212"/>
      <c r="VIE14" s="2212"/>
      <c r="VIF14" s="2212"/>
      <c r="VIG14" s="2212"/>
      <c r="VIH14" s="2212"/>
      <c r="VII14" s="2212"/>
      <c r="VIJ14" s="2212"/>
      <c r="VIK14" s="2212"/>
      <c r="VIL14" s="2212"/>
      <c r="VIM14" s="2212"/>
      <c r="VIN14" s="2212"/>
      <c r="VIO14" s="2212"/>
      <c r="VIP14" s="2212"/>
      <c r="VIQ14" s="2212"/>
      <c r="VIR14" s="2212"/>
      <c r="VIS14" s="2212"/>
      <c r="VIT14" s="2212"/>
      <c r="VIU14" s="2212"/>
      <c r="VIV14" s="2212"/>
      <c r="VIW14" s="2212"/>
      <c r="VIX14" s="2212"/>
      <c r="VIY14" s="2212"/>
      <c r="VIZ14" s="2212"/>
      <c r="VJA14" s="2212"/>
      <c r="VJB14" s="2212"/>
      <c r="VJC14" s="2212"/>
      <c r="VJD14" s="2212"/>
      <c r="VJE14" s="2212"/>
      <c r="VJF14" s="2212"/>
      <c r="VJG14" s="2212"/>
      <c r="VJH14" s="2212"/>
      <c r="VJI14" s="2212"/>
      <c r="VJJ14" s="2212"/>
      <c r="VJK14" s="2212"/>
      <c r="VJL14" s="2212"/>
      <c r="VJM14" s="2212"/>
      <c r="VJN14" s="2212"/>
      <c r="VJO14" s="2212"/>
      <c r="VJP14" s="2212"/>
      <c r="VJQ14" s="2212"/>
      <c r="VJR14" s="2212"/>
      <c r="VJS14" s="2212"/>
      <c r="VJT14" s="2212"/>
      <c r="VJU14" s="2212"/>
      <c r="VJV14" s="2212"/>
      <c r="VJW14" s="2212"/>
      <c r="VJX14" s="2212"/>
      <c r="VJY14" s="2212"/>
      <c r="VJZ14" s="2212"/>
      <c r="VKA14" s="2212"/>
      <c r="VKB14" s="2212"/>
      <c r="VKC14" s="2212"/>
      <c r="VKD14" s="2212"/>
      <c r="VKE14" s="2212"/>
      <c r="VKF14" s="2212"/>
      <c r="VKG14" s="2212"/>
      <c r="VKH14" s="2212"/>
      <c r="VKI14" s="2212"/>
      <c r="VKJ14" s="2212"/>
      <c r="VKK14" s="2212"/>
      <c r="VKL14" s="2212"/>
      <c r="VKM14" s="2212"/>
      <c r="VKN14" s="2212"/>
      <c r="VKO14" s="2212"/>
      <c r="VKP14" s="2212"/>
      <c r="VKQ14" s="2212"/>
      <c r="VKR14" s="2212"/>
      <c r="VKS14" s="2212"/>
      <c r="VKT14" s="2212"/>
      <c r="VKU14" s="2212"/>
      <c r="VKV14" s="2212"/>
      <c r="VKW14" s="2212"/>
      <c r="VKX14" s="2212"/>
      <c r="VKY14" s="2212"/>
      <c r="VKZ14" s="2212"/>
      <c r="VLA14" s="2212"/>
      <c r="VLB14" s="2212"/>
      <c r="VLC14" s="2212"/>
      <c r="VLD14" s="2212"/>
      <c r="VLE14" s="2212"/>
      <c r="VLF14" s="2212"/>
      <c r="VLG14" s="2212"/>
      <c r="VLH14" s="2212"/>
      <c r="VLI14" s="2212"/>
      <c r="VLJ14" s="2212"/>
      <c r="VLK14" s="2212"/>
      <c r="VLL14" s="2212"/>
      <c r="VLM14" s="2212"/>
      <c r="VLN14" s="2212"/>
      <c r="VLO14" s="2212"/>
      <c r="VLP14" s="2212"/>
      <c r="VLQ14" s="2212"/>
      <c r="VLR14" s="2212"/>
      <c r="VLS14" s="2212"/>
      <c r="VLT14" s="2212"/>
      <c r="VLU14" s="2212"/>
      <c r="VLV14" s="2212"/>
      <c r="VLW14" s="2212"/>
      <c r="VLX14" s="2212"/>
      <c r="VLY14" s="2212"/>
      <c r="VLZ14" s="2212"/>
      <c r="VMA14" s="2212"/>
      <c r="VMB14" s="2212"/>
      <c r="VMC14" s="2212"/>
      <c r="VMD14" s="2212"/>
      <c r="VME14" s="2212"/>
      <c r="VMF14" s="2212"/>
      <c r="VMG14" s="2212"/>
      <c r="VMH14" s="2212"/>
      <c r="VMI14" s="2212"/>
      <c r="VMJ14" s="2212"/>
      <c r="VMK14" s="2212"/>
      <c r="VML14" s="2212"/>
      <c r="VMM14" s="2212"/>
      <c r="VMN14" s="2212"/>
      <c r="VMO14" s="2212"/>
      <c r="VMP14" s="2212"/>
      <c r="VMQ14" s="2212"/>
      <c r="VMR14" s="2212"/>
      <c r="VMS14" s="2212"/>
      <c r="VMT14" s="2212"/>
      <c r="VMU14" s="2212"/>
      <c r="VMV14" s="2212"/>
      <c r="VMW14" s="2212"/>
      <c r="VMX14" s="2212"/>
      <c r="VMY14" s="2212"/>
      <c r="VMZ14" s="2212"/>
      <c r="VNA14" s="2212"/>
      <c r="VNB14" s="2212"/>
      <c r="VNC14" s="2212"/>
      <c r="VND14" s="2212"/>
      <c r="VNE14" s="2212"/>
      <c r="VNF14" s="2212"/>
      <c r="VNG14" s="2212"/>
      <c r="VNH14" s="2212"/>
      <c r="VNI14" s="2212"/>
      <c r="VNJ14" s="2212"/>
      <c r="VNK14" s="2212"/>
      <c r="VNL14" s="2212"/>
      <c r="VNM14" s="2212"/>
      <c r="VNN14" s="2212"/>
      <c r="VNO14" s="2212"/>
      <c r="VNP14" s="2212"/>
      <c r="VNQ14" s="2212"/>
      <c r="VNR14" s="2212"/>
      <c r="VNS14" s="2212"/>
      <c r="VNT14" s="2212"/>
      <c r="VNU14" s="2212"/>
      <c r="VNV14" s="2212"/>
      <c r="VNW14" s="2212"/>
      <c r="VNX14" s="2212"/>
      <c r="VNY14" s="2212"/>
      <c r="VNZ14" s="2212"/>
      <c r="VOA14" s="2212"/>
      <c r="VOB14" s="2212"/>
      <c r="VOC14" s="2212"/>
      <c r="VOD14" s="2212"/>
      <c r="VOE14" s="2212"/>
      <c r="VOF14" s="2212"/>
      <c r="VOG14" s="2212"/>
      <c r="VOH14" s="2212"/>
      <c r="VOI14" s="2212"/>
      <c r="VOJ14" s="2212"/>
      <c r="VOK14" s="2212"/>
      <c r="VOL14" s="2212"/>
      <c r="VOM14" s="2212"/>
      <c r="VON14" s="2212"/>
      <c r="VOO14" s="2212"/>
      <c r="VOP14" s="2212"/>
      <c r="VOQ14" s="2212"/>
      <c r="VOR14" s="2212"/>
      <c r="VOS14" s="2212"/>
      <c r="VOT14" s="2212"/>
      <c r="VOU14" s="2212"/>
      <c r="VOV14" s="2212"/>
      <c r="VOW14" s="2212"/>
      <c r="VOX14" s="2212"/>
      <c r="VOY14" s="2212"/>
      <c r="VOZ14" s="2212"/>
      <c r="VPA14" s="2212"/>
      <c r="VPB14" s="2212"/>
      <c r="VPC14" s="2212"/>
      <c r="VPD14" s="2212"/>
      <c r="VPE14" s="2212"/>
      <c r="VPF14" s="2212"/>
      <c r="VPG14" s="2212"/>
      <c r="VPH14" s="2212"/>
      <c r="VPI14" s="2212"/>
      <c r="VPJ14" s="2212"/>
      <c r="VPK14" s="2212"/>
      <c r="VPL14" s="2212"/>
      <c r="VPM14" s="2212"/>
      <c r="VPN14" s="2212"/>
      <c r="VPO14" s="2212"/>
      <c r="VPP14" s="2212"/>
      <c r="VPQ14" s="2212"/>
      <c r="VPR14" s="2212"/>
      <c r="VPS14" s="2212"/>
      <c r="VPT14" s="2212"/>
      <c r="VPU14" s="2212"/>
      <c r="VPV14" s="2212"/>
      <c r="VPW14" s="2212"/>
      <c r="VPX14" s="2212"/>
      <c r="VPY14" s="2212"/>
      <c r="VPZ14" s="2212"/>
      <c r="VQA14" s="2212"/>
      <c r="VQB14" s="2212"/>
      <c r="VQC14" s="2212"/>
      <c r="VQD14" s="2212"/>
      <c r="VQE14" s="2212"/>
      <c r="VQF14" s="2212"/>
      <c r="VQG14" s="2212"/>
      <c r="VQH14" s="2212"/>
      <c r="VQI14" s="2212"/>
      <c r="VQJ14" s="2212"/>
      <c r="VQK14" s="2212"/>
      <c r="VQL14" s="2212"/>
      <c r="VQM14" s="2212"/>
      <c r="VQN14" s="2212"/>
      <c r="VQO14" s="2212"/>
      <c r="VQP14" s="2212"/>
      <c r="VQQ14" s="2212"/>
      <c r="VQR14" s="2212"/>
      <c r="VQS14" s="2212"/>
      <c r="VQT14" s="2212"/>
      <c r="VQU14" s="2212"/>
      <c r="VQV14" s="2212"/>
      <c r="VQW14" s="2212"/>
      <c r="VQX14" s="2212"/>
      <c r="VQY14" s="2212"/>
      <c r="VQZ14" s="2212"/>
      <c r="VRA14" s="2212"/>
      <c r="VRB14" s="2212"/>
      <c r="VRC14" s="2212"/>
      <c r="VRD14" s="2212"/>
      <c r="VRE14" s="2212"/>
      <c r="VRF14" s="2212"/>
      <c r="VRG14" s="2212"/>
      <c r="VRH14" s="2212"/>
      <c r="VRI14" s="2212"/>
      <c r="VRJ14" s="2212"/>
      <c r="VRK14" s="2212"/>
      <c r="VRL14" s="2212"/>
      <c r="VRM14" s="2212"/>
      <c r="VRN14" s="2212"/>
      <c r="VRO14" s="2212"/>
      <c r="VRP14" s="2212"/>
      <c r="VRQ14" s="2212"/>
      <c r="VRR14" s="2212"/>
      <c r="VRS14" s="2212"/>
      <c r="VRT14" s="2212"/>
      <c r="VRU14" s="2212"/>
      <c r="VRV14" s="2212"/>
      <c r="VRW14" s="2212"/>
      <c r="VRX14" s="2212"/>
      <c r="VRY14" s="2212"/>
      <c r="VRZ14" s="2212"/>
      <c r="VSA14" s="2212"/>
      <c r="VSB14" s="2212"/>
      <c r="VSC14" s="2212"/>
      <c r="VSD14" s="2212"/>
      <c r="VSE14" s="2212"/>
      <c r="VSF14" s="2212"/>
      <c r="VSG14" s="2212"/>
      <c r="VSH14" s="2212"/>
      <c r="VSI14" s="2212"/>
      <c r="VSJ14" s="2212"/>
      <c r="VSK14" s="2212"/>
      <c r="VSL14" s="2212"/>
      <c r="VSM14" s="2212"/>
      <c r="VSN14" s="2212"/>
      <c r="VSO14" s="2212"/>
      <c r="VSP14" s="2212"/>
      <c r="VSQ14" s="2212"/>
      <c r="VSR14" s="2212"/>
      <c r="VSS14" s="2212"/>
      <c r="VST14" s="2212"/>
      <c r="VSU14" s="2212"/>
      <c r="VSV14" s="2212"/>
      <c r="VSW14" s="2212"/>
      <c r="VSX14" s="2212"/>
      <c r="VSY14" s="2212"/>
      <c r="VSZ14" s="2212"/>
      <c r="VTA14" s="2212"/>
      <c r="VTB14" s="2212"/>
      <c r="VTC14" s="2212"/>
      <c r="VTD14" s="2212"/>
      <c r="VTE14" s="2212"/>
      <c r="VTF14" s="2212"/>
      <c r="VTG14" s="2212"/>
      <c r="VTH14" s="2212"/>
      <c r="VTI14" s="2212"/>
      <c r="VTJ14" s="2212"/>
      <c r="VTK14" s="2212"/>
      <c r="VTL14" s="2212"/>
      <c r="VTM14" s="2212"/>
      <c r="VTN14" s="2212"/>
      <c r="VTO14" s="2212"/>
      <c r="VTP14" s="2212"/>
      <c r="VTQ14" s="2212"/>
      <c r="VTR14" s="2212"/>
      <c r="VTS14" s="2212"/>
      <c r="VTT14" s="2212"/>
      <c r="VTU14" s="2212"/>
      <c r="VTV14" s="2212"/>
      <c r="VTW14" s="2212"/>
      <c r="VTX14" s="2212"/>
      <c r="VTY14" s="2212"/>
      <c r="VTZ14" s="2212"/>
      <c r="VUA14" s="2212"/>
      <c r="VUB14" s="2212"/>
      <c r="VUC14" s="2212"/>
      <c r="VUD14" s="2212"/>
      <c r="VUE14" s="2212"/>
      <c r="VUF14" s="2212"/>
      <c r="VUG14" s="2212"/>
      <c r="VUH14" s="2212"/>
      <c r="VUI14" s="2212"/>
      <c r="VUJ14" s="2212"/>
      <c r="VUK14" s="2212"/>
      <c r="VUL14" s="2212"/>
      <c r="VUM14" s="2212"/>
      <c r="VUN14" s="2212"/>
      <c r="VUO14" s="2212"/>
      <c r="VUP14" s="2212"/>
      <c r="VUQ14" s="2212"/>
      <c r="VUR14" s="2212"/>
      <c r="VUS14" s="2212"/>
      <c r="VUT14" s="2212"/>
      <c r="VUU14" s="2212"/>
      <c r="VUV14" s="2212"/>
      <c r="VUW14" s="2212"/>
      <c r="VUX14" s="2212"/>
      <c r="VUY14" s="2212"/>
      <c r="VUZ14" s="2212"/>
      <c r="VVA14" s="2212"/>
      <c r="VVB14" s="2212"/>
      <c r="VVC14" s="2212"/>
      <c r="VVD14" s="2212"/>
      <c r="VVE14" s="2212"/>
      <c r="VVF14" s="2212"/>
      <c r="VVG14" s="2212"/>
      <c r="VVH14" s="2212"/>
      <c r="VVI14" s="2212"/>
      <c r="VVJ14" s="2212"/>
      <c r="VVK14" s="2212"/>
      <c r="VVL14" s="2212"/>
      <c r="VVM14" s="2212"/>
      <c r="VVN14" s="2212"/>
      <c r="VVO14" s="2212"/>
      <c r="VVP14" s="2212"/>
      <c r="VVQ14" s="2212"/>
      <c r="VVR14" s="2212"/>
      <c r="VVS14" s="2212"/>
      <c r="VVT14" s="2212"/>
      <c r="VVU14" s="2212"/>
      <c r="VVV14" s="2212"/>
      <c r="VVW14" s="2212"/>
      <c r="VVX14" s="2212"/>
      <c r="VVY14" s="2212"/>
      <c r="VVZ14" s="2212"/>
      <c r="VWA14" s="2212"/>
      <c r="VWB14" s="2212"/>
      <c r="VWC14" s="2212"/>
      <c r="VWD14" s="2212"/>
      <c r="VWE14" s="2212"/>
      <c r="VWF14" s="2212"/>
      <c r="VWG14" s="2212"/>
      <c r="VWH14" s="2212"/>
      <c r="VWI14" s="2212"/>
      <c r="VWJ14" s="2212"/>
      <c r="VWK14" s="2212"/>
      <c r="VWL14" s="2212"/>
      <c r="VWM14" s="2212"/>
      <c r="VWN14" s="2212"/>
      <c r="VWO14" s="2212"/>
      <c r="VWP14" s="2212"/>
      <c r="VWQ14" s="2212"/>
      <c r="VWR14" s="2212"/>
      <c r="VWS14" s="2212"/>
      <c r="VWT14" s="2212"/>
      <c r="VWU14" s="2212"/>
      <c r="VWV14" s="2212"/>
      <c r="VWW14" s="2212"/>
      <c r="VWX14" s="2212"/>
      <c r="VWY14" s="2212"/>
      <c r="VWZ14" s="2212"/>
      <c r="VXA14" s="2212"/>
      <c r="VXB14" s="2212"/>
      <c r="VXC14" s="2212"/>
      <c r="VXD14" s="2212"/>
      <c r="VXE14" s="2212"/>
      <c r="VXF14" s="2212"/>
      <c r="VXG14" s="2212"/>
      <c r="VXH14" s="2212"/>
      <c r="VXI14" s="2212"/>
      <c r="VXJ14" s="2212"/>
      <c r="VXK14" s="2212"/>
      <c r="VXL14" s="2212"/>
      <c r="VXM14" s="2212"/>
      <c r="VXN14" s="2212"/>
      <c r="VXO14" s="2212"/>
      <c r="VXP14" s="2212"/>
      <c r="VXQ14" s="2212"/>
      <c r="VXR14" s="2212"/>
      <c r="VXS14" s="2212"/>
      <c r="VXT14" s="2212"/>
      <c r="VXU14" s="2212"/>
      <c r="VXV14" s="2212"/>
      <c r="VXW14" s="2212"/>
      <c r="VXX14" s="2212"/>
      <c r="VXY14" s="2212"/>
      <c r="VXZ14" s="2212"/>
      <c r="VYA14" s="2212"/>
      <c r="VYB14" s="2212"/>
      <c r="VYC14" s="2212"/>
      <c r="VYD14" s="2212"/>
      <c r="VYE14" s="2212"/>
      <c r="VYF14" s="2212"/>
      <c r="VYG14" s="2212"/>
      <c r="VYH14" s="2212"/>
      <c r="VYI14" s="2212"/>
      <c r="VYJ14" s="2212"/>
      <c r="VYK14" s="2212"/>
      <c r="VYL14" s="2212"/>
      <c r="VYM14" s="2212"/>
      <c r="VYN14" s="2212"/>
      <c r="VYO14" s="2212"/>
      <c r="VYP14" s="2212"/>
      <c r="VYQ14" s="2212"/>
      <c r="VYR14" s="2212"/>
      <c r="VYS14" s="2212"/>
      <c r="VYT14" s="2212"/>
      <c r="VYU14" s="2212"/>
      <c r="VYV14" s="2212"/>
      <c r="VYW14" s="2212"/>
      <c r="VYX14" s="2212"/>
      <c r="VYY14" s="2212"/>
      <c r="VYZ14" s="2212"/>
      <c r="VZA14" s="2212"/>
      <c r="VZB14" s="2212"/>
      <c r="VZC14" s="2212"/>
      <c r="VZD14" s="2212"/>
      <c r="VZE14" s="2212"/>
      <c r="VZF14" s="2212"/>
      <c r="VZG14" s="2212"/>
      <c r="VZH14" s="2212"/>
      <c r="VZI14" s="2212"/>
      <c r="VZJ14" s="2212"/>
      <c r="VZK14" s="2212"/>
      <c r="VZL14" s="2212"/>
      <c r="VZM14" s="2212"/>
      <c r="VZN14" s="2212"/>
      <c r="VZO14" s="2212"/>
      <c r="VZP14" s="2212"/>
      <c r="VZQ14" s="2212"/>
      <c r="VZR14" s="2212"/>
      <c r="VZS14" s="2212"/>
      <c r="VZT14" s="2212"/>
      <c r="VZU14" s="2212"/>
      <c r="VZV14" s="2212"/>
      <c r="VZW14" s="2212"/>
      <c r="VZX14" s="2212"/>
      <c r="VZY14" s="2212"/>
      <c r="VZZ14" s="2212"/>
      <c r="WAA14" s="2212"/>
      <c r="WAB14" s="2212"/>
      <c r="WAC14" s="2212"/>
      <c r="WAD14" s="2212"/>
      <c r="WAE14" s="2212"/>
      <c r="WAF14" s="2212"/>
      <c r="WAG14" s="2212"/>
      <c r="WAH14" s="2212"/>
      <c r="WAI14" s="2212"/>
      <c r="WAJ14" s="2212"/>
      <c r="WAK14" s="2212"/>
      <c r="WAL14" s="2212"/>
      <c r="WAM14" s="2212"/>
      <c r="WAN14" s="2212"/>
      <c r="WAO14" s="2212"/>
      <c r="WAP14" s="2212"/>
      <c r="WAQ14" s="2212"/>
      <c r="WAR14" s="2212"/>
      <c r="WAS14" s="2212"/>
      <c r="WAT14" s="2212"/>
      <c r="WAU14" s="2212"/>
      <c r="WAV14" s="2212"/>
      <c r="WAW14" s="2212"/>
      <c r="WAX14" s="2212"/>
      <c r="WAY14" s="2212"/>
      <c r="WAZ14" s="2212"/>
      <c r="WBA14" s="2212"/>
      <c r="WBB14" s="2212"/>
      <c r="WBC14" s="2212"/>
      <c r="WBD14" s="2212"/>
      <c r="WBE14" s="2212"/>
      <c r="WBF14" s="2212"/>
      <c r="WBG14" s="2212"/>
      <c r="WBH14" s="2212"/>
      <c r="WBI14" s="2212"/>
      <c r="WBJ14" s="2212"/>
      <c r="WBK14" s="2212"/>
      <c r="WBL14" s="2212"/>
      <c r="WBM14" s="2212"/>
      <c r="WBN14" s="2212"/>
      <c r="WBO14" s="2212"/>
      <c r="WBP14" s="2212"/>
      <c r="WBQ14" s="2212"/>
      <c r="WBR14" s="2212"/>
      <c r="WBS14" s="2212"/>
      <c r="WBT14" s="2212"/>
      <c r="WBU14" s="2212"/>
      <c r="WBV14" s="2212"/>
      <c r="WBW14" s="2212"/>
      <c r="WBX14" s="2212"/>
      <c r="WBY14" s="2212"/>
      <c r="WBZ14" s="2212"/>
      <c r="WCA14" s="2212"/>
      <c r="WCB14" s="2212"/>
      <c r="WCC14" s="2212"/>
      <c r="WCD14" s="2212"/>
      <c r="WCE14" s="2212"/>
      <c r="WCF14" s="2212"/>
      <c r="WCG14" s="2212"/>
      <c r="WCH14" s="2212"/>
      <c r="WCI14" s="2212"/>
      <c r="WCJ14" s="2212"/>
      <c r="WCK14" s="2212"/>
      <c r="WCL14" s="2212"/>
      <c r="WCM14" s="2212"/>
      <c r="WCN14" s="2212"/>
      <c r="WCO14" s="2212"/>
      <c r="WCP14" s="2212"/>
      <c r="WCQ14" s="2212"/>
      <c r="WCR14" s="2212"/>
      <c r="WCS14" s="2212"/>
      <c r="WCT14" s="2212"/>
      <c r="WCU14" s="2212"/>
      <c r="WCV14" s="2212"/>
      <c r="WCW14" s="2212"/>
      <c r="WCX14" s="2212"/>
      <c r="WCY14" s="2212"/>
      <c r="WCZ14" s="2212"/>
      <c r="WDA14" s="2212"/>
      <c r="WDB14" s="2212"/>
      <c r="WDC14" s="2212"/>
      <c r="WDD14" s="2212"/>
      <c r="WDE14" s="2212"/>
      <c r="WDF14" s="2212"/>
      <c r="WDG14" s="2212"/>
      <c r="WDH14" s="2212"/>
      <c r="WDI14" s="2212"/>
      <c r="WDJ14" s="2212"/>
      <c r="WDK14" s="2212"/>
      <c r="WDL14" s="2212"/>
      <c r="WDM14" s="2212"/>
      <c r="WDN14" s="2212"/>
      <c r="WDO14" s="2212"/>
      <c r="WDP14" s="2212"/>
      <c r="WDQ14" s="2212"/>
      <c r="WDR14" s="2212"/>
      <c r="WDS14" s="2212"/>
      <c r="WDT14" s="2212"/>
      <c r="WDU14" s="2212"/>
      <c r="WDV14" s="2212"/>
      <c r="WDW14" s="2212"/>
      <c r="WDX14" s="2212"/>
      <c r="WDY14" s="2212"/>
      <c r="WDZ14" s="2212"/>
      <c r="WEA14" s="2212"/>
      <c r="WEB14" s="2212"/>
      <c r="WEC14" s="2212"/>
      <c r="WED14" s="2212"/>
      <c r="WEE14" s="2212"/>
      <c r="WEF14" s="2212"/>
      <c r="WEG14" s="2212"/>
      <c r="WEH14" s="2212"/>
      <c r="WEI14" s="2212"/>
      <c r="WEJ14" s="2212"/>
      <c r="WEK14" s="2212"/>
      <c r="WEL14" s="2212"/>
      <c r="WEM14" s="2212"/>
      <c r="WEN14" s="2212"/>
      <c r="WEO14" s="2212"/>
      <c r="WEP14" s="2212"/>
      <c r="WEQ14" s="2212"/>
      <c r="WER14" s="2212"/>
      <c r="WES14" s="2212"/>
      <c r="WET14" s="2212"/>
      <c r="WEU14" s="2212"/>
      <c r="WEV14" s="2212"/>
      <c r="WEW14" s="2212"/>
      <c r="WEX14" s="2212"/>
      <c r="WEY14" s="2212"/>
      <c r="WEZ14" s="2212"/>
      <c r="WFA14" s="2212"/>
      <c r="WFB14" s="2212"/>
      <c r="WFC14" s="2212"/>
      <c r="WFD14" s="2212"/>
      <c r="WFE14" s="2212"/>
      <c r="WFF14" s="2212"/>
      <c r="WFG14" s="2212"/>
      <c r="WFH14" s="2212"/>
      <c r="WFI14" s="2212"/>
      <c r="WFJ14" s="2212"/>
      <c r="WFK14" s="2212"/>
      <c r="WFL14" s="2212"/>
      <c r="WFM14" s="2212"/>
      <c r="WFN14" s="2212"/>
      <c r="WFO14" s="2212"/>
      <c r="WFP14" s="2212"/>
      <c r="WFQ14" s="2212"/>
      <c r="WFR14" s="2212"/>
      <c r="WFS14" s="2212"/>
      <c r="WFT14" s="2212"/>
      <c r="WFU14" s="2212"/>
      <c r="WFV14" s="2212"/>
      <c r="WFW14" s="2212"/>
      <c r="WFX14" s="2212"/>
      <c r="WFY14" s="2212"/>
      <c r="WFZ14" s="2212"/>
      <c r="WGA14" s="2212"/>
      <c r="WGB14" s="2212"/>
      <c r="WGC14" s="2212"/>
      <c r="WGD14" s="2212"/>
      <c r="WGE14" s="2212"/>
      <c r="WGF14" s="2212"/>
      <c r="WGG14" s="2212"/>
      <c r="WGH14" s="2212"/>
      <c r="WGI14" s="2212"/>
      <c r="WGJ14" s="2212"/>
      <c r="WGK14" s="2212"/>
      <c r="WGL14" s="2212"/>
      <c r="WGM14" s="2212"/>
      <c r="WGN14" s="2212"/>
      <c r="WGO14" s="2212"/>
      <c r="WGP14" s="2212"/>
      <c r="WGQ14" s="2212"/>
      <c r="WGR14" s="2212"/>
      <c r="WGS14" s="2212"/>
      <c r="WGT14" s="2212"/>
      <c r="WGU14" s="2212"/>
      <c r="WGV14" s="2212"/>
      <c r="WGW14" s="2212"/>
      <c r="WGX14" s="2212"/>
      <c r="WGY14" s="2212"/>
      <c r="WGZ14" s="2212"/>
      <c r="WHA14" s="2212"/>
      <c r="WHB14" s="2212"/>
      <c r="WHC14" s="2212"/>
      <c r="WHD14" s="2212"/>
      <c r="WHE14" s="2212"/>
      <c r="WHF14" s="2212"/>
      <c r="WHG14" s="2212"/>
      <c r="WHH14" s="2212"/>
      <c r="WHI14" s="2212"/>
      <c r="WHJ14" s="2212"/>
      <c r="WHK14" s="2212"/>
      <c r="WHL14" s="2212"/>
      <c r="WHM14" s="2212"/>
      <c r="WHN14" s="2212"/>
      <c r="WHO14" s="2212"/>
      <c r="WHP14" s="2212"/>
      <c r="WHQ14" s="2212"/>
      <c r="WHR14" s="2212"/>
      <c r="WHS14" s="2212"/>
      <c r="WHT14" s="2212"/>
      <c r="WHU14" s="2212"/>
      <c r="WHV14" s="2212"/>
      <c r="WHW14" s="2212"/>
      <c r="WHX14" s="2212"/>
      <c r="WHY14" s="2212"/>
      <c r="WHZ14" s="2212"/>
      <c r="WIA14" s="2212"/>
      <c r="WIB14" s="2212"/>
      <c r="WIC14" s="2212"/>
      <c r="WID14" s="2212"/>
      <c r="WIE14" s="2212"/>
      <c r="WIF14" s="2212"/>
      <c r="WIG14" s="2212"/>
      <c r="WIH14" s="2212"/>
      <c r="WII14" s="2212"/>
      <c r="WIJ14" s="2212"/>
      <c r="WIK14" s="2212"/>
      <c r="WIL14" s="2212"/>
      <c r="WIM14" s="2212"/>
      <c r="WIN14" s="2212"/>
      <c r="WIO14" s="2212"/>
      <c r="WIP14" s="2212"/>
      <c r="WIQ14" s="2212"/>
      <c r="WIR14" s="2212"/>
      <c r="WIS14" s="2212"/>
      <c r="WIT14" s="2212"/>
      <c r="WIU14" s="2212"/>
      <c r="WIV14" s="2212"/>
      <c r="WIW14" s="2212"/>
      <c r="WIX14" s="2212"/>
      <c r="WIY14" s="2212"/>
      <c r="WIZ14" s="2212"/>
      <c r="WJA14" s="2212"/>
      <c r="WJB14" s="2212"/>
      <c r="WJC14" s="2212"/>
      <c r="WJD14" s="2212"/>
      <c r="WJE14" s="2212"/>
      <c r="WJF14" s="2212"/>
      <c r="WJG14" s="2212"/>
      <c r="WJH14" s="2212"/>
      <c r="WJI14" s="2212"/>
      <c r="WJJ14" s="2212"/>
      <c r="WJK14" s="2212"/>
      <c r="WJL14" s="2212"/>
      <c r="WJM14" s="2212"/>
      <c r="WJN14" s="2212"/>
      <c r="WJO14" s="2212"/>
      <c r="WJP14" s="2212"/>
      <c r="WJQ14" s="2212"/>
      <c r="WJR14" s="2212"/>
      <c r="WJS14" s="2212"/>
      <c r="WJT14" s="2212"/>
      <c r="WJU14" s="2212"/>
      <c r="WJV14" s="2212"/>
      <c r="WJW14" s="2212"/>
      <c r="WJX14" s="2212"/>
      <c r="WJY14" s="2212"/>
      <c r="WJZ14" s="2212"/>
      <c r="WKA14" s="2212"/>
      <c r="WKB14" s="2212"/>
      <c r="WKC14" s="2212"/>
      <c r="WKD14" s="2212"/>
      <c r="WKE14" s="2212"/>
      <c r="WKF14" s="2212"/>
      <c r="WKG14" s="2212"/>
      <c r="WKH14" s="2212"/>
      <c r="WKI14" s="2212"/>
      <c r="WKJ14" s="2212"/>
      <c r="WKK14" s="2212"/>
      <c r="WKL14" s="2212"/>
      <c r="WKM14" s="2212"/>
      <c r="WKN14" s="2212"/>
      <c r="WKO14" s="2212"/>
      <c r="WKP14" s="2212"/>
      <c r="WKQ14" s="2212"/>
      <c r="WKR14" s="2212"/>
      <c r="WKS14" s="2212"/>
      <c r="WKT14" s="2212"/>
      <c r="WKU14" s="2212"/>
      <c r="WKV14" s="2212"/>
      <c r="WKW14" s="2212"/>
      <c r="WKX14" s="2212"/>
      <c r="WKY14" s="2212"/>
      <c r="WKZ14" s="2212"/>
      <c r="WLA14" s="2212"/>
      <c r="WLB14" s="2212"/>
      <c r="WLC14" s="2212"/>
      <c r="WLD14" s="2212"/>
      <c r="WLE14" s="2212"/>
      <c r="WLF14" s="2212"/>
      <c r="WLG14" s="2212"/>
      <c r="WLH14" s="2212"/>
      <c r="WLI14" s="2212"/>
      <c r="WLJ14" s="2212"/>
      <c r="WLK14" s="2212"/>
      <c r="WLL14" s="2212"/>
      <c r="WLM14" s="2212"/>
      <c r="WLN14" s="2212"/>
      <c r="WLO14" s="2212"/>
      <c r="WLP14" s="2212"/>
      <c r="WLQ14" s="2212"/>
      <c r="WLR14" s="2212"/>
      <c r="WLS14" s="2212"/>
      <c r="WLT14" s="2212"/>
      <c r="WLU14" s="2212"/>
      <c r="WLV14" s="2212"/>
      <c r="WLW14" s="2212"/>
      <c r="WLX14" s="2212"/>
      <c r="WLY14" s="2212"/>
      <c r="WLZ14" s="2212"/>
      <c r="WMA14" s="2212"/>
      <c r="WMB14" s="2212"/>
      <c r="WMC14" s="2212"/>
      <c r="WMD14" s="2212"/>
      <c r="WME14" s="2212"/>
      <c r="WMF14" s="2212"/>
      <c r="WMG14" s="2212"/>
      <c r="WMH14" s="2212"/>
      <c r="WMI14" s="2212"/>
      <c r="WMJ14" s="2212"/>
      <c r="WMK14" s="2212"/>
      <c r="WML14" s="2212"/>
      <c r="WMM14" s="2212"/>
      <c r="WMN14" s="2212"/>
      <c r="WMO14" s="2212"/>
      <c r="WMP14" s="2212"/>
      <c r="WMQ14" s="2212"/>
      <c r="WMR14" s="2212"/>
      <c r="WMS14" s="2212"/>
      <c r="WMT14" s="2212"/>
      <c r="WMU14" s="2212"/>
      <c r="WMV14" s="2212"/>
      <c r="WMW14" s="2212"/>
      <c r="WMX14" s="2212"/>
      <c r="WMY14" s="2212"/>
      <c r="WMZ14" s="2212"/>
      <c r="WNA14" s="2212"/>
      <c r="WNB14" s="2212"/>
      <c r="WNC14" s="2212"/>
      <c r="WND14" s="2212"/>
      <c r="WNE14" s="2212"/>
      <c r="WNF14" s="2212"/>
      <c r="WNG14" s="2212"/>
      <c r="WNH14" s="2212"/>
      <c r="WNI14" s="2212"/>
      <c r="WNJ14" s="2212"/>
      <c r="WNK14" s="2212"/>
      <c r="WNL14" s="2212"/>
      <c r="WNM14" s="2212"/>
      <c r="WNN14" s="2212"/>
      <c r="WNO14" s="2212"/>
      <c r="WNP14" s="2212"/>
      <c r="WNQ14" s="2212"/>
      <c r="WNR14" s="2212"/>
      <c r="WNS14" s="2212"/>
      <c r="WNT14" s="2212"/>
      <c r="WNU14" s="2212"/>
      <c r="WNV14" s="2212"/>
      <c r="WNW14" s="2212"/>
      <c r="WNX14" s="2212"/>
      <c r="WNY14" s="2212"/>
      <c r="WNZ14" s="2212"/>
      <c r="WOA14" s="2212"/>
      <c r="WOB14" s="2212"/>
      <c r="WOC14" s="2212"/>
      <c r="WOD14" s="2212"/>
      <c r="WOE14" s="2212"/>
      <c r="WOF14" s="2212"/>
      <c r="WOG14" s="2212"/>
      <c r="WOH14" s="2212"/>
      <c r="WOI14" s="2212"/>
      <c r="WOJ14" s="2212"/>
      <c r="WOK14" s="2212"/>
      <c r="WOL14" s="2212"/>
      <c r="WOM14" s="2212"/>
      <c r="WON14" s="2212"/>
      <c r="WOO14" s="2212"/>
      <c r="WOP14" s="2212"/>
      <c r="WOQ14" s="2212"/>
      <c r="WOR14" s="2212"/>
      <c r="WOS14" s="2212"/>
      <c r="WOT14" s="2212"/>
      <c r="WOU14" s="2212"/>
      <c r="WOV14" s="2212"/>
      <c r="WOW14" s="2212"/>
      <c r="WOX14" s="2212"/>
      <c r="WOY14" s="2212"/>
      <c r="WOZ14" s="2212"/>
      <c r="WPA14" s="2212"/>
      <c r="WPB14" s="2212"/>
      <c r="WPC14" s="2212"/>
      <c r="WPD14" s="2212"/>
      <c r="WPE14" s="2212"/>
      <c r="WPF14" s="2212"/>
      <c r="WPG14" s="2212"/>
      <c r="WPH14" s="2212"/>
      <c r="WPI14" s="2212"/>
      <c r="WPJ14" s="2212"/>
      <c r="WPK14" s="2212"/>
      <c r="WPL14" s="2212"/>
      <c r="WPM14" s="2212"/>
      <c r="WPN14" s="2212"/>
      <c r="WPO14" s="2212"/>
      <c r="WPP14" s="2212"/>
      <c r="WPQ14" s="2212"/>
      <c r="WPR14" s="2212"/>
      <c r="WPS14" s="2212"/>
      <c r="WPT14" s="2212"/>
      <c r="WPU14" s="2212"/>
      <c r="WPV14" s="2212"/>
      <c r="WPW14" s="2212"/>
      <c r="WPX14" s="2212"/>
      <c r="WPY14" s="2212"/>
      <c r="WPZ14" s="2212"/>
      <c r="WQA14" s="2212"/>
      <c r="WQB14" s="2212"/>
      <c r="WQC14" s="2212"/>
      <c r="WQD14" s="2212"/>
      <c r="WQE14" s="2212"/>
      <c r="WQF14" s="2212"/>
      <c r="WQG14" s="2212"/>
      <c r="WQH14" s="2212"/>
      <c r="WQI14" s="2212"/>
      <c r="WQJ14" s="2212"/>
      <c r="WQK14" s="2212"/>
      <c r="WQL14" s="2212"/>
      <c r="WQM14" s="2212"/>
      <c r="WQN14" s="2212"/>
      <c r="WQO14" s="2212"/>
      <c r="WQP14" s="2212"/>
      <c r="WQQ14" s="2212"/>
      <c r="WQR14" s="2212"/>
      <c r="WQS14" s="2212"/>
      <c r="WQT14" s="2212"/>
      <c r="WQU14" s="2212"/>
      <c r="WQV14" s="2212"/>
      <c r="WQW14" s="2212"/>
      <c r="WQX14" s="2212"/>
      <c r="WQY14" s="2212"/>
      <c r="WQZ14" s="2212"/>
      <c r="WRA14" s="2212"/>
      <c r="WRB14" s="2212"/>
      <c r="WRC14" s="2212"/>
      <c r="WRD14" s="2212"/>
      <c r="WRE14" s="2212"/>
      <c r="WRF14" s="2212"/>
      <c r="WRG14" s="2212"/>
      <c r="WRH14" s="2212"/>
      <c r="WRI14" s="2212"/>
      <c r="WRJ14" s="2212"/>
      <c r="WRK14" s="2212"/>
      <c r="WRL14" s="2212"/>
      <c r="WRM14" s="2212"/>
      <c r="WRN14" s="2212"/>
      <c r="WRO14" s="2212"/>
      <c r="WRP14" s="2212"/>
      <c r="WRQ14" s="2212"/>
      <c r="WRR14" s="2212"/>
      <c r="WRS14" s="2212"/>
      <c r="WRT14" s="2212"/>
      <c r="WRU14" s="2212"/>
      <c r="WRV14" s="2212"/>
      <c r="WRW14" s="2212"/>
      <c r="WRX14" s="2212"/>
      <c r="WRY14" s="2212"/>
      <c r="WRZ14" s="2212"/>
      <c r="WSA14" s="2212"/>
      <c r="WSB14" s="2212"/>
      <c r="WSC14" s="2212"/>
      <c r="WSD14" s="2212"/>
      <c r="WSE14" s="2212"/>
      <c r="WSF14" s="2212"/>
      <c r="WSG14" s="2212"/>
      <c r="WSH14" s="2212"/>
      <c r="WSI14" s="2212"/>
      <c r="WSJ14" s="2212"/>
      <c r="WSK14" s="2212"/>
      <c r="WSL14" s="2212"/>
      <c r="WSM14" s="2212"/>
      <c r="WSN14" s="2212"/>
      <c r="WSO14" s="2212"/>
      <c r="WSP14" s="2212"/>
      <c r="WSQ14" s="2212"/>
      <c r="WSR14" s="2212"/>
      <c r="WSS14" s="2212"/>
      <c r="WST14" s="2212"/>
      <c r="WSU14" s="2212"/>
      <c r="WSV14" s="2212"/>
      <c r="WSW14" s="2212"/>
      <c r="WSX14" s="2212"/>
      <c r="WSY14" s="2212"/>
      <c r="WSZ14" s="2212"/>
      <c r="WTA14" s="2212"/>
      <c r="WTB14" s="2212"/>
      <c r="WTC14" s="2212"/>
      <c r="WTD14" s="2212"/>
      <c r="WTE14" s="2212"/>
      <c r="WTF14" s="2212"/>
      <c r="WTG14" s="2212"/>
      <c r="WTH14" s="2212"/>
      <c r="WTI14" s="2212"/>
      <c r="WTJ14" s="2212"/>
      <c r="WTK14" s="2212"/>
      <c r="WTL14" s="2212"/>
      <c r="WTM14" s="2212"/>
      <c r="WTN14" s="2212"/>
      <c r="WTO14" s="2212"/>
      <c r="WTP14" s="2212"/>
      <c r="WTQ14" s="2212"/>
      <c r="WTR14" s="2212"/>
      <c r="WTS14" s="2212"/>
      <c r="WTT14" s="2212"/>
      <c r="WTU14" s="2212"/>
      <c r="WTV14" s="2212"/>
      <c r="WTW14" s="2212"/>
      <c r="WTX14" s="2212"/>
      <c r="WTY14" s="2212"/>
      <c r="WTZ14" s="2212"/>
      <c r="WUA14" s="2212"/>
      <c r="WUB14" s="2212"/>
      <c r="WUC14" s="2212"/>
      <c r="WUD14" s="2212"/>
      <c r="WUE14" s="2212"/>
      <c r="WUF14" s="2212"/>
      <c r="WUG14" s="2212"/>
      <c r="WUH14" s="2212"/>
      <c r="WUI14" s="2212"/>
      <c r="WUJ14" s="2212"/>
      <c r="WUK14" s="2212"/>
      <c r="WUL14" s="2212"/>
      <c r="WUM14" s="2212"/>
      <c r="WUN14" s="2212"/>
      <c r="WUO14" s="2212"/>
      <c r="WUP14" s="2212"/>
      <c r="WUQ14" s="2212"/>
      <c r="WUR14" s="2212"/>
      <c r="WUS14" s="2212"/>
      <c r="WUT14" s="2212"/>
      <c r="WUU14" s="2212"/>
      <c r="WUV14" s="2212"/>
      <c r="WUW14" s="2212"/>
      <c r="WUX14" s="2212"/>
      <c r="WUY14" s="2212"/>
      <c r="WUZ14" s="2212"/>
      <c r="WVA14" s="2212"/>
      <c r="WVB14" s="2212"/>
      <c r="WVC14" s="2212"/>
      <c r="WVD14" s="2212"/>
      <c r="WVE14" s="2212"/>
      <c r="WVF14" s="2212"/>
      <c r="WVG14" s="2212"/>
      <c r="WVH14" s="2212"/>
      <c r="WVI14" s="2212"/>
      <c r="WVJ14" s="2212"/>
      <c r="WVK14" s="2212"/>
      <c r="WVL14" s="2212"/>
      <c r="WVM14" s="2212"/>
      <c r="WVN14" s="2212"/>
      <c r="WVO14" s="2212"/>
      <c r="WVP14" s="2212"/>
      <c r="WVQ14" s="2212"/>
      <c r="WVR14" s="2212"/>
      <c r="WVS14" s="2212"/>
      <c r="WVT14" s="2212"/>
      <c r="WVU14" s="2212"/>
      <c r="WVV14" s="2212"/>
      <c r="WVW14" s="2212"/>
      <c r="WVX14" s="2212"/>
      <c r="WVY14" s="2212"/>
      <c r="WVZ14" s="2212"/>
      <c r="WWA14" s="2212"/>
      <c r="WWB14" s="2212"/>
      <c r="WWC14" s="2212"/>
      <c r="WWD14" s="2212"/>
      <c r="WWE14" s="2212"/>
      <c r="WWF14" s="2212"/>
      <c r="WWG14" s="2212"/>
      <c r="WWH14" s="2212"/>
      <c r="WWI14" s="2212"/>
      <c r="WWJ14" s="2212"/>
      <c r="WWK14" s="2212"/>
      <c r="WWL14" s="2212"/>
      <c r="WWM14" s="2212"/>
      <c r="WWN14" s="2212"/>
      <c r="WWO14" s="2212"/>
      <c r="WWP14" s="2212"/>
      <c r="WWQ14" s="2212"/>
      <c r="WWR14" s="2212"/>
      <c r="WWS14" s="2212"/>
      <c r="WWT14" s="2212"/>
      <c r="WWU14" s="2212"/>
      <c r="WWV14" s="2212"/>
      <c r="WWW14" s="2212"/>
      <c r="WWX14" s="2212"/>
      <c r="WWY14" s="2212"/>
      <c r="WWZ14" s="2212"/>
      <c r="WXA14" s="2212"/>
      <c r="WXB14" s="2212"/>
      <c r="WXC14" s="2212"/>
      <c r="WXD14" s="2212"/>
      <c r="WXE14" s="2212"/>
      <c r="WXF14" s="2212"/>
      <c r="WXG14" s="2212"/>
      <c r="WXH14" s="2212"/>
      <c r="WXI14" s="2212"/>
      <c r="WXJ14" s="2212"/>
      <c r="WXK14" s="2212"/>
      <c r="WXL14" s="2212"/>
      <c r="WXM14" s="2212"/>
      <c r="WXN14" s="2212"/>
      <c r="WXO14" s="2212"/>
      <c r="WXP14" s="2212"/>
      <c r="WXQ14" s="2212"/>
      <c r="WXR14" s="2212"/>
      <c r="WXS14" s="2212"/>
      <c r="WXT14" s="2212"/>
      <c r="WXU14" s="2212"/>
      <c r="WXV14" s="2212"/>
      <c r="WXW14" s="2212"/>
      <c r="WXX14" s="2212"/>
      <c r="WXY14" s="2212"/>
      <c r="WXZ14" s="2212"/>
      <c r="WYA14" s="2212"/>
      <c r="WYB14" s="2212"/>
      <c r="WYC14" s="2212"/>
      <c r="WYD14" s="2212"/>
      <c r="WYE14" s="2212"/>
      <c r="WYF14" s="2212"/>
      <c r="WYG14" s="2212"/>
      <c r="WYH14" s="2212"/>
      <c r="WYI14" s="2212"/>
      <c r="WYJ14" s="2212"/>
      <c r="WYK14" s="2212"/>
      <c r="WYL14" s="2212"/>
      <c r="WYM14" s="2212"/>
      <c r="WYN14" s="2212"/>
      <c r="WYO14" s="2212"/>
      <c r="WYP14" s="2212"/>
      <c r="WYQ14" s="2212"/>
      <c r="WYR14" s="2212"/>
      <c r="WYS14" s="2212"/>
      <c r="WYT14" s="2212"/>
      <c r="WYU14" s="2212"/>
      <c r="WYV14" s="2212"/>
      <c r="WYW14" s="2212"/>
      <c r="WYX14" s="2212"/>
      <c r="WYY14" s="2212"/>
      <c r="WYZ14" s="2212"/>
      <c r="WZA14" s="2212"/>
      <c r="WZB14" s="2212"/>
      <c r="WZC14" s="2212"/>
      <c r="WZD14" s="2212"/>
      <c r="WZE14" s="2212"/>
      <c r="WZF14" s="2212"/>
      <c r="WZG14" s="2212"/>
      <c r="WZH14" s="2212"/>
      <c r="WZI14" s="2212"/>
      <c r="WZJ14" s="2212"/>
      <c r="WZK14" s="2212"/>
      <c r="WZL14" s="2212"/>
      <c r="WZM14" s="2212"/>
      <c r="WZN14" s="2212"/>
      <c r="WZO14" s="2212"/>
      <c r="WZP14" s="2212"/>
      <c r="WZQ14" s="2212"/>
      <c r="WZR14" s="2212"/>
      <c r="WZS14" s="2212"/>
      <c r="WZT14" s="2212"/>
      <c r="WZU14" s="2212"/>
      <c r="WZV14" s="2212"/>
      <c r="WZW14" s="2212"/>
      <c r="WZX14" s="2212"/>
      <c r="WZY14" s="2212"/>
      <c r="WZZ14" s="2212"/>
      <c r="XAA14" s="2212"/>
      <c r="XAB14" s="2212"/>
      <c r="XAC14" s="2212"/>
      <c r="XAD14" s="2212"/>
      <c r="XAE14" s="2212"/>
      <c r="XAF14" s="2212"/>
      <c r="XAG14" s="2212"/>
      <c r="XAH14" s="2212"/>
      <c r="XAI14" s="2212"/>
      <c r="XAJ14" s="2212"/>
      <c r="XAK14" s="2212"/>
      <c r="XAL14" s="2212"/>
      <c r="XAM14" s="2212"/>
      <c r="XAN14" s="2212"/>
      <c r="XAO14" s="2212"/>
      <c r="XAP14" s="2212"/>
      <c r="XAQ14" s="2212"/>
      <c r="XAR14" s="2212"/>
      <c r="XAS14" s="2212"/>
      <c r="XAT14" s="2212"/>
      <c r="XAU14" s="2212"/>
      <c r="XAV14" s="2212"/>
      <c r="XAW14" s="2212"/>
      <c r="XAX14" s="2212"/>
      <c r="XAY14" s="2212"/>
      <c r="XAZ14" s="2212"/>
      <c r="XBA14" s="2212"/>
      <c r="XBB14" s="2212"/>
      <c r="XBC14" s="2212"/>
    </row>
    <row r="15" spans="1:16279" s="362" customFormat="1" ht="19.5" customHeight="1">
      <c r="A15" s="2128" t="s">
        <v>584</v>
      </c>
      <c r="B15" s="2128"/>
      <c r="C15" s="2128"/>
      <c r="D15" s="2128"/>
      <c r="E15" s="2128"/>
      <c r="F15" s="2128"/>
      <c r="G15" s="2128"/>
      <c r="H15" s="2128"/>
      <c r="I15" s="2128"/>
      <c r="J15" s="2128"/>
      <c r="K15" s="1929"/>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3"/>
      <c r="CC15" s="113"/>
      <c r="CD15" s="113"/>
      <c r="CE15" s="113"/>
      <c r="CF15" s="113"/>
      <c r="CG15" s="113"/>
      <c r="CH15" s="113"/>
      <c r="CI15" s="113"/>
      <c r="CJ15" s="113"/>
      <c r="CK15" s="113"/>
      <c r="CL15" s="113"/>
      <c r="CM15" s="113"/>
      <c r="CN15" s="113"/>
      <c r="CO15" s="113"/>
      <c r="CP15" s="113"/>
      <c r="CQ15" s="113"/>
      <c r="CR15" s="113"/>
      <c r="CS15" s="113"/>
      <c r="CT15" s="113"/>
      <c r="CU15" s="113"/>
      <c r="CV15" s="113"/>
      <c r="CW15" s="113"/>
      <c r="CX15" s="113"/>
      <c r="CY15" s="113"/>
      <c r="CZ15" s="113"/>
      <c r="DA15" s="113"/>
      <c r="DB15" s="113"/>
      <c r="DC15" s="113"/>
      <c r="DD15" s="113"/>
      <c r="DE15" s="113"/>
      <c r="DF15" s="113"/>
      <c r="DG15" s="113"/>
      <c r="DH15" s="113"/>
      <c r="DI15" s="113"/>
      <c r="DJ15" s="113"/>
      <c r="DK15" s="113"/>
      <c r="DL15" s="113"/>
      <c r="DM15" s="113"/>
      <c r="DN15" s="113"/>
      <c r="DO15" s="113"/>
      <c r="DP15" s="113"/>
      <c r="DQ15" s="113"/>
      <c r="DR15" s="113"/>
      <c r="DS15" s="113"/>
      <c r="DT15" s="113"/>
      <c r="DU15" s="113"/>
      <c r="DV15" s="113"/>
      <c r="DW15" s="113"/>
      <c r="DX15" s="113"/>
      <c r="DY15" s="113"/>
      <c r="DZ15" s="113"/>
      <c r="EA15" s="113"/>
      <c r="EB15" s="113"/>
      <c r="EC15" s="113"/>
      <c r="ED15" s="113"/>
      <c r="EE15" s="113"/>
      <c r="EF15" s="113"/>
      <c r="EG15" s="113"/>
      <c r="EH15" s="113"/>
      <c r="EI15" s="113"/>
      <c r="EJ15" s="113"/>
      <c r="EK15" s="113"/>
      <c r="EL15" s="113"/>
      <c r="EM15" s="113"/>
      <c r="EN15" s="113"/>
      <c r="EO15" s="113"/>
      <c r="EP15" s="113"/>
      <c r="EQ15" s="113"/>
      <c r="ER15" s="113"/>
      <c r="ES15" s="113"/>
      <c r="ET15" s="113"/>
      <c r="EU15" s="113"/>
      <c r="EV15" s="113"/>
      <c r="EW15" s="113"/>
      <c r="EX15" s="113"/>
      <c r="EY15" s="113"/>
      <c r="EZ15" s="113"/>
      <c r="FA15" s="113"/>
      <c r="FB15" s="113"/>
      <c r="FC15" s="113"/>
      <c r="FD15" s="113"/>
      <c r="FE15" s="113"/>
      <c r="FF15" s="113"/>
      <c r="FG15" s="113"/>
      <c r="FH15" s="113"/>
      <c r="FI15" s="113"/>
      <c r="FJ15" s="113"/>
      <c r="FK15" s="113"/>
      <c r="FL15" s="113"/>
      <c r="FM15" s="113"/>
      <c r="FN15" s="113"/>
      <c r="FO15" s="113"/>
      <c r="FP15" s="113"/>
      <c r="FQ15" s="113"/>
      <c r="FR15" s="113"/>
      <c r="FS15" s="113"/>
      <c r="FT15" s="113"/>
      <c r="FU15" s="113"/>
      <c r="FV15" s="113"/>
      <c r="FW15" s="113"/>
      <c r="FX15" s="113"/>
      <c r="FY15" s="113"/>
      <c r="FZ15" s="113"/>
      <c r="GA15" s="113"/>
      <c r="GB15" s="113"/>
      <c r="GC15" s="113"/>
      <c r="GD15" s="113"/>
      <c r="GE15" s="113"/>
      <c r="GF15" s="113"/>
      <c r="GG15" s="113"/>
      <c r="GH15" s="113"/>
      <c r="GI15" s="113"/>
      <c r="GJ15" s="113"/>
      <c r="GK15" s="113"/>
      <c r="GL15" s="113"/>
      <c r="GM15" s="113"/>
      <c r="GN15" s="113"/>
      <c r="GO15" s="113"/>
      <c r="GP15" s="113"/>
      <c r="GQ15" s="113"/>
      <c r="GR15" s="113"/>
      <c r="GS15" s="113"/>
      <c r="GT15" s="113"/>
      <c r="GU15" s="113"/>
      <c r="GV15" s="113"/>
      <c r="GW15" s="113"/>
      <c r="GX15" s="113"/>
      <c r="GY15" s="113"/>
      <c r="GZ15" s="113"/>
      <c r="HA15" s="113"/>
      <c r="HB15" s="113"/>
      <c r="HC15" s="113"/>
      <c r="HD15" s="113"/>
      <c r="HE15" s="113"/>
      <c r="HF15" s="113"/>
      <c r="HG15" s="113"/>
      <c r="HH15" s="113"/>
      <c r="HI15" s="113"/>
      <c r="HJ15" s="113"/>
      <c r="HK15" s="113"/>
      <c r="HL15" s="113"/>
      <c r="HM15" s="113"/>
      <c r="HN15" s="113"/>
      <c r="HO15" s="113"/>
      <c r="HP15" s="113"/>
      <c r="HQ15" s="113"/>
      <c r="HR15" s="113"/>
      <c r="HS15" s="113"/>
      <c r="HT15" s="113"/>
      <c r="HU15" s="113"/>
      <c r="HV15" s="113"/>
      <c r="HW15" s="113"/>
      <c r="HX15" s="113"/>
      <c r="HY15" s="113"/>
      <c r="HZ15" s="113"/>
      <c r="IA15" s="113"/>
      <c r="IB15" s="113"/>
      <c r="IC15" s="113"/>
      <c r="ID15" s="113"/>
      <c r="IE15" s="113"/>
      <c r="IF15" s="113"/>
      <c r="IG15" s="113"/>
      <c r="IH15" s="113"/>
      <c r="II15" s="113"/>
      <c r="IJ15" s="113"/>
      <c r="IK15" s="113"/>
      <c r="IL15" s="113"/>
      <c r="IM15" s="113"/>
      <c r="IN15" s="113"/>
      <c r="IO15" s="113"/>
      <c r="IP15" s="113"/>
      <c r="IQ15" s="113"/>
      <c r="IR15" s="113"/>
      <c r="IS15" s="113"/>
      <c r="IT15" s="113"/>
      <c r="IU15" s="113"/>
      <c r="IV15" s="113"/>
      <c r="IW15" s="113"/>
      <c r="IX15" s="113"/>
      <c r="IY15" s="113"/>
      <c r="IZ15" s="113"/>
      <c r="JA15" s="113"/>
      <c r="JB15" s="113"/>
      <c r="JC15" s="113"/>
      <c r="JD15" s="113"/>
      <c r="JE15" s="113"/>
      <c r="JF15" s="113"/>
      <c r="JG15" s="113"/>
      <c r="JH15" s="113"/>
      <c r="JI15" s="113"/>
      <c r="JJ15" s="113"/>
      <c r="JK15" s="113"/>
      <c r="JL15" s="113"/>
      <c r="JM15" s="113"/>
      <c r="JN15" s="113"/>
      <c r="JO15" s="113"/>
      <c r="JP15" s="113"/>
      <c r="JQ15" s="113"/>
      <c r="JR15" s="113"/>
      <c r="JS15" s="113"/>
      <c r="JT15" s="113"/>
      <c r="JU15" s="113"/>
      <c r="JV15" s="113"/>
      <c r="JW15" s="113"/>
      <c r="JX15" s="113"/>
      <c r="JY15" s="113"/>
      <c r="JZ15" s="113"/>
      <c r="KA15" s="113"/>
      <c r="KB15" s="113"/>
      <c r="KC15" s="113"/>
      <c r="KD15" s="113"/>
      <c r="KE15" s="113"/>
      <c r="KF15" s="113"/>
      <c r="KG15" s="113"/>
      <c r="KH15" s="113"/>
      <c r="KI15" s="113"/>
      <c r="KJ15" s="113"/>
      <c r="KK15" s="113"/>
      <c r="KL15" s="113"/>
      <c r="KM15" s="113"/>
      <c r="KN15" s="113"/>
      <c r="KO15" s="113"/>
      <c r="KP15" s="113"/>
      <c r="KQ15" s="113"/>
      <c r="KR15" s="113"/>
      <c r="KS15" s="113"/>
      <c r="KT15" s="113"/>
      <c r="KU15" s="113"/>
      <c r="KV15" s="113"/>
      <c r="KW15" s="113"/>
      <c r="KX15" s="113"/>
      <c r="KY15" s="113"/>
      <c r="KZ15" s="113"/>
      <c r="LA15" s="113"/>
      <c r="LB15" s="113"/>
      <c r="LC15" s="113"/>
      <c r="LD15" s="113"/>
      <c r="LE15" s="113"/>
      <c r="LF15" s="113"/>
      <c r="LG15" s="113"/>
      <c r="LH15" s="113"/>
      <c r="LI15" s="113"/>
      <c r="LJ15" s="113"/>
      <c r="LK15" s="113"/>
      <c r="LL15" s="113"/>
      <c r="LM15" s="113"/>
      <c r="LN15" s="113"/>
      <c r="LO15" s="113"/>
      <c r="LP15" s="113"/>
      <c r="LQ15" s="113"/>
      <c r="LR15" s="113"/>
      <c r="LS15" s="113"/>
      <c r="LT15" s="113"/>
      <c r="LU15" s="113"/>
      <c r="LV15" s="113"/>
      <c r="LW15" s="113"/>
      <c r="LX15" s="113"/>
      <c r="LY15" s="113"/>
      <c r="LZ15" s="113"/>
      <c r="MA15" s="113"/>
      <c r="MB15" s="113"/>
      <c r="MC15" s="113"/>
      <c r="MD15" s="113"/>
      <c r="ME15" s="113"/>
      <c r="MF15" s="113"/>
      <c r="MG15" s="113"/>
      <c r="MH15" s="113"/>
      <c r="MI15" s="113"/>
      <c r="MJ15" s="113"/>
      <c r="MK15" s="113"/>
      <c r="ML15" s="113"/>
      <c r="MM15" s="113"/>
      <c r="MN15" s="113"/>
      <c r="MO15" s="113"/>
      <c r="MP15" s="113"/>
      <c r="MQ15" s="113"/>
      <c r="MR15" s="113"/>
      <c r="MS15" s="113"/>
      <c r="MT15" s="113"/>
      <c r="MU15" s="113"/>
      <c r="MV15" s="113"/>
      <c r="MW15" s="113"/>
      <c r="MX15" s="113"/>
      <c r="MY15" s="113"/>
      <c r="MZ15" s="113"/>
      <c r="NA15" s="113"/>
      <c r="NB15" s="113"/>
      <c r="NC15" s="113"/>
      <c r="ND15" s="113"/>
      <c r="NE15" s="113"/>
      <c r="NF15" s="113"/>
      <c r="NG15" s="113"/>
      <c r="NH15" s="113"/>
      <c r="NI15" s="113"/>
      <c r="NJ15" s="113"/>
      <c r="NK15" s="113"/>
      <c r="NL15" s="113"/>
      <c r="NM15" s="113"/>
      <c r="NN15" s="113"/>
      <c r="NO15" s="113"/>
      <c r="NP15" s="113"/>
      <c r="NQ15" s="113"/>
      <c r="NR15" s="113"/>
      <c r="NS15" s="113"/>
      <c r="NT15" s="113"/>
      <c r="NU15" s="113"/>
      <c r="NV15" s="113"/>
      <c r="NW15" s="113"/>
      <c r="NX15" s="113"/>
      <c r="NY15" s="113"/>
      <c r="NZ15" s="113"/>
      <c r="OA15" s="113"/>
      <c r="OB15" s="113"/>
      <c r="OC15" s="113"/>
      <c r="OD15" s="113"/>
      <c r="OE15" s="113"/>
      <c r="OF15" s="113"/>
      <c r="OG15" s="113"/>
      <c r="OH15" s="113"/>
      <c r="OI15" s="113"/>
      <c r="OJ15" s="113"/>
      <c r="OK15" s="113"/>
      <c r="OL15" s="113"/>
      <c r="OM15" s="113"/>
      <c r="ON15" s="113"/>
      <c r="OO15" s="113"/>
      <c r="OP15" s="113"/>
      <c r="OQ15" s="113"/>
      <c r="OR15" s="113"/>
      <c r="OS15" s="113"/>
      <c r="OT15" s="113"/>
      <c r="OU15" s="113"/>
      <c r="OV15" s="113"/>
      <c r="OW15" s="113"/>
      <c r="OX15" s="113"/>
      <c r="OY15" s="113"/>
      <c r="OZ15" s="113"/>
      <c r="PA15" s="113"/>
      <c r="PB15" s="113"/>
      <c r="PC15" s="113"/>
      <c r="PD15" s="113"/>
      <c r="PE15" s="113"/>
      <c r="PF15" s="113"/>
      <c r="PG15" s="113"/>
      <c r="PH15" s="113"/>
      <c r="PI15" s="113"/>
      <c r="PJ15" s="113"/>
      <c r="PK15" s="113"/>
      <c r="PL15" s="113"/>
      <c r="PM15" s="113"/>
      <c r="PN15" s="113"/>
      <c r="PO15" s="113"/>
      <c r="PP15" s="113"/>
      <c r="PQ15" s="113"/>
      <c r="PR15" s="113"/>
      <c r="PS15" s="113"/>
      <c r="PT15" s="113"/>
      <c r="PU15" s="113"/>
      <c r="PV15" s="113"/>
      <c r="PW15" s="113"/>
      <c r="PX15" s="113"/>
      <c r="PY15" s="113"/>
      <c r="PZ15" s="113"/>
      <c r="QA15" s="113"/>
      <c r="QB15" s="113"/>
      <c r="QC15" s="113"/>
      <c r="QD15" s="113"/>
      <c r="QE15" s="113"/>
      <c r="QF15" s="113"/>
      <c r="QG15" s="113"/>
      <c r="QH15" s="113"/>
      <c r="QI15" s="113"/>
      <c r="QJ15" s="113"/>
      <c r="QK15" s="113"/>
      <c r="QL15" s="113"/>
      <c r="QM15" s="113"/>
      <c r="QN15" s="113"/>
      <c r="QO15" s="113"/>
      <c r="QP15" s="113"/>
      <c r="QQ15" s="113"/>
      <c r="QR15" s="113"/>
      <c r="QS15" s="113"/>
      <c r="QT15" s="113"/>
      <c r="QU15" s="113"/>
      <c r="QV15" s="113"/>
      <c r="QW15" s="113"/>
      <c r="QX15" s="113"/>
      <c r="QY15" s="113"/>
      <c r="QZ15" s="113"/>
      <c r="RA15" s="113"/>
      <c r="RB15" s="113"/>
      <c r="RC15" s="113"/>
      <c r="RD15" s="113"/>
      <c r="RE15" s="113"/>
      <c r="RF15" s="113"/>
      <c r="RG15" s="113"/>
      <c r="RH15" s="113"/>
      <c r="RI15" s="113"/>
      <c r="RJ15" s="113"/>
      <c r="RK15" s="113"/>
      <c r="RL15" s="113"/>
      <c r="RM15" s="113"/>
      <c r="RN15" s="113"/>
      <c r="RO15" s="113"/>
      <c r="RP15" s="113"/>
      <c r="RQ15" s="113"/>
      <c r="RR15" s="113"/>
      <c r="RS15" s="113"/>
      <c r="RT15" s="113"/>
      <c r="RU15" s="113"/>
      <c r="RV15" s="113"/>
      <c r="RW15" s="113"/>
      <c r="RX15" s="113"/>
      <c r="RY15" s="113"/>
      <c r="RZ15" s="113"/>
      <c r="SA15" s="113"/>
      <c r="SB15" s="113"/>
      <c r="SC15" s="113"/>
      <c r="SD15" s="113"/>
      <c r="SE15" s="113"/>
      <c r="SF15" s="113"/>
      <c r="SG15" s="113"/>
      <c r="SH15" s="113"/>
      <c r="SI15" s="113"/>
      <c r="SJ15" s="113"/>
      <c r="SK15" s="113"/>
      <c r="SL15" s="113"/>
      <c r="SM15" s="113"/>
      <c r="SN15" s="113"/>
      <c r="SO15" s="113"/>
      <c r="SP15" s="113"/>
      <c r="SQ15" s="2212"/>
      <c r="SR15" s="2212"/>
      <c r="SS15" s="2212"/>
      <c r="ST15" s="2212"/>
      <c r="SU15" s="2212"/>
      <c r="SV15" s="2212"/>
      <c r="SW15" s="2212"/>
      <c r="SX15" s="2212"/>
      <c r="SY15" s="2212"/>
      <c r="SZ15" s="2212"/>
      <c r="TA15" s="2212"/>
      <c r="TB15" s="2212"/>
      <c r="TC15" s="2212"/>
      <c r="TD15" s="2212"/>
      <c r="TE15" s="2212"/>
      <c r="TF15" s="2212"/>
      <c r="TG15" s="2212"/>
      <c r="TH15" s="2212"/>
      <c r="TI15" s="2212"/>
      <c r="TJ15" s="2212"/>
      <c r="TK15" s="2212"/>
      <c r="TL15" s="2212"/>
      <c r="TM15" s="2212"/>
      <c r="TN15" s="2212"/>
      <c r="TO15" s="2212"/>
      <c r="TP15" s="2212"/>
      <c r="TQ15" s="2212"/>
      <c r="TR15" s="2212"/>
      <c r="TS15" s="2212"/>
      <c r="TT15" s="2212"/>
      <c r="TU15" s="2212"/>
      <c r="TV15" s="2212"/>
      <c r="TW15" s="2212"/>
      <c r="TX15" s="2212"/>
      <c r="TY15" s="2212"/>
      <c r="TZ15" s="2212"/>
      <c r="UA15" s="2212"/>
      <c r="UB15" s="2212"/>
      <c r="UC15" s="2212"/>
      <c r="UD15" s="2212"/>
      <c r="UE15" s="2212"/>
      <c r="UF15" s="2212"/>
      <c r="UG15" s="2212"/>
      <c r="UH15" s="2212"/>
      <c r="UI15" s="2212"/>
      <c r="UJ15" s="2212"/>
      <c r="UK15" s="2212"/>
      <c r="UL15" s="2212"/>
      <c r="UM15" s="2212"/>
      <c r="UN15" s="2212"/>
      <c r="UO15" s="2212"/>
      <c r="UP15" s="2212"/>
      <c r="UQ15" s="2212"/>
      <c r="UR15" s="2212"/>
      <c r="US15" s="2212"/>
      <c r="UT15" s="2212"/>
      <c r="UU15" s="2212"/>
      <c r="UV15" s="2212"/>
      <c r="UW15" s="2212"/>
      <c r="UX15" s="2212"/>
      <c r="UY15" s="2212"/>
      <c r="UZ15" s="2212"/>
      <c r="VA15" s="2212"/>
      <c r="VB15" s="2212"/>
      <c r="VC15" s="2212"/>
      <c r="VD15" s="2212"/>
      <c r="VE15" s="2212"/>
      <c r="VF15" s="2212"/>
      <c r="VG15" s="2212"/>
      <c r="VH15" s="2212"/>
      <c r="VI15" s="2212"/>
      <c r="VJ15" s="2212"/>
      <c r="VK15" s="2212"/>
      <c r="VL15" s="2212"/>
      <c r="VM15" s="2212"/>
      <c r="VN15" s="2212"/>
      <c r="VO15" s="2212"/>
      <c r="VP15" s="2212"/>
      <c r="VQ15" s="2212"/>
      <c r="VR15" s="2212"/>
      <c r="VS15" s="2212"/>
      <c r="VT15" s="2212"/>
      <c r="VU15" s="2212"/>
      <c r="VV15" s="2212"/>
      <c r="VW15" s="2212"/>
      <c r="VX15" s="2212"/>
      <c r="VY15" s="2212"/>
      <c r="VZ15" s="2212"/>
      <c r="WA15" s="2212"/>
      <c r="WB15" s="2212"/>
      <c r="WC15" s="2212"/>
      <c r="WD15" s="2212"/>
      <c r="WE15" s="2212"/>
      <c r="WF15" s="2212"/>
      <c r="WG15" s="2212"/>
      <c r="WH15" s="2212"/>
      <c r="WI15" s="2212"/>
      <c r="WJ15" s="2212"/>
      <c r="WK15" s="2212"/>
      <c r="WL15" s="2212"/>
      <c r="WM15" s="2212"/>
      <c r="WN15" s="2212"/>
      <c r="WO15" s="2212"/>
      <c r="WP15" s="2212"/>
      <c r="WQ15" s="2212"/>
      <c r="WR15" s="2212"/>
      <c r="WS15" s="2212"/>
      <c r="WT15" s="2212"/>
      <c r="WU15" s="2212"/>
      <c r="WV15" s="2212"/>
      <c r="WW15" s="2212"/>
      <c r="WX15" s="2212"/>
      <c r="WY15" s="2212"/>
      <c r="WZ15" s="2212"/>
      <c r="XA15" s="2212"/>
      <c r="XB15" s="2212"/>
      <c r="XC15" s="2212"/>
      <c r="XD15" s="2212"/>
      <c r="XE15" s="2212"/>
      <c r="XF15" s="2212"/>
      <c r="XG15" s="2212"/>
      <c r="XH15" s="2212"/>
      <c r="XI15" s="2212"/>
      <c r="XJ15" s="2212"/>
      <c r="XK15" s="2212"/>
      <c r="XL15" s="2212"/>
      <c r="XM15" s="2212"/>
      <c r="XN15" s="2212"/>
      <c r="XO15" s="2212"/>
      <c r="XP15" s="2212"/>
      <c r="XQ15" s="2212"/>
      <c r="XR15" s="2212"/>
      <c r="XS15" s="2212"/>
      <c r="XT15" s="2212"/>
      <c r="XU15" s="2212"/>
      <c r="XV15" s="2212"/>
      <c r="XW15" s="2212"/>
      <c r="XX15" s="2212"/>
      <c r="XY15" s="2212"/>
      <c r="XZ15" s="2212"/>
      <c r="YA15" s="2212"/>
      <c r="YB15" s="2212"/>
      <c r="YC15" s="2212"/>
      <c r="YD15" s="2212"/>
      <c r="YE15" s="2212"/>
      <c r="YF15" s="2212"/>
      <c r="YG15" s="2212"/>
      <c r="YH15" s="2212"/>
      <c r="YI15" s="2212"/>
      <c r="YJ15" s="2212"/>
      <c r="YK15" s="2212"/>
      <c r="YL15" s="2212"/>
      <c r="YM15" s="2212"/>
      <c r="YN15" s="2212"/>
      <c r="YO15" s="2212"/>
      <c r="YP15" s="2212"/>
      <c r="YQ15" s="2212"/>
      <c r="YR15" s="2212"/>
      <c r="YS15" s="2212"/>
      <c r="YT15" s="2212"/>
      <c r="YU15" s="2212"/>
      <c r="YV15" s="2212"/>
      <c r="YW15" s="2212"/>
      <c r="YX15" s="2212"/>
      <c r="YY15" s="2212"/>
      <c r="YZ15" s="2212"/>
      <c r="ZA15" s="2212"/>
      <c r="ZB15" s="2212"/>
      <c r="ZC15" s="2212"/>
      <c r="ZD15" s="2212"/>
      <c r="ZE15" s="2212"/>
      <c r="ZF15" s="2212"/>
      <c r="ZG15" s="2212"/>
      <c r="ZH15" s="2212"/>
      <c r="ZI15" s="2212"/>
      <c r="ZJ15" s="2212"/>
      <c r="ZK15" s="2212"/>
      <c r="ZL15" s="2212"/>
      <c r="ZM15" s="2212"/>
      <c r="ZN15" s="2212"/>
      <c r="ZO15" s="2212"/>
      <c r="ZP15" s="2212"/>
      <c r="ZQ15" s="2212"/>
      <c r="ZR15" s="2212"/>
      <c r="ZS15" s="2212"/>
      <c r="ZT15" s="2212"/>
      <c r="ZU15" s="2212"/>
      <c r="ZV15" s="2212"/>
      <c r="ZW15" s="2212"/>
      <c r="ZX15" s="2212"/>
      <c r="ZY15" s="2212"/>
      <c r="ZZ15" s="2212"/>
      <c r="AAA15" s="2212"/>
      <c r="AAB15" s="2212"/>
      <c r="AAC15" s="2212"/>
      <c r="AAD15" s="2212"/>
      <c r="AAE15" s="2212"/>
      <c r="AAF15" s="2212"/>
      <c r="AAG15" s="2212"/>
      <c r="AAH15" s="2212"/>
      <c r="AAI15" s="2212"/>
      <c r="AAJ15" s="2212"/>
      <c r="AAK15" s="2212"/>
      <c r="AAL15" s="2212"/>
      <c r="AAM15" s="2212"/>
      <c r="AAN15" s="2212"/>
      <c r="AAO15" s="2212"/>
      <c r="AAP15" s="2212"/>
      <c r="AAQ15" s="2212"/>
      <c r="AAR15" s="2212"/>
      <c r="AAS15" s="2212"/>
      <c r="AAT15" s="2212"/>
      <c r="AAU15" s="2212"/>
      <c r="AAV15" s="2212"/>
      <c r="AAW15" s="2212"/>
      <c r="AAX15" s="2212"/>
      <c r="AAY15" s="2212"/>
      <c r="AAZ15" s="2212"/>
      <c r="ABA15" s="2212"/>
      <c r="ABB15" s="2212"/>
      <c r="ABC15" s="2212"/>
      <c r="ABD15" s="2212"/>
      <c r="ABE15" s="2212"/>
      <c r="ABF15" s="2212"/>
      <c r="ABG15" s="2212"/>
      <c r="ABH15" s="2212"/>
      <c r="ABI15" s="2212"/>
      <c r="ABJ15" s="2212"/>
      <c r="ABK15" s="2212"/>
      <c r="ABL15" s="2212"/>
      <c r="ABM15" s="2212"/>
      <c r="ABN15" s="2212"/>
      <c r="ABO15" s="2212"/>
      <c r="ABP15" s="2212"/>
      <c r="ABQ15" s="2212"/>
      <c r="ABR15" s="2212"/>
      <c r="ABS15" s="2212"/>
      <c r="ABT15" s="2212"/>
      <c r="ABU15" s="2212"/>
      <c r="ABV15" s="2212"/>
      <c r="ABW15" s="2212"/>
      <c r="ABX15" s="2212"/>
      <c r="ABY15" s="2212"/>
      <c r="ABZ15" s="2212"/>
      <c r="ACA15" s="2212"/>
      <c r="ACB15" s="2212"/>
      <c r="ACC15" s="2212"/>
      <c r="ACD15" s="2212"/>
      <c r="ACE15" s="2212"/>
      <c r="ACF15" s="2212"/>
      <c r="ACG15" s="2212"/>
      <c r="ACH15" s="2212"/>
      <c r="ACI15" s="2212"/>
      <c r="ACJ15" s="2212"/>
      <c r="ACK15" s="2212"/>
      <c r="ACL15" s="2212"/>
      <c r="ACM15" s="2212"/>
      <c r="ACN15" s="2212"/>
      <c r="ACO15" s="2212"/>
      <c r="ACP15" s="2212"/>
      <c r="ACQ15" s="2212"/>
      <c r="ACR15" s="2212"/>
      <c r="ACS15" s="2212"/>
      <c r="ACT15" s="2212"/>
      <c r="ACU15" s="2212"/>
      <c r="ACV15" s="2212"/>
      <c r="ACW15" s="2212"/>
      <c r="ACX15" s="2212"/>
      <c r="ACY15" s="2212"/>
      <c r="ACZ15" s="2212"/>
      <c r="ADA15" s="2212"/>
      <c r="ADB15" s="2212"/>
      <c r="ADC15" s="2212"/>
      <c r="ADD15" s="2212"/>
      <c r="ADE15" s="2212"/>
      <c r="ADF15" s="2212"/>
      <c r="ADG15" s="2212"/>
      <c r="ADH15" s="2212"/>
      <c r="ADI15" s="2212"/>
      <c r="ADJ15" s="2212"/>
      <c r="ADK15" s="2212"/>
      <c r="ADL15" s="2212"/>
      <c r="ADM15" s="2212"/>
      <c r="ADN15" s="2212"/>
      <c r="ADO15" s="2212"/>
      <c r="ADP15" s="2212"/>
      <c r="ADQ15" s="2212"/>
      <c r="ADR15" s="2212"/>
      <c r="ADS15" s="2212"/>
      <c r="ADT15" s="2212"/>
      <c r="ADU15" s="2212"/>
      <c r="ADV15" s="2212"/>
      <c r="ADW15" s="2212"/>
      <c r="ADX15" s="2212"/>
      <c r="ADY15" s="2212"/>
      <c r="ADZ15" s="2212"/>
      <c r="AEA15" s="2212"/>
      <c r="AEB15" s="2212"/>
      <c r="AEC15" s="2212"/>
      <c r="AED15" s="2212"/>
      <c r="AEE15" s="2212"/>
      <c r="AEF15" s="2212"/>
      <c r="AEG15" s="2212"/>
      <c r="AEH15" s="2212"/>
      <c r="AEI15" s="2212"/>
      <c r="AEJ15" s="2212"/>
      <c r="AEK15" s="2212"/>
      <c r="AEL15" s="2212"/>
      <c r="AEM15" s="2212"/>
      <c r="AEN15" s="2212"/>
      <c r="AEO15" s="2212"/>
      <c r="AEP15" s="2212"/>
      <c r="AEQ15" s="2212"/>
      <c r="AER15" s="2212"/>
      <c r="AES15" s="2212"/>
      <c r="AET15" s="2212"/>
      <c r="AEU15" s="2212"/>
      <c r="AEV15" s="2212"/>
      <c r="AEW15" s="2212"/>
      <c r="AEX15" s="2212"/>
      <c r="AEY15" s="2212"/>
      <c r="AEZ15" s="2212"/>
      <c r="AFA15" s="2212"/>
      <c r="AFB15" s="2212"/>
      <c r="AFC15" s="2212"/>
      <c r="AFD15" s="2212"/>
      <c r="AFE15" s="2212"/>
      <c r="AFF15" s="2212"/>
      <c r="AFG15" s="2212"/>
      <c r="AFH15" s="2212"/>
      <c r="AFI15" s="2212"/>
      <c r="AFJ15" s="2212"/>
      <c r="AFK15" s="2212"/>
      <c r="AFL15" s="2212"/>
      <c r="AFM15" s="2212"/>
      <c r="AFN15" s="2212"/>
      <c r="AFO15" s="2212"/>
      <c r="AFP15" s="2212"/>
      <c r="AFQ15" s="2212"/>
      <c r="AFR15" s="2212"/>
      <c r="AFS15" s="2212"/>
      <c r="AFT15" s="2212"/>
      <c r="AFU15" s="2212"/>
      <c r="AFV15" s="2212"/>
      <c r="AFW15" s="2212"/>
      <c r="AFX15" s="2212"/>
      <c r="AFY15" s="2212"/>
      <c r="AFZ15" s="2212"/>
      <c r="AGA15" s="2212"/>
      <c r="AGB15" s="2212"/>
      <c r="AGC15" s="2212"/>
      <c r="AGD15" s="2212"/>
      <c r="AGE15" s="2212"/>
      <c r="AGF15" s="2212"/>
      <c r="AGG15" s="2212"/>
      <c r="AGH15" s="2212"/>
      <c r="AGI15" s="2212"/>
      <c r="AGJ15" s="2212"/>
      <c r="AGK15" s="2212"/>
      <c r="AGL15" s="2212"/>
      <c r="AGM15" s="2212"/>
      <c r="AGN15" s="2212"/>
      <c r="AGO15" s="2212"/>
      <c r="AGP15" s="2212"/>
      <c r="AGQ15" s="2212"/>
      <c r="AGR15" s="2212"/>
      <c r="AGS15" s="2212"/>
      <c r="AGT15" s="2212"/>
      <c r="AGU15" s="2212"/>
      <c r="AGV15" s="2212"/>
      <c r="AGW15" s="2212"/>
      <c r="AGX15" s="2212"/>
      <c r="AGY15" s="2212"/>
      <c r="AGZ15" s="2212"/>
      <c r="AHA15" s="2212"/>
      <c r="AHB15" s="2212"/>
      <c r="AHC15" s="2212"/>
      <c r="AHD15" s="2212"/>
      <c r="AHE15" s="2212"/>
      <c r="AHF15" s="2212"/>
      <c r="AHG15" s="2212"/>
      <c r="AHH15" s="2212"/>
      <c r="AHI15" s="2212"/>
      <c r="AHJ15" s="2212"/>
      <c r="AHK15" s="2212"/>
      <c r="AHL15" s="2212"/>
      <c r="AHM15" s="2212"/>
      <c r="AHN15" s="2212"/>
      <c r="AHO15" s="2212"/>
      <c r="AHP15" s="2212"/>
      <c r="AHQ15" s="2212"/>
      <c r="AHR15" s="2212"/>
      <c r="AHS15" s="2212"/>
      <c r="AHT15" s="2212"/>
      <c r="AHU15" s="2212"/>
      <c r="AHV15" s="2212"/>
      <c r="AHW15" s="2212"/>
      <c r="AHX15" s="2212"/>
      <c r="AHY15" s="2212"/>
      <c r="AHZ15" s="2212"/>
      <c r="AIA15" s="2212"/>
      <c r="AIB15" s="2212"/>
      <c r="AIC15" s="2212"/>
      <c r="AID15" s="2212"/>
      <c r="AIE15" s="2212"/>
      <c r="AIF15" s="2212"/>
      <c r="AIG15" s="2212"/>
      <c r="AIH15" s="2212"/>
      <c r="AII15" s="2212"/>
      <c r="AIJ15" s="2212"/>
      <c r="AIK15" s="2212"/>
      <c r="AIL15" s="2212"/>
      <c r="AIM15" s="2212"/>
      <c r="AIN15" s="2212"/>
      <c r="AIO15" s="2212"/>
      <c r="AIP15" s="2212"/>
      <c r="AIQ15" s="2212"/>
      <c r="AIR15" s="2212"/>
      <c r="AIS15" s="2212"/>
      <c r="AIT15" s="2212"/>
      <c r="AIU15" s="2212"/>
      <c r="AIV15" s="2212"/>
      <c r="AIW15" s="2212"/>
      <c r="AIX15" s="2212"/>
      <c r="AIY15" s="2212"/>
      <c r="AIZ15" s="2212"/>
      <c r="AJA15" s="2212"/>
      <c r="AJB15" s="2212"/>
      <c r="AJC15" s="2212"/>
      <c r="AJD15" s="2212"/>
      <c r="AJE15" s="2212"/>
      <c r="AJF15" s="2212"/>
      <c r="AJG15" s="2212"/>
      <c r="AJH15" s="2212"/>
      <c r="AJI15" s="2212"/>
      <c r="AJJ15" s="2212"/>
      <c r="AJK15" s="2212"/>
      <c r="AJL15" s="2212"/>
      <c r="AJM15" s="2212"/>
      <c r="AJN15" s="2212"/>
      <c r="AJO15" s="2212"/>
      <c r="AJP15" s="2212"/>
      <c r="AJQ15" s="2212"/>
      <c r="AJR15" s="2212"/>
      <c r="AJS15" s="2212"/>
      <c r="AJT15" s="2212"/>
      <c r="AJU15" s="2212"/>
      <c r="AJV15" s="2212"/>
      <c r="AJW15" s="2212"/>
      <c r="AJX15" s="2212"/>
      <c r="AJY15" s="2212"/>
      <c r="AJZ15" s="2212"/>
      <c r="AKA15" s="2212"/>
      <c r="AKB15" s="2212"/>
      <c r="AKC15" s="2212"/>
      <c r="AKD15" s="2212"/>
      <c r="AKE15" s="2212"/>
      <c r="AKF15" s="2212"/>
      <c r="AKG15" s="2212"/>
      <c r="AKH15" s="2212"/>
      <c r="AKI15" s="2212"/>
      <c r="AKJ15" s="2212"/>
      <c r="AKK15" s="2212"/>
      <c r="AKL15" s="2212"/>
      <c r="AKM15" s="2212"/>
      <c r="AKN15" s="2212"/>
      <c r="AKO15" s="2212"/>
      <c r="AKP15" s="2212"/>
      <c r="AKQ15" s="2212"/>
      <c r="AKR15" s="2212"/>
      <c r="AKS15" s="2212"/>
      <c r="AKT15" s="2212"/>
      <c r="AKU15" s="2212"/>
      <c r="AKV15" s="2212"/>
      <c r="AKW15" s="2212"/>
      <c r="AKX15" s="2212"/>
      <c r="AKY15" s="2212"/>
      <c r="AKZ15" s="2212"/>
      <c r="ALA15" s="2212"/>
      <c r="ALB15" s="2212"/>
      <c r="ALC15" s="2212"/>
      <c r="ALD15" s="2212"/>
      <c r="ALE15" s="2212"/>
      <c r="ALF15" s="2212"/>
      <c r="ALG15" s="2212"/>
      <c r="ALH15" s="2212"/>
      <c r="ALI15" s="2212"/>
      <c r="ALJ15" s="2212"/>
      <c r="ALK15" s="2212"/>
      <c r="ALL15" s="2212"/>
      <c r="ALM15" s="2212"/>
      <c r="ALN15" s="2212"/>
      <c r="ALO15" s="2212"/>
      <c r="ALP15" s="2212"/>
      <c r="ALQ15" s="2212"/>
      <c r="ALR15" s="2212"/>
      <c r="ALS15" s="2212"/>
      <c r="ALT15" s="2212"/>
      <c r="ALU15" s="2212"/>
      <c r="ALV15" s="2212"/>
      <c r="ALW15" s="2212"/>
      <c r="ALX15" s="2212"/>
      <c r="ALY15" s="2212"/>
      <c r="ALZ15" s="2212"/>
      <c r="AMA15" s="2212"/>
      <c r="AMB15" s="2212"/>
      <c r="AMC15" s="2212"/>
      <c r="AMD15" s="2212"/>
      <c r="AME15" s="2212"/>
      <c r="AMF15" s="2212"/>
      <c r="AMG15" s="2212"/>
      <c r="AMH15" s="2212"/>
      <c r="AMI15" s="2212"/>
      <c r="AMJ15" s="2212"/>
      <c r="AMK15" s="2212"/>
      <c r="AML15" s="2212"/>
      <c r="AMM15" s="2212"/>
      <c r="AMN15" s="2212"/>
      <c r="AMO15" s="2212"/>
      <c r="AMP15" s="2212"/>
      <c r="AMQ15" s="2212"/>
      <c r="AMR15" s="2212"/>
      <c r="AMS15" s="2212"/>
      <c r="AMT15" s="2212"/>
      <c r="AMU15" s="2212"/>
      <c r="AMV15" s="2212"/>
      <c r="AMW15" s="2212"/>
      <c r="AMX15" s="2212"/>
      <c r="AMY15" s="2212"/>
      <c r="AMZ15" s="2212"/>
      <c r="ANA15" s="2212"/>
      <c r="ANB15" s="2212"/>
      <c r="ANC15" s="2212"/>
      <c r="AND15" s="2212"/>
      <c r="ANE15" s="2212"/>
      <c r="ANF15" s="2212"/>
      <c r="ANG15" s="2212"/>
      <c r="ANH15" s="2212"/>
      <c r="ANI15" s="2212"/>
      <c r="ANJ15" s="2212"/>
      <c r="ANK15" s="2212"/>
      <c r="ANL15" s="2212"/>
      <c r="ANM15" s="2212"/>
      <c r="ANN15" s="2212"/>
      <c r="ANO15" s="2212"/>
      <c r="ANP15" s="2212"/>
      <c r="ANQ15" s="2212"/>
      <c r="ANR15" s="2212"/>
      <c r="ANS15" s="2212"/>
      <c r="ANT15" s="2212"/>
      <c r="ANU15" s="2212"/>
      <c r="ANV15" s="2212"/>
      <c r="ANW15" s="2212"/>
      <c r="ANX15" s="2212"/>
      <c r="ANY15" s="2212"/>
      <c r="ANZ15" s="2212"/>
      <c r="AOA15" s="2212"/>
      <c r="AOB15" s="2212"/>
      <c r="AOC15" s="2212"/>
      <c r="AOD15" s="2212"/>
      <c r="AOE15" s="2212"/>
      <c r="AOF15" s="2212"/>
      <c r="AOG15" s="2212"/>
      <c r="AOH15" s="2212"/>
      <c r="AOI15" s="2212"/>
      <c r="AOJ15" s="2212"/>
      <c r="AOK15" s="2212"/>
      <c r="AOL15" s="2212"/>
      <c r="AOM15" s="2212"/>
      <c r="AON15" s="2212"/>
      <c r="AOO15" s="2212"/>
      <c r="AOP15" s="2212"/>
      <c r="AOQ15" s="2212"/>
      <c r="AOR15" s="2212"/>
      <c r="AOS15" s="2212"/>
      <c r="AOT15" s="2212"/>
      <c r="AOU15" s="2212"/>
      <c r="AOV15" s="2212"/>
      <c r="AOW15" s="2212"/>
      <c r="AOX15" s="2212"/>
      <c r="AOY15" s="2212"/>
      <c r="AOZ15" s="2212"/>
      <c r="APA15" s="2212"/>
      <c r="APB15" s="2212"/>
      <c r="APC15" s="2212"/>
      <c r="APD15" s="2212"/>
      <c r="APE15" s="2212"/>
      <c r="APF15" s="2212"/>
      <c r="APG15" s="2212"/>
      <c r="APH15" s="2212"/>
      <c r="API15" s="2212"/>
      <c r="APJ15" s="2212"/>
      <c r="APK15" s="2212"/>
      <c r="APL15" s="2212"/>
      <c r="APM15" s="2212"/>
      <c r="APN15" s="2212"/>
      <c r="APO15" s="2212"/>
      <c r="APP15" s="2212"/>
      <c r="APQ15" s="2212"/>
      <c r="APR15" s="2212"/>
      <c r="APS15" s="2212"/>
      <c r="APT15" s="2212"/>
      <c r="APU15" s="2212"/>
      <c r="APV15" s="2212"/>
      <c r="APW15" s="2212"/>
      <c r="APX15" s="2212"/>
      <c r="APY15" s="2212"/>
      <c r="APZ15" s="2212"/>
      <c r="AQA15" s="2212"/>
      <c r="AQB15" s="2212"/>
      <c r="AQC15" s="2212"/>
      <c r="AQD15" s="2212"/>
      <c r="AQE15" s="2212"/>
      <c r="AQF15" s="2212"/>
      <c r="AQG15" s="2212"/>
      <c r="AQH15" s="2212"/>
      <c r="AQI15" s="2212"/>
      <c r="AQJ15" s="2212"/>
      <c r="AQK15" s="2212"/>
      <c r="AQL15" s="2212"/>
      <c r="AQM15" s="2212"/>
      <c r="AQN15" s="2212"/>
      <c r="AQO15" s="2212"/>
      <c r="AQP15" s="2212"/>
      <c r="AQQ15" s="2212"/>
      <c r="AQR15" s="2212"/>
      <c r="AQS15" s="2212"/>
      <c r="AQT15" s="2212"/>
      <c r="AQU15" s="2212"/>
      <c r="AQV15" s="2212"/>
      <c r="AQW15" s="2212"/>
      <c r="AQX15" s="2212"/>
      <c r="AQY15" s="2212"/>
      <c r="AQZ15" s="2212"/>
      <c r="ARA15" s="2212"/>
      <c r="ARB15" s="2212"/>
      <c r="ARC15" s="2212"/>
      <c r="ARD15" s="2212"/>
      <c r="ARE15" s="2212"/>
      <c r="ARF15" s="2212"/>
      <c r="ARG15" s="2212"/>
      <c r="ARH15" s="2212"/>
      <c r="ARI15" s="2212"/>
      <c r="ARJ15" s="2212"/>
      <c r="ARK15" s="2212"/>
      <c r="ARL15" s="2212"/>
      <c r="ARM15" s="2212"/>
      <c r="ARN15" s="2212"/>
      <c r="ARO15" s="2212"/>
      <c r="ARP15" s="2212"/>
      <c r="ARQ15" s="2212"/>
      <c r="ARR15" s="2212"/>
      <c r="ARS15" s="2212"/>
      <c r="ART15" s="2212"/>
      <c r="ARU15" s="2212"/>
      <c r="ARV15" s="2212"/>
      <c r="ARW15" s="2212"/>
      <c r="ARX15" s="2212"/>
      <c r="ARY15" s="2212"/>
      <c r="ARZ15" s="2212"/>
      <c r="ASA15" s="2212"/>
      <c r="ASB15" s="2212"/>
      <c r="ASC15" s="2212"/>
      <c r="ASD15" s="2212"/>
      <c r="ASE15" s="2212"/>
      <c r="ASF15" s="2212"/>
      <c r="ASG15" s="2212"/>
      <c r="ASH15" s="2212"/>
      <c r="ASI15" s="2212"/>
      <c r="ASJ15" s="2212"/>
      <c r="ASK15" s="2212"/>
      <c r="ASL15" s="2212"/>
      <c r="ASM15" s="2212"/>
      <c r="ASN15" s="2212"/>
      <c r="ASO15" s="2212"/>
      <c r="ASP15" s="2212"/>
      <c r="ASQ15" s="2212"/>
      <c r="ASR15" s="2212"/>
      <c r="ASS15" s="2212"/>
      <c r="AST15" s="2212"/>
      <c r="ASU15" s="2212"/>
      <c r="ASV15" s="2212"/>
      <c r="ASW15" s="2212"/>
      <c r="ASX15" s="2212"/>
      <c r="ASY15" s="2212"/>
      <c r="ASZ15" s="2212"/>
      <c r="ATA15" s="2212"/>
      <c r="ATB15" s="2212"/>
      <c r="ATC15" s="2212"/>
      <c r="ATD15" s="2212"/>
      <c r="ATE15" s="2212"/>
      <c r="ATF15" s="2212"/>
      <c r="ATG15" s="2212"/>
      <c r="ATH15" s="2212"/>
      <c r="ATI15" s="2212"/>
      <c r="ATJ15" s="2212"/>
      <c r="ATK15" s="2212"/>
      <c r="ATL15" s="2212"/>
      <c r="ATM15" s="2212"/>
      <c r="ATN15" s="2212"/>
      <c r="ATO15" s="2212"/>
      <c r="ATP15" s="2212"/>
      <c r="ATQ15" s="2212"/>
      <c r="ATR15" s="2212"/>
      <c r="ATS15" s="2212"/>
      <c r="ATT15" s="2212"/>
      <c r="ATU15" s="2212"/>
      <c r="ATV15" s="2212"/>
      <c r="ATW15" s="2212"/>
      <c r="ATX15" s="2212"/>
      <c r="ATY15" s="2212"/>
      <c r="ATZ15" s="2212"/>
      <c r="AUA15" s="2212"/>
      <c r="AUB15" s="2212"/>
      <c r="AUC15" s="2212"/>
      <c r="AUD15" s="2212"/>
      <c r="AUE15" s="2212"/>
      <c r="AUF15" s="2212"/>
      <c r="AUG15" s="2212"/>
      <c r="AUH15" s="2212"/>
      <c r="AUI15" s="2212"/>
      <c r="AUJ15" s="2212"/>
      <c r="AUK15" s="2212"/>
      <c r="AUL15" s="2212"/>
      <c r="AUM15" s="2212"/>
      <c r="AUN15" s="2212"/>
      <c r="AUO15" s="2212"/>
      <c r="AUP15" s="2212"/>
      <c r="AUQ15" s="2212"/>
      <c r="AUR15" s="2212"/>
      <c r="AUS15" s="2212"/>
      <c r="AUT15" s="2212"/>
      <c r="AUU15" s="2212"/>
      <c r="AUV15" s="2212"/>
      <c r="AUW15" s="2212"/>
      <c r="AUX15" s="2212"/>
      <c r="AUY15" s="2212"/>
      <c r="AUZ15" s="2212"/>
      <c r="AVA15" s="2212"/>
      <c r="AVB15" s="2212"/>
      <c r="AVC15" s="2212"/>
      <c r="AVD15" s="2212"/>
      <c r="AVE15" s="2212"/>
      <c r="AVF15" s="2212"/>
      <c r="AVG15" s="2212"/>
      <c r="AVH15" s="2212"/>
      <c r="AVI15" s="2212"/>
      <c r="AVJ15" s="2212"/>
      <c r="AVK15" s="2212"/>
      <c r="AVL15" s="2212"/>
      <c r="AVM15" s="2212"/>
      <c r="AVN15" s="2212"/>
      <c r="AVO15" s="2212"/>
      <c r="AVP15" s="2212"/>
      <c r="AVQ15" s="2212"/>
      <c r="AVR15" s="2212"/>
      <c r="AVS15" s="2212"/>
      <c r="AVT15" s="2212"/>
      <c r="AVU15" s="2212"/>
      <c r="AVV15" s="2212"/>
      <c r="AVW15" s="2212"/>
      <c r="AVX15" s="2212"/>
      <c r="AVY15" s="2212"/>
      <c r="AVZ15" s="2212"/>
      <c r="AWA15" s="2212"/>
      <c r="AWB15" s="2212"/>
      <c r="AWC15" s="2212"/>
      <c r="AWD15" s="2212"/>
      <c r="AWE15" s="2212"/>
      <c r="AWF15" s="2212"/>
      <c r="AWG15" s="2212"/>
      <c r="AWH15" s="2212"/>
      <c r="AWI15" s="2212"/>
      <c r="AWJ15" s="2212"/>
      <c r="AWK15" s="2212"/>
      <c r="AWL15" s="2212"/>
      <c r="AWM15" s="2212"/>
      <c r="AWN15" s="2212"/>
      <c r="AWO15" s="2212"/>
      <c r="AWP15" s="2212"/>
      <c r="AWQ15" s="2212"/>
      <c r="AWR15" s="2212"/>
      <c r="AWS15" s="2212"/>
      <c r="AWT15" s="2212"/>
      <c r="AWU15" s="2212"/>
      <c r="AWV15" s="2212"/>
      <c r="AWW15" s="2212"/>
      <c r="AWX15" s="2212"/>
      <c r="AWY15" s="2212"/>
      <c r="AWZ15" s="2212"/>
      <c r="AXA15" s="2212"/>
      <c r="AXB15" s="2212"/>
      <c r="AXC15" s="2212"/>
      <c r="AXD15" s="2212"/>
      <c r="AXE15" s="2212"/>
      <c r="AXF15" s="2212"/>
      <c r="AXG15" s="2212"/>
      <c r="AXH15" s="2212"/>
      <c r="AXI15" s="2212"/>
      <c r="AXJ15" s="2212"/>
      <c r="AXK15" s="2212"/>
      <c r="AXL15" s="2212"/>
      <c r="AXM15" s="2212"/>
      <c r="AXN15" s="2212"/>
      <c r="AXO15" s="2212"/>
      <c r="AXP15" s="2212"/>
      <c r="AXQ15" s="2212"/>
      <c r="AXR15" s="2212"/>
      <c r="AXS15" s="2212"/>
      <c r="AXT15" s="2212"/>
      <c r="AXU15" s="2212"/>
      <c r="AXV15" s="2212"/>
      <c r="AXW15" s="2212"/>
      <c r="AXX15" s="2212"/>
      <c r="AXY15" s="2212"/>
      <c r="AXZ15" s="2212"/>
      <c r="AYA15" s="2212"/>
      <c r="AYB15" s="2212"/>
      <c r="AYC15" s="2212"/>
      <c r="AYD15" s="2212"/>
      <c r="AYE15" s="2212"/>
      <c r="AYF15" s="2212"/>
      <c r="AYG15" s="2212"/>
      <c r="AYH15" s="2212"/>
      <c r="AYI15" s="2212"/>
      <c r="AYJ15" s="2212"/>
      <c r="AYK15" s="2212"/>
      <c r="AYL15" s="2212"/>
      <c r="AYM15" s="2212"/>
      <c r="AYN15" s="2212"/>
      <c r="AYO15" s="2212"/>
      <c r="AYP15" s="2212"/>
      <c r="AYQ15" s="2212"/>
      <c r="AYR15" s="2212"/>
      <c r="AYS15" s="2212"/>
      <c r="AYT15" s="2212"/>
      <c r="AYU15" s="2212"/>
      <c r="AYV15" s="2212"/>
      <c r="AYW15" s="2212"/>
      <c r="AYX15" s="2212"/>
      <c r="AYY15" s="2212"/>
      <c r="AYZ15" s="2212"/>
      <c r="AZA15" s="2212"/>
      <c r="AZB15" s="2212"/>
      <c r="AZC15" s="2212"/>
      <c r="AZD15" s="2212"/>
      <c r="AZE15" s="2212"/>
      <c r="AZF15" s="2212"/>
      <c r="AZG15" s="2212"/>
      <c r="AZH15" s="2212"/>
      <c r="AZI15" s="2212"/>
      <c r="AZJ15" s="2212"/>
      <c r="AZK15" s="2212"/>
      <c r="AZL15" s="2212"/>
      <c r="AZM15" s="2212"/>
      <c r="AZN15" s="2212"/>
      <c r="AZO15" s="2212"/>
      <c r="AZP15" s="2212"/>
      <c r="AZQ15" s="2212"/>
      <c r="AZR15" s="2212"/>
      <c r="AZS15" s="2212"/>
      <c r="AZT15" s="2212"/>
      <c r="AZU15" s="2212"/>
      <c r="AZV15" s="2212"/>
      <c r="AZW15" s="2212"/>
      <c r="AZX15" s="2212"/>
      <c r="AZY15" s="2212"/>
      <c r="AZZ15" s="2212"/>
      <c r="BAA15" s="2212"/>
      <c r="BAB15" s="2212"/>
      <c r="BAC15" s="2212"/>
      <c r="BAD15" s="2212"/>
      <c r="BAE15" s="2212"/>
      <c r="BAF15" s="2212"/>
      <c r="BAG15" s="2212"/>
      <c r="BAH15" s="2212"/>
      <c r="BAI15" s="2212"/>
      <c r="BAJ15" s="2212"/>
      <c r="BAK15" s="2212"/>
      <c r="BAL15" s="2212"/>
      <c r="BAM15" s="2212"/>
      <c r="BAN15" s="2212"/>
      <c r="BAO15" s="2212"/>
      <c r="BAP15" s="2212"/>
      <c r="BAQ15" s="2212"/>
      <c r="BAR15" s="2212"/>
      <c r="BAS15" s="2212"/>
      <c r="BAT15" s="2212"/>
      <c r="BAU15" s="2212"/>
      <c r="BAV15" s="2212"/>
      <c r="BAW15" s="2212"/>
      <c r="BAX15" s="2212"/>
      <c r="BAY15" s="2212"/>
      <c r="BAZ15" s="2212"/>
      <c r="BBA15" s="2212"/>
      <c r="BBB15" s="2212"/>
      <c r="BBC15" s="2212"/>
      <c r="BBD15" s="2212"/>
      <c r="BBE15" s="2212"/>
      <c r="BBF15" s="2212"/>
      <c r="BBG15" s="2212"/>
      <c r="BBH15" s="2212"/>
      <c r="BBI15" s="2212"/>
      <c r="BBJ15" s="2212"/>
      <c r="BBK15" s="2212"/>
      <c r="BBL15" s="2212"/>
      <c r="BBM15" s="2212"/>
      <c r="BBN15" s="2212"/>
      <c r="BBO15" s="2212"/>
      <c r="BBP15" s="2212"/>
      <c r="BBQ15" s="2212"/>
      <c r="BBR15" s="2212"/>
      <c r="BBS15" s="2212"/>
      <c r="BBT15" s="2212"/>
      <c r="BBU15" s="2212"/>
      <c r="BBV15" s="2212"/>
      <c r="BBW15" s="2212"/>
      <c r="BBX15" s="2212"/>
      <c r="BBY15" s="2212"/>
      <c r="BBZ15" s="2212"/>
      <c r="BCA15" s="2212"/>
      <c r="BCB15" s="2212"/>
      <c r="BCC15" s="2212"/>
      <c r="BCD15" s="2212"/>
      <c r="BCE15" s="2212"/>
      <c r="BCF15" s="2212"/>
      <c r="BCG15" s="2212"/>
      <c r="BCH15" s="2212"/>
      <c r="BCI15" s="2212"/>
      <c r="BCJ15" s="2212"/>
      <c r="BCK15" s="2212"/>
      <c r="BCL15" s="2212"/>
      <c r="BCM15" s="2212"/>
      <c r="BCN15" s="2212"/>
      <c r="BCO15" s="2212"/>
      <c r="BCP15" s="2212"/>
      <c r="BCQ15" s="2212"/>
      <c r="BCR15" s="2212"/>
      <c r="BCS15" s="2212"/>
      <c r="BCT15" s="2212"/>
      <c r="BCU15" s="2212"/>
      <c r="BCV15" s="2212"/>
      <c r="BCW15" s="2212"/>
      <c r="BCX15" s="2212"/>
      <c r="BCY15" s="2212"/>
      <c r="BCZ15" s="2212"/>
      <c r="BDA15" s="2212"/>
      <c r="BDB15" s="2212"/>
      <c r="BDC15" s="2212"/>
      <c r="BDD15" s="2212"/>
      <c r="BDE15" s="2212"/>
      <c r="BDF15" s="2212"/>
      <c r="BDG15" s="2212"/>
      <c r="BDH15" s="2212"/>
      <c r="BDI15" s="2212"/>
      <c r="BDJ15" s="2212"/>
      <c r="BDK15" s="2212"/>
      <c r="BDL15" s="2212"/>
      <c r="BDM15" s="2212"/>
      <c r="BDN15" s="2212"/>
      <c r="BDO15" s="2212"/>
      <c r="BDP15" s="2212"/>
      <c r="BDQ15" s="2212"/>
      <c r="BDR15" s="2212"/>
      <c r="BDS15" s="2212"/>
      <c r="BDT15" s="2212"/>
      <c r="BDU15" s="2212"/>
      <c r="BDV15" s="2212"/>
      <c r="BDW15" s="2212"/>
      <c r="BDX15" s="2212"/>
      <c r="BDY15" s="2212"/>
      <c r="BDZ15" s="2212"/>
      <c r="BEA15" s="2212"/>
      <c r="BEB15" s="2212"/>
      <c r="BEC15" s="2212"/>
      <c r="BED15" s="2212"/>
      <c r="BEE15" s="2212"/>
      <c r="BEF15" s="2212"/>
      <c r="BEG15" s="2212"/>
      <c r="BEH15" s="2212"/>
      <c r="BEI15" s="2212"/>
      <c r="BEJ15" s="2212"/>
      <c r="BEK15" s="2212"/>
      <c r="BEL15" s="2212"/>
      <c r="BEM15" s="2212"/>
      <c r="BEN15" s="2212"/>
      <c r="BEO15" s="2212"/>
      <c r="BEP15" s="2212"/>
      <c r="BEQ15" s="2212"/>
      <c r="BER15" s="2212"/>
      <c r="BES15" s="2212"/>
      <c r="BET15" s="2212"/>
      <c r="BEU15" s="2212"/>
      <c r="BEV15" s="2212"/>
      <c r="BEW15" s="2212"/>
      <c r="BEX15" s="2212"/>
      <c r="BEY15" s="2212"/>
      <c r="BEZ15" s="2212"/>
      <c r="BFA15" s="2212"/>
      <c r="BFB15" s="2212"/>
      <c r="BFC15" s="2212"/>
      <c r="BFD15" s="2212"/>
      <c r="BFE15" s="2212"/>
      <c r="BFF15" s="2212"/>
      <c r="BFG15" s="2212"/>
      <c r="BFH15" s="2212"/>
      <c r="BFI15" s="2212"/>
      <c r="BFJ15" s="2212"/>
      <c r="BFK15" s="2212"/>
      <c r="BFL15" s="2212"/>
      <c r="BFM15" s="2212"/>
      <c r="BFN15" s="2212"/>
      <c r="BFO15" s="2212"/>
      <c r="BFP15" s="2212"/>
      <c r="BFQ15" s="2212"/>
      <c r="BFR15" s="2212"/>
      <c r="BFS15" s="2212"/>
      <c r="BFT15" s="2212"/>
      <c r="BFU15" s="2212"/>
      <c r="BFV15" s="2212"/>
      <c r="BFW15" s="2212"/>
      <c r="BFX15" s="2212"/>
      <c r="BFY15" s="2212"/>
      <c r="BFZ15" s="2212"/>
      <c r="BGA15" s="2212"/>
      <c r="BGB15" s="2212"/>
      <c r="BGC15" s="2212"/>
      <c r="BGD15" s="2212"/>
      <c r="BGE15" s="2212"/>
      <c r="BGF15" s="2212"/>
      <c r="BGG15" s="2212"/>
      <c r="BGH15" s="2212"/>
      <c r="BGI15" s="2212"/>
      <c r="BGJ15" s="2212"/>
      <c r="BGK15" s="2212"/>
      <c r="BGL15" s="2212"/>
      <c r="BGM15" s="2212"/>
      <c r="BGN15" s="2212"/>
      <c r="BGO15" s="2212"/>
      <c r="BGP15" s="2212"/>
      <c r="BGQ15" s="2212"/>
      <c r="BGR15" s="2212"/>
      <c r="BGS15" s="2212"/>
      <c r="BGT15" s="2212"/>
      <c r="BGU15" s="2212"/>
      <c r="BGV15" s="2212"/>
      <c r="BGW15" s="2212"/>
      <c r="BGX15" s="2212"/>
      <c r="BGY15" s="2212"/>
      <c r="BGZ15" s="2212"/>
      <c r="BHA15" s="2212"/>
      <c r="BHB15" s="2212"/>
      <c r="BHC15" s="2212"/>
      <c r="BHD15" s="2212"/>
      <c r="BHE15" s="2212"/>
      <c r="BHF15" s="2212"/>
      <c r="BHG15" s="2212"/>
      <c r="BHH15" s="2212"/>
      <c r="BHI15" s="2212"/>
      <c r="BHJ15" s="2212"/>
      <c r="BHK15" s="2212"/>
      <c r="BHL15" s="2212"/>
      <c r="BHM15" s="2212"/>
      <c r="BHN15" s="2212"/>
      <c r="BHO15" s="2212"/>
      <c r="BHP15" s="2212"/>
      <c r="BHQ15" s="2212"/>
      <c r="BHR15" s="2212"/>
      <c r="BHS15" s="2212"/>
      <c r="BHT15" s="2212"/>
      <c r="BHU15" s="2212"/>
      <c r="BHV15" s="2212"/>
      <c r="BHW15" s="2212"/>
      <c r="BHX15" s="2212"/>
      <c r="BHY15" s="2212"/>
      <c r="BHZ15" s="2212"/>
      <c r="BIA15" s="2212"/>
      <c r="BIB15" s="2212"/>
      <c r="BIC15" s="2212"/>
      <c r="BID15" s="2212"/>
      <c r="BIE15" s="2212"/>
      <c r="BIF15" s="2212"/>
      <c r="BIG15" s="2212"/>
      <c r="BIH15" s="2212"/>
      <c r="BII15" s="2212"/>
      <c r="BIJ15" s="2212"/>
      <c r="BIK15" s="2212"/>
      <c r="BIL15" s="2212"/>
      <c r="BIM15" s="2212"/>
      <c r="BIN15" s="2212"/>
      <c r="BIO15" s="2212"/>
      <c r="BIP15" s="2212"/>
      <c r="BIQ15" s="2212"/>
      <c r="BIR15" s="2212"/>
      <c r="BIS15" s="2212"/>
      <c r="BIT15" s="2212"/>
      <c r="BIU15" s="2212"/>
      <c r="BIV15" s="2212"/>
      <c r="BIW15" s="2212"/>
      <c r="BIX15" s="2212"/>
      <c r="BIY15" s="2212"/>
      <c r="BIZ15" s="2212"/>
      <c r="BJA15" s="2212"/>
      <c r="BJB15" s="2212"/>
      <c r="BJC15" s="2212"/>
      <c r="BJD15" s="2212"/>
      <c r="BJE15" s="2212"/>
      <c r="BJF15" s="2212"/>
      <c r="BJG15" s="2212"/>
      <c r="BJH15" s="2212"/>
      <c r="BJI15" s="2212"/>
      <c r="BJJ15" s="2212"/>
      <c r="BJK15" s="2212"/>
      <c r="BJL15" s="2212"/>
      <c r="BJM15" s="2212"/>
      <c r="BJN15" s="2212"/>
      <c r="BJO15" s="2212"/>
      <c r="BJP15" s="2212"/>
      <c r="BJQ15" s="2212"/>
      <c r="BJR15" s="2212"/>
      <c r="BJS15" s="2212"/>
      <c r="BJT15" s="2212"/>
      <c r="BJU15" s="2212"/>
      <c r="BJV15" s="2212"/>
      <c r="BJW15" s="2212"/>
      <c r="BJX15" s="2212"/>
      <c r="BJY15" s="2212"/>
      <c r="BJZ15" s="2212"/>
      <c r="BKA15" s="2212"/>
      <c r="BKB15" s="2212"/>
      <c r="BKC15" s="2212"/>
      <c r="BKD15" s="2212"/>
      <c r="BKE15" s="2212"/>
      <c r="BKF15" s="2212"/>
      <c r="BKG15" s="2212"/>
      <c r="BKH15" s="2212"/>
      <c r="BKI15" s="2212"/>
      <c r="BKJ15" s="2212"/>
      <c r="BKK15" s="2212"/>
      <c r="BKL15" s="2212"/>
      <c r="BKM15" s="2212"/>
      <c r="BKN15" s="2212"/>
      <c r="BKO15" s="2212"/>
      <c r="BKP15" s="2212"/>
      <c r="BKQ15" s="2212"/>
      <c r="BKR15" s="2212"/>
      <c r="BKS15" s="2212"/>
      <c r="BKT15" s="2212"/>
      <c r="BKU15" s="2212"/>
      <c r="BKV15" s="2212"/>
      <c r="BKW15" s="2212"/>
      <c r="BKX15" s="2212"/>
      <c r="BKY15" s="2212"/>
      <c r="BKZ15" s="2212"/>
      <c r="BLA15" s="2212"/>
      <c r="BLB15" s="2212"/>
      <c r="BLC15" s="2212"/>
      <c r="BLD15" s="2212"/>
      <c r="BLE15" s="2212"/>
      <c r="BLF15" s="2212"/>
      <c r="BLG15" s="2212"/>
      <c r="BLH15" s="2212"/>
      <c r="BLI15" s="2212"/>
      <c r="BLJ15" s="2212"/>
      <c r="BLK15" s="2212"/>
      <c r="BLL15" s="2212"/>
      <c r="BLM15" s="2212"/>
      <c r="BLN15" s="2212"/>
      <c r="BLO15" s="2212"/>
      <c r="BLP15" s="2212"/>
      <c r="BLQ15" s="2212"/>
      <c r="BLR15" s="2212"/>
      <c r="BLS15" s="2212"/>
      <c r="BLT15" s="2212"/>
      <c r="BLU15" s="2212"/>
      <c r="BLV15" s="2212"/>
      <c r="BLW15" s="2212"/>
      <c r="BLX15" s="2212"/>
      <c r="BLY15" s="2212"/>
      <c r="BLZ15" s="2212"/>
      <c r="BMA15" s="2212"/>
      <c r="BMB15" s="2212"/>
      <c r="BMC15" s="2212"/>
      <c r="BMD15" s="2212"/>
      <c r="BME15" s="2212"/>
      <c r="BMF15" s="2212"/>
      <c r="BMG15" s="2212"/>
      <c r="BMH15" s="2212"/>
      <c r="BMI15" s="2212"/>
      <c r="BMJ15" s="2212"/>
      <c r="BMK15" s="2212"/>
      <c r="BML15" s="2212"/>
      <c r="BMM15" s="2212"/>
      <c r="BMN15" s="2212"/>
      <c r="BMO15" s="2212"/>
      <c r="BMP15" s="2212"/>
      <c r="BMQ15" s="2212"/>
      <c r="BMR15" s="2212"/>
      <c r="BMS15" s="2212"/>
      <c r="BMT15" s="2212"/>
      <c r="BMU15" s="2212"/>
      <c r="BMV15" s="2212"/>
      <c r="BMW15" s="2212"/>
      <c r="BMX15" s="2212"/>
      <c r="BMY15" s="2212"/>
      <c r="BMZ15" s="2212"/>
      <c r="BNA15" s="2212"/>
      <c r="BNB15" s="2212"/>
      <c r="BNC15" s="2212"/>
      <c r="BND15" s="2212"/>
      <c r="BNE15" s="2212"/>
      <c r="BNF15" s="2212"/>
      <c r="BNG15" s="2212"/>
      <c r="BNH15" s="2212"/>
      <c r="BNI15" s="2212"/>
      <c r="BNJ15" s="2212"/>
      <c r="BNK15" s="2212"/>
      <c r="BNL15" s="2212"/>
      <c r="BNM15" s="2212"/>
      <c r="BNN15" s="2212"/>
      <c r="BNO15" s="2212"/>
      <c r="BNP15" s="2212"/>
      <c r="BNQ15" s="2212"/>
      <c r="BNR15" s="2212"/>
      <c r="BNS15" s="2212"/>
      <c r="BNT15" s="2212"/>
      <c r="BNU15" s="2212"/>
      <c r="BNV15" s="2212"/>
      <c r="BNW15" s="2212"/>
      <c r="BNX15" s="2212"/>
      <c r="BNY15" s="2212"/>
      <c r="BNZ15" s="2212"/>
      <c r="BOA15" s="2212"/>
      <c r="BOB15" s="2212"/>
      <c r="BOC15" s="2212"/>
      <c r="BOD15" s="2212"/>
      <c r="BOE15" s="2212"/>
      <c r="BOF15" s="2212"/>
      <c r="BOG15" s="2212"/>
      <c r="BOH15" s="2212"/>
      <c r="BOI15" s="2212"/>
      <c r="BOJ15" s="2212"/>
      <c r="BOK15" s="2212"/>
      <c r="BOL15" s="2212"/>
      <c r="BOM15" s="2212"/>
      <c r="BON15" s="2212"/>
      <c r="BOO15" s="2212"/>
      <c r="BOP15" s="2212"/>
      <c r="BOQ15" s="2212"/>
      <c r="BOR15" s="2212"/>
      <c r="BOS15" s="2212"/>
      <c r="BOT15" s="2212"/>
      <c r="BOU15" s="2212"/>
      <c r="BOV15" s="2212"/>
      <c r="BOW15" s="2212"/>
      <c r="BOX15" s="2212"/>
      <c r="BOY15" s="2212"/>
      <c r="BOZ15" s="2212"/>
      <c r="BPA15" s="2212"/>
      <c r="BPB15" s="2212"/>
      <c r="BPC15" s="2212"/>
      <c r="BPD15" s="2212"/>
      <c r="BPE15" s="2212"/>
      <c r="BPF15" s="2212"/>
      <c r="BPG15" s="2212"/>
      <c r="BPH15" s="2212"/>
      <c r="BPI15" s="2212"/>
      <c r="BPJ15" s="2212"/>
      <c r="BPK15" s="2212"/>
      <c r="BPL15" s="2212"/>
      <c r="BPM15" s="2212"/>
      <c r="BPN15" s="2212"/>
      <c r="BPO15" s="2212"/>
      <c r="BPP15" s="2212"/>
      <c r="BPQ15" s="2212"/>
      <c r="BPR15" s="2212"/>
      <c r="BPS15" s="2212"/>
      <c r="BPT15" s="2212"/>
      <c r="BPU15" s="2212"/>
      <c r="BPV15" s="2212"/>
      <c r="BPW15" s="2212"/>
      <c r="BPX15" s="2212"/>
      <c r="BPY15" s="2212"/>
      <c r="BPZ15" s="2212"/>
      <c r="BQA15" s="2212"/>
      <c r="BQB15" s="2212"/>
      <c r="BQC15" s="2212"/>
      <c r="BQD15" s="2212"/>
      <c r="BQE15" s="2212"/>
      <c r="BQF15" s="2212"/>
      <c r="BQG15" s="2212"/>
      <c r="BQH15" s="2212"/>
      <c r="BQI15" s="2212"/>
      <c r="BQJ15" s="2212"/>
      <c r="BQK15" s="2212"/>
      <c r="BQL15" s="2212"/>
      <c r="BQM15" s="2212"/>
      <c r="BQN15" s="2212"/>
      <c r="BQO15" s="2212"/>
      <c r="BQP15" s="2212"/>
      <c r="BQQ15" s="2212"/>
      <c r="BQR15" s="2212"/>
      <c r="BQS15" s="2212"/>
      <c r="BQT15" s="2212"/>
      <c r="BQU15" s="2212"/>
      <c r="BQV15" s="2212"/>
      <c r="BQW15" s="2212"/>
      <c r="BQX15" s="2212"/>
      <c r="BQY15" s="2212"/>
      <c r="BQZ15" s="2212"/>
      <c r="BRA15" s="2212"/>
      <c r="BRB15" s="2212"/>
      <c r="BRC15" s="2212"/>
      <c r="BRD15" s="2212"/>
      <c r="BRE15" s="2212"/>
      <c r="BRF15" s="2212"/>
      <c r="BRG15" s="2212"/>
      <c r="BRH15" s="2212"/>
      <c r="BRI15" s="2212"/>
      <c r="BRJ15" s="2212"/>
      <c r="BRK15" s="2212"/>
      <c r="BRL15" s="2212"/>
      <c r="BRM15" s="2212"/>
      <c r="BRN15" s="2212"/>
      <c r="BRO15" s="2212"/>
      <c r="BRP15" s="2212"/>
      <c r="BRQ15" s="2212"/>
      <c r="BRR15" s="2212"/>
      <c r="BRS15" s="2212"/>
      <c r="BRT15" s="2212"/>
      <c r="BRU15" s="2212"/>
      <c r="BRV15" s="2212"/>
      <c r="BRW15" s="2212"/>
      <c r="BRX15" s="2212"/>
      <c r="BRY15" s="2212"/>
      <c r="BRZ15" s="2212"/>
      <c r="BSA15" s="2212"/>
      <c r="BSB15" s="2212"/>
      <c r="BSC15" s="2212"/>
      <c r="BSD15" s="2212"/>
      <c r="BSE15" s="2212"/>
      <c r="BSF15" s="2212"/>
      <c r="BSG15" s="2212"/>
      <c r="BSH15" s="2212"/>
      <c r="BSI15" s="2212"/>
      <c r="BSJ15" s="2212"/>
      <c r="BSK15" s="2212"/>
      <c r="BSL15" s="2212"/>
      <c r="BSM15" s="2212"/>
      <c r="BSN15" s="2212"/>
      <c r="BSO15" s="2212"/>
      <c r="BSP15" s="2212"/>
      <c r="BSQ15" s="2212"/>
      <c r="BSR15" s="2212"/>
      <c r="BSS15" s="2212"/>
      <c r="BST15" s="2212"/>
      <c r="BSU15" s="2212"/>
      <c r="BSV15" s="2212"/>
      <c r="BSW15" s="2212"/>
      <c r="BSX15" s="2212"/>
      <c r="BSY15" s="2212"/>
      <c r="BSZ15" s="2212"/>
      <c r="BTA15" s="2212"/>
      <c r="BTB15" s="2212"/>
      <c r="BTC15" s="2212"/>
      <c r="BTD15" s="2212"/>
      <c r="BTE15" s="2212"/>
      <c r="BTF15" s="2212"/>
      <c r="BTG15" s="2212"/>
      <c r="BTH15" s="2212"/>
      <c r="BTI15" s="2212"/>
      <c r="BTJ15" s="2212"/>
      <c r="BTK15" s="2212"/>
      <c r="BTL15" s="2212"/>
      <c r="BTM15" s="2212"/>
      <c r="BTN15" s="2212"/>
      <c r="BTO15" s="2212"/>
      <c r="BTP15" s="2212"/>
      <c r="BTQ15" s="2212"/>
      <c r="BTR15" s="2212"/>
      <c r="BTS15" s="2212"/>
      <c r="BTT15" s="2212"/>
      <c r="BTU15" s="2212"/>
      <c r="BTV15" s="2212"/>
      <c r="BTW15" s="2212"/>
      <c r="BTX15" s="2212"/>
      <c r="BTY15" s="2212"/>
      <c r="BTZ15" s="2212"/>
      <c r="BUA15" s="2212"/>
      <c r="BUB15" s="2212"/>
      <c r="BUC15" s="2212"/>
      <c r="BUD15" s="2212"/>
      <c r="BUE15" s="2212"/>
      <c r="BUF15" s="2212"/>
      <c r="BUG15" s="2212"/>
      <c r="BUH15" s="2212"/>
      <c r="BUI15" s="2212"/>
      <c r="BUJ15" s="2212"/>
      <c r="BUK15" s="2212"/>
      <c r="BUL15" s="2212"/>
      <c r="BUM15" s="2212"/>
      <c r="BUN15" s="2212"/>
      <c r="BUO15" s="2212"/>
      <c r="BUP15" s="2212"/>
      <c r="BUQ15" s="2212"/>
      <c r="BUR15" s="2212"/>
      <c r="BUS15" s="2212"/>
      <c r="BUT15" s="2212"/>
      <c r="BUU15" s="2212"/>
      <c r="BUV15" s="2212"/>
      <c r="BUW15" s="2212"/>
      <c r="BUX15" s="2212"/>
      <c r="BUY15" s="2212"/>
      <c r="BUZ15" s="2212"/>
      <c r="BVA15" s="2212"/>
      <c r="BVB15" s="2212"/>
      <c r="BVC15" s="2212"/>
      <c r="BVD15" s="2212"/>
      <c r="BVE15" s="2212"/>
      <c r="BVF15" s="2212"/>
      <c r="BVG15" s="2212"/>
      <c r="BVH15" s="2212"/>
      <c r="BVI15" s="2212"/>
      <c r="BVJ15" s="2212"/>
      <c r="BVK15" s="2212"/>
      <c r="BVL15" s="2212"/>
      <c r="BVM15" s="2212"/>
      <c r="BVN15" s="2212"/>
      <c r="BVO15" s="2212"/>
      <c r="BVP15" s="2212"/>
      <c r="BVQ15" s="2212"/>
      <c r="BVR15" s="2212"/>
      <c r="BVS15" s="2212"/>
      <c r="BVT15" s="2212"/>
      <c r="BVU15" s="2212"/>
      <c r="BVV15" s="2212"/>
      <c r="BVW15" s="2212"/>
      <c r="BVX15" s="2212"/>
      <c r="BVY15" s="2212"/>
      <c r="BVZ15" s="2212"/>
      <c r="BWA15" s="2212"/>
      <c r="BWB15" s="2212"/>
      <c r="BWC15" s="2212"/>
      <c r="BWD15" s="2212"/>
      <c r="BWE15" s="2212"/>
      <c r="BWF15" s="2212"/>
      <c r="BWG15" s="2212"/>
      <c r="BWH15" s="2212"/>
      <c r="BWI15" s="2212"/>
      <c r="BWJ15" s="2212"/>
      <c r="BWK15" s="2212"/>
      <c r="BWL15" s="2212"/>
      <c r="BWM15" s="2212"/>
      <c r="BWN15" s="2212"/>
      <c r="BWO15" s="2212"/>
      <c r="BWP15" s="2212"/>
      <c r="BWQ15" s="2212"/>
      <c r="BWR15" s="2212"/>
      <c r="BWS15" s="2212"/>
      <c r="BWT15" s="2212"/>
      <c r="BWU15" s="2212"/>
      <c r="BWV15" s="2212"/>
      <c r="BWW15" s="2212"/>
      <c r="BWX15" s="2212"/>
      <c r="BWY15" s="2212"/>
      <c r="BWZ15" s="2212"/>
      <c r="BXA15" s="2212"/>
      <c r="BXB15" s="2212"/>
      <c r="BXC15" s="2212"/>
      <c r="BXD15" s="2212"/>
      <c r="BXE15" s="2212"/>
      <c r="BXF15" s="2212"/>
      <c r="BXG15" s="2212"/>
      <c r="BXH15" s="2212"/>
      <c r="BXI15" s="2212"/>
      <c r="BXJ15" s="2212"/>
      <c r="BXK15" s="2212"/>
      <c r="BXL15" s="2212"/>
      <c r="BXM15" s="2212"/>
      <c r="BXN15" s="2212"/>
      <c r="BXO15" s="2212"/>
      <c r="BXP15" s="2212"/>
      <c r="BXQ15" s="2212"/>
      <c r="BXR15" s="2212"/>
      <c r="BXS15" s="2212"/>
      <c r="BXT15" s="2212"/>
      <c r="BXU15" s="2212"/>
      <c r="BXV15" s="2212"/>
      <c r="BXW15" s="2212"/>
      <c r="BXX15" s="2212"/>
      <c r="BXY15" s="2212"/>
      <c r="BXZ15" s="2212"/>
      <c r="BYA15" s="2212"/>
      <c r="BYB15" s="2212"/>
      <c r="BYC15" s="2212"/>
      <c r="BYD15" s="2212"/>
      <c r="BYE15" s="2212"/>
      <c r="BYF15" s="2212"/>
      <c r="BYG15" s="2212"/>
      <c r="BYH15" s="2212"/>
      <c r="BYI15" s="2212"/>
      <c r="BYJ15" s="2212"/>
      <c r="BYK15" s="2212"/>
      <c r="BYL15" s="2212"/>
      <c r="BYM15" s="2212"/>
      <c r="BYN15" s="2212"/>
      <c r="BYO15" s="2212"/>
      <c r="BYP15" s="2212"/>
      <c r="BYQ15" s="2212"/>
      <c r="BYR15" s="2212"/>
      <c r="BYS15" s="2212"/>
      <c r="BYT15" s="2212"/>
      <c r="BYU15" s="2212"/>
      <c r="BYV15" s="2212"/>
      <c r="BYW15" s="2212"/>
      <c r="BYX15" s="2212"/>
      <c r="BYY15" s="2212"/>
      <c r="BYZ15" s="2212"/>
      <c r="BZA15" s="2212"/>
      <c r="BZB15" s="2212"/>
      <c r="BZC15" s="2212"/>
      <c r="BZD15" s="2212"/>
      <c r="BZE15" s="2212"/>
      <c r="BZF15" s="2212"/>
      <c r="BZG15" s="2212"/>
      <c r="BZH15" s="2212"/>
      <c r="BZI15" s="2212"/>
      <c r="BZJ15" s="2212"/>
      <c r="BZK15" s="2212"/>
      <c r="BZL15" s="2212"/>
      <c r="BZM15" s="2212"/>
      <c r="BZN15" s="2212"/>
      <c r="BZO15" s="2212"/>
      <c r="BZP15" s="2212"/>
      <c r="BZQ15" s="2212"/>
      <c r="BZR15" s="2212"/>
      <c r="BZS15" s="2212"/>
      <c r="BZT15" s="2212"/>
      <c r="BZU15" s="2212"/>
      <c r="BZV15" s="2212"/>
      <c r="BZW15" s="2212"/>
      <c r="BZX15" s="2212"/>
      <c r="BZY15" s="2212"/>
      <c r="BZZ15" s="2212"/>
      <c r="CAA15" s="2212"/>
      <c r="CAB15" s="2212"/>
      <c r="CAC15" s="2212"/>
      <c r="CAD15" s="2212"/>
      <c r="CAE15" s="2212"/>
      <c r="CAF15" s="2212"/>
      <c r="CAG15" s="2212"/>
      <c r="CAH15" s="2212"/>
      <c r="CAI15" s="2212"/>
      <c r="CAJ15" s="2212"/>
      <c r="CAK15" s="2212"/>
      <c r="CAL15" s="2212"/>
      <c r="CAM15" s="2212"/>
      <c r="CAN15" s="2212"/>
      <c r="CAO15" s="2212"/>
      <c r="CAP15" s="2212"/>
      <c r="CAQ15" s="2212"/>
      <c r="CAR15" s="2212"/>
      <c r="CAS15" s="2212"/>
      <c r="CAT15" s="2212"/>
      <c r="CAU15" s="2212"/>
      <c r="CAV15" s="2212"/>
      <c r="CAW15" s="2212"/>
      <c r="CAX15" s="2212"/>
      <c r="CAY15" s="2212"/>
      <c r="CAZ15" s="2212"/>
      <c r="CBA15" s="2212"/>
      <c r="CBB15" s="2212"/>
      <c r="CBC15" s="2212"/>
      <c r="CBD15" s="2212"/>
      <c r="CBE15" s="2212"/>
      <c r="CBF15" s="2212"/>
      <c r="CBG15" s="2212"/>
      <c r="CBH15" s="2212"/>
      <c r="CBI15" s="2212"/>
      <c r="CBJ15" s="2212"/>
      <c r="CBK15" s="2212"/>
      <c r="CBL15" s="2212"/>
      <c r="CBM15" s="2212"/>
      <c r="CBN15" s="2212"/>
      <c r="CBO15" s="2212"/>
      <c r="CBP15" s="2212"/>
      <c r="CBQ15" s="2212"/>
      <c r="CBR15" s="2212"/>
      <c r="CBS15" s="2212"/>
      <c r="CBT15" s="2212"/>
      <c r="CBU15" s="2212"/>
      <c r="CBV15" s="2212"/>
      <c r="CBW15" s="2212"/>
      <c r="CBX15" s="2212"/>
      <c r="CBY15" s="2212"/>
      <c r="CBZ15" s="2212"/>
      <c r="CCA15" s="2212"/>
      <c r="CCB15" s="2212"/>
      <c r="CCC15" s="2212"/>
      <c r="CCD15" s="2212"/>
      <c r="CCE15" s="2212"/>
      <c r="CCF15" s="2212"/>
      <c r="CCG15" s="2212"/>
      <c r="CCH15" s="2212"/>
      <c r="CCI15" s="2212"/>
      <c r="CCJ15" s="2212"/>
      <c r="CCK15" s="2212"/>
      <c r="CCL15" s="2212"/>
      <c r="CCM15" s="2212"/>
      <c r="CCN15" s="2212"/>
      <c r="CCO15" s="2212"/>
      <c r="CCP15" s="2212"/>
      <c r="CCQ15" s="2212"/>
      <c r="CCR15" s="2212"/>
      <c r="CCS15" s="2212"/>
      <c r="CCT15" s="2212"/>
      <c r="CCU15" s="2212"/>
      <c r="CCV15" s="2212"/>
      <c r="CCW15" s="2212"/>
      <c r="CCX15" s="2212"/>
      <c r="CCY15" s="2212"/>
      <c r="CCZ15" s="2212"/>
      <c r="CDA15" s="2212"/>
      <c r="CDB15" s="2212"/>
      <c r="CDC15" s="2212"/>
      <c r="CDD15" s="2212"/>
      <c r="CDE15" s="2212"/>
      <c r="CDF15" s="2212"/>
      <c r="CDG15" s="2212"/>
      <c r="CDH15" s="2212"/>
      <c r="CDI15" s="2212"/>
      <c r="CDJ15" s="2212"/>
      <c r="CDK15" s="2212"/>
      <c r="CDL15" s="2212"/>
      <c r="CDM15" s="2212"/>
      <c r="CDN15" s="2212"/>
      <c r="CDO15" s="2212"/>
      <c r="CDP15" s="2212"/>
      <c r="CDQ15" s="2212"/>
      <c r="CDR15" s="2212"/>
      <c r="CDS15" s="2212"/>
      <c r="CDT15" s="2212"/>
      <c r="CDU15" s="2212"/>
      <c r="CDV15" s="2212"/>
      <c r="CDW15" s="2212"/>
      <c r="CDX15" s="2212"/>
      <c r="CDY15" s="2212"/>
      <c r="CDZ15" s="2212"/>
      <c r="CEA15" s="2212"/>
      <c r="CEB15" s="2212"/>
      <c r="CEC15" s="2212"/>
      <c r="CED15" s="2212"/>
      <c r="CEE15" s="2212"/>
      <c r="CEF15" s="2212"/>
      <c r="CEG15" s="2212"/>
      <c r="CEH15" s="2212"/>
      <c r="CEI15" s="2212"/>
      <c r="CEJ15" s="2212"/>
      <c r="CEK15" s="2212"/>
      <c r="CEL15" s="2212"/>
      <c r="CEM15" s="2212"/>
      <c r="CEN15" s="2212"/>
      <c r="CEO15" s="2212"/>
      <c r="CEP15" s="2212"/>
      <c r="CEQ15" s="2212"/>
      <c r="CER15" s="2212"/>
      <c r="CES15" s="2212"/>
      <c r="CET15" s="2212"/>
      <c r="CEU15" s="2212"/>
      <c r="CEV15" s="2212"/>
      <c r="CEW15" s="2212"/>
      <c r="CEX15" s="2212"/>
      <c r="CEY15" s="2212"/>
      <c r="CEZ15" s="2212"/>
      <c r="CFA15" s="2212"/>
      <c r="CFB15" s="2212"/>
      <c r="CFC15" s="2212"/>
      <c r="CFD15" s="2212"/>
      <c r="CFE15" s="2212"/>
      <c r="CFF15" s="2212"/>
      <c r="CFG15" s="2212"/>
      <c r="CFH15" s="2212"/>
      <c r="CFI15" s="2212"/>
      <c r="CFJ15" s="2212"/>
      <c r="CFK15" s="2212"/>
      <c r="CFL15" s="2212"/>
      <c r="CFM15" s="2212"/>
      <c r="CFN15" s="2212"/>
      <c r="CFO15" s="2212"/>
      <c r="CFP15" s="2212"/>
      <c r="CFQ15" s="2212"/>
      <c r="CFR15" s="2212"/>
      <c r="CFS15" s="2212"/>
      <c r="CFT15" s="2212"/>
      <c r="CFU15" s="2212"/>
      <c r="CFV15" s="2212"/>
      <c r="CFW15" s="2212"/>
      <c r="CFX15" s="2212"/>
      <c r="CFY15" s="2212"/>
      <c r="CFZ15" s="2212"/>
      <c r="CGA15" s="2212"/>
      <c r="CGB15" s="2212"/>
      <c r="CGC15" s="2212"/>
      <c r="CGD15" s="2212"/>
      <c r="CGE15" s="2212"/>
      <c r="CGF15" s="2212"/>
      <c r="CGG15" s="2212"/>
      <c r="CGH15" s="2212"/>
      <c r="CGI15" s="2212"/>
      <c r="CGJ15" s="2212"/>
      <c r="CGK15" s="2212"/>
      <c r="CGL15" s="2212"/>
      <c r="CGM15" s="2212"/>
      <c r="CGN15" s="2212"/>
      <c r="CGO15" s="2212"/>
      <c r="CGP15" s="2212"/>
      <c r="CGQ15" s="2212"/>
      <c r="CGR15" s="2212"/>
      <c r="CGS15" s="2212"/>
      <c r="CGT15" s="2212"/>
      <c r="CGU15" s="2212"/>
      <c r="CGV15" s="2212"/>
      <c r="CGW15" s="2212"/>
      <c r="CGX15" s="2212"/>
      <c r="CGY15" s="2212"/>
      <c r="CGZ15" s="2212"/>
      <c r="CHA15" s="2212"/>
      <c r="CHB15" s="2212"/>
      <c r="CHC15" s="2212"/>
      <c r="CHD15" s="2212"/>
      <c r="CHE15" s="2212"/>
      <c r="CHF15" s="2212"/>
      <c r="CHG15" s="2212"/>
      <c r="CHH15" s="2212"/>
      <c r="CHI15" s="2212"/>
      <c r="CHJ15" s="2212"/>
      <c r="CHK15" s="2212"/>
      <c r="CHL15" s="2212"/>
      <c r="CHM15" s="2212"/>
      <c r="CHN15" s="2212"/>
      <c r="CHO15" s="2212"/>
      <c r="CHP15" s="2212"/>
      <c r="CHQ15" s="2212"/>
      <c r="CHR15" s="2212"/>
      <c r="CHS15" s="2212"/>
      <c r="CHT15" s="2212"/>
      <c r="CHU15" s="2212"/>
      <c r="CHV15" s="2212"/>
      <c r="CHW15" s="2212"/>
      <c r="CHX15" s="2212"/>
      <c r="CHY15" s="2212"/>
      <c r="CHZ15" s="2212"/>
      <c r="CIA15" s="2212"/>
      <c r="CIB15" s="2212"/>
      <c r="CIC15" s="2212"/>
      <c r="CID15" s="2212"/>
      <c r="CIE15" s="2212"/>
      <c r="CIF15" s="2212"/>
      <c r="CIG15" s="2212"/>
      <c r="CIH15" s="2212"/>
      <c r="CII15" s="2212"/>
      <c r="CIJ15" s="2212"/>
      <c r="CIK15" s="2212"/>
      <c r="CIL15" s="2212"/>
      <c r="CIM15" s="2212"/>
      <c r="CIN15" s="2212"/>
      <c r="CIO15" s="2212"/>
      <c r="CIP15" s="2212"/>
      <c r="CIQ15" s="2212"/>
      <c r="CIR15" s="2212"/>
      <c r="CIS15" s="2212"/>
      <c r="CIT15" s="2212"/>
      <c r="CIU15" s="2212"/>
      <c r="CIV15" s="2212"/>
      <c r="CIW15" s="2212"/>
      <c r="CIX15" s="2212"/>
      <c r="CIY15" s="2212"/>
      <c r="CIZ15" s="2212"/>
      <c r="CJA15" s="2212"/>
      <c r="CJB15" s="2212"/>
      <c r="CJC15" s="2212"/>
      <c r="CJD15" s="2212"/>
      <c r="CJE15" s="2212"/>
      <c r="CJF15" s="2212"/>
      <c r="CJG15" s="2212"/>
      <c r="CJH15" s="2212"/>
      <c r="CJI15" s="2212"/>
      <c r="CJJ15" s="2212"/>
      <c r="CJK15" s="2212"/>
      <c r="CJL15" s="2212"/>
      <c r="CJM15" s="2212"/>
      <c r="CJN15" s="2212"/>
      <c r="CJO15" s="2212"/>
      <c r="CJP15" s="2212"/>
      <c r="CJQ15" s="2212"/>
      <c r="CJR15" s="2212"/>
      <c r="CJS15" s="2212"/>
      <c r="CJT15" s="2212"/>
      <c r="CJU15" s="2212"/>
      <c r="CJV15" s="2212"/>
      <c r="CJW15" s="2212"/>
      <c r="CJX15" s="2212"/>
      <c r="CJY15" s="2212"/>
      <c r="CJZ15" s="2212"/>
      <c r="CKA15" s="2212"/>
      <c r="CKB15" s="2212"/>
      <c r="CKC15" s="2212"/>
      <c r="CKD15" s="2212"/>
      <c r="CKE15" s="2212"/>
      <c r="CKF15" s="2212"/>
      <c r="CKG15" s="2212"/>
      <c r="CKH15" s="2212"/>
      <c r="CKI15" s="2212"/>
      <c r="CKJ15" s="2212"/>
      <c r="CKK15" s="2212"/>
      <c r="CKL15" s="2212"/>
      <c r="CKM15" s="2212"/>
      <c r="CKN15" s="2212"/>
      <c r="CKO15" s="2212"/>
      <c r="CKP15" s="2212"/>
      <c r="CKQ15" s="2212"/>
      <c r="CKR15" s="2212"/>
      <c r="CKS15" s="2212"/>
      <c r="CKT15" s="2212"/>
      <c r="CKU15" s="2212"/>
      <c r="CKV15" s="2212"/>
      <c r="CKW15" s="2212"/>
      <c r="CKX15" s="2212"/>
      <c r="CKY15" s="2212"/>
      <c r="CKZ15" s="2212"/>
      <c r="CLA15" s="2212"/>
      <c r="CLB15" s="2212"/>
      <c r="CLC15" s="2212"/>
      <c r="CLD15" s="2212"/>
      <c r="CLE15" s="2212"/>
      <c r="CLF15" s="2212"/>
      <c r="CLG15" s="2212"/>
      <c r="CLH15" s="2212"/>
      <c r="CLI15" s="2212"/>
      <c r="CLJ15" s="2212"/>
      <c r="CLK15" s="2212"/>
      <c r="CLL15" s="2212"/>
      <c r="CLM15" s="2212"/>
      <c r="CLN15" s="2212"/>
      <c r="CLO15" s="2212"/>
      <c r="CLP15" s="2212"/>
      <c r="CLQ15" s="2212"/>
      <c r="CLR15" s="2212"/>
      <c r="CLS15" s="2212"/>
      <c r="CLT15" s="2212"/>
      <c r="CLU15" s="2212"/>
      <c r="CLV15" s="2212"/>
      <c r="CLW15" s="2212"/>
      <c r="CLX15" s="2212"/>
      <c r="CLY15" s="2212"/>
      <c r="CLZ15" s="2212"/>
      <c r="CMA15" s="2212"/>
      <c r="CMB15" s="2212"/>
      <c r="CMC15" s="2212"/>
      <c r="CMD15" s="2212"/>
      <c r="CME15" s="2212"/>
      <c r="CMF15" s="2212"/>
      <c r="CMG15" s="2212"/>
      <c r="CMH15" s="2212"/>
      <c r="CMI15" s="2212"/>
      <c r="CMJ15" s="2212"/>
      <c r="CMK15" s="2212"/>
      <c r="CML15" s="2212"/>
      <c r="CMM15" s="2212"/>
      <c r="CMN15" s="2212"/>
      <c r="CMO15" s="2212"/>
      <c r="CMP15" s="2212"/>
      <c r="CMQ15" s="2212"/>
      <c r="CMR15" s="2212"/>
      <c r="CMS15" s="2212"/>
      <c r="CMT15" s="2212"/>
      <c r="CMU15" s="2212"/>
      <c r="CMV15" s="2212"/>
      <c r="CMW15" s="2212"/>
      <c r="CMX15" s="2212"/>
      <c r="CMY15" s="2212"/>
      <c r="CMZ15" s="2212"/>
      <c r="CNA15" s="2212"/>
      <c r="CNB15" s="2212"/>
      <c r="CNC15" s="2212"/>
      <c r="CND15" s="2212"/>
      <c r="CNE15" s="2212"/>
      <c r="CNF15" s="2212"/>
      <c r="CNG15" s="2212"/>
      <c r="CNH15" s="2212"/>
      <c r="CNI15" s="2212"/>
      <c r="CNJ15" s="2212"/>
      <c r="CNK15" s="2212"/>
      <c r="CNL15" s="2212"/>
      <c r="CNM15" s="2212"/>
      <c r="CNN15" s="2212"/>
      <c r="CNO15" s="2212"/>
      <c r="CNP15" s="2212"/>
      <c r="CNQ15" s="2212"/>
      <c r="CNR15" s="2212"/>
      <c r="CNS15" s="2212"/>
      <c r="CNT15" s="2212"/>
      <c r="CNU15" s="2212"/>
      <c r="CNV15" s="2212"/>
      <c r="CNW15" s="2212"/>
      <c r="CNX15" s="2212"/>
      <c r="CNY15" s="2212"/>
      <c r="CNZ15" s="2212"/>
      <c r="COA15" s="2212"/>
      <c r="COB15" s="2212"/>
      <c r="COC15" s="2212"/>
      <c r="COD15" s="2212"/>
      <c r="COE15" s="2212"/>
      <c r="COF15" s="2212"/>
      <c r="COG15" s="2212"/>
      <c r="COH15" s="2212"/>
      <c r="COI15" s="2212"/>
      <c r="COJ15" s="2212"/>
      <c r="COK15" s="2212"/>
      <c r="COL15" s="2212"/>
      <c r="COM15" s="2212"/>
      <c r="CON15" s="2212"/>
      <c r="COO15" s="2212"/>
      <c r="COP15" s="2212"/>
      <c r="COQ15" s="2212"/>
      <c r="COR15" s="2212"/>
      <c r="COS15" s="2212"/>
      <c r="COT15" s="2212"/>
      <c r="COU15" s="2212"/>
      <c r="COV15" s="2212"/>
      <c r="COW15" s="2212"/>
      <c r="COX15" s="2212"/>
      <c r="COY15" s="2212"/>
      <c r="COZ15" s="2212"/>
      <c r="CPA15" s="2212"/>
      <c r="CPB15" s="2212"/>
      <c r="CPC15" s="2212"/>
      <c r="CPD15" s="2212"/>
      <c r="CPE15" s="2212"/>
      <c r="CPF15" s="2212"/>
      <c r="CPG15" s="2212"/>
      <c r="CPH15" s="2212"/>
      <c r="CPI15" s="2212"/>
      <c r="CPJ15" s="2212"/>
      <c r="CPK15" s="2212"/>
      <c r="CPL15" s="2212"/>
      <c r="CPM15" s="2212"/>
      <c r="CPN15" s="2212"/>
      <c r="CPO15" s="2212"/>
      <c r="CPP15" s="2212"/>
      <c r="CPQ15" s="2212"/>
      <c r="CPR15" s="2212"/>
      <c r="CPS15" s="2212"/>
      <c r="CPT15" s="2212"/>
      <c r="CPU15" s="2212"/>
      <c r="CPV15" s="2212"/>
      <c r="CPW15" s="2212"/>
      <c r="CPX15" s="2212"/>
      <c r="CPY15" s="2212"/>
      <c r="CPZ15" s="2212"/>
      <c r="CQA15" s="2212"/>
      <c r="CQB15" s="2212"/>
      <c r="CQC15" s="2212"/>
      <c r="CQD15" s="2212"/>
      <c r="CQE15" s="2212"/>
      <c r="CQF15" s="2212"/>
      <c r="CQG15" s="2212"/>
      <c r="CQH15" s="2212"/>
      <c r="CQI15" s="2212"/>
      <c r="CQJ15" s="2212"/>
      <c r="CQK15" s="2212"/>
      <c r="CQL15" s="2212"/>
      <c r="CQM15" s="2212"/>
      <c r="CQN15" s="2212"/>
      <c r="CQO15" s="2212"/>
      <c r="CQP15" s="2212"/>
      <c r="CQQ15" s="2212"/>
      <c r="CQR15" s="2212"/>
      <c r="CQS15" s="2212"/>
      <c r="CQT15" s="2212"/>
      <c r="CQU15" s="2212"/>
      <c r="CQV15" s="2212"/>
      <c r="CQW15" s="2212"/>
      <c r="CQX15" s="2212"/>
      <c r="CQY15" s="2212"/>
      <c r="CQZ15" s="2212"/>
      <c r="CRA15" s="2212"/>
      <c r="CRB15" s="2212"/>
      <c r="CRC15" s="2212"/>
      <c r="CRD15" s="2212"/>
      <c r="CRE15" s="2212"/>
      <c r="CRF15" s="2212"/>
      <c r="CRG15" s="2212"/>
      <c r="CRH15" s="2212"/>
      <c r="CRI15" s="2212"/>
      <c r="CRJ15" s="2212"/>
      <c r="CRK15" s="2212"/>
      <c r="CRL15" s="2212"/>
      <c r="CRM15" s="2212"/>
      <c r="CRN15" s="2212"/>
      <c r="CRO15" s="2212"/>
      <c r="CRP15" s="2212"/>
      <c r="CRQ15" s="2212"/>
      <c r="CRR15" s="2212"/>
      <c r="CRS15" s="2212"/>
      <c r="CRT15" s="2212"/>
      <c r="CRU15" s="2212"/>
      <c r="CRV15" s="2212"/>
      <c r="CRW15" s="2212"/>
      <c r="CRX15" s="2212"/>
      <c r="CRY15" s="2212"/>
      <c r="CRZ15" s="2212"/>
      <c r="CSA15" s="2212"/>
      <c r="CSB15" s="2212"/>
      <c r="CSC15" s="2212"/>
      <c r="CSD15" s="2212"/>
      <c r="CSE15" s="2212"/>
      <c r="CSF15" s="2212"/>
      <c r="CSG15" s="2212"/>
      <c r="CSH15" s="2212"/>
      <c r="CSI15" s="2212"/>
      <c r="CSJ15" s="2212"/>
      <c r="CSK15" s="2212"/>
      <c r="CSL15" s="2212"/>
      <c r="CSM15" s="2212"/>
      <c r="CSN15" s="2212"/>
      <c r="CSO15" s="2212"/>
      <c r="CSP15" s="2212"/>
      <c r="CSQ15" s="2212"/>
      <c r="CSR15" s="2212"/>
      <c r="CSS15" s="2212"/>
      <c r="CST15" s="2212"/>
      <c r="CSU15" s="2212"/>
      <c r="CSV15" s="2212"/>
      <c r="CSW15" s="2212"/>
      <c r="CSX15" s="2212"/>
      <c r="CSY15" s="2212"/>
      <c r="CSZ15" s="2212"/>
      <c r="CTA15" s="2212"/>
      <c r="CTB15" s="2212"/>
      <c r="CTC15" s="2212"/>
      <c r="CTD15" s="2212"/>
      <c r="CTE15" s="2212"/>
      <c r="CTF15" s="2212"/>
      <c r="CTG15" s="2212"/>
      <c r="CTH15" s="2212"/>
      <c r="CTI15" s="2212"/>
      <c r="CTJ15" s="2212"/>
      <c r="CTK15" s="2212"/>
      <c r="CTL15" s="2212"/>
      <c r="CTM15" s="2212"/>
      <c r="CTN15" s="2212"/>
      <c r="CTO15" s="2212"/>
      <c r="CTP15" s="2212"/>
      <c r="CTQ15" s="2212"/>
      <c r="CTR15" s="2212"/>
      <c r="CTS15" s="2212"/>
      <c r="CTT15" s="2212"/>
      <c r="CTU15" s="2212"/>
      <c r="CTV15" s="2212"/>
      <c r="CTW15" s="2212"/>
      <c r="CTX15" s="2212"/>
      <c r="CTY15" s="2212"/>
      <c r="CTZ15" s="2212"/>
      <c r="CUA15" s="2212"/>
      <c r="CUB15" s="2212"/>
      <c r="CUC15" s="2212"/>
      <c r="CUD15" s="2212"/>
      <c r="CUE15" s="2212"/>
      <c r="CUF15" s="2212"/>
      <c r="CUG15" s="2212"/>
      <c r="CUH15" s="2212"/>
      <c r="CUI15" s="2212"/>
      <c r="CUJ15" s="2212"/>
      <c r="CUK15" s="2212"/>
      <c r="CUL15" s="2212"/>
      <c r="CUM15" s="2212"/>
      <c r="CUN15" s="2212"/>
      <c r="CUO15" s="2212"/>
      <c r="CUP15" s="2212"/>
      <c r="CUQ15" s="2212"/>
      <c r="CUR15" s="2212"/>
      <c r="CUS15" s="2212"/>
      <c r="CUT15" s="2212"/>
      <c r="CUU15" s="2212"/>
      <c r="CUV15" s="2212"/>
      <c r="CUW15" s="2212"/>
      <c r="CUX15" s="2212"/>
      <c r="CUY15" s="2212"/>
      <c r="CUZ15" s="2212"/>
      <c r="CVA15" s="2212"/>
      <c r="CVB15" s="2212"/>
      <c r="CVC15" s="2212"/>
      <c r="CVD15" s="2212"/>
      <c r="CVE15" s="2212"/>
      <c r="CVF15" s="2212"/>
      <c r="CVG15" s="2212"/>
      <c r="CVH15" s="2212"/>
      <c r="CVI15" s="2212"/>
      <c r="CVJ15" s="2212"/>
      <c r="CVK15" s="2212"/>
      <c r="CVL15" s="2212"/>
      <c r="CVM15" s="2212"/>
      <c r="CVN15" s="2212"/>
      <c r="CVO15" s="2212"/>
      <c r="CVP15" s="2212"/>
      <c r="CVQ15" s="2212"/>
      <c r="CVR15" s="2212"/>
      <c r="CVS15" s="2212"/>
      <c r="CVT15" s="2212"/>
      <c r="CVU15" s="2212"/>
      <c r="CVV15" s="2212"/>
      <c r="CVW15" s="2212"/>
      <c r="CVX15" s="2212"/>
      <c r="CVY15" s="2212"/>
      <c r="CVZ15" s="2212"/>
      <c r="CWA15" s="2212"/>
      <c r="CWB15" s="2212"/>
      <c r="CWC15" s="2212"/>
      <c r="CWD15" s="2212"/>
      <c r="CWE15" s="2212"/>
      <c r="CWF15" s="2212"/>
      <c r="CWG15" s="2212"/>
      <c r="CWH15" s="2212"/>
      <c r="CWI15" s="2212"/>
      <c r="CWJ15" s="2212"/>
      <c r="CWK15" s="2212"/>
      <c r="CWL15" s="2212"/>
      <c r="CWM15" s="2212"/>
      <c r="CWN15" s="2212"/>
      <c r="CWO15" s="2212"/>
      <c r="CWP15" s="2212"/>
      <c r="CWQ15" s="2212"/>
      <c r="CWR15" s="2212"/>
      <c r="CWS15" s="2212"/>
      <c r="CWT15" s="2212"/>
      <c r="CWU15" s="2212"/>
      <c r="CWV15" s="2212"/>
      <c r="CWW15" s="2212"/>
      <c r="CWX15" s="2212"/>
      <c r="CWY15" s="2212"/>
      <c r="CWZ15" s="2212"/>
      <c r="CXA15" s="2212"/>
      <c r="CXB15" s="2212"/>
      <c r="CXC15" s="2212"/>
      <c r="CXD15" s="2212"/>
      <c r="CXE15" s="2212"/>
      <c r="CXF15" s="2212"/>
      <c r="CXG15" s="2212"/>
      <c r="CXH15" s="2212"/>
      <c r="CXI15" s="2212"/>
      <c r="CXJ15" s="2212"/>
      <c r="CXK15" s="2212"/>
      <c r="CXL15" s="2212"/>
      <c r="CXM15" s="2212"/>
      <c r="CXN15" s="2212"/>
      <c r="CXO15" s="2212"/>
      <c r="CXP15" s="2212"/>
      <c r="CXQ15" s="2212"/>
      <c r="CXR15" s="2212"/>
      <c r="CXS15" s="2212"/>
      <c r="CXT15" s="2212"/>
      <c r="CXU15" s="2212"/>
      <c r="CXV15" s="2212"/>
      <c r="CXW15" s="2212"/>
      <c r="CXX15" s="2212"/>
      <c r="CXY15" s="2212"/>
      <c r="CXZ15" s="2212"/>
      <c r="CYA15" s="2212"/>
      <c r="CYB15" s="2212"/>
      <c r="CYC15" s="2212"/>
      <c r="CYD15" s="2212"/>
      <c r="CYE15" s="2212"/>
      <c r="CYF15" s="2212"/>
      <c r="CYG15" s="2212"/>
      <c r="CYH15" s="2212"/>
      <c r="CYI15" s="2212"/>
      <c r="CYJ15" s="2212"/>
      <c r="CYK15" s="2212"/>
      <c r="CYL15" s="2212"/>
      <c r="CYM15" s="2212"/>
      <c r="CYN15" s="2212"/>
      <c r="CYO15" s="2212"/>
      <c r="CYP15" s="2212"/>
      <c r="CYQ15" s="2212"/>
      <c r="CYR15" s="2212"/>
      <c r="CYS15" s="2212"/>
      <c r="CYT15" s="2212"/>
      <c r="CYU15" s="2212"/>
      <c r="CYV15" s="2212"/>
      <c r="CYW15" s="2212"/>
      <c r="CYX15" s="2212"/>
      <c r="CYY15" s="2212"/>
      <c r="CYZ15" s="2212"/>
      <c r="CZA15" s="2212"/>
      <c r="CZB15" s="2212"/>
      <c r="CZC15" s="2212"/>
      <c r="CZD15" s="2212"/>
      <c r="CZE15" s="2212"/>
      <c r="CZF15" s="2212"/>
      <c r="CZG15" s="2212"/>
      <c r="CZH15" s="2212"/>
      <c r="CZI15" s="2212"/>
      <c r="CZJ15" s="2212"/>
      <c r="CZK15" s="2212"/>
      <c r="CZL15" s="2212"/>
      <c r="CZM15" s="2212"/>
      <c r="CZN15" s="2212"/>
      <c r="CZO15" s="2212"/>
      <c r="CZP15" s="2212"/>
      <c r="CZQ15" s="2212"/>
      <c r="CZR15" s="2212"/>
      <c r="CZS15" s="2212"/>
      <c r="CZT15" s="2212"/>
      <c r="CZU15" s="2212"/>
      <c r="CZV15" s="2212"/>
      <c r="CZW15" s="2212"/>
      <c r="CZX15" s="2212"/>
      <c r="CZY15" s="2212"/>
      <c r="CZZ15" s="2212"/>
      <c r="DAA15" s="2212"/>
      <c r="DAB15" s="2212"/>
      <c r="DAC15" s="2212"/>
      <c r="DAD15" s="2212"/>
      <c r="DAE15" s="2212"/>
      <c r="DAF15" s="2212"/>
      <c r="DAG15" s="2212"/>
      <c r="DAH15" s="2212"/>
      <c r="DAI15" s="2212"/>
      <c r="DAJ15" s="2212"/>
      <c r="DAK15" s="2212"/>
      <c r="DAL15" s="2212"/>
      <c r="DAM15" s="2212"/>
      <c r="DAN15" s="2212"/>
      <c r="DAO15" s="2212"/>
      <c r="DAP15" s="2212"/>
      <c r="DAQ15" s="2212"/>
      <c r="DAR15" s="2212"/>
      <c r="DAS15" s="2212"/>
      <c r="DAT15" s="2212"/>
      <c r="DAU15" s="2212"/>
      <c r="DAV15" s="2212"/>
      <c r="DAW15" s="2212"/>
      <c r="DAX15" s="2212"/>
      <c r="DAY15" s="2212"/>
      <c r="DAZ15" s="2212"/>
      <c r="DBA15" s="2212"/>
      <c r="DBB15" s="2212"/>
      <c r="DBC15" s="2212"/>
      <c r="DBD15" s="2212"/>
      <c r="DBE15" s="2212"/>
      <c r="DBF15" s="2212"/>
      <c r="DBG15" s="2212"/>
      <c r="DBH15" s="2212"/>
      <c r="DBI15" s="2212"/>
      <c r="DBJ15" s="2212"/>
      <c r="DBK15" s="2212"/>
      <c r="DBL15" s="2212"/>
      <c r="DBM15" s="2212"/>
      <c r="DBN15" s="2212"/>
      <c r="DBO15" s="2212"/>
      <c r="DBP15" s="2212"/>
      <c r="DBQ15" s="2212"/>
      <c r="DBR15" s="2212"/>
      <c r="DBS15" s="2212"/>
      <c r="DBT15" s="2212"/>
      <c r="DBU15" s="2212"/>
      <c r="DBV15" s="2212"/>
      <c r="DBW15" s="2212"/>
      <c r="DBX15" s="2212"/>
      <c r="DBY15" s="2212"/>
      <c r="DBZ15" s="2212"/>
      <c r="DCA15" s="2212"/>
      <c r="DCB15" s="2212"/>
      <c r="DCC15" s="2212"/>
      <c r="DCD15" s="2212"/>
      <c r="DCE15" s="2212"/>
      <c r="DCF15" s="2212"/>
      <c r="DCG15" s="2212"/>
      <c r="DCH15" s="2212"/>
      <c r="DCI15" s="2212"/>
      <c r="DCJ15" s="2212"/>
      <c r="DCK15" s="2212"/>
      <c r="DCL15" s="2212"/>
      <c r="DCM15" s="2212"/>
      <c r="DCN15" s="2212"/>
      <c r="DCO15" s="2212"/>
      <c r="DCP15" s="2212"/>
      <c r="DCQ15" s="2212"/>
      <c r="DCR15" s="2212"/>
      <c r="DCS15" s="2212"/>
      <c r="DCT15" s="2212"/>
      <c r="DCU15" s="2212"/>
      <c r="DCV15" s="2212"/>
      <c r="DCW15" s="2212"/>
      <c r="DCX15" s="2212"/>
      <c r="DCY15" s="2212"/>
      <c r="DCZ15" s="2212"/>
      <c r="DDA15" s="2212"/>
      <c r="DDB15" s="2212"/>
      <c r="DDC15" s="2212"/>
      <c r="DDD15" s="2212"/>
      <c r="DDE15" s="2212"/>
      <c r="DDF15" s="2212"/>
      <c r="DDG15" s="2212"/>
      <c r="DDH15" s="2212"/>
      <c r="DDI15" s="2212"/>
      <c r="DDJ15" s="2212"/>
      <c r="DDK15" s="2212"/>
      <c r="DDL15" s="2212"/>
      <c r="DDM15" s="2212"/>
      <c r="DDN15" s="2212"/>
      <c r="DDO15" s="2212"/>
      <c r="DDP15" s="2212"/>
      <c r="DDQ15" s="2212"/>
      <c r="DDR15" s="2212"/>
      <c r="DDS15" s="2212"/>
      <c r="DDT15" s="2212"/>
      <c r="DDU15" s="2212"/>
      <c r="DDV15" s="2212"/>
      <c r="DDW15" s="2212"/>
      <c r="DDX15" s="2212"/>
      <c r="DDY15" s="2212"/>
      <c r="DDZ15" s="2212"/>
      <c r="DEA15" s="2212"/>
      <c r="DEB15" s="2212"/>
      <c r="DEC15" s="2212"/>
      <c r="DED15" s="2212"/>
      <c r="DEE15" s="2212"/>
      <c r="DEF15" s="2212"/>
      <c r="DEG15" s="2212"/>
      <c r="DEH15" s="2212"/>
      <c r="DEI15" s="2212"/>
      <c r="DEJ15" s="2212"/>
      <c r="DEK15" s="2212"/>
      <c r="DEL15" s="2212"/>
      <c r="DEM15" s="2212"/>
      <c r="DEN15" s="2212"/>
      <c r="DEO15" s="2212"/>
      <c r="DEP15" s="2212"/>
      <c r="DEQ15" s="2212"/>
      <c r="DER15" s="2212"/>
      <c r="DES15" s="2212"/>
      <c r="DET15" s="2212"/>
      <c r="DEU15" s="2212"/>
      <c r="DEV15" s="2212"/>
      <c r="DEW15" s="2212"/>
      <c r="DEX15" s="2212"/>
      <c r="DEY15" s="2212"/>
      <c r="DEZ15" s="2212"/>
      <c r="DFA15" s="2212"/>
      <c r="DFB15" s="2212"/>
      <c r="DFC15" s="2212"/>
      <c r="DFD15" s="2212"/>
      <c r="DFE15" s="2212"/>
      <c r="DFF15" s="2212"/>
      <c r="DFG15" s="2212"/>
      <c r="DFH15" s="2212"/>
      <c r="DFI15" s="2212"/>
      <c r="DFJ15" s="2212"/>
      <c r="DFK15" s="2212"/>
      <c r="DFL15" s="2212"/>
      <c r="DFM15" s="2212"/>
      <c r="DFN15" s="2212"/>
      <c r="DFO15" s="2212"/>
      <c r="DFP15" s="2212"/>
      <c r="DFQ15" s="2212"/>
      <c r="DFR15" s="2212"/>
      <c r="DFS15" s="2212"/>
      <c r="DFT15" s="2212"/>
      <c r="DFU15" s="2212"/>
      <c r="DFV15" s="2212"/>
      <c r="DFW15" s="2212"/>
      <c r="DFX15" s="2212"/>
      <c r="DFY15" s="2212"/>
      <c r="DFZ15" s="2212"/>
      <c r="DGA15" s="2212"/>
      <c r="DGB15" s="2212"/>
      <c r="DGC15" s="2212"/>
      <c r="DGD15" s="2212"/>
      <c r="DGE15" s="2212"/>
      <c r="DGF15" s="2212"/>
      <c r="DGG15" s="2212"/>
      <c r="DGH15" s="2212"/>
      <c r="DGI15" s="2212"/>
      <c r="DGJ15" s="2212"/>
      <c r="DGK15" s="2212"/>
      <c r="DGL15" s="2212"/>
      <c r="DGM15" s="2212"/>
      <c r="DGN15" s="2212"/>
      <c r="DGO15" s="2212"/>
      <c r="DGP15" s="2212"/>
      <c r="DGQ15" s="2212"/>
      <c r="DGR15" s="2212"/>
      <c r="DGS15" s="2212"/>
      <c r="DGT15" s="2212"/>
      <c r="DGU15" s="2212"/>
      <c r="DGV15" s="2212"/>
      <c r="DGW15" s="2212"/>
      <c r="DGX15" s="2212"/>
      <c r="DGY15" s="2212"/>
      <c r="DGZ15" s="2212"/>
      <c r="DHA15" s="2212"/>
      <c r="DHB15" s="2212"/>
      <c r="DHC15" s="2212"/>
      <c r="DHD15" s="2212"/>
      <c r="DHE15" s="2212"/>
      <c r="DHF15" s="2212"/>
      <c r="DHG15" s="2212"/>
      <c r="DHH15" s="2212"/>
      <c r="DHI15" s="2212"/>
      <c r="DHJ15" s="2212"/>
      <c r="DHK15" s="2212"/>
      <c r="DHL15" s="2212"/>
      <c r="DHM15" s="2212"/>
      <c r="DHN15" s="2212"/>
      <c r="DHO15" s="2212"/>
      <c r="DHP15" s="2212"/>
      <c r="DHQ15" s="2212"/>
      <c r="DHR15" s="2212"/>
      <c r="DHS15" s="2212"/>
      <c r="DHT15" s="2212"/>
      <c r="DHU15" s="2212"/>
      <c r="DHV15" s="2212"/>
      <c r="DHW15" s="2212"/>
      <c r="DHX15" s="2212"/>
      <c r="DHY15" s="2212"/>
      <c r="DHZ15" s="2212"/>
      <c r="DIA15" s="2212"/>
      <c r="DIB15" s="2212"/>
      <c r="DIC15" s="2212"/>
      <c r="DID15" s="2212"/>
      <c r="DIE15" s="2212"/>
      <c r="DIF15" s="2212"/>
      <c r="DIG15" s="2212"/>
      <c r="DIH15" s="2212"/>
      <c r="DII15" s="2212"/>
      <c r="DIJ15" s="2212"/>
      <c r="DIK15" s="2212"/>
      <c r="DIL15" s="2212"/>
      <c r="DIM15" s="2212"/>
      <c r="DIN15" s="2212"/>
      <c r="DIO15" s="2212"/>
      <c r="DIP15" s="2212"/>
      <c r="DIQ15" s="2212"/>
      <c r="DIR15" s="2212"/>
      <c r="DIS15" s="2212"/>
      <c r="DIT15" s="2212"/>
      <c r="DIU15" s="2212"/>
      <c r="DIV15" s="2212"/>
      <c r="DIW15" s="2212"/>
      <c r="DIX15" s="2212"/>
      <c r="DIY15" s="2212"/>
      <c r="DIZ15" s="2212"/>
      <c r="DJA15" s="2212"/>
      <c r="DJB15" s="2212"/>
      <c r="DJC15" s="2212"/>
      <c r="DJD15" s="2212"/>
      <c r="DJE15" s="2212"/>
      <c r="DJF15" s="2212"/>
      <c r="DJG15" s="2212"/>
      <c r="DJH15" s="2212"/>
      <c r="DJI15" s="2212"/>
      <c r="DJJ15" s="2212"/>
      <c r="DJK15" s="2212"/>
      <c r="DJL15" s="2212"/>
      <c r="DJM15" s="2212"/>
      <c r="DJN15" s="2212"/>
      <c r="DJO15" s="2212"/>
      <c r="DJP15" s="2212"/>
      <c r="DJQ15" s="2212"/>
      <c r="DJR15" s="2212"/>
      <c r="DJS15" s="2212"/>
      <c r="DJT15" s="2212"/>
      <c r="DJU15" s="2212"/>
      <c r="DJV15" s="2212"/>
      <c r="DJW15" s="2212"/>
      <c r="DJX15" s="2212"/>
      <c r="DJY15" s="2212"/>
      <c r="DJZ15" s="2212"/>
      <c r="DKA15" s="2212"/>
      <c r="DKB15" s="2212"/>
      <c r="DKC15" s="2212"/>
      <c r="DKD15" s="2212"/>
      <c r="DKE15" s="2212"/>
      <c r="DKF15" s="2212"/>
      <c r="DKG15" s="2212"/>
      <c r="DKH15" s="2212"/>
      <c r="DKI15" s="2212"/>
      <c r="DKJ15" s="2212"/>
      <c r="DKK15" s="2212"/>
      <c r="DKL15" s="2212"/>
      <c r="DKM15" s="2212"/>
      <c r="DKN15" s="2212"/>
      <c r="DKO15" s="2212"/>
      <c r="DKP15" s="2212"/>
      <c r="DKQ15" s="2212"/>
      <c r="DKR15" s="2212"/>
      <c r="DKS15" s="2212"/>
      <c r="DKT15" s="2212"/>
      <c r="DKU15" s="2212"/>
      <c r="DKV15" s="2212"/>
      <c r="DKW15" s="2212"/>
      <c r="DKX15" s="2212"/>
      <c r="DKY15" s="2212"/>
      <c r="DKZ15" s="2212"/>
      <c r="DLA15" s="2212"/>
      <c r="DLB15" s="2212"/>
      <c r="DLC15" s="2212"/>
      <c r="DLD15" s="2212"/>
      <c r="DLE15" s="2212"/>
      <c r="DLF15" s="2212"/>
      <c r="DLG15" s="2212"/>
      <c r="DLH15" s="2212"/>
      <c r="DLI15" s="2212"/>
      <c r="DLJ15" s="2212"/>
      <c r="DLK15" s="2212"/>
      <c r="DLL15" s="2212"/>
      <c r="DLM15" s="2212"/>
      <c r="DLN15" s="2212"/>
      <c r="DLO15" s="2212"/>
      <c r="DLP15" s="2212"/>
      <c r="DLQ15" s="2212"/>
      <c r="DLR15" s="2212"/>
      <c r="DLS15" s="2212"/>
      <c r="DLT15" s="2212"/>
      <c r="DLU15" s="2212"/>
      <c r="DLV15" s="2212"/>
      <c r="DLW15" s="2212"/>
      <c r="DLX15" s="2212"/>
      <c r="DLY15" s="2212"/>
      <c r="DLZ15" s="2212"/>
      <c r="DMA15" s="2212"/>
      <c r="DMB15" s="2212"/>
      <c r="DMC15" s="2212"/>
      <c r="DMD15" s="2212"/>
      <c r="DME15" s="2212"/>
      <c r="DMF15" s="2212"/>
      <c r="DMG15" s="2212"/>
      <c r="DMH15" s="2212"/>
      <c r="DMI15" s="2212"/>
      <c r="DMJ15" s="2212"/>
      <c r="DMK15" s="2212"/>
      <c r="DML15" s="2212"/>
      <c r="DMM15" s="2212"/>
      <c r="DMN15" s="2212"/>
      <c r="DMO15" s="2212"/>
      <c r="DMP15" s="2212"/>
      <c r="DMQ15" s="2212"/>
      <c r="DMR15" s="2212"/>
      <c r="DMS15" s="2212"/>
      <c r="DMT15" s="2212"/>
      <c r="DMU15" s="2212"/>
      <c r="DMV15" s="2212"/>
      <c r="DMW15" s="2212"/>
      <c r="DMX15" s="2212"/>
      <c r="DMY15" s="2212"/>
      <c r="DMZ15" s="2212"/>
      <c r="DNA15" s="2212"/>
      <c r="DNB15" s="2212"/>
      <c r="DNC15" s="2212"/>
      <c r="DND15" s="2212"/>
      <c r="DNE15" s="2212"/>
      <c r="DNF15" s="2212"/>
      <c r="DNG15" s="2212"/>
      <c r="DNH15" s="2212"/>
      <c r="DNI15" s="2212"/>
      <c r="DNJ15" s="2212"/>
      <c r="DNK15" s="2212"/>
      <c r="DNL15" s="2212"/>
      <c r="DNM15" s="2212"/>
      <c r="DNN15" s="2212"/>
      <c r="DNO15" s="2212"/>
      <c r="DNP15" s="2212"/>
      <c r="DNQ15" s="2212"/>
      <c r="DNR15" s="2212"/>
      <c r="DNS15" s="2212"/>
      <c r="DNT15" s="2212"/>
      <c r="DNU15" s="2212"/>
      <c r="DNV15" s="2212"/>
      <c r="DNW15" s="2212"/>
      <c r="DNX15" s="2212"/>
      <c r="DNY15" s="2212"/>
      <c r="DNZ15" s="2212"/>
      <c r="DOA15" s="2212"/>
      <c r="DOB15" s="2212"/>
      <c r="DOC15" s="2212"/>
      <c r="DOD15" s="2212"/>
      <c r="DOE15" s="2212"/>
      <c r="DOF15" s="2212"/>
      <c r="DOG15" s="2212"/>
      <c r="DOH15" s="2212"/>
      <c r="DOI15" s="2212"/>
      <c r="DOJ15" s="2212"/>
      <c r="DOK15" s="2212"/>
      <c r="DOL15" s="2212"/>
      <c r="DOM15" s="2212"/>
      <c r="DON15" s="2212"/>
      <c r="DOO15" s="2212"/>
      <c r="DOP15" s="2212"/>
      <c r="DOQ15" s="2212"/>
      <c r="DOR15" s="2212"/>
      <c r="DOS15" s="2212"/>
      <c r="DOT15" s="2212"/>
      <c r="DOU15" s="2212"/>
      <c r="DOV15" s="2212"/>
      <c r="DOW15" s="2212"/>
      <c r="DOX15" s="2212"/>
      <c r="DOY15" s="2212"/>
      <c r="DOZ15" s="2212"/>
      <c r="DPA15" s="2212"/>
      <c r="DPB15" s="2212"/>
      <c r="DPC15" s="2212"/>
      <c r="DPD15" s="2212"/>
      <c r="DPE15" s="2212"/>
      <c r="DPF15" s="2212"/>
      <c r="DPG15" s="2212"/>
      <c r="DPH15" s="2212"/>
      <c r="DPI15" s="2212"/>
      <c r="DPJ15" s="2212"/>
      <c r="DPK15" s="2212"/>
      <c r="DPL15" s="2212"/>
      <c r="DPM15" s="2212"/>
      <c r="DPN15" s="2212"/>
      <c r="DPO15" s="2212"/>
      <c r="DPP15" s="2212"/>
      <c r="DPQ15" s="2212"/>
      <c r="DPR15" s="2212"/>
      <c r="DPS15" s="2212"/>
      <c r="DPT15" s="2212"/>
      <c r="DPU15" s="2212"/>
      <c r="DPV15" s="2212"/>
      <c r="DPW15" s="2212"/>
      <c r="DPX15" s="2212"/>
      <c r="DPY15" s="2212"/>
      <c r="DPZ15" s="2212"/>
      <c r="DQA15" s="2212"/>
      <c r="DQB15" s="2212"/>
      <c r="DQC15" s="2212"/>
      <c r="DQD15" s="2212"/>
      <c r="DQE15" s="2212"/>
      <c r="DQF15" s="2212"/>
      <c r="DQG15" s="2212"/>
      <c r="DQH15" s="2212"/>
      <c r="DQI15" s="2212"/>
      <c r="DQJ15" s="2212"/>
      <c r="DQK15" s="2212"/>
      <c r="DQL15" s="2212"/>
      <c r="DQM15" s="2212"/>
      <c r="DQN15" s="2212"/>
      <c r="DQO15" s="2212"/>
      <c r="DQP15" s="2212"/>
      <c r="DQQ15" s="2212"/>
      <c r="DQR15" s="2212"/>
      <c r="DQS15" s="2212"/>
      <c r="DQT15" s="2212"/>
      <c r="DQU15" s="2212"/>
      <c r="DQV15" s="2212"/>
      <c r="DQW15" s="2212"/>
      <c r="DQX15" s="2212"/>
      <c r="DQY15" s="2212"/>
      <c r="DQZ15" s="2212"/>
      <c r="DRA15" s="2212"/>
      <c r="DRB15" s="2212"/>
      <c r="DRC15" s="2212"/>
      <c r="DRD15" s="2212"/>
      <c r="DRE15" s="2212"/>
      <c r="DRF15" s="2212"/>
      <c r="DRG15" s="2212"/>
      <c r="DRH15" s="2212"/>
      <c r="DRI15" s="2212"/>
      <c r="DRJ15" s="2212"/>
      <c r="DRK15" s="2212"/>
      <c r="DRL15" s="2212"/>
      <c r="DRM15" s="2212"/>
      <c r="DRN15" s="2212"/>
      <c r="DRO15" s="2212"/>
      <c r="DRP15" s="2212"/>
      <c r="DRQ15" s="2212"/>
      <c r="DRR15" s="2212"/>
      <c r="DRS15" s="2212"/>
      <c r="DRT15" s="2212"/>
      <c r="DRU15" s="2212"/>
      <c r="DRV15" s="2212"/>
      <c r="DRW15" s="2212"/>
      <c r="DRX15" s="2212"/>
      <c r="DRY15" s="2212"/>
      <c r="DRZ15" s="2212"/>
      <c r="DSA15" s="2212"/>
      <c r="DSB15" s="2212"/>
      <c r="DSC15" s="2212"/>
      <c r="DSD15" s="2212"/>
      <c r="DSE15" s="2212"/>
      <c r="DSF15" s="2212"/>
      <c r="DSG15" s="2212"/>
      <c r="DSH15" s="2212"/>
      <c r="DSI15" s="2212"/>
      <c r="DSJ15" s="2212"/>
      <c r="DSK15" s="2212"/>
      <c r="DSL15" s="2212"/>
      <c r="DSM15" s="2212"/>
      <c r="DSN15" s="2212"/>
      <c r="DSO15" s="2212"/>
      <c r="DSP15" s="2212"/>
      <c r="DSQ15" s="2212"/>
      <c r="DSR15" s="2212"/>
      <c r="DSS15" s="2212"/>
      <c r="DST15" s="2212"/>
      <c r="DSU15" s="2212"/>
      <c r="DSV15" s="2212"/>
      <c r="DSW15" s="2212"/>
      <c r="DSX15" s="2212"/>
      <c r="DSY15" s="2212"/>
      <c r="DSZ15" s="2212"/>
      <c r="DTA15" s="2212"/>
      <c r="DTB15" s="2212"/>
      <c r="DTC15" s="2212"/>
      <c r="DTD15" s="2212"/>
      <c r="DTE15" s="2212"/>
      <c r="DTF15" s="2212"/>
      <c r="DTG15" s="2212"/>
      <c r="DTH15" s="2212"/>
      <c r="DTI15" s="2212"/>
      <c r="DTJ15" s="2212"/>
      <c r="DTK15" s="2212"/>
      <c r="DTL15" s="2212"/>
      <c r="DTM15" s="2212"/>
      <c r="DTN15" s="2212"/>
      <c r="DTO15" s="2212"/>
      <c r="DTP15" s="2212"/>
      <c r="DTQ15" s="2212"/>
      <c r="DTR15" s="2212"/>
      <c r="DTS15" s="2212"/>
      <c r="DTT15" s="2212"/>
      <c r="DTU15" s="2212"/>
      <c r="DTV15" s="2212"/>
      <c r="DTW15" s="2212"/>
      <c r="DTX15" s="2212"/>
      <c r="DTY15" s="2212"/>
      <c r="DTZ15" s="2212"/>
      <c r="DUA15" s="2212"/>
      <c r="DUB15" s="2212"/>
      <c r="DUC15" s="2212"/>
      <c r="DUD15" s="2212"/>
      <c r="DUE15" s="2212"/>
      <c r="DUF15" s="2212"/>
      <c r="DUG15" s="2212"/>
      <c r="DUH15" s="2212"/>
      <c r="DUI15" s="2212"/>
      <c r="DUJ15" s="2212"/>
      <c r="DUK15" s="2212"/>
      <c r="DUL15" s="2212"/>
      <c r="DUM15" s="2212"/>
      <c r="DUN15" s="2212"/>
      <c r="DUO15" s="2212"/>
      <c r="DUP15" s="2212"/>
      <c r="DUQ15" s="2212"/>
      <c r="DUR15" s="2212"/>
      <c r="DUS15" s="2212"/>
      <c r="DUT15" s="2212"/>
      <c r="DUU15" s="2212"/>
      <c r="DUV15" s="2212"/>
      <c r="DUW15" s="2212"/>
      <c r="DUX15" s="2212"/>
      <c r="DUY15" s="2212"/>
      <c r="DUZ15" s="2212"/>
      <c r="DVA15" s="2212"/>
      <c r="DVB15" s="2212"/>
      <c r="DVC15" s="2212"/>
      <c r="DVD15" s="2212"/>
      <c r="DVE15" s="2212"/>
      <c r="DVF15" s="2212"/>
      <c r="DVG15" s="2212"/>
      <c r="DVH15" s="2212"/>
      <c r="DVI15" s="2212"/>
      <c r="DVJ15" s="2212"/>
      <c r="DVK15" s="2212"/>
      <c r="DVL15" s="2212"/>
      <c r="DVM15" s="2212"/>
      <c r="DVN15" s="2212"/>
      <c r="DVO15" s="2212"/>
      <c r="DVP15" s="2212"/>
      <c r="DVQ15" s="2212"/>
      <c r="DVR15" s="2212"/>
      <c r="DVS15" s="2212"/>
      <c r="DVT15" s="2212"/>
      <c r="DVU15" s="2212"/>
      <c r="DVV15" s="2212"/>
      <c r="DVW15" s="2212"/>
      <c r="DVX15" s="2212"/>
      <c r="DVY15" s="2212"/>
      <c r="DVZ15" s="2212"/>
      <c r="DWA15" s="2212"/>
      <c r="DWB15" s="2212"/>
      <c r="DWC15" s="2212"/>
      <c r="DWD15" s="2212"/>
      <c r="DWE15" s="2212"/>
      <c r="DWF15" s="2212"/>
      <c r="DWG15" s="2212"/>
      <c r="DWH15" s="2212"/>
      <c r="DWI15" s="2212"/>
      <c r="DWJ15" s="2212"/>
      <c r="DWK15" s="2212"/>
      <c r="DWL15" s="2212"/>
      <c r="DWM15" s="2212"/>
      <c r="DWN15" s="2212"/>
      <c r="DWO15" s="2212"/>
      <c r="DWP15" s="2212"/>
      <c r="DWQ15" s="2212"/>
      <c r="DWR15" s="2212"/>
      <c r="DWS15" s="2212"/>
      <c r="DWT15" s="2212"/>
      <c r="DWU15" s="2212"/>
      <c r="DWV15" s="2212"/>
      <c r="DWW15" s="2212"/>
      <c r="DWX15" s="2212"/>
      <c r="DWY15" s="2212"/>
      <c r="DWZ15" s="2212"/>
      <c r="DXA15" s="2212"/>
      <c r="DXB15" s="2212"/>
      <c r="DXC15" s="2212"/>
      <c r="DXD15" s="2212"/>
      <c r="DXE15" s="2212"/>
      <c r="DXF15" s="2212"/>
      <c r="DXG15" s="2212"/>
      <c r="DXH15" s="2212"/>
      <c r="DXI15" s="2212"/>
      <c r="DXJ15" s="2212"/>
      <c r="DXK15" s="2212"/>
      <c r="DXL15" s="2212"/>
      <c r="DXM15" s="2212"/>
      <c r="DXN15" s="2212"/>
      <c r="DXO15" s="2212"/>
      <c r="DXP15" s="2212"/>
      <c r="DXQ15" s="2212"/>
      <c r="DXR15" s="2212"/>
      <c r="DXS15" s="2212"/>
      <c r="DXT15" s="2212"/>
      <c r="DXU15" s="2212"/>
      <c r="DXV15" s="2212"/>
      <c r="DXW15" s="2212"/>
      <c r="DXX15" s="2212"/>
      <c r="DXY15" s="2212"/>
      <c r="DXZ15" s="2212"/>
      <c r="DYA15" s="2212"/>
      <c r="DYB15" s="2212"/>
      <c r="DYC15" s="2212"/>
      <c r="DYD15" s="2212"/>
      <c r="DYE15" s="2212"/>
      <c r="DYF15" s="2212"/>
      <c r="DYG15" s="2212"/>
      <c r="DYH15" s="2212"/>
      <c r="DYI15" s="2212"/>
      <c r="DYJ15" s="2212"/>
      <c r="DYK15" s="2212"/>
      <c r="DYL15" s="2212"/>
      <c r="DYM15" s="2212"/>
      <c r="DYN15" s="2212"/>
      <c r="DYO15" s="2212"/>
      <c r="DYP15" s="2212"/>
      <c r="DYQ15" s="2212"/>
      <c r="DYR15" s="2212"/>
      <c r="DYS15" s="2212"/>
      <c r="DYT15" s="2212"/>
      <c r="DYU15" s="2212"/>
      <c r="DYV15" s="2212"/>
      <c r="DYW15" s="2212"/>
      <c r="DYX15" s="2212"/>
      <c r="DYY15" s="2212"/>
      <c r="DYZ15" s="2212"/>
      <c r="DZA15" s="2212"/>
      <c r="DZB15" s="2212"/>
      <c r="DZC15" s="2212"/>
      <c r="DZD15" s="2212"/>
      <c r="DZE15" s="2212"/>
      <c r="DZF15" s="2212"/>
      <c r="DZG15" s="2212"/>
      <c r="DZH15" s="2212"/>
      <c r="DZI15" s="2212"/>
      <c r="DZJ15" s="2212"/>
      <c r="DZK15" s="2212"/>
      <c r="DZL15" s="2212"/>
      <c r="DZM15" s="2212"/>
      <c r="DZN15" s="2212"/>
      <c r="DZO15" s="2212"/>
      <c r="DZP15" s="2212"/>
      <c r="DZQ15" s="2212"/>
      <c r="DZR15" s="2212"/>
      <c r="DZS15" s="2212"/>
      <c r="DZT15" s="2212"/>
      <c r="DZU15" s="2212"/>
      <c r="DZV15" s="2212"/>
      <c r="DZW15" s="2212"/>
      <c r="DZX15" s="2212"/>
      <c r="DZY15" s="2212"/>
      <c r="DZZ15" s="2212"/>
      <c r="EAA15" s="2212"/>
      <c r="EAB15" s="2212"/>
      <c r="EAC15" s="2212"/>
      <c r="EAD15" s="2212"/>
      <c r="EAE15" s="2212"/>
      <c r="EAF15" s="2212"/>
      <c r="EAG15" s="2212"/>
      <c r="EAH15" s="2212"/>
      <c r="EAI15" s="2212"/>
      <c r="EAJ15" s="2212"/>
      <c r="EAK15" s="2212"/>
      <c r="EAL15" s="2212"/>
      <c r="EAM15" s="2212"/>
      <c r="EAN15" s="2212"/>
      <c r="EAO15" s="2212"/>
      <c r="EAP15" s="2212"/>
      <c r="EAQ15" s="2212"/>
      <c r="EAR15" s="2212"/>
      <c r="EAS15" s="2212"/>
      <c r="EAT15" s="2212"/>
      <c r="EAU15" s="2212"/>
      <c r="EAV15" s="2212"/>
      <c r="EAW15" s="2212"/>
      <c r="EAX15" s="2212"/>
      <c r="EAY15" s="2212"/>
      <c r="EAZ15" s="2212"/>
      <c r="EBA15" s="2212"/>
      <c r="EBB15" s="2212"/>
      <c r="EBC15" s="2212"/>
      <c r="EBD15" s="2212"/>
      <c r="EBE15" s="2212"/>
      <c r="EBF15" s="2212"/>
      <c r="EBG15" s="2212"/>
      <c r="EBH15" s="2212"/>
      <c r="EBI15" s="2212"/>
      <c r="EBJ15" s="2212"/>
      <c r="EBK15" s="2212"/>
      <c r="EBL15" s="2212"/>
      <c r="EBM15" s="2212"/>
      <c r="EBN15" s="2212"/>
      <c r="EBO15" s="2212"/>
      <c r="EBP15" s="2212"/>
      <c r="EBQ15" s="2212"/>
      <c r="EBR15" s="2212"/>
      <c r="EBS15" s="2212"/>
      <c r="EBT15" s="2212"/>
      <c r="EBU15" s="2212"/>
      <c r="EBV15" s="2212"/>
      <c r="EBW15" s="2212"/>
      <c r="EBX15" s="2212"/>
      <c r="EBY15" s="2212"/>
      <c r="EBZ15" s="2212"/>
      <c r="ECA15" s="2212"/>
      <c r="ECB15" s="2212"/>
      <c r="ECC15" s="2212"/>
      <c r="ECD15" s="2212"/>
      <c r="ECE15" s="2212"/>
      <c r="ECF15" s="2212"/>
      <c r="ECG15" s="2212"/>
      <c r="ECH15" s="2212"/>
      <c r="ECI15" s="2212"/>
      <c r="ECJ15" s="2212"/>
      <c r="ECK15" s="2212"/>
      <c r="ECL15" s="2212"/>
      <c r="ECM15" s="2212"/>
      <c r="ECN15" s="2212"/>
      <c r="ECO15" s="2212"/>
      <c r="ECP15" s="2212"/>
      <c r="ECQ15" s="2212"/>
      <c r="ECR15" s="2212"/>
      <c r="ECS15" s="2212"/>
      <c r="ECT15" s="2212"/>
      <c r="ECU15" s="2212"/>
      <c r="ECV15" s="2212"/>
      <c r="ECW15" s="2212"/>
      <c r="ECX15" s="2212"/>
      <c r="ECY15" s="2212"/>
      <c r="ECZ15" s="2212"/>
      <c r="EDA15" s="2212"/>
      <c r="EDB15" s="2212"/>
      <c r="EDC15" s="2212"/>
      <c r="EDD15" s="2212"/>
      <c r="EDE15" s="2212"/>
      <c r="EDF15" s="2212"/>
      <c r="EDG15" s="2212"/>
      <c r="EDH15" s="2212"/>
      <c r="EDI15" s="2212"/>
      <c r="EDJ15" s="2212"/>
      <c r="EDK15" s="2212"/>
      <c r="EDL15" s="2212"/>
      <c r="EDM15" s="2212"/>
      <c r="EDN15" s="2212"/>
      <c r="EDO15" s="2212"/>
      <c r="EDP15" s="2212"/>
      <c r="EDQ15" s="2212"/>
      <c r="EDR15" s="2212"/>
      <c r="EDS15" s="2212"/>
      <c r="EDT15" s="2212"/>
      <c r="EDU15" s="2212"/>
      <c r="EDV15" s="2212"/>
      <c r="EDW15" s="2212"/>
      <c r="EDX15" s="2212"/>
      <c r="EDY15" s="2212"/>
      <c r="EDZ15" s="2212"/>
      <c r="EEA15" s="2212"/>
      <c r="EEB15" s="2212"/>
      <c r="EEC15" s="2212"/>
      <c r="EED15" s="2212"/>
      <c r="EEE15" s="2212"/>
      <c r="EEF15" s="2212"/>
      <c r="EEG15" s="2212"/>
      <c r="EEH15" s="2212"/>
      <c r="EEI15" s="2212"/>
      <c r="EEJ15" s="2212"/>
      <c r="EEK15" s="2212"/>
      <c r="EEL15" s="2212"/>
      <c r="EEM15" s="2212"/>
      <c r="EEN15" s="2212"/>
      <c r="EEO15" s="2212"/>
      <c r="EEP15" s="2212"/>
      <c r="EEQ15" s="2212"/>
      <c r="EER15" s="2212"/>
      <c r="EES15" s="2212"/>
      <c r="EET15" s="2212"/>
      <c r="EEU15" s="2212"/>
      <c r="EEV15" s="2212"/>
      <c r="EEW15" s="2212"/>
      <c r="EEX15" s="2212"/>
      <c r="EEY15" s="2212"/>
      <c r="EEZ15" s="2212"/>
      <c r="EFA15" s="2212"/>
      <c r="EFB15" s="2212"/>
      <c r="EFC15" s="2212"/>
      <c r="EFD15" s="2212"/>
      <c r="EFE15" s="2212"/>
      <c r="EFF15" s="2212"/>
      <c r="EFG15" s="2212"/>
      <c r="EFH15" s="2212"/>
      <c r="EFI15" s="2212"/>
      <c r="EFJ15" s="2212"/>
      <c r="EFK15" s="2212"/>
      <c r="EFL15" s="2212"/>
      <c r="EFM15" s="2212"/>
      <c r="EFN15" s="2212"/>
      <c r="EFO15" s="2212"/>
      <c r="EFP15" s="2212"/>
      <c r="EFQ15" s="2212"/>
      <c r="EFR15" s="2212"/>
      <c r="EFS15" s="2212"/>
      <c r="EFT15" s="2212"/>
      <c r="EFU15" s="2212"/>
      <c r="EFV15" s="2212"/>
      <c r="EFW15" s="2212"/>
      <c r="EFX15" s="2212"/>
      <c r="EFY15" s="2212"/>
      <c r="EFZ15" s="2212"/>
      <c r="EGA15" s="2212"/>
      <c r="EGB15" s="2212"/>
      <c r="EGC15" s="2212"/>
      <c r="EGD15" s="2212"/>
      <c r="EGE15" s="2212"/>
      <c r="EGF15" s="2212"/>
      <c r="EGG15" s="2212"/>
      <c r="EGH15" s="2212"/>
      <c r="EGI15" s="2212"/>
      <c r="EGJ15" s="2212"/>
      <c r="EGK15" s="2212"/>
      <c r="EGL15" s="2212"/>
      <c r="EGM15" s="2212"/>
      <c r="EGN15" s="2212"/>
      <c r="EGO15" s="2212"/>
      <c r="EGP15" s="2212"/>
      <c r="EGQ15" s="2212"/>
      <c r="EGR15" s="2212"/>
      <c r="EGS15" s="2212"/>
      <c r="EGT15" s="2212"/>
      <c r="EGU15" s="2212"/>
      <c r="EGV15" s="2212"/>
      <c r="EGW15" s="2212"/>
      <c r="EGX15" s="2212"/>
      <c r="EGY15" s="2212"/>
      <c r="EGZ15" s="2212"/>
      <c r="EHA15" s="2212"/>
      <c r="EHB15" s="2212"/>
      <c r="EHC15" s="2212"/>
      <c r="EHD15" s="2212"/>
      <c r="EHE15" s="2212"/>
      <c r="EHF15" s="2212"/>
      <c r="EHG15" s="2212"/>
      <c r="EHH15" s="2212"/>
      <c r="EHI15" s="2212"/>
      <c r="EHJ15" s="2212"/>
      <c r="EHK15" s="2212"/>
      <c r="EHL15" s="2212"/>
      <c r="EHM15" s="2212"/>
      <c r="EHN15" s="2212"/>
      <c r="EHO15" s="2212"/>
      <c r="EHP15" s="2212"/>
      <c r="EHQ15" s="2212"/>
      <c r="EHR15" s="2212"/>
      <c r="EHS15" s="2212"/>
      <c r="EHT15" s="2212"/>
      <c r="EHU15" s="2212"/>
      <c r="EHV15" s="2212"/>
      <c r="EHW15" s="2212"/>
      <c r="EHX15" s="2212"/>
      <c r="EHY15" s="2212"/>
      <c r="EHZ15" s="2212"/>
      <c r="EIA15" s="2212"/>
      <c r="EIB15" s="2212"/>
      <c r="EIC15" s="2212"/>
      <c r="EID15" s="2212"/>
      <c r="EIE15" s="2212"/>
      <c r="EIF15" s="2212"/>
      <c r="EIG15" s="2212"/>
      <c r="EIH15" s="2212"/>
      <c r="EII15" s="2212"/>
      <c r="EIJ15" s="2212"/>
      <c r="EIK15" s="2212"/>
      <c r="EIL15" s="2212"/>
      <c r="EIM15" s="2212"/>
      <c r="EIN15" s="2212"/>
      <c r="EIO15" s="2212"/>
      <c r="EIP15" s="2212"/>
      <c r="EIQ15" s="2212"/>
      <c r="EIR15" s="2212"/>
      <c r="EIS15" s="2212"/>
      <c r="EIT15" s="2212"/>
      <c r="EIU15" s="2212"/>
      <c r="EIV15" s="2212"/>
      <c r="EIW15" s="2212"/>
      <c r="EIX15" s="2212"/>
      <c r="EIY15" s="2212"/>
      <c r="EIZ15" s="2212"/>
      <c r="EJA15" s="2212"/>
      <c r="EJB15" s="2212"/>
      <c r="EJC15" s="2212"/>
      <c r="EJD15" s="2212"/>
      <c r="EJE15" s="2212"/>
      <c r="EJF15" s="2212"/>
      <c r="EJG15" s="2212"/>
      <c r="EJH15" s="2212"/>
      <c r="EJI15" s="2212"/>
      <c r="EJJ15" s="2212"/>
      <c r="EJK15" s="2212"/>
      <c r="EJL15" s="2212"/>
      <c r="EJM15" s="2212"/>
      <c r="EJN15" s="2212"/>
      <c r="EJO15" s="2212"/>
      <c r="EJP15" s="2212"/>
      <c r="EJQ15" s="2212"/>
      <c r="EJR15" s="2212"/>
      <c r="EJS15" s="2212"/>
      <c r="EJT15" s="2212"/>
      <c r="EJU15" s="2212"/>
      <c r="EJV15" s="2212"/>
      <c r="EJW15" s="2212"/>
      <c r="EJX15" s="2212"/>
      <c r="EJY15" s="2212"/>
      <c r="EJZ15" s="2212"/>
      <c r="EKA15" s="2212"/>
      <c r="EKB15" s="2212"/>
      <c r="EKC15" s="2212"/>
      <c r="EKD15" s="2212"/>
      <c r="EKE15" s="2212"/>
      <c r="EKF15" s="2212"/>
      <c r="EKG15" s="2212"/>
      <c r="EKH15" s="2212"/>
      <c r="EKI15" s="2212"/>
      <c r="EKJ15" s="2212"/>
      <c r="EKK15" s="2212"/>
      <c r="EKL15" s="2212"/>
      <c r="EKM15" s="2212"/>
      <c r="EKN15" s="2212"/>
      <c r="EKO15" s="2212"/>
      <c r="EKP15" s="2212"/>
      <c r="EKQ15" s="2212"/>
      <c r="EKR15" s="2212"/>
      <c r="EKS15" s="2212"/>
      <c r="EKT15" s="2212"/>
      <c r="EKU15" s="2212"/>
      <c r="EKV15" s="2212"/>
      <c r="EKW15" s="2212"/>
      <c r="EKX15" s="2212"/>
      <c r="EKY15" s="2212"/>
      <c r="EKZ15" s="2212"/>
      <c r="ELA15" s="2212"/>
      <c r="ELB15" s="2212"/>
      <c r="ELC15" s="2212"/>
      <c r="ELD15" s="2212"/>
      <c r="ELE15" s="2212"/>
      <c r="ELF15" s="2212"/>
      <c r="ELG15" s="2212"/>
      <c r="ELH15" s="2212"/>
      <c r="ELI15" s="2212"/>
      <c r="ELJ15" s="2212"/>
      <c r="ELK15" s="2212"/>
      <c r="ELL15" s="2212"/>
      <c r="ELM15" s="2212"/>
      <c r="ELN15" s="2212"/>
      <c r="ELO15" s="2212"/>
      <c r="ELP15" s="2212"/>
      <c r="ELQ15" s="2212"/>
      <c r="ELR15" s="2212"/>
      <c r="ELS15" s="2212"/>
      <c r="ELT15" s="2212"/>
      <c r="ELU15" s="2212"/>
      <c r="ELV15" s="2212"/>
      <c r="ELW15" s="2212"/>
      <c r="ELX15" s="2212"/>
      <c r="ELY15" s="2212"/>
      <c r="ELZ15" s="2212"/>
      <c r="EMA15" s="2212"/>
      <c r="EMB15" s="2212"/>
      <c r="EMC15" s="2212"/>
      <c r="EMD15" s="2212"/>
      <c r="EME15" s="2212"/>
      <c r="EMF15" s="2212"/>
      <c r="EMG15" s="2212"/>
      <c r="EMH15" s="2212"/>
      <c r="EMI15" s="2212"/>
      <c r="EMJ15" s="2212"/>
      <c r="EMK15" s="2212"/>
      <c r="EML15" s="2212"/>
      <c r="EMM15" s="2212"/>
      <c r="EMN15" s="2212"/>
      <c r="EMO15" s="2212"/>
      <c r="EMP15" s="2212"/>
      <c r="EMQ15" s="2212"/>
      <c r="EMR15" s="2212"/>
      <c r="EMS15" s="2212"/>
      <c r="EMT15" s="2212"/>
      <c r="EMU15" s="2212"/>
      <c r="EMV15" s="2212"/>
      <c r="EMW15" s="2212"/>
      <c r="EMX15" s="2212"/>
      <c r="EMY15" s="2212"/>
      <c r="EMZ15" s="2212"/>
      <c r="ENA15" s="2212"/>
      <c r="ENB15" s="2212"/>
      <c r="ENC15" s="2212"/>
      <c r="END15" s="2212"/>
      <c r="ENE15" s="2212"/>
      <c r="ENF15" s="2212"/>
      <c r="ENG15" s="2212"/>
      <c r="ENH15" s="2212"/>
      <c r="ENI15" s="2212"/>
      <c r="ENJ15" s="2212"/>
      <c r="ENK15" s="2212"/>
      <c r="ENL15" s="2212"/>
      <c r="ENM15" s="2212"/>
      <c r="ENN15" s="2212"/>
      <c r="ENO15" s="2212"/>
      <c r="ENP15" s="2212"/>
      <c r="ENQ15" s="2212"/>
      <c r="ENR15" s="2212"/>
      <c r="ENS15" s="2212"/>
      <c r="ENT15" s="2212"/>
      <c r="ENU15" s="2212"/>
      <c r="ENV15" s="2212"/>
      <c r="ENW15" s="2212"/>
      <c r="ENX15" s="2212"/>
      <c r="ENY15" s="2212"/>
      <c r="ENZ15" s="2212"/>
      <c r="EOA15" s="2212"/>
      <c r="EOB15" s="2212"/>
      <c r="EOC15" s="2212"/>
      <c r="EOD15" s="2212"/>
      <c r="EOE15" s="2212"/>
      <c r="EOF15" s="2212"/>
      <c r="EOG15" s="2212"/>
      <c r="EOH15" s="2212"/>
      <c r="EOI15" s="2212"/>
      <c r="EOJ15" s="2212"/>
      <c r="EOK15" s="2212"/>
      <c r="EOL15" s="2212"/>
      <c r="EOM15" s="2212"/>
      <c r="EON15" s="2212"/>
      <c r="EOO15" s="2212"/>
      <c r="EOP15" s="2212"/>
      <c r="EOQ15" s="2212"/>
      <c r="EOR15" s="2212"/>
      <c r="EOS15" s="2212"/>
      <c r="EOT15" s="2212"/>
      <c r="EOU15" s="2212"/>
      <c r="EOV15" s="2212"/>
      <c r="EOW15" s="2212"/>
      <c r="EOX15" s="2212"/>
      <c r="EOY15" s="2212"/>
      <c r="EOZ15" s="2212"/>
      <c r="EPA15" s="2212"/>
      <c r="EPB15" s="2212"/>
      <c r="EPC15" s="2212"/>
      <c r="EPD15" s="2212"/>
      <c r="EPE15" s="2212"/>
      <c r="EPF15" s="2212"/>
      <c r="EPG15" s="2212"/>
      <c r="EPH15" s="2212"/>
      <c r="EPI15" s="2212"/>
      <c r="EPJ15" s="2212"/>
      <c r="EPK15" s="2212"/>
      <c r="EPL15" s="2212"/>
      <c r="EPM15" s="2212"/>
      <c r="EPN15" s="2212"/>
      <c r="EPO15" s="2212"/>
      <c r="EPP15" s="2212"/>
      <c r="EPQ15" s="2212"/>
      <c r="EPR15" s="2212"/>
      <c r="EPS15" s="2212"/>
      <c r="EPT15" s="2212"/>
      <c r="EPU15" s="2212"/>
      <c r="EPV15" s="2212"/>
      <c r="EPW15" s="2212"/>
      <c r="EPX15" s="2212"/>
      <c r="EPY15" s="2212"/>
      <c r="EPZ15" s="2212"/>
      <c r="EQA15" s="2212"/>
      <c r="EQB15" s="2212"/>
      <c r="EQC15" s="2212"/>
      <c r="EQD15" s="2212"/>
      <c r="EQE15" s="2212"/>
      <c r="EQF15" s="2212"/>
      <c r="EQG15" s="2212"/>
      <c r="EQH15" s="2212"/>
      <c r="EQI15" s="2212"/>
      <c r="EQJ15" s="2212"/>
      <c r="EQK15" s="2212"/>
      <c r="EQL15" s="2212"/>
      <c r="EQM15" s="2212"/>
      <c r="EQN15" s="2212"/>
      <c r="EQO15" s="2212"/>
      <c r="EQP15" s="2212"/>
      <c r="EQQ15" s="2212"/>
      <c r="EQR15" s="2212"/>
      <c r="EQS15" s="2212"/>
      <c r="EQT15" s="2212"/>
      <c r="EQU15" s="2212"/>
      <c r="EQV15" s="2212"/>
      <c r="EQW15" s="2212"/>
      <c r="EQX15" s="2212"/>
      <c r="EQY15" s="2212"/>
      <c r="EQZ15" s="2212"/>
      <c r="ERA15" s="2212"/>
      <c r="ERB15" s="2212"/>
      <c r="ERC15" s="2212"/>
      <c r="ERD15" s="2212"/>
      <c r="ERE15" s="2212"/>
      <c r="ERF15" s="2212"/>
      <c r="ERG15" s="2212"/>
      <c r="ERH15" s="2212"/>
      <c r="ERI15" s="2212"/>
      <c r="ERJ15" s="2212"/>
      <c r="ERK15" s="2212"/>
      <c r="ERL15" s="2212"/>
      <c r="ERM15" s="2212"/>
      <c r="ERN15" s="2212"/>
      <c r="ERO15" s="2212"/>
      <c r="ERP15" s="2212"/>
      <c r="ERQ15" s="2212"/>
      <c r="ERR15" s="2212"/>
      <c r="ERS15" s="2212"/>
      <c r="ERT15" s="2212"/>
      <c r="ERU15" s="2212"/>
      <c r="ERV15" s="2212"/>
      <c r="ERW15" s="2212"/>
      <c r="ERX15" s="2212"/>
      <c r="ERY15" s="2212"/>
      <c r="ERZ15" s="2212"/>
      <c r="ESA15" s="2212"/>
      <c r="ESB15" s="2212"/>
      <c r="ESC15" s="2212"/>
      <c r="ESD15" s="2212"/>
      <c r="ESE15" s="2212"/>
      <c r="ESF15" s="2212"/>
      <c r="ESG15" s="2212"/>
      <c r="ESH15" s="2212"/>
      <c r="ESI15" s="2212"/>
      <c r="ESJ15" s="2212"/>
      <c r="ESK15" s="2212"/>
      <c r="ESL15" s="2212"/>
      <c r="ESM15" s="2212"/>
      <c r="ESN15" s="2212"/>
      <c r="ESO15" s="2212"/>
      <c r="ESP15" s="2212"/>
      <c r="ESQ15" s="2212"/>
      <c r="ESR15" s="2212"/>
      <c r="ESS15" s="2212"/>
      <c r="EST15" s="2212"/>
      <c r="ESU15" s="2212"/>
      <c r="ESV15" s="2212"/>
      <c r="ESW15" s="2212"/>
      <c r="ESX15" s="2212"/>
      <c r="ESY15" s="2212"/>
      <c r="ESZ15" s="2212"/>
      <c r="ETA15" s="2212"/>
      <c r="ETB15" s="2212"/>
      <c r="ETC15" s="2212"/>
      <c r="ETD15" s="2212"/>
      <c r="ETE15" s="2212"/>
      <c r="ETF15" s="2212"/>
      <c r="ETG15" s="2212"/>
      <c r="ETH15" s="2212"/>
      <c r="ETI15" s="2212"/>
      <c r="ETJ15" s="2212"/>
      <c r="ETK15" s="2212"/>
      <c r="ETL15" s="2212"/>
      <c r="ETM15" s="2212"/>
      <c r="ETN15" s="2212"/>
      <c r="ETO15" s="2212"/>
      <c r="ETP15" s="2212"/>
      <c r="ETQ15" s="2212"/>
      <c r="ETR15" s="2212"/>
      <c r="ETS15" s="2212"/>
      <c r="ETT15" s="2212"/>
      <c r="ETU15" s="2212"/>
      <c r="ETV15" s="2212"/>
      <c r="ETW15" s="2212"/>
      <c r="ETX15" s="2212"/>
      <c r="ETY15" s="2212"/>
      <c r="ETZ15" s="2212"/>
      <c r="EUA15" s="2212"/>
      <c r="EUB15" s="2212"/>
      <c r="EUC15" s="2212"/>
      <c r="EUD15" s="2212"/>
      <c r="EUE15" s="2212"/>
      <c r="EUF15" s="2212"/>
      <c r="EUG15" s="2212"/>
      <c r="EUH15" s="2212"/>
      <c r="EUI15" s="2212"/>
      <c r="EUJ15" s="2212"/>
      <c r="EUK15" s="2212"/>
      <c r="EUL15" s="2212"/>
      <c r="EUM15" s="2212"/>
      <c r="EUN15" s="2212"/>
      <c r="EUO15" s="2212"/>
      <c r="EUP15" s="2212"/>
      <c r="EUQ15" s="2212"/>
      <c r="EUR15" s="2212"/>
      <c r="EUS15" s="2212"/>
      <c r="EUT15" s="2212"/>
      <c r="EUU15" s="2212"/>
      <c r="EUV15" s="2212"/>
      <c r="EUW15" s="2212"/>
      <c r="EUX15" s="2212"/>
      <c r="EUY15" s="2212"/>
      <c r="EUZ15" s="2212"/>
      <c r="EVA15" s="2212"/>
      <c r="EVB15" s="2212"/>
      <c r="EVC15" s="2212"/>
      <c r="EVD15" s="2212"/>
      <c r="EVE15" s="2212"/>
      <c r="EVF15" s="2212"/>
      <c r="EVG15" s="2212"/>
      <c r="EVH15" s="2212"/>
      <c r="EVI15" s="2212"/>
      <c r="EVJ15" s="2212"/>
      <c r="EVK15" s="2212"/>
      <c r="EVL15" s="2212"/>
      <c r="EVM15" s="2212"/>
      <c r="EVN15" s="2212"/>
      <c r="EVO15" s="2212"/>
      <c r="EVP15" s="2212"/>
      <c r="EVQ15" s="2212"/>
      <c r="EVR15" s="2212"/>
      <c r="EVS15" s="2212"/>
      <c r="EVT15" s="2212"/>
      <c r="EVU15" s="2212"/>
      <c r="EVV15" s="2212"/>
      <c r="EVW15" s="2212"/>
      <c r="EVX15" s="2212"/>
      <c r="EVY15" s="2212"/>
      <c r="EVZ15" s="2212"/>
      <c r="EWA15" s="2212"/>
      <c r="EWB15" s="2212"/>
      <c r="EWC15" s="2212"/>
      <c r="EWD15" s="2212"/>
      <c r="EWE15" s="2212"/>
      <c r="EWF15" s="2212"/>
      <c r="EWG15" s="2212"/>
      <c r="EWH15" s="2212"/>
      <c r="EWI15" s="2212"/>
      <c r="EWJ15" s="2212"/>
      <c r="EWK15" s="2212"/>
      <c r="EWL15" s="2212"/>
      <c r="EWM15" s="2212"/>
      <c r="EWN15" s="2212"/>
      <c r="EWO15" s="2212"/>
      <c r="EWP15" s="2212"/>
      <c r="EWQ15" s="2212"/>
      <c r="EWR15" s="2212"/>
      <c r="EWS15" s="2212"/>
      <c r="EWT15" s="2212"/>
      <c r="EWU15" s="2212"/>
      <c r="EWV15" s="2212"/>
      <c r="EWW15" s="2212"/>
      <c r="EWX15" s="2212"/>
      <c r="EWY15" s="2212"/>
      <c r="EWZ15" s="2212"/>
      <c r="EXA15" s="2212"/>
      <c r="EXB15" s="2212"/>
      <c r="EXC15" s="2212"/>
      <c r="EXD15" s="2212"/>
      <c r="EXE15" s="2212"/>
      <c r="EXF15" s="2212"/>
      <c r="EXG15" s="2212"/>
      <c r="EXH15" s="2212"/>
      <c r="EXI15" s="2212"/>
      <c r="EXJ15" s="2212"/>
      <c r="EXK15" s="2212"/>
      <c r="EXL15" s="2212"/>
      <c r="EXM15" s="2212"/>
      <c r="EXN15" s="2212"/>
      <c r="EXO15" s="2212"/>
      <c r="EXP15" s="2212"/>
      <c r="EXQ15" s="2212"/>
      <c r="EXR15" s="2212"/>
      <c r="EXS15" s="2212"/>
      <c r="EXT15" s="2212"/>
      <c r="EXU15" s="2212"/>
      <c r="EXV15" s="2212"/>
      <c r="EXW15" s="2212"/>
      <c r="EXX15" s="2212"/>
      <c r="EXY15" s="2212"/>
      <c r="EXZ15" s="2212"/>
      <c r="EYA15" s="2212"/>
      <c r="EYB15" s="2212"/>
      <c r="EYC15" s="2212"/>
      <c r="EYD15" s="2212"/>
      <c r="EYE15" s="2212"/>
      <c r="EYF15" s="2212"/>
      <c r="EYG15" s="2212"/>
      <c r="EYH15" s="2212"/>
      <c r="EYI15" s="2212"/>
      <c r="EYJ15" s="2212"/>
      <c r="EYK15" s="2212"/>
      <c r="EYL15" s="2212"/>
      <c r="EYM15" s="2212"/>
      <c r="EYN15" s="2212"/>
      <c r="EYO15" s="2212"/>
      <c r="EYP15" s="2212"/>
      <c r="EYQ15" s="2212"/>
      <c r="EYR15" s="2212"/>
      <c r="EYS15" s="2212"/>
      <c r="EYT15" s="2212"/>
      <c r="EYU15" s="2212"/>
      <c r="EYV15" s="2212"/>
      <c r="EYW15" s="2212"/>
      <c r="EYX15" s="2212"/>
      <c r="EYY15" s="2212"/>
      <c r="EYZ15" s="2212"/>
      <c r="EZA15" s="2212"/>
      <c r="EZB15" s="2212"/>
      <c r="EZC15" s="2212"/>
      <c r="EZD15" s="2212"/>
      <c r="EZE15" s="2212"/>
      <c r="EZF15" s="2212"/>
      <c r="EZG15" s="2212"/>
      <c r="EZH15" s="2212"/>
      <c r="EZI15" s="2212"/>
      <c r="EZJ15" s="2212"/>
      <c r="EZK15" s="2212"/>
      <c r="EZL15" s="2212"/>
      <c r="EZM15" s="2212"/>
      <c r="EZN15" s="2212"/>
      <c r="EZO15" s="2212"/>
      <c r="EZP15" s="2212"/>
      <c r="EZQ15" s="2212"/>
      <c r="EZR15" s="2212"/>
      <c r="EZS15" s="2212"/>
      <c r="EZT15" s="2212"/>
      <c r="EZU15" s="2212"/>
      <c r="EZV15" s="2212"/>
      <c r="EZW15" s="2212"/>
      <c r="EZX15" s="2212"/>
      <c r="EZY15" s="2212"/>
      <c r="EZZ15" s="2212"/>
      <c r="FAA15" s="2212"/>
      <c r="FAB15" s="2212"/>
      <c r="FAC15" s="2212"/>
      <c r="FAD15" s="2212"/>
      <c r="FAE15" s="2212"/>
      <c r="FAF15" s="2212"/>
      <c r="FAG15" s="2212"/>
      <c r="FAH15" s="2212"/>
      <c r="FAI15" s="2212"/>
      <c r="FAJ15" s="2212"/>
      <c r="FAK15" s="2212"/>
      <c r="FAL15" s="2212"/>
      <c r="FAM15" s="2212"/>
      <c r="FAN15" s="2212"/>
      <c r="FAO15" s="2212"/>
      <c r="FAP15" s="2212"/>
      <c r="FAQ15" s="2212"/>
      <c r="FAR15" s="2212"/>
      <c r="FAS15" s="2212"/>
      <c r="FAT15" s="2212"/>
      <c r="FAU15" s="2212"/>
      <c r="FAV15" s="2212"/>
      <c r="FAW15" s="2212"/>
      <c r="FAX15" s="2212"/>
      <c r="FAY15" s="2212"/>
      <c r="FAZ15" s="2212"/>
      <c r="FBA15" s="2212"/>
      <c r="FBB15" s="2212"/>
      <c r="FBC15" s="2212"/>
      <c r="FBD15" s="2212"/>
      <c r="FBE15" s="2212"/>
      <c r="FBF15" s="2212"/>
      <c r="FBG15" s="2212"/>
      <c r="FBH15" s="2212"/>
      <c r="FBI15" s="2212"/>
      <c r="FBJ15" s="2212"/>
      <c r="FBK15" s="2212"/>
      <c r="FBL15" s="2212"/>
      <c r="FBM15" s="2212"/>
      <c r="FBN15" s="2212"/>
      <c r="FBO15" s="2212"/>
      <c r="FBP15" s="2212"/>
      <c r="FBQ15" s="2212"/>
      <c r="FBR15" s="2212"/>
      <c r="FBS15" s="2212"/>
      <c r="FBT15" s="2212"/>
      <c r="FBU15" s="2212"/>
      <c r="FBV15" s="2212"/>
      <c r="FBW15" s="2212"/>
      <c r="FBX15" s="2212"/>
      <c r="FBY15" s="2212"/>
      <c r="FBZ15" s="2212"/>
      <c r="FCA15" s="2212"/>
      <c r="FCB15" s="2212"/>
      <c r="FCC15" s="2212"/>
      <c r="FCD15" s="2212"/>
      <c r="FCE15" s="2212"/>
      <c r="FCF15" s="2212"/>
      <c r="FCG15" s="2212"/>
      <c r="FCH15" s="2212"/>
      <c r="FCI15" s="2212"/>
      <c r="FCJ15" s="2212"/>
      <c r="FCK15" s="2212"/>
      <c r="FCL15" s="2212"/>
      <c r="FCM15" s="2212"/>
      <c r="FCN15" s="2212"/>
      <c r="FCO15" s="2212"/>
      <c r="FCP15" s="2212"/>
      <c r="FCQ15" s="2212"/>
      <c r="FCR15" s="2212"/>
      <c r="FCS15" s="2212"/>
      <c r="FCT15" s="2212"/>
      <c r="FCU15" s="2212"/>
      <c r="FCV15" s="2212"/>
      <c r="FCW15" s="2212"/>
      <c r="FCX15" s="2212"/>
      <c r="FCY15" s="2212"/>
      <c r="FCZ15" s="2212"/>
      <c r="FDA15" s="2212"/>
      <c r="FDB15" s="2212"/>
      <c r="FDC15" s="2212"/>
      <c r="FDD15" s="2212"/>
      <c r="FDE15" s="2212"/>
      <c r="FDF15" s="2212"/>
      <c r="FDG15" s="2212"/>
      <c r="FDH15" s="2212"/>
      <c r="FDI15" s="2212"/>
      <c r="FDJ15" s="2212"/>
      <c r="FDK15" s="2212"/>
      <c r="FDL15" s="2212"/>
      <c r="FDM15" s="2212"/>
      <c r="FDN15" s="2212"/>
      <c r="FDO15" s="2212"/>
      <c r="FDP15" s="2212"/>
      <c r="FDQ15" s="2212"/>
      <c r="FDR15" s="2212"/>
      <c r="FDS15" s="2212"/>
      <c r="FDT15" s="2212"/>
      <c r="FDU15" s="2212"/>
      <c r="FDV15" s="2212"/>
      <c r="FDW15" s="2212"/>
      <c r="FDX15" s="2212"/>
      <c r="FDY15" s="2212"/>
      <c r="FDZ15" s="2212"/>
      <c r="FEA15" s="2212"/>
      <c r="FEB15" s="2212"/>
      <c r="FEC15" s="2212"/>
      <c r="FED15" s="2212"/>
      <c r="FEE15" s="2212"/>
      <c r="FEF15" s="2212"/>
      <c r="FEG15" s="2212"/>
      <c r="FEH15" s="2212"/>
      <c r="FEI15" s="2212"/>
      <c r="FEJ15" s="2212"/>
      <c r="FEK15" s="2212"/>
      <c r="FEL15" s="2212"/>
      <c r="FEM15" s="2212"/>
      <c r="FEN15" s="2212"/>
      <c r="FEO15" s="2212"/>
      <c r="FEP15" s="2212"/>
      <c r="FEQ15" s="2212"/>
      <c r="FER15" s="2212"/>
      <c r="FES15" s="2212"/>
      <c r="FET15" s="2212"/>
      <c r="FEU15" s="2212"/>
      <c r="FEV15" s="2212"/>
      <c r="FEW15" s="2212"/>
      <c r="FEX15" s="2212"/>
      <c r="FEY15" s="2212"/>
      <c r="FEZ15" s="2212"/>
      <c r="FFA15" s="2212"/>
      <c r="FFB15" s="2212"/>
      <c r="FFC15" s="2212"/>
      <c r="FFD15" s="2212"/>
      <c r="FFE15" s="2212"/>
      <c r="FFF15" s="2212"/>
      <c r="FFG15" s="2212"/>
      <c r="FFH15" s="2212"/>
      <c r="FFI15" s="2212"/>
      <c r="FFJ15" s="2212"/>
      <c r="FFK15" s="2212"/>
      <c r="FFL15" s="2212"/>
      <c r="FFM15" s="2212"/>
      <c r="FFN15" s="2212"/>
      <c r="FFO15" s="2212"/>
      <c r="FFP15" s="2212"/>
      <c r="FFQ15" s="2212"/>
      <c r="FFR15" s="2212"/>
      <c r="FFS15" s="2212"/>
      <c r="FFT15" s="2212"/>
      <c r="FFU15" s="2212"/>
      <c r="FFV15" s="2212"/>
      <c r="FFW15" s="2212"/>
      <c r="FFX15" s="2212"/>
      <c r="FFY15" s="2212"/>
      <c r="FFZ15" s="2212"/>
      <c r="FGA15" s="2212"/>
      <c r="FGB15" s="2212"/>
      <c r="FGC15" s="2212"/>
      <c r="FGD15" s="2212"/>
      <c r="FGE15" s="2212"/>
      <c r="FGF15" s="2212"/>
      <c r="FGG15" s="2212"/>
      <c r="FGH15" s="2212"/>
      <c r="FGI15" s="2212"/>
      <c r="FGJ15" s="2212"/>
      <c r="FGK15" s="2212"/>
      <c r="FGL15" s="2212"/>
      <c r="FGM15" s="2212"/>
      <c r="FGN15" s="2212"/>
      <c r="FGO15" s="2212"/>
      <c r="FGP15" s="2212"/>
      <c r="FGQ15" s="2212"/>
      <c r="FGR15" s="2212"/>
      <c r="FGS15" s="2212"/>
      <c r="FGT15" s="2212"/>
      <c r="FGU15" s="2212"/>
      <c r="FGV15" s="2212"/>
      <c r="FGW15" s="2212"/>
      <c r="FGX15" s="2212"/>
      <c r="FGY15" s="2212"/>
      <c r="FGZ15" s="2212"/>
      <c r="FHA15" s="2212"/>
      <c r="FHB15" s="2212"/>
      <c r="FHC15" s="2212"/>
      <c r="FHD15" s="2212"/>
      <c r="FHE15" s="2212"/>
      <c r="FHF15" s="2212"/>
      <c r="FHG15" s="2212"/>
      <c r="FHH15" s="2212"/>
      <c r="FHI15" s="2212"/>
      <c r="FHJ15" s="2212"/>
      <c r="FHK15" s="2212"/>
      <c r="FHL15" s="2212"/>
      <c r="FHM15" s="2212"/>
      <c r="FHN15" s="2212"/>
      <c r="FHO15" s="2212"/>
      <c r="FHP15" s="2212"/>
      <c r="FHQ15" s="2212"/>
      <c r="FHR15" s="2212"/>
      <c r="FHS15" s="2212"/>
      <c r="FHT15" s="2212"/>
      <c r="FHU15" s="2212"/>
      <c r="FHV15" s="2212"/>
      <c r="FHW15" s="2212"/>
      <c r="FHX15" s="2212"/>
      <c r="FHY15" s="2212"/>
      <c r="FHZ15" s="2212"/>
      <c r="FIA15" s="2212"/>
      <c r="FIB15" s="2212"/>
      <c r="FIC15" s="2212"/>
      <c r="FID15" s="2212"/>
      <c r="FIE15" s="2212"/>
      <c r="FIF15" s="2212"/>
      <c r="FIG15" s="2212"/>
      <c r="FIH15" s="2212"/>
      <c r="FII15" s="2212"/>
      <c r="FIJ15" s="2212"/>
      <c r="FIK15" s="2212"/>
      <c r="FIL15" s="2212"/>
      <c r="FIM15" s="2212"/>
      <c r="FIN15" s="2212"/>
      <c r="FIO15" s="2212"/>
      <c r="FIP15" s="2212"/>
      <c r="FIQ15" s="2212"/>
      <c r="FIR15" s="2212"/>
      <c r="FIS15" s="2212"/>
      <c r="FIT15" s="2212"/>
      <c r="FIU15" s="2212"/>
      <c r="FIV15" s="2212"/>
      <c r="FIW15" s="2212"/>
      <c r="FIX15" s="2212"/>
      <c r="FIY15" s="2212"/>
      <c r="FIZ15" s="2212"/>
      <c r="FJA15" s="2212"/>
      <c r="FJB15" s="2212"/>
      <c r="FJC15" s="2212"/>
      <c r="FJD15" s="2212"/>
      <c r="FJE15" s="2212"/>
      <c r="FJF15" s="2212"/>
      <c r="FJG15" s="2212"/>
      <c r="FJH15" s="2212"/>
      <c r="FJI15" s="2212"/>
      <c r="FJJ15" s="2212"/>
      <c r="FJK15" s="2212"/>
      <c r="FJL15" s="2212"/>
      <c r="FJM15" s="2212"/>
      <c r="FJN15" s="2212"/>
      <c r="FJO15" s="2212"/>
      <c r="FJP15" s="2212"/>
      <c r="FJQ15" s="2212"/>
      <c r="FJR15" s="2212"/>
      <c r="FJS15" s="2212"/>
      <c r="FJT15" s="2212"/>
      <c r="FJU15" s="2212"/>
      <c r="FJV15" s="2212"/>
      <c r="FJW15" s="2212"/>
      <c r="FJX15" s="2212"/>
      <c r="FJY15" s="2212"/>
      <c r="FJZ15" s="2212"/>
      <c r="FKA15" s="2212"/>
      <c r="FKB15" s="2212"/>
      <c r="FKC15" s="2212"/>
      <c r="FKD15" s="2212"/>
      <c r="FKE15" s="2212"/>
      <c r="FKF15" s="2212"/>
      <c r="FKG15" s="2212"/>
      <c r="FKH15" s="2212"/>
      <c r="FKI15" s="2212"/>
      <c r="FKJ15" s="2212"/>
      <c r="FKK15" s="2212"/>
      <c r="FKL15" s="2212"/>
      <c r="FKM15" s="2212"/>
      <c r="FKN15" s="2212"/>
      <c r="FKO15" s="2212"/>
      <c r="FKP15" s="2212"/>
      <c r="FKQ15" s="2212"/>
      <c r="FKR15" s="2212"/>
      <c r="FKS15" s="2212"/>
      <c r="FKT15" s="2212"/>
      <c r="FKU15" s="2212"/>
      <c r="FKV15" s="2212"/>
      <c r="FKW15" s="2212"/>
      <c r="FKX15" s="2212"/>
      <c r="FKY15" s="2212"/>
      <c r="FKZ15" s="2212"/>
      <c r="FLA15" s="2212"/>
      <c r="FLB15" s="2212"/>
      <c r="FLC15" s="2212"/>
      <c r="FLD15" s="2212"/>
      <c r="FLE15" s="2212"/>
      <c r="FLF15" s="2212"/>
      <c r="FLG15" s="2212"/>
      <c r="FLH15" s="2212"/>
      <c r="FLI15" s="2212"/>
      <c r="FLJ15" s="2212"/>
      <c r="FLK15" s="2212"/>
      <c r="FLL15" s="2212"/>
      <c r="FLM15" s="2212"/>
      <c r="FLN15" s="2212"/>
      <c r="FLO15" s="2212"/>
      <c r="FLP15" s="2212"/>
      <c r="FLQ15" s="2212"/>
      <c r="FLR15" s="2212"/>
      <c r="FLS15" s="2212"/>
      <c r="FLT15" s="2212"/>
      <c r="FLU15" s="2212"/>
      <c r="FLV15" s="2212"/>
      <c r="FLW15" s="2212"/>
      <c r="FLX15" s="2212"/>
      <c r="FLY15" s="2212"/>
      <c r="FLZ15" s="2212"/>
      <c r="FMA15" s="2212"/>
      <c r="FMB15" s="2212"/>
      <c r="FMC15" s="2212"/>
      <c r="FMD15" s="2212"/>
      <c r="FME15" s="2212"/>
      <c r="FMF15" s="2212"/>
      <c r="FMG15" s="2212"/>
      <c r="FMH15" s="2212"/>
      <c r="FMI15" s="2212"/>
      <c r="FMJ15" s="2212"/>
      <c r="FMK15" s="2212"/>
      <c r="FML15" s="2212"/>
      <c r="FMM15" s="2212"/>
      <c r="FMN15" s="2212"/>
      <c r="FMO15" s="2212"/>
      <c r="FMP15" s="2212"/>
      <c r="FMQ15" s="2212"/>
      <c r="FMR15" s="2212"/>
      <c r="FMS15" s="2212"/>
      <c r="FMT15" s="2212"/>
      <c r="FMU15" s="2212"/>
      <c r="FMV15" s="2212"/>
      <c r="FMW15" s="2212"/>
      <c r="FMX15" s="2212"/>
      <c r="FMY15" s="2212"/>
      <c r="FMZ15" s="2212"/>
      <c r="FNA15" s="2212"/>
      <c r="FNB15" s="2212"/>
      <c r="FNC15" s="2212"/>
      <c r="FND15" s="2212"/>
      <c r="FNE15" s="2212"/>
      <c r="FNF15" s="2212"/>
      <c r="FNG15" s="2212"/>
      <c r="FNH15" s="2212"/>
      <c r="FNI15" s="2212"/>
      <c r="FNJ15" s="2212"/>
      <c r="FNK15" s="2212"/>
      <c r="FNL15" s="2212"/>
      <c r="FNM15" s="2212"/>
      <c r="FNN15" s="2212"/>
      <c r="FNO15" s="2212"/>
      <c r="FNP15" s="2212"/>
      <c r="FNQ15" s="2212"/>
      <c r="FNR15" s="2212"/>
      <c r="FNS15" s="2212"/>
      <c r="FNT15" s="2212"/>
      <c r="FNU15" s="2212"/>
      <c r="FNV15" s="2212"/>
      <c r="FNW15" s="2212"/>
      <c r="FNX15" s="2212"/>
      <c r="FNY15" s="2212"/>
      <c r="FNZ15" s="2212"/>
      <c r="FOA15" s="2212"/>
      <c r="FOB15" s="2212"/>
      <c r="FOC15" s="2212"/>
      <c r="FOD15" s="2212"/>
      <c r="FOE15" s="2212"/>
      <c r="FOF15" s="2212"/>
      <c r="FOG15" s="2212"/>
      <c r="FOH15" s="2212"/>
      <c r="FOI15" s="2212"/>
      <c r="FOJ15" s="2212"/>
      <c r="FOK15" s="2212"/>
      <c r="FOL15" s="2212"/>
      <c r="FOM15" s="2212"/>
      <c r="FON15" s="2212"/>
      <c r="FOO15" s="2212"/>
      <c r="FOP15" s="2212"/>
      <c r="FOQ15" s="2212"/>
      <c r="FOR15" s="2212"/>
      <c r="FOS15" s="2212"/>
      <c r="FOT15" s="2212"/>
      <c r="FOU15" s="2212"/>
      <c r="FOV15" s="2212"/>
      <c r="FOW15" s="2212"/>
      <c r="FOX15" s="2212"/>
      <c r="FOY15" s="2212"/>
      <c r="FOZ15" s="2212"/>
      <c r="FPA15" s="2212"/>
      <c r="FPB15" s="2212"/>
      <c r="FPC15" s="2212"/>
      <c r="FPD15" s="2212"/>
      <c r="FPE15" s="2212"/>
      <c r="FPF15" s="2212"/>
      <c r="FPG15" s="2212"/>
      <c r="FPH15" s="2212"/>
      <c r="FPI15" s="2212"/>
      <c r="FPJ15" s="2212"/>
      <c r="FPK15" s="2212"/>
      <c r="FPL15" s="2212"/>
      <c r="FPM15" s="2212"/>
      <c r="FPN15" s="2212"/>
      <c r="FPO15" s="2212"/>
      <c r="FPP15" s="2212"/>
      <c r="FPQ15" s="2212"/>
      <c r="FPR15" s="2212"/>
      <c r="FPS15" s="2212"/>
      <c r="FPT15" s="2212"/>
      <c r="FPU15" s="2212"/>
      <c r="FPV15" s="2212"/>
      <c r="FPW15" s="2212"/>
      <c r="FPX15" s="2212"/>
      <c r="FPY15" s="2212"/>
      <c r="FPZ15" s="2212"/>
      <c r="FQA15" s="2212"/>
      <c r="FQB15" s="2212"/>
      <c r="FQC15" s="2212"/>
      <c r="FQD15" s="2212"/>
      <c r="FQE15" s="2212"/>
      <c r="FQF15" s="2212"/>
      <c r="FQG15" s="2212"/>
      <c r="FQH15" s="2212"/>
      <c r="FQI15" s="2212"/>
      <c r="FQJ15" s="2212"/>
      <c r="FQK15" s="2212"/>
      <c r="FQL15" s="2212"/>
      <c r="FQM15" s="2212"/>
      <c r="FQN15" s="2212"/>
      <c r="FQO15" s="2212"/>
      <c r="FQP15" s="2212"/>
      <c r="FQQ15" s="2212"/>
      <c r="FQR15" s="2212"/>
      <c r="FQS15" s="2212"/>
      <c r="FQT15" s="2212"/>
      <c r="FQU15" s="2212"/>
      <c r="FQV15" s="2212"/>
      <c r="FQW15" s="2212"/>
      <c r="FQX15" s="2212"/>
      <c r="FQY15" s="2212"/>
      <c r="FQZ15" s="2212"/>
      <c r="FRA15" s="2212"/>
      <c r="FRB15" s="2212"/>
      <c r="FRC15" s="2212"/>
      <c r="FRD15" s="2212"/>
      <c r="FRE15" s="2212"/>
      <c r="FRF15" s="2212"/>
      <c r="FRG15" s="2212"/>
      <c r="FRH15" s="2212"/>
      <c r="FRI15" s="2212"/>
      <c r="FRJ15" s="2212"/>
      <c r="FRK15" s="2212"/>
      <c r="FRL15" s="2212"/>
      <c r="FRM15" s="2212"/>
      <c r="FRN15" s="2212"/>
      <c r="FRO15" s="2212"/>
      <c r="FRP15" s="2212"/>
      <c r="FRQ15" s="2212"/>
      <c r="FRR15" s="2212"/>
      <c r="FRS15" s="2212"/>
      <c r="FRT15" s="2212"/>
      <c r="FRU15" s="2212"/>
      <c r="FRV15" s="2212"/>
      <c r="FRW15" s="2212"/>
      <c r="FRX15" s="2212"/>
      <c r="FRY15" s="2212"/>
      <c r="FRZ15" s="2212"/>
      <c r="FSA15" s="2212"/>
      <c r="FSB15" s="2212"/>
      <c r="FSC15" s="2212"/>
      <c r="FSD15" s="2212"/>
      <c r="FSE15" s="2212"/>
      <c r="FSF15" s="2212"/>
      <c r="FSG15" s="2212"/>
      <c r="FSH15" s="2212"/>
      <c r="FSI15" s="2212"/>
      <c r="FSJ15" s="2212"/>
      <c r="FSK15" s="2212"/>
      <c r="FSL15" s="2212"/>
      <c r="FSM15" s="2212"/>
      <c r="FSN15" s="2212"/>
      <c r="FSO15" s="2212"/>
      <c r="FSP15" s="2212"/>
      <c r="FSQ15" s="2212"/>
      <c r="FSR15" s="2212"/>
      <c r="FSS15" s="2212"/>
      <c r="FST15" s="2212"/>
      <c r="FSU15" s="2212"/>
      <c r="FSV15" s="2212"/>
      <c r="FSW15" s="2212"/>
      <c r="FSX15" s="2212"/>
      <c r="FSY15" s="2212"/>
      <c r="FSZ15" s="2212"/>
      <c r="FTA15" s="2212"/>
      <c r="FTB15" s="2212"/>
      <c r="FTC15" s="2212"/>
      <c r="FTD15" s="2212"/>
      <c r="FTE15" s="2212"/>
      <c r="FTF15" s="2212"/>
      <c r="FTG15" s="2212"/>
      <c r="FTH15" s="2212"/>
      <c r="FTI15" s="2212"/>
      <c r="FTJ15" s="2212"/>
      <c r="FTK15" s="2212"/>
      <c r="FTL15" s="2212"/>
      <c r="FTM15" s="2212"/>
      <c r="FTN15" s="2212"/>
      <c r="FTO15" s="2212"/>
      <c r="FTP15" s="2212"/>
      <c r="FTQ15" s="2212"/>
      <c r="FTR15" s="2212"/>
      <c r="FTS15" s="2212"/>
      <c r="FTT15" s="2212"/>
      <c r="FTU15" s="2212"/>
      <c r="FTV15" s="2212"/>
      <c r="FTW15" s="2212"/>
      <c r="FTX15" s="2212"/>
      <c r="FTY15" s="2212"/>
      <c r="FTZ15" s="2212"/>
      <c r="FUA15" s="2212"/>
      <c r="FUB15" s="2212"/>
      <c r="FUC15" s="2212"/>
      <c r="FUD15" s="2212"/>
      <c r="FUE15" s="2212"/>
      <c r="FUF15" s="2212"/>
      <c r="FUG15" s="2212"/>
      <c r="FUH15" s="2212"/>
      <c r="FUI15" s="2212"/>
      <c r="FUJ15" s="2212"/>
      <c r="FUK15" s="2212"/>
      <c r="FUL15" s="2212"/>
      <c r="FUM15" s="2212"/>
      <c r="FUN15" s="2212"/>
      <c r="FUO15" s="2212"/>
      <c r="FUP15" s="2212"/>
      <c r="FUQ15" s="2212"/>
      <c r="FUR15" s="2212"/>
      <c r="FUS15" s="2212"/>
      <c r="FUT15" s="2212"/>
      <c r="FUU15" s="2212"/>
      <c r="FUV15" s="2212"/>
      <c r="FUW15" s="2212"/>
      <c r="FUX15" s="2212"/>
      <c r="FUY15" s="2212"/>
      <c r="FUZ15" s="2212"/>
      <c r="FVA15" s="2212"/>
      <c r="FVB15" s="2212"/>
      <c r="FVC15" s="2212"/>
      <c r="FVD15" s="2212"/>
      <c r="FVE15" s="2212"/>
      <c r="FVF15" s="2212"/>
      <c r="FVG15" s="2212"/>
      <c r="FVH15" s="2212"/>
      <c r="FVI15" s="2212"/>
      <c r="FVJ15" s="2212"/>
      <c r="FVK15" s="2212"/>
      <c r="FVL15" s="2212"/>
      <c r="FVM15" s="2212"/>
      <c r="FVN15" s="2212"/>
      <c r="FVO15" s="2212"/>
      <c r="FVP15" s="2212"/>
      <c r="FVQ15" s="2212"/>
      <c r="FVR15" s="2212"/>
      <c r="FVS15" s="2212"/>
      <c r="FVT15" s="2212"/>
      <c r="FVU15" s="2212"/>
      <c r="FVV15" s="2212"/>
      <c r="FVW15" s="2212"/>
      <c r="FVX15" s="2212"/>
      <c r="FVY15" s="2212"/>
      <c r="FVZ15" s="2212"/>
      <c r="FWA15" s="2212"/>
      <c r="FWB15" s="2212"/>
      <c r="FWC15" s="2212"/>
      <c r="FWD15" s="2212"/>
      <c r="FWE15" s="2212"/>
      <c r="FWF15" s="2212"/>
      <c r="FWG15" s="2212"/>
      <c r="FWH15" s="2212"/>
      <c r="FWI15" s="2212"/>
      <c r="FWJ15" s="2212"/>
      <c r="FWK15" s="2212"/>
      <c r="FWL15" s="2212"/>
      <c r="FWM15" s="2212"/>
      <c r="FWN15" s="2212"/>
      <c r="FWO15" s="2212"/>
      <c r="FWP15" s="2212"/>
      <c r="FWQ15" s="2212"/>
      <c r="FWR15" s="2212"/>
      <c r="FWS15" s="2212"/>
      <c r="FWT15" s="2212"/>
      <c r="FWU15" s="2212"/>
      <c r="FWV15" s="2212"/>
      <c r="FWW15" s="2212"/>
      <c r="FWX15" s="2212"/>
      <c r="FWY15" s="2212"/>
      <c r="FWZ15" s="2212"/>
      <c r="FXA15" s="2212"/>
      <c r="FXB15" s="2212"/>
      <c r="FXC15" s="2212"/>
      <c r="FXD15" s="2212"/>
      <c r="FXE15" s="2212"/>
      <c r="FXF15" s="2212"/>
      <c r="FXG15" s="2212"/>
      <c r="FXH15" s="2212"/>
      <c r="FXI15" s="2212"/>
      <c r="FXJ15" s="2212"/>
      <c r="FXK15" s="2212"/>
      <c r="FXL15" s="2212"/>
      <c r="FXM15" s="2212"/>
      <c r="FXN15" s="2212"/>
      <c r="FXO15" s="2212"/>
      <c r="FXP15" s="2212"/>
      <c r="FXQ15" s="2212"/>
      <c r="FXR15" s="2212"/>
      <c r="FXS15" s="2212"/>
      <c r="FXT15" s="2212"/>
      <c r="FXU15" s="2212"/>
      <c r="FXV15" s="2212"/>
      <c r="FXW15" s="2212"/>
      <c r="FXX15" s="2212"/>
      <c r="FXY15" s="2212"/>
      <c r="FXZ15" s="2212"/>
      <c r="FYA15" s="2212"/>
      <c r="FYB15" s="2212"/>
      <c r="FYC15" s="2212"/>
      <c r="FYD15" s="2212"/>
      <c r="FYE15" s="2212"/>
      <c r="FYF15" s="2212"/>
      <c r="FYG15" s="2212"/>
      <c r="FYH15" s="2212"/>
      <c r="FYI15" s="2212"/>
      <c r="FYJ15" s="2212"/>
      <c r="FYK15" s="2212"/>
      <c r="FYL15" s="2212"/>
      <c r="FYM15" s="2212"/>
      <c r="FYN15" s="2212"/>
      <c r="FYO15" s="2212"/>
      <c r="FYP15" s="2212"/>
      <c r="FYQ15" s="2212"/>
      <c r="FYR15" s="2212"/>
      <c r="FYS15" s="2212"/>
      <c r="FYT15" s="2212"/>
      <c r="FYU15" s="2212"/>
      <c r="FYV15" s="2212"/>
      <c r="FYW15" s="2212"/>
      <c r="FYX15" s="2212"/>
      <c r="FYY15" s="2212"/>
      <c r="FYZ15" s="2212"/>
      <c r="FZA15" s="2212"/>
      <c r="FZB15" s="2212"/>
      <c r="FZC15" s="2212"/>
      <c r="FZD15" s="2212"/>
      <c r="FZE15" s="2212"/>
      <c r="FZF15" s="2212"/>
      <c r="FZG15" s="2212"/>
      <c r="FZH15" s="2212"/>
      <c r="FZI15" s="2212"/>
      <c r="FZJ15" s="2212"/>
      <c r="FZK15" s="2212"/>
      <c r="FZL15" s="2212"/>
      <c r="FZM15" s="2212"/>
      <c r="FZN15" s="2212"/>
      <c r="FZO15" s="2212"/>
      <c r="FZP15" s="2212"/>
      <c r="FZQ15" s="2212"/>
      <c r="FZR15" s="2212"/>
      <c r="FZS15" s="2212"/>
      <c r="FZT15" s="2212"/>
      <c r="FZU15" s="2212"/>
      <c r="FZV15" s="2212"/>
      <c r="FZW15" s="2212"/>
      <c r="FZX15" s="2212"/>
      <c r="FZY15" s="2212"/>
      <c r="FZZ15" s="2212"/>
      <c r="GAA15" s="2212"/>
      <c r="GAB15" s="2212"/>
      <c r="GAC15" s="2212"/>
      <c r="GAD15" s="2212"/>
      <c r="GAE15" s="2212"/>
      <c r="GAF15" s="2212"/>
      <c r="GAG15" s="2212"/>
      <c r="GAH15" s="2212"/>
      <c r="GAI15" s="2212"/>
      <c r="GAJ15" s="2212"/>
      <c r="GAK15" s="2212"/>
      <c r="GAL15" s="2212"/>
      <c r="GAM15" s="2212"/>
      <c r="GAN15" s="2212"/>
      <c r="GAO15" s="2212"/>
      <c r="GAP15" s="2212"/>
      <c r="GAQ15" s="2212"/>
      <c r="GAR15" s="2212"/>
      <c r="GAS15" s="2212"/>
      <c r="GAT15" s="2212"/>
      <c r="GAU15" s="2212"/>
      <c r="GAV15" s="2212"/>
      <c r="GAW15" s="2212"/>
      <c r="GAX15" s="2212"/>
      <c r="GAY15" s="2212"/>
      <c r="GAZ15" s="2212"/>
      <c r="GBA15" s="2212"/>
      <c r="GBB15" s="2212"/>
      <c r="GBC15" s="2212"/>
      <c r="GBD15" s="2212"/>
      <c r="GBE15" s="2212"/>
      <c r="GBF15" s="2212"/>
      <c r="GBG15" s="2212"/>
      <c r="GBH15" s="2212"/>
      <c r="GBI15" s="2212"/>
      <c r="GBJ15" s="2212"/>
      <c r="GBK15" s="2212"/>
      <c r="GBL15" s="2212"/>
      <c r="GBM15" s="2212"/>
      <c r="GBN15" s="2212"/>
      <c r="GBO15" s="2212"/>
      <c r="GBP15" s="2212"/>
      <c r="GBQ15" s="2212"/>
      <c r="GBR15" s="2212"/>
      <c r="GBS15" s="2212"/>
      <c r="GBT15" s="2212"/>
      <c r="GBU15" s="2212"/>
      <c r="GBV15" s="2212"/>
      <c r="GBW15" s="2212"/>
      <c r="GBX15" s="2212"/>
      <c r="GBY15" s="2212"/>
      <c r="GBZ15" s="2212"/>
      <c r="GCA15" s="2212"/>
      <c r="GCB15" s="2212"/>
      <c r="GCC15" s="2212"/>
      <c r="GCD15" s="2212"/>
      <c r="GCE15" s="2212"/>
      <c r="GCF15" s="2212"/>
      <c r="GCG15" s="2212"/>
      <c r="GCH15" s="2212"/>
      <c r="GCI15" s="2212"/>
      <c r="GCJ15" s="2212"/>
      <c r="GCK15" s="2212"/>
      <c r="GCL15" s="2212"/>
      <c r="GCM15" s="2212"/>
      <c r="GCN15" s="2212"/>
      <c r="GCO15" s="2212"/>
      <c r="GCP15" s="2212"/>
      <c r="GCQ15" s="2212"/>
      <c r="GCR15" s="2212"/>
      <c r="GCS15" s="2212"/>
      <c r="GCT15" s="2212"/>
      <c r="GCU15" s="2212"/>
      <c r="GCV15" s="2212"/>
      <c r="GCW15" s="2212"/>
      <c r="GCX15" s="2212"/>
      <c r="GCY15" s="2212"/>
      <c r="GCZ15" s="2212"/>
      <c r="GDA15" s="2212"/>
      <c r="GDB15" s="2212"/>
      <c r="GDC15" s="2212"/>
      <c r="GDD15" s="2212"/>
      <c r="GDE15" s="2212"/>
      <c r="GDF15" s="2212"/>
      <c r="GDG15" s="2212"/>
      <c r="GDH15" s="2212"/>
      <c r="GDI15" s="2212"/>
      <c r="GDJ15" s="2212"/>
      <c r="GDK15" s="2212"/>
      <c r="GDL15" s="2212"/>
      <c r="GDM15" s="2212"/>
      <c r="GDN15" s="2212"/>
      <c r="GDO15" s="2212"/>
      <c r="GDP15" s="2212"/>
      <c r="GDQ15" s="2212"/>
      <c r="GDR15" s="2212"/>
      <c r="GDS15" s="2212"/>
      <c r="GDT15" s="2212"/>
      <c r="GDU15" s="2212"/>
      <c r="GDV15" s="2212"/>
      <c r="GDW15" s="2212"/>
      <c r="GDX15" s="2212"/>
      <c r="GDY15" s="2212"/>
      <c r="GDZ15" s="2212"/>
      <c r="GEA15" s="2212"/>
      <c r="GEB15" s="2212"/>
      <c r="GEC15" s="2212"/>
      <c r="GED15" s="2212"/>
      <c r="GEE15" s="2212"/>
      <c r="GEF15" s="2212"/>
      <c r="GEG15" s="2212"/>
      <c r="GEH15" s="2212"/>
      <c r="GEI15" s="2212"/>
      <c r="GEJ15" s="2212"/>
      <c r="GEK15" s="2212"/>
      <c r="GEL15" s="2212"/>
      <c r="GEM15" s="2212"/>
      <c r="GEN15" s="2212"/>
      <c r="GEO15" s="2212"/>
      <c r="GEP15" s="2212"/>
      <c r="GEQ15" s="2212"/>
      <c r="GER15" s="2212"/>
      <c r="GES15" s="2212"/>
      <c r="GET15" s="2212"/>
      <c r="GEU15" s="2212"/>
      <c r="GEV15" s="2212"/>
      <c r="GEW15" s="2212"/>
      <c r="GEX15" s="2212"/>
      <c r="GEY15" s="2212"/>
      <c r="GEZ15" s="2212"/>
      <c r="GFA15" s="2212"/>
      <c r="GFB15" s="2212"/>
      <c r="GFC15" s="2212"/>
      <c r="GFD15" s="2212"/>
      <c r="GFE15" s="2212"/>
      <c r="GFF15" s="2212"/>
      <c r="GFG15" s="2212"/>
      <c r="GFH15" s="2212"/>
      <c r="GFI15" s="2212"/>
      <c r="GFJ15" s="2212"/>
      <c r="GFK15" s="2212"/>
      <c r="GFL15" s="2212"/>
      <c r="GFM15" s="2212"/>
      <c r="GFN15" s="2212"/>
      <c r="GFO15" s="2212"/>
      <c r="GFP15" s="2212"/>
      <c r="GFQ15" s="2212"/>
      <c r="GFR15" s="2212"/>
      <c r="GFS15" s="2212"/>
      <c r="GFT15" s="2212"/>
      <c r="GFU15" s="2212"/>
      <c r="GFV15" s="2212"/>
      <c r="GFW15" s="2212"/>
      <c r="GFX15" s="2212"/>
      <c r="GFY15" s="2212"/>
      <c r="GFZ15" s="2212"/>
      <c r="GGA15" s="2212"/>
      <c r="GGB15" s="2212"/>
      <c r="GGC15" s="2212"/>
      <c r="GGD15" s="2212"/>
      <c r="GGE15" s="2212"/>
      <c r="GGF15" s="2212"/>
      <c r="GGG15" s="2212"/>
      <c r="GGH15" s="2212"/>
      <c r="GGI15" s="2212"/>
      <c r="GGJ15" s="2212"/>
      <c r="GGK15" s="2212"/>
      <c r="GGL15" s="2212"/>
      <c r="GGM15" s="2212"/>
      <c r="GGN15" s="2212"/>
      <c r="GGO15" s="2212"/>
      <c r="GGP15" s="2212"/>
      <c r="GGQ15" s="2212"/>
      <c r="GGR15" s="2212"/>
      <c r="GGS15" s="2212"/>
      <c r="GGT15" s="2212"/>
      <c r="GGU15" s="2212"/>
      <c r="GGV15" s="2212"/>
      <c r="GGW15" s="2212"/>
      <c r="GGX15" s="2212"/>
      <c r="GGY15" s="2212"/>
      <c r="GGZ15" s="2212"/>
      <c r="GHA15" s="2212"/>
      <c r="GHB15" s="2212"/>
      <c r="GHC15" s="2212"/>
      <c r="GHD15" s="2212"/>
      <c r="GHE15" s="2212"/>
      <c r="GHF15" s="2212"/>
      <c r="GHG15" s="2212"/>
      <c r="GHH15" s="2212"/>
      <c r="GHI15" s="2212"/>
      <c r="GHJ15" s="2212"/>
      <c r="GHK15" s="2212"/>
      <c r="GHL15" s="2212"/>
      <c r="GHM15" s="2212"/>
      <c r="GHN15" s="2212"/>
      <c r="GHO15" s="2212"/>
      <c r="GHP15" s="2212"/>
      <c r="GHQ15" s="2212"/>
      <c r="GHR15" s="2212"/>
      <c r="GHS15" s="2212"/>
      <c r="GHT15" s="2212"/>
      <c r="GHU15" s="2212"/>
      <c r="GHV15" s="2212"/>
      <c r="GHW15" s="2212"/>
      <c r="GHX15" s="2212"/>
      <c r="GHY15" s="2212"/>
      <c r="GHZ15" s="2212"/>
      <c r="GIA15" s="2212"/>
      <c r="GIB15" s="2212"/>
      <c r="GIC15" s="2212"/>
      <c r="GID15" s="2212"/>
      <c r="GIE15" s="2212"/>
      <c r="GIF15" s="2212"/>
      <c r="GIG15" s="2212"/>
      <c r="GIH15" s="2212"/>
      <c r="GII15" s="2212"/>
      <c r="GIJ15" s="2212"/>
      <c r="GIK15" s="2212"/>
      <c r="GIL15" s="2212"/>
      <c r="GIM15" s="2212"/>
      <c r="GIN15" s="2212"/>
      <c r="GIO15" s="2212"/>
      <c r="GIP15" s="2212"/>
      <c r="GIQ15" s="2212"/>
      <c r="GIR15" s="2212"/>
      <c r="GIS15" s="2212"/>
      <c r="GIT15" s="2212"/>
      <c r="GIU15" s="2212"/>
      <c r="GIV15" s="2212"/>
      <c r="GIW15" s="2212"/>
      <c r="GIX15" s="2212"/>
      <c r="GIY15" s="2212"/>
      <c r="GIZ15" s="2212"/>
      <c r="GJA15" s="2212"/>
      <c r="GJB15" s="2212"/>
      <c r="GJC15" s="2212"/>
      <c r="GJD15" s="2212"/>
      <c r="GJE15" s="2212"/>
      <c r="GJF15" s="2212"/>
      <c r="GJG15" s="2212"/>
      <c r="GJH15" s="2212"/>
      <c r="GJI15" s="2212"/>
      <c r="GJJ15" s="2212"/>
      <c r="GJK15" s="2212"/>
      <c r="GJL15" s="2212"/>
      <c r="GJM15" s="2212"/>
      <c r="GJN15" s="2212"/>
      <c r="GJO15" s="2212"/>
      <c r="GJP15" s="2212"/>
      <c r="GJQ15" s="2212"/>
      <c r="GJR15" s="2212"/>
      <c r="GJS15" s="2212"/>
      <c r="GJT15" s="2212"/>
      <c r="GJU15" s="2212"/>
      <c r="GJV15" s="2212"/>
      <c r="GJW15" s="2212"/>
      <c r="GJX15" s="2212"/>
      <c r="GJY15" s="2212"/>
      <c r="GJZ15" s="2212"/>
      <c r="GKA15" s="2212"/>
      <c r="GKB15" s="2212"/>
      <c r="GKC15" s="2212"/>
      <c r="GKD15" s="2212"/>
      <c r="GKE15" s="2212"/>
      <c r="GKF15" s="2212"/>
      <c r="GKG15" s="2212"/>
      <c r="GKH15" s="2212"/>
      <c r="GKI15" s="2212"/>
      <c r="GKJ15" s="2212"/>
      <c r="GKK15" s="2212"/>
      <c r="GKL15" s="2212"/>
      <c r="GKM15" s="2212"/>
      <c r="GKN15" s="2212"/>
      <c r="GKO15" s="2212"/>
      <c r="GKP15" s="2212"/>
      <c r="GKQ15" s="2212"/>
      <c r="GKR15" s="2212"/>
      <c r="GKS15" s="2212"/>
      <c r="GKT15" s="2212"/>
      <c r="GKU15" s="2212"/>
      <c r="GKV15" s="2212"/>
      <c r="GKW15" s="2212"/>
      <c r="GKX15" s="2212"/>
      <c r="GKY15" s="2212"/>
      <c r="GKZ15" s="2212"/>
      <c r="GLA15" s="2212"/>
      <c r="GLB15" s="2212"/>
      <c r="GLC15" s="2212"/>
      <c r="GLD15" s="2212"/>
      <c r="GLE15" s="2212"/>
      <c r="GLF15" s="2212"/>
      <c r="GLG15" s="2212"/>
      <c r="GLH15" s="2212"/>
      <c r="GLI15" s="2212"/>
      <c r="GLJ15" s="2212"/>
      <c r="GLK15" s="2212"/>
      <c r="GLL15" s="2212"/>
      <c r="GLM15" s="2212"/>
      <c r="GLN15" s="2212"/>
      <c r="GLO15" s="2212"/>
      <c r="GLP15" s="2212"/>
      <c r="GLQ15" s="2212"/>
      <c r="GLR15" s="2212"/>
      <c r="GLS15" s="2212"/>
      <c r="GLT15" s="2212"/>
      <c r="GLU15" s="2212"/>
      <c r="GLV15" s="2212"/>
      <c r="GLW15" s="2212"/>
      <c r="GLX15" s="2212"/>
      <c r="GLY15" s="2212"/>
      <c r="GLZ15" s="2212"/>
      <c r="GMA15" s="2212"/>
      <c r="GMB15" s="2212"/>
      <c r="GMC15" s="2212"/>
      <c r="GMD15" s="2212"/>
      <c r="GME15" s="2212"/>
      <c r="GMF15" s="2212"/>
      <c r="GMG15" s="2212"/>
      <c r="GMH15" s="2212"/>
      <c r="GMI15" s="2212"/>
      <c r="GMJ15" s="2212"/>
      <c r="GMK15" s="2212"/>
      <c r="GML15" s="2212"/>
      <c r="GMM15" s="2212"/>
      <c r="GMN15" s="2212"/>
      <c r="GMO15" s="2212"/>
      <c r="GMP15" s="2212"/>
      <c r="GMQ15" s="2212"/>
      <c r="GMR15" s="2212"/>
      <c r="GMS15" s="2212"/>
      <c r="GMT15" s="2212"/>
      <c r="GMU15" s="2212"/>
      <c r="GMV15" s="2212"/>
      <c r="GMW15" s="2212"/>
      <c r="GMX15" s="2212"/>
      <c r="GMY15" s="2212"/>
      <c r="GMZ15" s="2212"/>
      <c r="GNA15" s="2212"/>
      <c r="GNB15" s="2212"/>
      <c r="GNC15" s="2212"/>
      <c r="GND15" s="2212"/>
      <c r="GNE15" s="2212"/>
      <c r="GNF15" s="2212"/>
      <c r="GNG15" s="2212"/>
      <c r="GNH15" s="2212"/>
      <c r="GNI15" s="2212"/>
      <c r="GNJ15" s="2212"/>
      <c r="GNK15" s="2212"/>
      <c r="GNL15" s="2212"/>
      <c r="GNM15" s="2212"/>
      <c r="GNN15" s="2212"/>
      <c r="GNO15" s="2212"/>
      <c r="GNP15" s="2212"/>
      <c r="GNQ15" s="2212"/>
      <c r="GNR15" s="2212"/>
      <c r="GNS15" s="2212"/>
      <c r="GNT15" s="2212"/>
      <c r="GNU15" s="2212"/>
      <c r="GNV15" s="2212"/>
      <c r="GNW15" s="2212"/>
      <c r="GNX15" s="2212"/>
      <c r="GNY15" s="2212"/>
      <c r="GNZ15" s="2212"/>
      <c r="GOA15" s="2212"/>
      <c r="GOB15" s="2212"/>
      <c r="GOC15" s="2212"/>
      <c r="GOD15" s="2212"/>
      <c r="GOE15" s="2212"/>
      <c r="GOF15" s="2212"/>
      <c r="GOG15" s="2212"/>
      <c r="GOH15" s="2212"/>
      <c r="GOI15" s="2212"/>
      <c r="GOJ15" s="2212"/>
      <c r="GOK15" s="2212"/>
      <c r="GOL15" s="2212"/>
      <c r="GOM15" s="2212"/>
      <c r="GON15" s="2212"/>
      <c r="GOO15" s="2212"/>
      <c r="GOP15" s="2212"/>
      <c r="GOQ15" s="2212"/>
      <c r="GOR15" s="2212"/>
      <c r="GOS15" s="2212"/>
      <c r="GOT15" s="2212"/>
      <c r="GOU15" s="2212"/>
      <c r="GOV15" s="2212"/>
      <c r="GOW15" s="2212"/>
      <c r="GOX15" s="2212"/>
      <c r="GOY15" s="2212"/>
      <c r="GOZ15" s="2212"/>
      <c r="GPA15" s="2212"/>
      <c r="GPB15" s="2212"/>
      <c r="GPC15" s="2212"/>
      <c r="GPD15" s="2212"/>
      <c r="GPE15" s="2212"/>
      <c r="GPF15" s="2212"/>
      <c r="GPG15" s="2212"/>
      <c r="GPH15" s="2212"/>
      <c r="GPI15" s="2212"/>
      <c r="GPJ15" s="2212"/>
      <c r="GPK15" s="2212"/>
      <c r="GPL15" s="2212"/>
      <c r="GPM15" s="2212"/>
      <c r="GPN15" s="2212"/>
      <c r="GPO15" s="2212"/>
      <c r="GPP15" s="2212"/>
      <c r="GPQ15" s="2212"/>
      <c r="GPR15" s="2212"/>
      <c r="GPS15" s="2212"/>
      <c r="GPT15" s="2212"/>
      <c r="GPU15" s="2212"/>
      <c r="GPV15" s="2212"/>
      <c r="GPW15" s="2212"/>
      <c r="GPX15" s="2212"/>
      <c r="GPY15" s="2212"/>
      <c r="GPZ15" s="2212"/>
      <c r="GQA15" s="2212"/>
      <c r="GQB15" s="2212"/>
      <c r="GQC15" s="2212"/>
      <c r="GQD15" s="2212"/>
      <c r="GQE15" s="2212"/>
      <c r="GQF15" s="2212"/>
      <c r="GQG15" s="2212"/>
      <c r="GQH15" s="2212"/>
      <c r="GQI15" s="2212"/>
      <c r="GQJ15" s="2212"/>
      <c r="GQK15" s="2212"/>
      <c r="GQL15" s="2212"/>
      <c r="GQM15" s="2212"/>
      <c r="GQN15" s="2212"/>
      <c r="GQO15" s="2212"/>
      <c r="GQP15" s="2212"/>
      <c r="GQQ15" s="2212"/>
      <c r="GQR15" s="2212"/>
      <c r="GQS15" s="2212"/>
      <c r="GQT15" s="2212"/>
      <c r="GQU15" s="2212"/>
      <c r="GQV15" s="2212"/>
      <c r="GQW15" s="2212"/>
      <c r="GQX15" s="2212"/>
      <c r="GQY15" s="2212"/>
      <c r="GQZ15" s="2212"/>
      <c r="GRA15" s="2212"/>
      <c r="GRB15" s="2212"/>
      <c r="GRC15" s="2212"/>
      <c r="GRD15" s="2212"/>
      <c r="GRE15" s="2212"/>
      <c r="GRF15" s="2212"/>
      <c r="GRG15" s="2212"/>
      <c r="GRH15" s="2212"/>
      <c r="GRI15" s="2212"/>
      <c r="GRJ15" s="2212"/>
      <c r="GRK15" s="2212"/>
      <c r="GRL15" s="2212"/>
      <c r="GRM15" s="2212"/>
      <c r="GRN15" s="2212"/>
      <c r="GRO15" s="2212"/>
      <c r="GRP15" s="2212"/>
      <c r="GRQ15" s="2212"/>
      <c r="GRR15" s="2212"/>
      <c r="GRS15" s="2212"/>
      <c r="GRT15" s="2212"/>
      <c r="GRU15" s="2212"/>
      <c r="GRV15" s="2212"/>
      <c r="GRW15" s="2212"/>
      <c r="GRX15" s="2212"/>
      <c r="GRY15" s="2212"/>
      <c r="GRZ15" s="2212"/>
      <c r="GSA15" s="2212"/>
      <c r="GSB15" s="2212"/>
      <c r="GSC15" s="2212"/>
      <c r="GSD15" s="2212"/>
      <c r="GSE15" s="2212"/>
      <c r="GSF15" s="2212"/>
      <c r="GSG15" s="2212"/>
      <c r="GSH15" s="2212"/>
      <c r="GSI15" s="2212"/>
      <c r="GSJ15" s="2212"/>
      <c r="GSK15" s="2212"/>
      <c r="GSL15" s="2212"/>
      <c r="GSM15" s="2212"/>
      <c r="GSN15" s="2212"/>
      <c r="GSO15" s="2212"/>
      <c r="GSP15" s="2212"/>
      <c r="GSQ15" s="2212"/>
      <c r="GSR15" s="2212"/>
      <c r="GSS15" s="2212"/>
      <c r="GST15" s="2212"/>
      <c r="GSU15" s="2212"/>
      <c r="GSV15" s="2212"/>
      <c r="GSW15" s="2212"/>
      <c r="GSX15" s="2212"/>
      <c r="GSY15" s="2212"/>
      <c r="GSZ15" s="2212"/>
      <c r="GTA15" s="2212"/>
      <c r="GTB15" s="2212"/>
      <c r="GTC15" s="2212"/>
      <c r="GTD15" s="2212"/>
      <c r="GTE15" s="2212"/>
      <c r="GTF15" s="2212"/>
      <c r="GTG15" s="2212"/>
      <c r="GTH15" s="2212"/>
      <c r="GTI15" s="2212"/>
      <c r="GTJ15" s="2212"/>
      <c r="GTK15" s="2212"/>
      <c r="GTL15" s="2212"/>
      <c r="GTM15" s="2212"/>
      <c r="GTN15" s="2212"/>
      <c r="GTO15" s="2212"/>
      <c r="GTP15" s="2212"/>
      <c r="GTQ15" s="2212"/>
      <c r="GTR15" s="2212"/>
      <c r="GTS15" s="2212"/>
      <c r="GTT15" s="2212"/>
      <c r="GTU15" s="2212"/>
      <c r="GTV15" s="2212"/>
      <c r="GTW15" s="2212"/>
      <c r="GTX15" s="2212"/>
      <c r="GTY15" s="2212"/>
      <c r="GTZ15" s="2212"/>
      <c r="GUA15" s="2212"/>
      <c r="GUB15" s="2212"/>
      <c r="GUC15" s="2212"/>
      <c r="GUD15" s="2212"/>
      <c r="GUE15" s="2212"/>
      <c r="GUF15" s="2212"/>
      <c r="GUG15" s="2212"/>
      <c r="GUH15" s="2212"/>
      <c r="GUI15" s="2212"/>
      <c r="GUJ15" s="2212"/>
      <c r="GUK15" s="2212"/>
      <c r="GUL15" s="2212"/>
      <c r="GUM15" s="2212"/>
      <c r="GUN15" s="2212"/>
      <c r="GUO15" s="2212"/>
      <c r="GUP15" s="2212"/>
      <c r="GUQ15" s="2212"/>
      <c r="GUR15" s="2212"/>
      <c r="GUS15" s="2212"/>
      <c r="GUT15" s="2212"/>
      <c r="GUU15" s="2212"/>
      <c r="GUV15" s="2212"/>
      <c r="GUW15" s="2212"/>
      <c r="GUX15" s="2212"/>
      <c r="GUY15" s="2212"/>
      <c r="GUZ15" s="2212"/>
      <c r="GVA15" s="2212"/>
      <c r="GVB15" s="2212"/>
      <c r="GVC15" s="2212"/>
      <c r="GVD15" s="2212"/>
      <c r="GVE15" s="2212"/>
      <c r="GVF15" s="2212"/>
      <c r="GVG15" s="2212"/>
      <c r="GVH15" s="2212"/>
      <c r="GVI15" s="2212"/>
      <c r="GVJ15" s="2212"/>
      <c r="GVK15" s="2212"/>
      <c r="GVL15" s="2212"/>
      <c r="GVM15" s="2212"/>
      <c r="GVN15" s="2212"/>
      <c r="GVO15" s="2212"/>
      <c r="GVP15" s="2212"/>
      <c r="GVQ15" s="2212"/>
      <c r="GVR15" s="2212"/>
      <c r="GVS15" s="2212"/>
      <c r="GVT15" s="2212"/>
      <c r="GVU15" s="2212"/>
      <c r="GVV15" s="2212"/>
      <c r="GVW15" s="2212"/>
      <c r="GVX15" s="2212"/>
      <c r="GVY15" s="2212"/>
      <c r="GVZ15" s="2212"/>
      <c r="GWA15" s="2212"/>
      <c r="GWB15" s="2212"/>
      <c r="GWC15" s="2212"/>
      <c r="GWD15" s="2212"/>
      <c r="GWE15" s="2212"/>
      <c r="GWF15" s="2212"/>
      <c r="GWG15" s="2212"/>
      <c r="GWH15" s="2212"/>
      <c r="GWI15" s="2212"/>
      <c r="GWJ15" s="2212"/>
      <c r="GWK15" s="2212"/>
      <c r="GWL15" s="2212"/>
      <c r="GWM15" s="2212"/>
      <c r="GWN15" s="2212"/>
      <c r="GWO15" s="2212"/>
      <c r="GWP15" s="2212"/>
      <c r="GWQ15" s="2212"/>
      <c r="GWR15" s="2212"/>
      <c r="GWS15" s="2212"/>
      <c r="GWT15" s="2212"/>
      <c r="GWU15" s="2212"/>
      <c r="GWV15" s="2212"/>
      <c r="GWW15" s="2212"/>
      <c r="GWX15" s="2212"/>
      <c r="GWY15" s="2212"/>
      <c r="GWZ15" s="2212"/>
      <c r="GXA15" s="2212"/>
      <c r="GXB15" s="2212"/>
      <c r="GXC15" s="2212"/>
      <c r="GXD15" s="2212"/>
      <c r="GXE15" s="2212"/>
      <c r="GXF15" s="2212"/>
      <c r="GXG15" s="2212"/>
      <c r="GXH15" s="2212"/>
      <c r="GXI15" s="2212"/>
      <c r="GXJ15" s="2212"/>
      <c r="GXK15" s="2212"/>
      <c r="GXL15" s="2212"/>
      <c r="GXM15" s="2212"/>
      <c r="GXN15" s="2212"/>
      <c r="GXO15" s="2212"/>
      <c r="GXP15" s="2212"/>
      <c r="GXQ15" s="2212"/>
      <c r="GXR15" s="2212"/>
      <c r="GXS15" s="2212"/>
      <c r="GXT15" s="2212"/>
      <c r="GXU15" s="2212"/>
      <c r="GXV15" s="2212"/>
      <c r="GXW15" s="2212"/>
      <c r="GXX15" s="2212"/>
      <c r="GXY15" s="2212"/>
      <c r="GXZ15" s="2212"/>
      <c r="GYA15" s="2212"/>
      <c r="GYB15" s="2212"/>
      <c r="GYC15" s="2212"/>
      <c r="GYD15" s="2212"/>
      <c r="GYE15" s="2212"/>
      <c r="GYF15" s="2212"/>
      <c r="GYG15" s="2212"/>
      <c r="GYH15" s="2212"/>
      <c r="GYI15" s="2212"/>
      <c r="GYJ15" s="2212"/>
      <c r="GYK15" s="2212"/>
      <c r="GYL15" s="2212"/>
      <c r="GYM15" s="2212"/>
      <c r="GYN15" s="2212"/>
      <c r="GYO15" s="2212"/>
      <c r="GYP15" s="2212"/>
      <c r="GYQ15" s="2212"/>
      <c r="GYR15" s="2212"/>
      <c r="GYS15" s="2212"/>
      <c r="GYT15" s="2212"/>
      <c r="GYU15" s="2212"/>
      <c r="GYV15" s="2212"/>
      <c r="GYW15" s="2212"/>
      <c r="GYX15" s="2212"/>
      <c r="GYY15" s="2212"/>
      <c r="GYZ15" s="2212"/>
      <c r="GZA15" s="2212"/>
      <c r="GZB15" s="2212"/>
      <c r="GZC15" s="2212"/>
      <c r="GZD15" s="2212"/>
      <c r="GZE15" s="2212"/>
      <c r="GZF15" s="2212"/>
      <c r="GZG15" s="2212"/>
      <c r="GZH15" s="2212"/>
      <c r="GZI15" s="2212"/>
      <c r="GZJ15" s="2212"/>
      <c r="GZK15" s="2212"/>
      <c r="GZL15" s="2212"/>
      <c r="GZM15" s="2212"/>
      <c r="GZN15" s="2212"/>
      <c r="GZO15" s="2212"/>
      <c r="GZP15" s="2212"/>
      <c r="GZQ15" s="2212"/>
      <c r="GZR15" s="2212"/>
      <c r="GZS15" s="2212"/>
      <c r="GZT15" s="2212"/>
      <c r="GZU15" s="2212"/>
      <c r="GZV15" s="2212"/>
      <c r="GZW15" s="2212"/>
      <c r="GZX15" s="2212"/>
      <c r="GZY15" s="2212"/>
      <c r="GZZ15" s="2212"/>
      <c r="HAA15" s="2212"/>
      <c r="HAB15" s="2212"/>
      <c r="HAC15" s="2212"/>
      <c r="HAD15" s="2212"/>
      <c r="HAE15" s="2212"/>
      <c r="HAF15" s="2212"/>
      <c r="HAG15" s="2212"/>
      <c r="HAH15" s="2212"/>
      <c r="HAI15" s="2212"/>
      <c r="HAJ15" s="2212"/>
      <c r="HAK15" s="2212"/>
      <c r="HAL15" s="2212"/>
      <c r="HAM15" s="2212"/>
      <c r="HAN15" s="2212"/>
      <c r="HAO15" s="2212"/>
      <c r="HAP15" s="2212"/>
      <c r="HAQ15" s="2212"/>
      <c r="HAR15" s="2212"/>
      <c r="HAS15" s="2212"/>
      <c r="HAT15" s="2212"/>
      <c r="HAU15" s="2212"/>
      <c r="HAV15" s="2212"/>
      <c r="HAW15" s="2212"/>
      <c r="HAX15" s="2212"/>
      <c r="HAY15" s="2212"/>
      <c r="HAZ15" s="2212"/>
      <c r="HBA15" s="2212"/>
      <c r="HBB15" s="2212"/>
      <c r="HBC15" s="2212"/>
      <c r="HBD15" s="2212"/>
      <c r="HBE15" s="2212"/>
      <c r="HBF15" s="2212"/>
      <c r="HBG15" s="2212"/>
      <c r="HBH15" s="2212"/>
      <c r="HBI15" s="2212"/>
      <c r="HBJ15" s="2212"/>
      <c r="HBK15" s="2212"/>
      <c r="HBL15" s="2212"/>
      <c r="HBM15" s="2212"/>
      <c r="HBN15" s="2212"/>
      <c r="HBO15" s="2212"/>
      <c r="HBP15" s="2212"/>
      <c r="HBQ15" s="2212"/>
      <c r="HBR15" s="2212"/>
      <c r="HBS15" s="2212"/>
      <c r="HBT15" s="2212"/>
      <c r="HBU15" s="2212"/>
      <c r="HBV15" s="2212"/>
      <c r="HBW15" s="2212"/>
      <c r="HBX15" s="2212"/>
      <c r="HBY15" s="2212"/>
      <c r="HBZ15" s="2212"/>
      <c r="HCA15" s="2212"/>
      <c r="HCB15" s="2212"/>
      <c r="HCC15" s="2212"/>
      <c r="HCD15" s="2212"/>
      <c r="HCE15" s="2212"/>
      <c r="HCF15" s="2212"/>
      <c r="HCG15" s="2212"/>
      <c r="HCH15" s="2212"/>
      <c r="HCI15" s="2212"/>
      <c r="HCJ15" s="2212"/>
      <c r="HCK15" s="2212"/>
      <c r="HCL15" s="2212"/>
      <c r="HCM15" s="2212"/>
      <c r="HCN15" s="2212"/>
      <c r="HCO15" s="2212"/>
      <c r="HCP15" s="2212"/>
      <c r="HCQ15" s="2212"/>
      <c r="HCR15" s="2212"/>
      <c r="HCS15" s="2212"/>
      <c r="HCT15" s="2212"/>
      <c r="HCU15" s="2212"/>
      <c r="HCV15" s="2212"/>
      <c r="HCW15" s="2212"/>
      <c r="HCX15" s="2212"/>
      <c r="HCY15" s="2212"/>
      <c r="HCZ15" s="2212"/>
      <c r="HDA15" s="2212"/>
      <c r="HDB15" s="2212"/>
      <c r="HDC15" s="2212"/>
      <c r="HDD15" s="2212"/>
      <c r="HDE15" s="2212"/>
      <c r="HDF15" s="2212"/>
      <c r="HDG15" s="2212"/>
      <c r="HDH15" s="2212"/>
      <c r="HDI15" s="2212"/>
      <c r="HDJ15" s="2212"/>
      <c r="HDK15" s="2212"/>
      <c r="HDL15" s="2212"/>
      <c r="HDM15" s="2212"/>
      <c r="HDN15" s="2212"/>
      <c r="HDO15" s="2212"/>
      <c r="HDP15" s="2212"/>
      <c r="HDQ15" s="2212"/>
      <c r="HDR15" s="2212"/>
      <c r="HDS15" s="2212"/>
      <c r="HDT15" s="2212"/>
      <c r="HDU15" s="2212"/>
      <c r="HDV15" s="2212"/>
      <c r="HDW15" s="2212"/>
      <c r="HDX15" s="2212"/>
      <c r="HDY15" s="2212"/>
      <c r="HDZ15" s="2212"/>
      <c r="HEA15" s="2212"/>
      <c r="HEB15" s="2212"/>
      <c r="HEC15" s="2212"/>
      <c r="HED15" s="2212"/>
      <c r="HEE15" s="2212"/>
      <c r="HEF15" s="2212"/>
      <c r="HEG15" s="2212"/>
      <c r="HEH15" s="2212"/>
      <c r="HEI15" s="2212"/>
      <c r="HEJ15" s="2212"/>
      <c r="HEK15" s="2212"/>
      <c r="HEL15" s="2212"/>
      <c r="HEM15" s="2212"/>
      <c r="HEN15" s="2212"/>
      <c r="HEO15" s="2212"/>
      <c r="HEP15" s="2212"/>
      <c r="HEQ15" s="2212"/>
      <c r="HER15" s="2212"/>
      <c r="HES15" s="2212"/>
      <c r="HET15" s="2212"/>
      <c r="HEU15" s="2212"/>
      <c r="HEV15" s="2212"/>
      <c r="HEW15" s="2212"/>
      <c r="HEX15" s="2212"/>
      <c r="HEY15" s="2212"/>
      <c r="HEZ15" s="2212"/>
      <c r="HFA15" s="2212"/>
      <c r="HFB15" s="2212"/>
      <c r="HFC15" s="2212"/>
      <c r="HFD15" s="2212"/>
      <c r="HFE15" s="2212"/>
      <c r="HFF15" s="2212"/>
      <c r="HFG15" s="2212"/>
      <c r="HFH15" s="2212"/>
      <c r="HFI15" s="2212"/>
      <c r="HFJ15" s="2212"/>
      <c r="HFK15" s="2212"/>
      <c r="HFL15" s="2212"/>
      <c r="HFM15" s="2212"/>
      <c r="HFN15" s="2212"/>
      <c r="HFO15" s="2212"/>
      <c r="HFP15" s="2212"/>
      <c r="HFQ15" s="2212"/>
      <c r="HFR15" s="2212"/>
      <c r="HFS15" s="2212"/>
      <c r="HFT15" s="2212"/>
      <c r="HFU15" s="2212"/>
      <c r="HFV15" s="2212"/>
      <c r="HFW15" s="2212"/>
      <c r="HFX15" s="2212"/>
      <c r="HFY15" s="2212"/>
      <c r="HFZ15" s="2212"/>
      <c r="HGA15" s="2212"/>
      <c r="HGB15" s="2212"/>
      <c r="HGC15" s="2212"/>
      <c r="HGD15" s="2212"/>
      <c r="HGE15" s="2212"/>
      <c r="HGF15" s="2212"/>
      <c r="HGG15" s="2212"/>
      <c r="HGH15" s="2212"/>
      <c r="HGI15" s="2212"/>
      <c r="HGJ15" s="2212"/>
      <c r="HGK15" s="2212"/>
      <c r="HGL15" s="2212"/>
      <c r="HGM15" s="2212"/>
      <c r="HGN15" s="2212"/>
      <c r="HGO15" s="2212"/>
      <c r="HGP15" s="2212"/>
      <c r="HGQ15" s="2212"/>
      <c r="HGR15" s="2212"/>
      <c r="HGS15" s="2212"/>
      <c r="HGT15" s="2212"/>
      <c r="HGU15" s="2212"/>
      <c r="HGV15" s="2212"/>
      <c r="HGW15" s="2212"/>
      <c r="HGX15" s="2212"/>
      <c r="HGY15" s="2212"/>
      <c r="HGZ15" s="2212"/>
      <c r="HHA15" s="2212"/>
      <c r="HHB15" s="2212"/>
      <c r="HHC15" s="2212"/>
      <c r="HHD15" s="2212"/>
      <c r="HHE15" s="2212"/>
      <c r="HHF15" s="2212"/>
      <c r="HHG15" s="2212"/>
      <c r="HHH15" s="2212"/>
      <c r="HHI15" s="2212"/>
      <c r="HHJ15" s="2212"/>
      <c r="HHK15" s="2212"/>
      <c r="HHL15" s="2212"/>
      <c r="HHM15" s="2212"/>
      <c r="HHN15" s="2212"/>
      <c r="HHO15" s="2212"/>
      <c r="HHP15" s="2212"/>
      <c r="HHQ15" s="2212"/>
      <c r="HHR15" s="2212"/>
      <c r="HHS15" s="2212"/>
      <c r="HHT15" s="2212"/>
      <c r="HHU15" s="2212"/>
      <c r="HHV15" s="2212"/>
      <c r="HHW15" s="2212"/>
      <c r="HHX15" s="2212"/>
      <c r="HHY15" s="2212"/>
      <c r="HHZ15" s="2212"/>
      <c r="HIA15" s="2212"/>
      <c r="HIB15" s="2212"/>
      <c r="HIC15" s="2212"/>
      <c r="HID15" s="2212"/>
      <c r="HIE15" s="2212"/>
      <c r="HIF15" s="2212"/>
      <c r="HIG15" s="2212"/>
      <c r="HIH15" s="2212"/>
      <c r="HII15" s="2212"/>
      <c r="HIJ15" s="2212"/>
      <c r="HIK15" s="2212"/>
      <c r="HIL15" s="2212"/>
      <c r="HIM15" s="2212"/>
      <c r="HIN15" s="2212"/>
      <c r="HIO15" s="2212"/>
      <c r="HIP15" s="2212"/>
      <c r="HIQ15" s="2212"/>
      <c r="HIR15" s="2212"/>
      <c r="HIS15" s="2212"/>
      <c r="HIT15" s="2212"/>
      <c r="HIU15" s="2212"/>
      <c r="HIV15" s="2212"/>
      <c r="HIW15" s="2212"/>
      <c r="HIX15" s="2212"/>
      <c r="HIY15" s="2212"/>
      <c r="HIZ15" s="2212"/>
      <c r="HJA15" s="2212"/>
      <c r="HJB15" s="2212"/>
      <c r="HJC15" s="2212"/>
      <c r="HJD15" s="2212"/>
      <c r="HJE15" s="2212"/>
      <c r="HJF15" s="2212"/>
      <c r="HJG15" s="2212"/>
      <c r="HJH15" s="2212"/>
      <c r="HJI15" s="2212"/>
      <c r="HJJ15" s="2212"/>
      <c r="HJK15" s="2212"/>
      <c r="HJL15" s="2212"/>
      <c r="HJM15" s="2212"/>
      <c r="HJN15" s="2212"/>
      <c r="HJO15" s="2212"/>
      <c r="HJP15" s="2212"/>
      <c r="HJQ15" s="2212"/>
      <c r="HJR15" s="2212"/>
      <c r="HJS15" s="2212"/>
      <c r="HJT15" s="2212"/>
      <c r="HJU15" s="2212"/>
      <c r="HJV15" s="2212"/>
      <c r="HJW15" s="2212"/>
      <c r="HJX15" s="2212"/>
      <c r="HJY15" s="2212"/>
      <c r="HJZ15" s="2212"/>
      <c r="HKA15" s="2212"/>
      <c r="HKB15" s="2212"/>
      <c r="HKC15" s="2212"/>
      <c r="HKD15" s="2212"/>
      <c r="HKE15" s="2212"/>
      <c r="HKF15" s="2212"/>
      <c r="HKG15" s="2212"/>
      <c r="HKH15" s="2212"/>
      <c r="HKI15" s="2212"/>
      <c r="HKJ15" s="2212"/>
      <c r="HKK15" s="2212"/>
      <c r="HKL15" s="2212"/>
      <c r="HKM15" s="2212"/>
      <c r="HKN15" s="2212"/>
      <c r="HKO15" s="2212"/>
      <c r="HKP15" s="2212"/>
      <c r="HKQ15" s="2212"/>
      <c r="HKR15" s="2212"/>
      <c r="HKS15" s="2212"/>
      <c r="HKT15" s="2212"/>
      <c r="HKU15" s="2212"/>
      <c r="HKV15" s="2212"/>
      <c r="HKW15" s="2212"/>
      <c r="HKX15" s="2212"/>
      <c r="HKY15" s="2212"/>
      <c r="HKZ15" s="2212"/>
      <c r="HLA15" s="2212"/>
      <c r="HLB15" s="2212"/>
      <c r="HLC15" s="2212"/>
      <c r="HLD15" s="2212"/>
      <c r="HLE15" s="2212"/>
      <c r="HLF15" s="2212"/>
      <c r="HLG15" s="2212"/>
      <c r="HLH15" s="2212"/>
      <c r="HLI15" s="2212"/>
      <c r="HLJ15" s="2212"/>
      <c r="HLK15" s="2212"/>
      <c r="HLL15" s="2212"/>
      <c r="HLM15" s="2212"/>
      <c r="HLN15" s="2212"/>
      <c r="HLO15" s="2212"/>
      <c r="HLP15" s="2212"/>
      <c r="HLQ15" s="2212"/>
      <c r="HLR15" s="2212"/>
      <c r="HLS15" s="2212"/>
      <c r="HLT15" s="2212"/>
      <c r="HLU15" s="2212"/>
      <c r="HLV15" s="2212"/>
      <c r="HLW15" s="2212"/>
      <c r="HLX15" s="2212"/>
      <c r="HLY15" s="2212"/>
      <c r="HLZ15" s="2212"/>
      <c r="HMA15" s="2212"/>
      <c r="HMB15" s="2212"/>
      <c r="HMC15" s="2212"/>
      <c r="HMD15" s="2212"/>
      <c r="HME15" s="2212"/>
      <c r="HMF15" s="2212"/>
      <c r="HMG15" s="2212"/>
      <c r="HMH15" s="2212"/>
      <c r="HMI15" s="2212"/>
      <c r="HMJ15" s="2212"/>
      <c r="HMK15" s="2212"/>
      <c r="HML15" s="2212"/>
      <c r="HMM15" s="2212"/>
      <c r="HMN15" s="2212"/>
      <c r="HMO15" s="2212"/>
      <c r="HMP15" s="2212"/>
      <c r="HMQ15" s="2212"/>
      <c r="HMR15" s="2212"/>
      <c r="HMS15" s="2212"/>
      <c r="HMT15" s="2212"/>
      <c r="HMU15" s="2212"/>
      <c r="HMV15" s="2212"/>
      <c r="HMW15" s="2212"/>
      <c r="HMX15" s="2212"/>
      <c r="HMY15" s="2212"/>
      <c r="HMZ15" s="2212"/>
      <c r="HNA15" s="2212"/>
      <c r="HNB15" s="2212"/>
      <c r="HNC15" s="2212"/>
      <c r="HND15" s="2212"/>
      <c r="HNE15" s="2212"/>
      <c r="HNF15" s="2212"/>
      <c r="HNG15" s="2212"/>
      <c r="HNH15" s="2212"/>
      <c r="HNI15" s="2212"/>
      <c r="HNJ15" s="2212"/>
      <c r="HNK15" s="2212"/>
      <c r="HNL15" s="2212"/>
      <c r="HNM15" s="2212"/>
      <c r="HNN15" s="2212"/>
      <c r="HNO15" s="2212"/>
      <c r="HNP15" s="2212"/>
      <c r="HNQ15" s="2212"/>
      <c r="HNR15" s="2212"/>
      <c r="HNS15" s="2212"/>
      <c r="HNT15" s="2212"/>
      <c r="HNU15" s="2212"/>
      <c r="HNV15" s="2212"/>
      <c r="HNW15" s="2212"/>
      <c r="HNX15" s="2212"/>
      <c r="HNY15" s="2212"/>
      <c r="HNZ15" s="2212"/>
      <c r="HOA15" s="2212"/>
      <c r="HOB15" s="2212"/>
      <c r="HOC15" s="2212"/>
      <c r="HOD15" s="2212"/>
      <c r="HOE15" s="2212"/>
      <c r="HOF15" s="2212"/>
      <c r="HOG15" s="2212"/>
      <c r="HOH15" s="2212"/>
      <c r="HOI15" s="2212"/>
      <c r="HOJ15" s="2212"/>
      <c r="HOK15" s="2212"/>
      <c r="HOL15" s="2212"/>
      <c r="HOM15" s="2212"/>
      <c r="HON15" s="2212"/>
      <c r="HOO15" s="2212"/>
      <c r="HOP15" s="2212"/>
      <c r="HOQ15" s="2212"/>
      <c r="HOR15" s="2212"/>
      <c r="HOS15" s="2212"/>
      <c r="HOT15" s="2212"/>
      <c r="HOU15" s="2212"/>
      <c r="HOV15" s="2212"/>
      <c r="HOW15" s="2212"/>
      <c r="HOX15" s="2212"/>
      <c r="HOY15" s="2212"/>
      <c r="HOZ15" s="2212"/>
      <c r="HPA15" s="2212"/>
      <c r="HPB15" s="2212"/>
      <c r="HPC15" s="2212"/>
      <c r="HPD15" s="2212"/>
      <c r="HPE15" s="2212"/>
      <c r="HPF15" s="2212"/>
      <c r="HPG15" s="2212"/>
      <c r="HPH15" s="2212"/>
      <c r="HPI15" s="2212"/>
      <c r="HPJ15" s="2212"/>
      <c r="HPK15" s="2212"/>
      <c r="HPL15" s="2212"/>
      <c r="HPM15" s="2212"/>
      <c r="HPN15" s="2212"/>
      <c r="HPO15" s="2212"/>
      <c r="HPP15" s="2212"/>
      <c r="HPQ15" s="2212"/>
      <c r="HPR15" s="2212"/>
      <c r="HPS15" s="2212"/>
      <c r="HPT15" s="2212"/>
      <c r="HPU15" s="2212"/>
      <c r="HPV15" s="2212"/>
      <c r="HPW15" s="2212"/>
      <c r="HPX15" s="2212"/>
      <c r="HPY15" s="2212"/>
      <c r="HPZ15" s="2212"/>
      <c r="HQA15" s="2212"/>
      <c r="HQB15" s="2212"/>
      <c r="HQC15" s="2212"/>
      <c r="HQD15" s="2212"/>
      <c r="HQE15" s="2212"/>
      <c r="HQF15" s="2212"/>
      <c r="HQG15" s="2212"/>
      <c r="HQH15" s="2212"/>
      <c r="HQI15" s="2212"/>
      <c r="HQJ15" s="2212"/>
      <c r="HQK15" s="2212"/>
      <c r="HQL15" s="2212"/>
      <c r="HQM15" s="2212"/>
      <c r="HQN15" s="2212"/>
      <c r="HQO15" s="2212"/>
      <c r="HQP15" s="2212"/>
      <c r="HQQ15" s="2212"/>
      <c r="HQR15" s="2212"/>
      <c r="HQS15" s="2212"/>
      <c r="HQT15" s="2212"/>
      <c r="HQU15" s="2212"/>
      <c r="HQV15" s="2212"/>
      <c r="HQW15" s="2212"/>
      <c r="HQX15" s="2212"/>
      <c r="HQY15" s="2212"/>
      <c r="HQZ15" s="2212"/>
      <c r="HRA15" s="2212"/>
      <c r="HRB15" s="2212"/>
      <c r="HRC15" s="2212"/>
      <c r="HRD15" s="2212"/>
      <c r="HRE15" s="2212"/>
      <c r="HRF15" s="2212"/>
      <c r="HRG15" s="2212"/>
      <c r="HRH15" s="2212"/>
      <c r="HRI15" s="2212"/>
      <c r="HRJ15" s="2212"/>
      <c r="HRK15" s="2212"/>
      <c r="HRL15" s="2212"/>
      <c r="HRM15" s="2212"/>
      <c r="HRN15" s="2212"/>
      <c r="HRO15" s="2212"/>
      <c r="HRP15" s="2212"/>
      <c r="HRQ15" s="2212"/>
      <c r="HRR15" s="2212"/>
      <c r="HRS15" s="2212"/>
      <c r="HRT15" s="2212"/>
      <c r="HRU15" s="2212"/>
      <c r="HRV15" s="2212"/>
      <c r="HRW15" s="2212"/>
      <c r="HRX15" s="2212"/>
      <c r="HRY15" s="2212"/>
      <c r="HRZ15" s="2212"/>
      <c r="HSA15" s="2212"/>
      <c r="HSB15" s="2212"/>
      <c r="HSC15" s="2212"/>
      <c r="HSD15" s="2212"/>
      <c r="HSE15" s="2212"/>
      <c r="HSF15" s="2212"/>
      <c r="HSG15" s="2212"/>
      <c r="HSH15" s="2212"/>
      <c r="HSI15" s="2212"/>
      <c r="HSJ15" s="2212"/>
      <c r="HSK15" s="2212"/>
      <c r="HSL15" s="2212"/>
      <c r="HSM15" s="2212"/>
      <c r="HSN15" s="2212"/>
      <c r="HSO15" s="2212"/>
      <c r="HSP15" s="2212"/>
      <c r="HSQ15" s="2212"/>
      <c r="HSR15" s="2212"/>
      <c r="HSS15" s="2212"/>
      <c r="HST15" s="2212"/>
      <c r="HSU15" s="2212"/>
      <c r="HSV15" s="2212"/>
      <c r="HSW15" s="2212"/>
      <c r="HSX15" s="2212"/>
      <c r="HSY15" s="2212"/>
      <c r="HSZ15" s="2212"/>
      <c r="HTA15" s="2212"/>
      <c r="HTB15" s="2212"/>
      <c r="HTC15" s="2212"/>
      <c r="HTD15" s="2212"/>
      <c r="HTE15" s="2212"/>
      <c r="HTF15" s="2212"/>
      <c r="HTG15" s="2212"/>
      <c r="HTH15" s="2212"/>
      <c r="HTI15" s="2212"/>
      <c r="HTJ15" s="2212"/>
      <c r="HTK15" s="2212"/>
      <c r="HTL15" s="2212"/>
      <c r="HTM15" s="2212"/>
      <c r="HTN15" s="2212"/>
      <c r="HTO15" s="2212"/>
      <c r="HTP15" s="2212"/>
      <c r="HTQ15" s="2212"/>
      <c r="HTR15" s="2212"/>
      <c r="HTS15" s="2212"/>
      <c r="HTT15" s="2212"/>
      <c r="HTU15" s="2212"/>
      <c r="HTV15" s="2212"/>
      <c r="HTW15" s="2212"/>
      <c r="HTX15" s="2212"/>
      <c r="HTY15" s="2212"/>
      <c r="HTZ15" s="2212"/>
      <c r="HUA15" s="2212"/>
      <c r="HUB15" s="2212"/>
      <c r="HUC15" s="2212"/>
      <c r="HUD15" s="2212"/>
      <c r="HUE15" s="2212"/>
      <c r="HUF15" s="2212"/>
      <c r="HUG15" s="2212"/>
      <c r="HUH15" s="2212"/>
      <c r="HUI15" s="2212"/>
      <c r="HUJ15" s="2212"/>
      <c r="HUK15" s="2212"/>
      <c r="HUL15" s="2212"/>
      <c r="HUM15" s="2212"/>
      <c r="HUN15" s="2212"/>
      <c r="HUO15" s="2212"/>
      <c r="HUP15" s="2212"/>
      <c r="HUQ15" s="2212"/>
      <c r="HUR15" s="2212"/>
      <c r="HUS15" s="2212"/>
      <c r="HUT15" s="2212"/>
      <c r="HUU15" s="2212"/>
      <c r="HUV15" s="2212"/>
      <c r="HUW15" s="2212"/>
      <c r="HUX15" s="2212"/>
      <c r="HUY15" s="2212"/>
      <c r="HUZ15" s="2212"/>
      <c r="HVA15" s="2212"/>
      <c r="HVB15" s="2212"/>
      <c r="HVC15" s="2212"/>
      <c r="HVD15" s="2212"/>
      <c r="HVE15" s="2212"/>
      <c r="HVF15" s="2212"/>
      <c r="HVG15" s="2212"/>
      <c r="HVH15" s="2212"/>
      <c r="HVI15" s="2212"/>
      <c r="HVJ15" s="2212"/>
      <c r="HVK15" s="2212"/>
      <c r="HVL15" s="2212"/>
      <c r="HVM15" s="2212"/>
      <c r="HVN15" s="2212"/>
      <c r="HVO15" s="2212"/>
      <c r="HVP15" s="2212"/>
      <c r="HVQ15" s="2212"/>
      <c r="HVR15" s="2212"/>
      <c r="HVS15" s="2212"/>
      <c r="HVT15" s="2212"/>
      <c r="HVU15" s="2212"/>
      <c r="HVV15" s="2212"/>
      <c r="HVW15" s="2212"/>
      <c r="HVX15" s="2212"/>
      <c r="HVY15" s="2212"/>
      <c r="HVZ15" s="2212"/>
      <c r="HWA15" s="2212"/>
      <c r="HWB15" s="2212"/>
      <c r="HWC15" s="2212"/>
      <c r="HWD15" s="2212"/>
      <c r="HWE15" s="2212"/>
      <c r="HWF15" s="2212"/>
      <c r="HWG15" s="2212"/>
      <c r="HWH15" s="2212"/>
      <c r="HWI15" s="2212"/>
      <c r="HWJ15" s="2212"/>
      <c r="HWK15" s="2212"/>
      <c r="HWL15" s="2212"/>
      <c r="HWM15" s="2212"/>
      <c r="HWN15" s="2212"/>
      <c r="HWO15" s="2212"/>
      <c r="HWP15" s="2212"/>
      <c r="HWQ15" s="2212"/>
      <c r="HWR15" s="2212"/>
      <c r="HWS15" s="2212"/>
      <c r="HWT15" s="2212"/>
      <c r="HWU15" s="2212"/>
      <c r="HWV15" s="2212"/>
      <c r="HWW15" s="2212"/>
      <c r="HWX15" s="2212"/>
      <c r="HWY15" s="2212"/>
      <c r="HWZ15" s="2212"/>
      <c r="HXA15" s="2212"/>
      <c r="HXB15" s="2212"/>
      <c r="HXC15" s="2212"/>
      <c r="HXD15" s="2212"/>
      <c r="HXE15" s="2212"/>
      <c r="HXF15" s="2212"/>
      <c r="HXG15" s="2212"/>
      <c r="HXH15" s="2212"/>
      <c r="HXI15" s="2212"/>
      <c r="HXJ15" s="2212"/>
      <c r="HXK15" s="2212"/>
      <c r="HXL15" s="2212"/>
      <c r="HXM15" s="2212"/>
      <c r="HXN15" s="2212"/>
      <c r="HXO15" s="2212"/>
      <c r="HXP15" s="2212"/>
      <c r="HXQ15" s="2212"/>
      <c r="HXR15" s="2212"/>
      <c r="HXS15" s="2212"/>
      <c r="HXT15" s="2212"/>
      <c r="HXU15" s="2212"/>
      <c r="HXV15" s="2212"/>
      <c r="HXW15" s="2212"/>
      <c r="HXX15" s="2212"/>
      <c r="HXY15" s="2212"/>
      <c r="HXZ15" s="2212"/>
      <c r="HYA15" s="2212"/>
      <c r="HYB15" s="2212"/>
      <c r="HYC15" s="2212"/>
      <c r="HYD15" s="2212"/>
      <c r="HYE15" s="2212"/>
      <c r="HYF15" s="2212"/>
      <c r="HYG15" s="2212"/>
      <c r="HYH15" s="2212"/>
      <c r="HYI15" s="2212"/>
      <c r="HYJ15" s="2212"/>
      <c r="HYK15" s="2212"/>
      <c r="HYL15" s="2212"/>
      <c r="HYM15" s="2212"/>
      <c r="HYN15" s="2212"/>
      <c r="HYO15" s="2212"/>
      <c r="HYP15" s="2212"/>
      <c r="HYQ15" s="2212"/>
      <c r="HYR15" s="2212"/>
      <c r="HYS15" s="2212"/>
      <c r="HYT15" s="2212"/>
      <c r="HYU15" s="2212"/>
      <c r="HYV15" s="2212"/>
      <c r="HYW15" s="2212"/>
      <c r="HYX15" s="2212"/>
      <c r="HYY15" s="2212"/>
      <c r="HYZ15" s="2212"/>
      <c r="HZA15" s="2212"/>
      <c r="HZB15" s="2212"/>
      <c r="HZC15" s="2212"/>
      <c r="HZD15" s="2212"/>
      <c r="HZE15" s="2212"/>
      <c r="HZF15" s="2212"/>
      <c r="HZG15" s="2212"/>
      <c r="HZH15" s="2212"/>
      <c r="HZI15" s="2212"/>
      <c r="HZJ15" s="2212"/>
      <c r="HZK15" s="2212"/>
      <c r="HZL15" s="2212"/>
      <c r="HZM15" s="2212"/>
      <c r="HZN15" s="2212"/>
      <c r="HZO15" s="2212"/>
      <c r="HZP15" s="2212"/>
      <c r="HZQ15" s="2212"/>
      <c r="HZR15" s="2212"/>
      <c r="HZS15" s="2212"/>
      <c r="HZT15" s="2212"/>
      <c r="HZU15" s="2212"/>
      <c r="HZV15" s="2212"/>
      <c r="HZW15" s="2212"/>
      <c r="HZX15" s="2212"/>
      <c r="HZY15" s="2212"/>
      <c r="HZZ15" s="2212"/>
      <c r="IAA15" s="2212"/>
      <c r="IAB15" s="2212"/>
      <c r="IAC15" s="2212"/>
      <c r="IAD15" s="2212"/>
      <c r="IAE15" s="2212"/>
      <c r="IAF15" s="2212"/>
      <c r="IAG15" s="2212"/>
      <c r="IAH15" s="2212"/>
      <c r="IAI15" s="2212"/>
      <c r="IAJ15" s="2212"/>
      <c r="IAK15" s="2212"/>
      <c r="IAL15" s="2212"/>
      <c r="IAM15" s="2212"/>
      <c r="IAN15" s="2212"/>
      <c r="IAO15" s="2212"/>
      <c r="IAP15" s="2212"/>
      <c r="IAQ15" s="2212"/>
      <c r="IAR15" s="2212"/>
      <c r="IAS15" s="2212"/>
      <c r="IAT15" s="2212"/>
      <c r="IAU15" s="2212"/>
      <c r="IAV15" s="2212"/>
      <c r="IAW15" s="2212"/>
      <c r="IAX15" s="2212"/>
      <c r="IAY15" s="2212"/>
      <c r="IAZ15" s="2212"/>
      <c r="IBA15" s="2212"/>
      <c r="IBB15" s="2212"/>
      <c r="IBC15" s="2212"/>
      <c r="IBD15" s="2212"/>
      <c r="IBE15" s="2212"/>
      <c r="IBF15" s="2212"/>
      <c r="IBG15" s="2212"/>
      <c r="IBH15" s="2212"/>
      <c r="IBI15" s="2212"/>
      <c r="IBJ15" s="2212"/>
      <c r="IBK15" s="2212"/>
      <c r="IBL15" s="2212"/>
      <c r="IBM15" s="2212"/>
      <c r="IBN15" s="2212"/>
      <c r="IBO15" s="2212"/>
      <c r="IBP15" s="2212"/>
      <c r="IBQ15" s="2212"/>
      <c r="IBR15" s="2212"/>
      <c r="IBS15" s="2212"/>
      <c r="IBT15" s="2212"/>
      <c r="IBU15" s="2212"/>
      <c r="IBV15" s="2212"/>
      <c r="IBW15" s="2212"/>
      <c r="IBX15" s="2212"/>
      <c r="IBY15" s="2212"/>
      <c r="IBZ15" s="2212"/>
      <c r="ICA15" s="2212"/>
      <c r="ICB15" s="2212"/>
      <c r="ICC15" s="2212"/>
      <c r="ICD15" s="2212"/>
      <c r="ICE15" s="2212"/>
      <c r="ICF15" s="2212"/>
      <c r="ICG15" s="2212"/>
      <c r="ICH15" s="2212"/>
      <c r="ICI15" s="2212"/>
      <c r="ICJ15" s="2212"/>
      <c r="ICK15" s="2212"/>
      <c r="ICL15" s="2212"/>
      <c r="ICM15" s="2212"/>
      <c r="ICN15" s="2212"/>
      <c r="ICO15" s="2212"/>
      <c r="ICP15" s="2212"/>
      <c r="ICQ15" s="2212"/>
      <c r="ICR15" s="2212"/>
      <c r="ICS15" s="2212"/>
      <c r="ICT15" s="2212"/>
      <c r="ICU15" s="2212"/>
      <c r="ICV15" s="2212"/>
      <c r="ICW15" s="2212"/>
      <c r="ICX15" s="2212"/>
      <c r="ICY15" s="2212"/>
      <c r="ICZ15" s="2212"/>
      <c r="IDA15" s="2212"/>
      <c r="IDB15" s="2212"/>
      <c r="IDC15" s="2212"/>
      <c r="IDD15" s="2212"/>
      <c r="IDE15" s="2212"/>
      <c r="IDF15" s="2212"/>
      <c r="IDG15" s="2212"/>
      <c r="IDH15" s="2212"/>
      <c r="IDI15" s="2212"/>
      <c r="IDJ15" s="2212"/>
      <c r="IDK15" s="2212"/>
      <c r="IDL15" s="2212"/>
      <c r="IDM15" s="2212"/>
      <c r="IDN15" s="2212"/>
      <c r="IDO15" s="2212"/>
      <c r="IDP15" s="2212"/>
      <c r="IDQ15" s="2212"/>
      <c r="IDR15" s="2212"/>
      <c r="IDS15" s="2212"/>
      <c r="IDT15" s="2212"/>
      <c r="IDU15" s="2212"/>
      <c r="IDV15" s="2212"/>
      <c r="IDW15" s="2212"/>
      <c r="IDX15" s="2212"/>
      <c r="IDY15" s="2212"/>
      <c r="IDZ15" s="2212"/>
      <c r="IEA15" s="2212"/>
      <c r="IEB15" s="2212"/>
      <c r="IEC15" s="2212"/>
      <c r="IED15" s="2212"/>
      <c r="IEE15" s="2212"/>
      <c r="IEF15" s="2212"/>
      <c r="IEG15" s="2212"/>
      <c r="IEH15" s="2212"/>
      <c r="IEI15" s="2212"/>
      <c r="IEJ15" s="2212"/>
      <c r="IEK15" s="2212"/>
      <c r="IEL15" s="2212"/>
      <c r="IEM15" s="2212"/>
      <c r="IEN15" s="2212"/>
      <c r="IEO15" s="2212"/>
      <c r="IEP15" s="2212"/>
      <c r="IEQ15" s="2212"/>
      <c r="IER15" s="2212"/>
      <c r="IES15" s="2212"/>
      <c r="IET15" s="2212"/>
      <c r="IEU15" s="2212"/>
      <c r="IEV15" s="2212"/>
      <c r="IEW15" s="2212"/>
      <c r="IEX15" s="2212"/>
      <c r="IEY15" s="2212"/>
      <c r="IEZ15" s="2212"/>
      <c r="IFA15" s="2212"/>
      <c r="IFB15" s="2212"/>
      <c r="IFC15" s="2212"/>
      <c r="IFD15" s="2212"/>
      <c r="IFE15" s="2212"/>
      <c r="IFF15" s="2212"/>
      <c r="IFG15" s="2212"/>
      <c r="IFH15" s="2212"/>
      <c r="IFI15" s="2212"/>
      <c r="IFJ15" s="2212"/>
      <c r="IFK15" s="2212"/>
      <c r="IFL15" s="2212"/>
      <c r="IFM15" s="2212"/>
      <c r="IFN15" s="2212"/>
      <c r="IFO15" s="2212"/>
      <c r="IFP15" s="2212"/>
      <c r="IFQ15" s="2212"/>
      <c r="IFR15" s="2212"/>
      <c r="IFS15" s="2212"/>
      <c r="IFT15" s="2212"/>
      <c r="IFU15" s="2212"/>
      <c r="IFV15" s="2212"/>
      <c r="IFW15" s="2212"/>
      <c r="IFX15" s="2212"/>
      <c r="IFY15" s="2212"/>
      <c r="IFZ15" s="2212"/>
      <c r="IGA15" s="2212"/>
      <c r="IGB15" s="2212"/>
      <c r="IGC15" s="2212"/>
      <c r="IGD15" s="2212"/>
      <c r="IGE15" s="2212"/>
      <c r="IGF15" s="2212"/>
      <c r="IGG15" s="2212"/>
      <c r="IGH15" s="2212"/>
      <c r="IGI15" s="2212"/>
      <c r="IGJ15" s="2212"/>
      <c r="IGK15" s="2212"/>
      <c r="IGL15" s="2212"/>
      <c r="IGM15" s="2212"/>
      <c r="IGN15" s="2212"/>
      <c r="IGO15" s="2212"/>
      <c r="IGP15" s="2212"/>
      <c r="IGQ15" s="2212"/>
      <c r="IGR15" s="2212"/>
      <c r="IGS15" s="2212"/>
      <c r="IGT15" s="2212"/>
      <c r="IGU15" s="2212"/>
      <c r="IGV15" s="2212"/>
      <c r="IGW15" s="2212"/>
      <c r="IGX15" s="2212"/>
      <c r="IGY15" s="2212"/>
      <c r="IGZ15" s="2212"/>
      <c r="IHA15" s="2212"/>
      <c r="IHB15" s="2212"/>
      <c r="IHC15" s="2212"/>
      <c r="IHD15" s="2212"/>
      <c r="IHE15" s="2212"/>
      <c r="IHF15" s="2212"/>
      <c r="IHG15" s="2212"/>
      <c r="IHH15" s="2212"/>
      <c r="IHI15" s="2212"/>
      <c r="IHJ15" s="2212"/>
      <c r="IHK15" s="2212"/>
      <c r="IHL15" s="2212"/>
      <c r="IHM15" s="2212"/>
      <c r="IHN15" s="2212"/>
      <c r="IHO15" s="2212"/>
      <c r="IHP15" s="2212"/>
      <c r="IHQ15" s="2212"/>
      <c r="IHR15" s="2212"/>
      <c r="IHS15" s="2212"/>
      <c r="IHT15" s="2212"/>
      <c r="IHU15" s="2212"/>
      <c r="IHV15" s="2212"/>
      <c r="IHW15" s="2212"/>
      <c r="IHX15" s="2212"/>
      <c r="IHY15" s="2212"/>
      <c r="IHZ15" s="2212"/>
      <c r="IIA15" s="2212"/>
      <c r="IIB15" s="2212"/>
      <c r="IIC15" s="2212"/>
      <c r="IID15" s="2212"/>
      <c r="IIE15" s="2212"/>
      <c r="IIF15" s="2212"/>
      <c r="IIG15" s="2212"/>
      <c r="IIH15" s="2212"/>
      <c r="III15" s="2212"/>
      <c r="IIJ15" s="2212"/>
      <c r="IIK15" s="2212"/>
      <c r="IIL15" s="2212"/>
      <c r="IIM15" s="2212"/>
      <c r="IIN15" s="2212"/>
      <c r="IIO15" s="2212"/>
      <c r="IIP15" s="2212"/>
      <c r="IIQ15" s="2212"/>
      <c r="IIR15" s="2212"/>
      <c r="IIS15" s="2212"/>
      <c r="IIT15" s="2212"/>
      <c r="IIU15" s="2212"/>
      <c r="IIV15" s="2212"/>
      <c r="IIW15" s="2212"/>
      <c r="IIX15" s="2212"/>
      <c r="IIY15" s="2212"/>
      <c r="IIZ15" s="2212"/>
      <c r="IJA15" s="2212"/>
      <c r="IJB15" s="2212"/>
      <c r="IJC15" s="2212"/>
      <c r="IJD15" s="2212"/>
      <c r="IJE15" s="2212"/>
      <c r="IJF15" s="2212"/>
      <c r="IJG15" s="2212"/>
      <c r="IJH15" s="2212"/>
      <c r="IJI15" s="2212"/>
      <c r="IJJ15" s="2212"/>
      <c r="IJK15" s="2212"/>
      <c r="IJL15" s="2212"/>
      <c r="IJM15" s="2212"/>
      <c r="IJN15" s="2212"/>
      <c r="IJO15" s="2212"/>
      <c r="IJP15" s="2212"/>
      <c r="IJQ15" s="2212"/>
      <c r="IJR15" s="2212"/>
      <c r="IJS15" s="2212"/>
      <c r="IJT15" s="2212"/>
      <c r="IJU15" s="2212"/>
      <c r="IJV15" s="2212"/>
      <c r="IJW15" s="2212"/>
      <c r="IJX15" s="2212"/>
      <c r="IJY15" s="2212"/>
      <c r="IJZ15" s="2212"/>
      <c r="IKA15" s="2212"/>
      <c r="IKB15" s="2212"/>
      <c r="IKC15" s="2212"/>
      <c r="IKD15" s="2212"/>
      <c r="IKE15" s="2212"/>
      <c r="IKF15" s="2212"/>
      <c r="IKG15" s="2212"/>
      <c r="IKH15" s="2212"/>
      <c r="IKI15" s="2212"/>
      <c r="IKJ15" s="2212"/>
      <c r="IKK15" s="2212"/>
      <c r="IKL15" s="2212"/>
      <c r="IKM15" s="2212"/>
      <c r="IKN15" s="2212"/>
      <c r="IKO15" s="2212"/>
      <c r="IKP15" s="2212"/>
      <c r="IKQ15" s="2212"/>
      <c r="IKR15" s="2212"/>
      <c r="IKS15" s="2212"/>
      <c r="IKT15" s="2212"/>
      <c r="IKU15" s="2212"/>
      <c r="IKV15" s="2212"/>
      <c r="IKW15" s="2212"/>
      <c r="IKX15" s="2212"/>
      <c r="IKY15" s="2212"/>
      <c r="IKZ15" s="2212"/>
      <c r="ILA15" s="2212"/>
      <c r="ILB15" s="2212"/>
      <c r="ILC15" s="2212"/>
      <c r="ILD15" s="2212"/>
      <c r="ILE15" s="2212"/>
      <c r="ILF15" s="2212"/>
      <c r="ILG15" s="2212"/>
      <c r="ILH15" s="2212"/>
      <c r="ILI15" s="2212"/>
      <c r="ILJ15" s="2212"/>
      <c r="ILK15" s="2212"/>
      <c r="ILL15" s="2212"/>
      <c r="ILM15" s="2212"/>
      <c r="ILN15" s="2212"/>
      <c r="ILO15" s="2212"/>
      <c r="ILP15" s="2212"/>
      <c r="ILQ15" s="2212"/>
      <c r="ILR15" s="2212"/>
      <c r="ILS15" s="2212"/>
      <c r="ILT15" s="2212"/>
      <c r="ILU15" s="2212"/>
      <c r="ILV15" s="2212"/>
      <c r="ILW15" s="2212"/>
      <c r="ILX15" s="2212"/>
      <c r="ILY15" s="2212"/>
      <c r="ILZ15" s="2212"/>
      <c r="IMA15" s="2212"/>
      <c r="IMB15" s="2212"/>
      <c r="IMC15" s="2212"/>
      <c r="IMD15" s="2212"/>
      <c r="IME15" s="2212"/>
      <c r="IMF15" s="2212"/>
      <c r="IMG15" s="2212"/>
      <c r="IMH15" s="2212"/>
      <c r="IMI15" s="2212"/>
      <c r="IMJ15" s="2212"/>
      <c r="IMK15" s="2212"/>
      <c r="IML15" s="2212"/>
      <c r="IMM15" s="2212"/>
      <c r="IMN15" s="2212"/>
      <c r="IMO15" s="2212"/>
      <c r="IMP15" s="2212"/>
      <c r="IMQ15" s="2212"/>
      <c r="IMR15" s="2212"/>
      <c r="IMS15" s="2212"/>
      <c r="IMT15" s="2212"/>
      <c r="IMU15" s="2212"/>
      <c r="IMV15" s="2212"/>
      <c r="IMW15" s="2212"/>
      <c r="IMX15" s="2212"/>
      <c r="IMY15" s="2212"/>
      <c r="IMZ15" s="2212"/>
      <c r="INA15" s="2212"/>
      <c r="INB15" s="2212"/>
      <c r="INC15" s="2212"/>
      <c r="IND15" s="2212"/>
      <c r="INE15" s="2212"/>
      <c r="INF15" s="2212"/>
      <c r="ING15" s="2212"/>
      <c r="INH15" s="2212"/>
      <c r="INI15" s="2212"/>
      <c r="INJ15" s="2212"/>
      <c r="INK15" s="2212"/>
      <c r="INL15" s="2212"/>
      <c r="INM15" s="2212"/>
      <c r="INN15" s="2212"/>
      <c r="INO15" s="2212"/>
      <c r="INP15" s="2212"/>
      <c r="INQ15" s="2212"/>
      <c r="INR15" s="2212"/>
      <c r="INS15" s="2212"/>
      <c r="INT15" s="2212"/>
      <c r="INU15" s="2212"/>
      <c r="INV15" s="2212"/>
      <c r="INW15" s="2212"/>
      <c r="INX15" s="2212"/>
      <c r="INY15" s="2212"/>
      <c r="INZ15" s="2212"/>
      <c r="IOA15" s="2212"/>
      <c r="IOB15" s="2212"/>
      <c r="IOC15" s="2212"/>
      <c r="IOD15" s="2212"/>
      <c r="IOE15" s="2212"/>
      <c r="IOF15" s="2212"/>
      <c r="IOG15" s="2212"/>
      <c r="IOH15" s="2212"/>
      <c r="IOI15" s="2212"/>
      <c r="IOJ15" s="2212"/>
      <c r="IOK15" s="2212"/>
      <c r="IOL15" s="2212"/>
      <c r="IOM15" s="2212"/>
      <c r="ION15" s="2212"/>
      <c r="IOO15" s="2212"/>
      <c r="IOP15" s="2212"/>
      <c r="IOQ15" s="2212"/>
      <c r="IOR15" s="2212"/>
      <c r="IOS15" s="2212"/>
      <c r="IOT15" s="2212"/>
      <c r="IOU15" s="2212"/>
      <c r="IOV15" s="2212"/>
      <c r="IOW15" s="2212"/>
      <c r="IOX15" s="2212"/>
      <c r="IOY15" s="2212"/>
      <c r="IOZ15" s="2212"/>
      <c r="IPA15" s="2212"/>
      <c r="IPB15" s="2212"/>
      <c r="IPC15" s="2212"/>
      <c r="IPD15" s="2212"/>
      <c r="IPE15" s="2212"/>
      <c r="IPF15" s="2212"/>
      <c r="IPG15" s="2212"/>
      <c r="IPH15" s="2212"/>
      <c r="IPI15" s="2212"/>
      <c r="IPJ15" s="2212"/>
      <c r="IPK15" s="2212"/>
      <c r="IPL15" s="2212"/>
      <c r="IPM15" s="2212"/>
      <c r="IPN15" s="2212"/>
      <c r="IPO15" s="2212"/>
      <c r="IPP15" s="2212"/>
      <c r="IPQ15" s="2212"/>
      <c r="IPR15" s="2212"/>
      <c r="IPS15" s="2212"/>
      <c r="IPT15" s="2212"/>
      <c r="IPU15" s="2212"/>
      <c r="IPV15" s="2212"/>
      <c r="IPW15" s="2212"/>
      <c r="IPX15" s="2212"/>
      <c r="IPY15" s="2212"/>
      <c r="IPZ15" s="2212"/>
      <c r="IQA15" s="2212"/>
      <c r="IQB15" s="2212"/>
      <c r="IQC15" s="2212"/>
      <c r="IQD15" s="2212"/>
      <c r="IQE15" s="2212"/>
      <c r="IQF15" s="2212"/>
      <c r="IQG15" s="2212"/>
      <c r="IQH15" s="2212"/>
      <c r="IQI15" s="2212"/>
      <c r="IQJ15" s="2212"/>
      <c r="IQK15" s="2212"/>
      <c r="IQL15" s="2212"/>
      <c r="IQM15" s="2212"/>
      <c r="IQN15" s="2212"/>
      <c r="IQO15" s="2212"/>
      <c r="IQP15" s="2212"/>
      <c r="IQQ15" s="2212"/>
      <c r="IQR15" s="2212"/>
      <c r="IQS15" s="2212"/>
      <c r="IQT15" s="2212"/>
      <c r="IQU15" s="2212"/>
      <c r="IQV15" s="2212"/>
      <c r="IQW15" s="2212"/>
      <c r="IQX15" s="2212"/>
      <c r="IQY15" s="2212"/>
      <c r="IQZ15" s="2212"/>
      <c r="IRA15" s="2212"/>
      <c r="IRB15" s="2212"/>
      <c r="IRC15" s="2212"/>
      <c r="IRD15" s="2212"/>
      <c r="IRE15" s="2212"/>
      <c r="IRF15" s="2212"/>
      <c r="IRG15" s="2212"/>
      <c r="IRH15" s="2212"/>
      <c r="IRI15" s="2212"/>
      <c r="IRJ15" s="2212"/>
      <c r="IRK15" s="2212"/>
      <c r="IRL15" s="2212"/>
      <c r="IRM15" s="2212"/>
      <c r="IRN15" s="2212"/>
      <c r="IRO15" s="2212"/>
      <c r="IRP15" s="2212"/>
      <c r="IRQ15" s="2212"/>
      <c r="IRR15" s="2212"/>
      <c r="IRS15" s="2212"/>
      <c r="IRT15" s="2212"/>
      <c r="IRU15" s="2212"/>
      <c r="IRV15" s="2212"/>
      <c r="IRW15" s="2212"/>
      <c r="IRX15" s="2212"/>
      <c r="IRY15" s="2212"/>
      <c r="IRZ15" s="2212"/>
      <c r="ISA15" s="2212"/>
      <c r="ISB15" s="2212"/>
      <c r="ISC15" s="2212"/>
      <c r="ISD15" s="2212"/>
      <c r="ISE15" s="2212"/>
      <c r="ISF15" s="2212"/>
      <c r="ISG15" s="2212"/>
      <c r="ISH15" s="2212"/>
      <c r="ISI15" s="2212"/>
      <c r="ISJ15" s="2212"/>
      <c r="ISK15" s="2212"/>
      <c r="ISL15" s="2212"/>
      <c r="ISM15" s="2212"/>
      <c r="ISN15" s="2212"/>
      <c r="ISO15" s="2212"/>
      <c r="ISP15" s="2212"/>
      <c r="ISQ15" s="2212"/>
      <c r="ISR15" s="2212"/>
      <c r="ISS15" s="2212"/>
      <c r="IST15" s="2212"/>
      <c r="ISU15" s="2212"/>
      <c r="ISV15" s="2212"/>
      <c r="ISW15" s="2212"/>
      <c r="ISX15" s="2212"/>
      <c r="ISY15" s="2212"/>
      <c r="ISZ15" s="2212"/>
      <c r="ITA15" s="2212"/>
      <c r="ITB15" s="2212"/>
      <c r="ITC15" s="2212"/>
      <c r="ITD15" s="2212"/>
      <c r="ITE15" s="2212"/>
      <c r="ITF15" s="2212"/>
      <c r="ITG15" s="2212"/>
      <c r="ITH15" s="2212"/>
      <c r="ITI15" s="2212"/>
      <c r="ITJ15" s="2212"/>
      <c r="ITK15" s="2212"/>
      <c r="ITL15" s="2212"/>
      <c r="ITM15" s="2212"/>
      <c r="ITN15" s="2212"/>
      <c r="ITO15" s="2212"/>
      <c r="ITP15" s="2212"/>
      <c r="ITQ15" s="2212"/>
      <c r="ITR15" s="2212"/>
      <c r="ITS15" s="2212"/>
      <c r="ITT15" s="2212"/>
      <c r="ITU15" s="2212"/>
      <c r="ITV15" s="2212"/>
      <c r="ITW15" s="2212"/>
      <c r="ITX15" s="2212"/>
      <c r="ITY15" s="2212"/>
      <c r="ITZ15" s="2212"/>
      <c r="IUA15" s="2212"/>
      <c r="IUB15" s="2212"/>
      <c r="IUC15" s="2212"/>
      <c r="IUD15" s="2212"/>
      <c r="IUE15" s="2212"/>
      <c r="IUF15" s="2212"/>
      <c r="IUG15" s="2212"/>
      <c r="IUH15" s="2212"/>
      <c r="IUI15" s="2212"/>
      <c r="IUJ15" s="2212"/>
      <c r="IUK15" s="2212"/>
      <c r="IUL15" s="2212"/>
      <c r="IUM15" s="2212"/>
      <c r="IUN15" s="2212"/>
      <c r="IUO15" s="2212"/>
      <c r="IUP15" s="2212"/>
      <c r="IUQ15" s="2212"/>
      <c r="IUR15" s="2212"/>
      <c r="IUS15" s="2212"/>
      <c r="IUT15" s="2212"/>
      <c r="IUU15" s="2212"/>
      <c r="IUV15" s="2212"/>
      <c r="IUW15" s="2212"/>
      <c r="IUX15" s="2212"/>
      <c r="IUY15" s="2212"/>
      <c r="IUZ15" s="2212"/>
      <c r="IVA15" s="2212"/>
      <c r="IVB15" s="2212"/>
      <c r="IVC15" s="2212"/>
      <c r="IVD15" s="2212"/>
      <c r="IVE15" s="2212"/>
      <c r="IVF15" s="2212"/>
      <c r="IVG15" s="2212"/>
      <c r="IVH15" s="2212"/>
      <c r="IVI15" s="2212"/>
      <c r="IVJ15" s="2212"/>
      <c r="IVK15" s="2212"/>
      <c r="IVL15" s="2212"/>
      <c r="IVM15" s="2212"/>
      <c r="IVN15" s="2212"/>
      <c r="IVO15" s="2212"/>
      <c r="IVP15" s="2212"/>
      <c r="IVQ15" s="2212"/>
      <c r="IVR15" s="2212"/>
      <c r="IVS15" s="2212"/>
      <c r="IVT15" s="2212"/>
      <c r="IVU15" s="2212"/>
      <c r="IVV15" s="2212"/>
      <c r="IVW15" s="2212"/>
      <c r="IVX15" s="2212"/>
      <c r="IVY15" s="2212"/>
      <c r="IVZ15" s="2212"/>
      <c r="IWA15" s="2212"/>
      <c r="IWB15" s="2212"/>
      <c r="IWC15" s="2212"/>
      <c r="IWD15" s="2212"/>
      <c r="IWE15" s="2212"/>
      <c r="IWF15" s="2212"/>
      <c r="IWG15" s="2212"/>
      <c r="IWH15" s="2212"/>
      <c r="IWI15" s="2212"/>
      <c r="IWJ15" s="2212"/>
      <c r="IWK15" s="2212"/>
      <c r="IWL15" s="2212"/>
      <c r="IWM15" s="2212"/>
      <c r="IWN15" s="2212"/>
      <c r="IWO15" s="2212"/>
      <c r="IWP15" s="2212"/>
      <c r="IWQ15" s="2212"/>
      <c r="IWR15" s="2212"/>
      <c r="IWS15" s="2212"/>
      <c r="IWT15" s="2212"/>
      <c r="IWU15" s="2212"/>
      <c r="IWV15" s="2212"/>
      <c r="IWW15" s="2212"/>
      <c r="IWX15" s="2212"/>
      <c r="IWY15" s="2212"/>
      <c r="IWZ15" s="2212"/>
      <c r="IXA15" s="2212"/>
      <c r="IXB15" s="2212"/>
      <c r="IXC15" s="2212"/>
      <c r="IXD15" s="2212"/>
      <c r="IXE15" s="2212"/>
      <c r="IXF15" s="2212"/>
      <c r="IXG15" s="2212"/>
      <c r="IXH15" s="2212"/>
      <c r="IXI15" s="2212"/>
      <c r="IXJ15" s="2212"/>
      <c r="IXK15" s="2212"/>
      <c r="IXL15" s="2212"/>
      <c r="IXM15" s="2212"/>
      <c r="IXN15" s="2212"/>
      <c r="IXO15" s="2212"/>
      <c r="IXP15" s="2212"/>
      <c r="IXQ15" s="2212"/>
      <c r="IXR15" s="2212"/>
      <c r="IXS15" s="2212"/>
      <c r="IXT15" s="2212"/>
      <c r="IXU15" s="2212"/>
      <c r="IXV15" s="2212"/>
      <c r="IXW15" s="2212"/>
      <c r="IXX15" s="2212"/>
      <c r="IXY15" s="2212"/>
      <c r="IXZ15" s="2212"/>
      <c r="IYA15" s="2212"/>
      <c r="IYB15" s="2212"/>
      <c r="IYC15" s="2212"/>
      <c r="IYD15" s="2212"/>
      <c r="IYE15" s="2212"/>
      <c r="IYF15" s="2212"/>
      <c r="IYG15" s="2212"/>
      <c r="IYH15" s="2212"/>
      <c r="IYI15" s="2212"/>
      <c r="IYJ15" s="2212"/>
      <c r="IYK15" s="2212"/>
      <c r="IYL15" s="2212"/>
      <c r="IYM15" s="2212"/>
      <c r="IYN15" s="2212"/>
      <c r="IYO15" s="2212"/>
      <c r="IYP15" s="2212"/>
      <c r="IYQ15" s="2212"/>
      <c r="IYR15" s="2212"/>
      <c r="IYS15" s="2212"/>
      <c r="IYT15" s="2212"/>
      <c r="IYU15" s="2212"/>
      <c r="IYV15" s="2212"/>
      <c r="IYW15" s="2212"/>
      <c r="IYX15" s="2212"/>
      <c r="IYY15" s="2212"/>
      <c r="IYZ15" s="2212"/>
      <c r="IZA15" s="2212"/>
      <c r="IZB15" s="2212"/>
      <c r="IZC15" s="2212"/>
      <c r="IZD15" s="2212"/>
      <c r="IZE15" s="2212"/>
      <c r="IZF15" s="2212"/>
      <c r="IZG15" s="2212"/>
      <c r="IZH15" s="2212"/>
      <c r="IZI15" s="2212"/>
      <c r="IZJ15" s="2212"/>
      <c r="IZK15" s="2212"/>
      <c r="IZL15" s="2212"/>
      <c r="IZM15" s="2212"/>
      <c r="IZN15" s="2212"/>
      <c r="IZO15" s="2212"/>
      <c r="IZP15" s="2212"/>
      <c r="IZQ15" s="2212"/>
      <c r="IZR15" s="2212"/>
      <c r="IZS15" s="2212"/>
      <c r="IZT15" s="2212"/>
      <c r="IZU15" s="2212"/>
      <c r="IZV15" s="2212"/>
      <c r="IZW15" s="2212"/>
      <c r="IZX15" s="2212"/>
      <c r="IZY15" s="2212"/>
      <c r="IZZ15" s="2212"/>
      <c r="JAA15" s="2212"/>
      <c r="JAB15" s="2212"/>
      <c r="JAC15" s="2212"/>
      <c r="JAD15" s="2212"/>
      <c r="JAE15" s="2212"/>
      <c r="JAF15" s="2212"/>
      <c r="JAG15" s="2212"/>
      <c r="JAH15" s="2212"/>
      <c r="JAI15" s="2212"/>
      <c r="JAJ15" s="2212"/>
      <c r="JAK15" s="2212"/>
      <c r="JAL15" s="2212"/>
      <c r="JAM15" s="2212"/>
      <c r="JAN15" s="2212"/>
      <c r="JAO15" s="2212"/>
      <c r="JAP15" s="2212"/>
      <c r="JAQ15" s="2212"/>
      <c r="JAR15" s="2212"/>
      <c r="JAS15" s="2212"/>
      <c r="JAT15" s="2212"/>
      <c r="JAU15" s="2212"/>
      <c r="JAV15" s="2212"/>
      <c r="JAW15" s="2212"/>
      <c r="JAX15" s="2212"/>
      <c r="JAY15" s="2212"/>
      <c r="JAZ15" s="2212"/>
      <c r="JBA15" s="2212"/>
      <c r="JBB15" s="2212"/>
      <c r="JBC15" s="2212"/>
      <c r="JBD15" s="2212"/>
      <c r="JBE15" s="2212"/>
      <c r="JBF15" s="2212"/>
      <c r="JBG15" s="2212"/>
      <c r="JBH15" s="2212"/>
      <c r="JBI15" s="2212"/>
      <c r="JBJ15" s="2212"/>
      <c r="JBK15" s="2212"/>
      <c r="JBL15" s="2212"/>
      <c r="JBM15" s="2212"/>
      <c r="JBN15" s="2212"/>
      <c r="JBO15" s="2212"/>
      <c r="JBP15" s="2212"/>
      <c r="JBQ15" s="2212"/>
      <c r="JBR15" s="2212"/>
      <c r="JBS15" s="2212"/>
      <c r="JBT15" s="2212"/>
      <c r="JBU15" s="2212"/>
      <c r="JBV15" s="2212"/>
      <c r="JBW15" s="2212"/>
      <c r="JBX15" s="2212"/>
      <c r="JBY15" s="2212"/>
      <c r="JBZ15" s="2212"/>
      <c r="JCA15" s="2212"/>
      <c r="JCB15" s="2212"/>
      <c r="JCC15" s="2212"/>
      <c r="JCD15" s="2212"/>
      <c r="JCE15" s="2212"/>
      <c r="JCF15" s="2212"/>
      <c r="JCG15" s="2212"/>
      <c r="JCH15" s="2212"/>
      <c r="JCI15" s="2212"/>
      <c r="JCJ15" s="2212"/>
      <c r="JCK15" s="2212"/>
      <c r="JCL15" s="2212"/>
      <c r="JCM15" s="2212"/>
      <c r="JCN15" s="2212"/>
      <c r="JCO15" s="2212"/>
      <c r="JCP15" s="2212"/>
      <c r="JCQ15" s="2212"/>
      <c r="JCR15" s="2212"/>
      <c r="JCS15" s="2212"/>
      <c r="JCT15" s="2212"/>
      <c r="JCU15" s="2212"/>
      <c r="JCV15" s="2212"/>
      <c r="JCW15" s="2212"/>
      <c r="JCX15" s="2212"/>
      <c r="JCY15" s="2212"/>
      <c r="JCZ15" s="2212"/>
      <c r="JDA15" s="2212"/>
      <c r="JDB15" s="2212"/>
      <c r="JDC15" s="2212"/>
      <c r="JDD15" s="2212"/>
      <c r="JDE15" s="2212"/>
      <c r="JDF15" s="2212"/>
      <c r="JDG15" s="2212"/>
      <c r="JDH15" s="2212"/>
      <c r="JDI15" s="2212"/>
      <c r="JDJ15" s="2212"/>
      <c r="JDK15" s="2212"/>
      <c r="JDL15" s="2212"/>
      <c r="JDM15" s="2212"/>
      <c r="JDN15" s="2212"/>
      <c r="JDO15" s="2212"/>
      <c r="JDP15" s="2212"/>
      <c r="JDQ15" s="2212"/>
      <c r="JDR15" s="2212"/>
      <c r="JDS15" s="2212"/>
      <c r="JDT15" s="2212"/>
      <c r="JDU15" s="2212"/>
      <c r="JDV15" s="2212"/>
      <c r="JDW15" s="2212"/>
      <c r="JDX15" s="2212"/>
      <c r="JDY15" s="2212"/>
      <c r="JDZ15" s="2212"/>
      <c r="JEA15" s="2212"/>
      <c r="JEB15" s="2212"/>
      <c r="JEC15" s="2212"/>
      <c r="JED15" s="2212"/>
      <c r="JEE15" s="2212"/>
      <c r="JEF15" s="2212"/>
      <c r="JEG15" s="2212"/>
      <c r="JEH15" s="2212"/>
      <c r="JEI15" s="2212"/>
      <c r="JEJ15" s="2212"/>
      <c r="JEK15" s="2212"/>
      <c r="JEL15" s="2212"/>
      <c r="JEM15" s="2212"/>
      <c r="JEN15" s="2212"/>
      <c r="JEO15" s="2212"/>
      <c r="JEP15" s="2212"/>
      <c r="JEQ15" s="2212"/>
      <c r="JER15" s="2212"/>
      <c r="JES15" s="2212"/>
      <c r="JET15" s="2212"/>
      <c r="JEU15" s="2212"/>
      <c r="JEV15" s="2212"/>
      <c r="JEW15" s="2212"/>
      <c r="JEX15" s="2212"/>
      <c r="JEY15" s="2212"/>
      <c r="JEZ15" s="2212"/>
      <c r="JFA15" s="2212"/>
      <c r="JFB15" s="2212"/>
      <c r="JFC15" s="2212"/>
      <c r="JFD15" s="2212"/>
      <c r="JFE15" s="2212"/>
      <c r="JFF15" s="2212"/>
      <c r="JFG15" s="2212"/>
      <c r="JFH15" s="2212"/>
      <c r="JFI15" s="2212"/>
      <c r="JFJ15" s="2212"/>
      <c r="JFK15" s="2212"/>
      <c r="JFL15" s="2212"/>
      <c r="JFM15" s="2212"/>
      <c r="JFN15" s="2212"/>
      <c r="JFO15" s="2212"/>
      <c r="JFP15" s="2212"/>
      <c r="JFQ15" s="2212"/>
      <c r="JFR15" s="2212"/>
      <c r="JFS15" s="2212"/>
      <c r="JFT15" s="2212"/>
      <c r="JFU15" s="2212"/>
      <c r="JFV15" s="2212"/>
      <c r="JFW15" s="2212"/>
      <c r="JFX15" s="2212"/>
      <c r="JFY15" s="2212"/>
      <c r="JFZ15" s="2212"/>
      <c r="JGA15" s="2212"/>
      <c r="JGB15" s="2212"/>
      <c r="JGC15" s="2212"/>
      <c r="JGD15" s="2212"/>
      <c r="JGE15" s="2212"/>
      <c r="JGF15" s="2212"/>
      <c r="JGG15" s="2212"/>
      <c r="JGH15" s="2212"/>
      <c r="JGI15" s="2212"/>
      <c r="JGJ15" s="2212"/>
      <c r="JGK15" s="2212"/>
      <c r="JGL15" s="2212"/>
      <c r="JGM15" s="2212"/>
      <c r="JGN15" s="2212"/>
      <c r="JGO15" s="2212"/>
      <c r="JGP15" s="2212"/>
      <c r="JGQ15" s="2212"/>
      <c r="JGR15" s="2212"/>
      <c r="JGS15" s="2212"/>
      <c r="JGT15" s="2212"/>
      <c r="JGU15" s="2212"/>
      <c r="JGV15" s="2212"/>
      <c r="JGW15" s="2212"/>
      <c r="JGX15" s="2212"/>
      <c r="JGY15" s="2212"/>
      <c r="JGZ15" s="2212"/>
      <c r="JHA15" s="2212"/>
      <c r="JHB15" s="2212"/>
      <c r="JHC15" s="2212"/>
      <c r="JHD15" s="2212"/>
      <c r="JHE15" s="2212"/>
      <c r="JHF15" s="2212"/>
      <c r="JHG15" s="2212"/>
      <c r="JHH15" s="2212"/>
      <c r="JHI15" s="2212"/>
      <c r="JHJ15" s="2212"/>
      <c r="JHK15" s="2212"/>
      <c r="JHL15" s="2212"/>
      <c r="JHM15" s="2212"/>
      <c r="JHN15" s="2212"/>
      <c r="JHO15" s="2212"/>
      <c r="JHP15" s="2212"/>
      <c r="JHQ15" s="2212"/>
      <c r="JHR15" s="2212"/>
      <c r="JHS15" s="2212"/>
      <c r="JHT15" s="2212"/>
      <c r="JHU15" s="2212"/>
      <c r="JHV15" s="2212"/>
      <c r="JHW15" s="2212"/>
      <c r="JHX15" s="2212"/>
      <c r="JHY15" s="2212"/>
      <c r="JHZ15" s="2212"/>
      <c r="JIA15" s="2212"/>
      <c r="JIB15" s="2212"/>
      <c r="JIC15" s="2212"/>
      <c r="JID15" s="2212"/>
      <c r="JIE15" s="2212"/>
      <c r="JIF15" s="2212"/>
      <c r="JIG15" s="2212"/>
      <c r="JIH15" s="2212"/>
      <c r="JII15" s="2212"/>
      <c r="JIJ15" s="2212"/>
      <c r="JIK15" s="2212"/>
      <c r="JIL15" s="2212"/>
      <c r="JIM15" s="2212"/>
      <c r="JIN15" s="2212"/>
      <c r="JIO15" s="2212"/>
      <c r="JIP15" s="2212"/>
      <c r="JIQ15" s="2212"/>
      <c r="JIR15" s="2212"/>
      <c r="JIS15" s="2212"/>
      <c r="JIT15" s="2212"/>
      <c r="JIU15" s="2212"/>
      <c r="JIV15" s="2212"/>
      <c r="JIW15" s="2212"/>
      <c r="JIX15" s="2212"/>
      <c r="JIY15" s="2212"/>
      <c r="JIZ15" s="2212"/>
      <c r="JJA15" s="2212"/>
      <c r="JJB15" s="2212"/>
      <c r="JJC15" s="2212"/>
      <c r="JJD15" s="2212"/>
      <c r="JJE15" s="2212"/>
      <c r="JJF15" s="2212"/>
      <c r="JJG15" s="2212"/>
      <c r="JJH15" s="2212"/>
      <c r="JJI15" s="2212"/>
      <c r="JJJ15" s="2212"/>
      <c r="JJK15" s="2212"/>
      <c r="JJL15" s="2212"/>
      <c r="JJM15" s="2212"/>
      <c r="JJN15" s="2212"/>
      <c r="JJO15" s="2212"/>
      <c r="JJP15" s="2212"/>
      <c r="JJQ15" s="2212"/>
      <c r="JJR15" s="2212"/>
      <c r="JJS15" s="2212"/>
      <c r="JJT15" s="2212"/>
      <c r="JJU15" s="2212"/>
      <c r="JJV15" s="2212"/>
      <c r="JJW15" s="2212"/>
      <c r="JJX15" s="2212"/>
      <c r="JJY15" s="2212"/>
      <c r="JJZ15" s="2212"/>
      <c r="JKA15" s="2212"/>
      <c r="JKB15" s="2212"/>
      <c r="JKC15" s="2212"/>
      <c r="JKD15" s="2212"/>
      <c r="JKE15" s="2212"/>
      <c r="JKF15" s="2212"/>
      <c r="JKG15" s="2212"/>
      <c r="JKH15" s="2212"/>
      <c r="JKI15" s="2212"/>
      <c r="JKJ15" s="2212"/>
      <c r="JKK15" s="2212"/>
      <c r="JKL15" s="2212"/>
      <c r="JKM15" s="2212"/>
      <c r="JKN15" s="2212"/>
      <c r="JKO15" s="2212"/>
      <c r="JKP15" s="2212"/>
      <c r="JKQ15" s="2212"/>
      <c r="JKR15" s="2212"/>
      <c r="JKS15" s="2212"/>
      <c r="JKT15" s="2212"/>
      <c r="JKU15" s="2212"/>
      <c r="JKV15" s="2212"/>
      <c r="JKW15" s="2212"/>
      <c r="JKX15" s="2212"/>
      <c r="JKY15" s="2212"/>
      <c r="JKZ15" s="2212"/>
      <c r="JLA15" s="2212"/>
      <c r="JLB15" s="2212"/>
      <c r="JLC15" s="2212"/>
      <c r="JLD15" s="2212"/>
      <c r="JLE15" s="2212"/>
      <c r="JLF15" s="2212"/>
      <c r="JLG15" s="2212"/>
      <c r="JLH15" s="2212"/>
      <c r="JLI15" s="2212"/>
      <c r="JLJ15" s="2212"/>
      <c r="JLK15" s="2212"/>
      <c r="JLL15" s="2212"/>
      <c r="JLM15" s="2212"/>
      <c r="JLN15" s="2212"/>
      <c r="JLO15" s="2212"/>
      <c r="JLP15" s="2212"/>
      <c r="JLQ15" s="2212"/>
      <c r="JLR15" s="2212"/>
      <c r="JLS15" s="2212"/>
      <c r="JLT15" s="2212"/>
      <c r="JLU15" s="2212"/>
      <c r="JLV15" s="2212"/>
      <c r="JLW15" s="2212"/>
      <c r="JLX15" s="2212"/>
      <c r="JLY15" s="2212"/>
      <c r="JLZ15" s="2212"/>
      <c r="JMA15" s="2212"/>
      <c r="JMB15" s="2212"/>
      <c r="JMC15" s="2212"/>
      <c r="JMD15" s="2212"/>
      <c r="JME15" s="2212"/>
      <c r="JMF15" s="2212"/>
      <c r="JMG15" s="2212"/>
      <c r="JMH15" s="2212"/>
      <c r="JMI15" s="2212"/>
      <c r="JMJ15" s="2212"/>
      <c r="JMK15" s="2212"/>
      <c r="JML15" s="2212"/>
      <c r="JMM15" s="2212"/>
      <c r="JMN15" s="2212"/>
      <c r="JMO15" s="2212"/>
      <c r="JMP15" s="2212"/>
      <c r="JMQ15" s="2212"/>
      <c r="JMR15" s="2212"/>
      <c r="JMS15" s="2212"/>
      <c r="JMT15" s="2212"/>
      <c r="JMU15" s="2212"/>
      <c r="JMV15" s="2212"/>
      <c r="JMW15" s="2212"/>
      <c r="JMX15" s="2212"/>
      <c r="JMY15" s="2212"/>
      <c r="JMZ15" s="2212"/>
      <c r="JNA15" s="2212"/>
      <c r="JNB15" s="2212"/>
      <c r="JNC15" s="2212"/>
      <c r="JND15" s="2212"/>
      <c r="JNE15" s="2212"/>
      <c r="JNF15" s="2212"/>
      <c r="JNG15" s="2212"/>
      <c r="JNH15" s="2212"/>
      <c r="JNI15" s="2212"/>
      <c r="JNJ15" s="2212"/>
      <c r="JNK15" s="2212"/>
      <c r="JNL15" s="2212"/>
      <c r="JNM15" s="2212"/>
      <c r="JNN15" s="2212"/>
      <c r="JNO15" s="2212"/>
      <c r="JNP15" s="2212"/>
      <c r="JNQ15" s="2212"/>
      <c r="JNR15" s="2212"/>
      <c r="JNS15" s="2212"/>
      <c r="JNT15" s="2212"/>
      <c r="JNU15" s="2212"/>
      <c r="JNV15" s="2212"/>
      <c r="JNW15" s="2212"/>
      <c r="JNX15" s="2212"/>
      <c r="JNY15" s="2212"/>
      <c r="JNZ15" s="2212"/>
      <c r="JOA15" s="2212"/>
      <c r="JOB15" s="2212"/>
      <c r="JOC15" s="2212"/>
      <c r="JOD15" s="2212"/>
      <c r="JOE15" s="2212"/>
      <c r="JOF15" s="2212"/>
      <c r="JOG15" s="2212"/>
      <c r="JOH15" s="2212"/>
      <c r="JOI15" s="2212"/>
      <c r="JOJ15" s="2212"/>
      <c r="JOK15" s="2212"/>
      <c r="JOL15" s="2212"/>
      <c r="JOM15" s="2212"/>
      <c r="JON15" s="2212"/>
      <c r="JOO15" s="2212"/>
      <c r="JOP15" s="2212"/>
      <c r="JOQ15" s="2212"/>
      <c r="JOR15" s="2212"/>
      <c r="JOS15" s="2212"/>
      <c r="JOT15" s="2212"/>
      <c r="JOU15" s="2212"/>
      <c r="JOV15" s="2212"/>
      <c r="JOW15" s="2212"/>
      <c r="JOX15" s="2212"/>
      <c r="JOY15" s="2212"/>
      <c r="JOZ15" s="2212"/>
      <c r="JPA15" s="2212"/>
      <c r="JPB15" s="2212"/>
      <c r="JPC15" s="2212"/>
      <c r="JPD15" s="2212"/>
      <c r="JPE15" s="2212"/>
      <c r="JPF15" s="2212"/>
      <c r="JPG15" s="2212"/>
      <c r="JPH15" s="2212"/>
      <c r="JPI15" s="2212"/>
      <c r="JPJ15" s="2212"/>
      <c r="JPK15" s="2212"/>
      <c r="JPL15" s="2212"/>
      <c r="JPM15" s="2212"/>
      <c r="JPN15" s="2212"/>
      <c r="JPO15" s="2212"/>
      <c r="JPP15" s="2212"/>
      <c r="JPQ15" s="2212"/>
      <c r="JPR15" s="2212"/>
      <c r="JPS15" s="2212"/>
      <c r="JPT15" s="2212"/>
      <c r="JPU15" s="2212"/>
      <c r="JPV15" s="2212"/>
      <c r="JPW15" s="2212"/>
      <c r="JPX15" s="2212"/>
      <c r="JPY15" s="2212"/>
      <c r="JPZ15" s="2212"/>
      <c r="JQA15" s="2212"/>
      <c r="JQB15" s="2212"/>
      <c r="JQC15" s="2212"/>
      <c r="JQD15" s="2212"/>
      <c r="JQE15" s="2212"/>
      <c r="JQF15" s="2212"/>
      <c r="JQG15" s="2212"/>
      <c r="JQH15" s="2212"/>
      <c r="JQI15" s="2212"/>
      <c r="JQJ15" s="2212"/>
      <c r="JQK15" s="2212"/>
      <c r="JQL15" s="2212"/>
      <c r="JQM15" s="2212"/>
      <c r="JQN15" s="2212"/>
      <c r="JQO15" s="2212"/>
      <c r="JQP15" s="2212"/>
      <c r="JQQ15" s="2212"/>
      <c r="JQR15" s="2212"/>
      <c r="JQS15" s="2212"/>
      <c r="JQT15" s="2212"/>
      <c r="JQU15" s="2212"/>
      <c r="JQV15" s="2212"/>
      <c r="JQW15" s="2212"/>
      <c r="JQX15" s="2212"/>
      <c r="JQY15" s="2212"/>
      <c r="JQZ15" s="2212"/>
      <c r="JRA15" s="2212"/>
      <c r="JRB15" s="2212"/>
      <c r="JRC15" s="2212"/>
      <c r="JRD15" s="2212"/>
      <c r="JRE15" s="2212"/>
      <c r="JRF15" s="2212"/>
      <c r="JRG15" s="2212"/>
      <c r="JRH15" s="2212"/>
      <c r="JRI15" s="2212"/>
      <c r="JRJ15" s="2212"/>
      <c r="JRK15" s="2212"/>
      <c r="JRL15" s="2212"/>
      <c r="JRM15" s="2212"/>
      <c r="JRN15" s="2212"/>
      <c r="JRO15" s="2212"/>
      <c r="JRP15" s="2212"/>
      <c r="JRQ15" s="2212"/>
      <c r="JRR15" s="2212"/>
      <c r="JRS15" s="2212"/>
      <c r="JRT15" s="2212"/>
      <c r="JRU15" s="2212"/>
      <c r="JRV15" s="2212"/>
      <c r="JRW15" s="2212"/>
      <c r="JRX15" s="2212"/>
      <c r="JRY15" s="2212"/>
      <c r="JRZ15" s="2212"/>
      <c r="JSA15" s="2212"/>
      <c r="JSB15" s="2212"/>
      <c r="JSC15" s="2212"/>
      <c r="JSD15" s="2212"/>
      <c r="JSE15" s="2212"/>
      <c r="JSF15" s="2212"/>
      <c r="JSG15" s="2212"/>
      <c r="JSH15" s="2212"/>
      <c r="JSI15" s="2212"/>
      <c r="JSJ15" s="2212"/>
      <c r="JSK15" s="2212"/>
      <c r="JSL15" s="2212"/>
      <c r="JSM15" s="2212"/>
      <c r="JSN15" s="2212"/>
      <c r="JSO15" s="2212"/>
      <c r="JSP15" s="2212"/>
      <c r="JSQ15" s="2212"/>
      <c r="JSR15" s="2212"/>
      <c r="JSS15" s="2212"/>
      <c r="JST15" s="2212"/>
      <c r="JSU15" s="2212"/>
      <c r="JSV15" s="2212"/>
      <c r="JSW15" s="2212"/>
      <c r="JSX15" s="2212"/>
      <c r="JSY15" s="2212"/>
      <c r="JSZ15" s="2212"/>
      <c r="JTA15" s="2212"/>
      <c r="JTB15" s="2212"/>
      <c r="JTC15" s="2212"/>
      <c r="JTD15" s="2212"/>
      <c r="JTE15" s="2212"/>
      <c r="JTF15" s="2212"/>
      <c r="JTG15" s="2212"/>
      <c r="JTH15" s="2212"/>
      <c r="JTI15" s="2212"/>
      <c r="JTJ15" s="2212"/>
      <c r="JTK15" s="2212"/>
      <c r="JTL15" s="2212"/>
      <c r="JTM15" s="2212"/>
      <c r="JTN15" s="2212"/>
      <c r="JTO15" s="2212"/>
      <c r="JTP15" s="2212"/>
      <c r="JTQ15" s="2212"/>
      <c r="JTR15" s="2212"/>
      <c r="JTS15" s="2212"/>
      <c r="JTT15" s="2212"/>
      <c r="JTU15" s="2212"/>
      <c r="JTV15" s="2212"/>
      <c r="JTW15" s="2212"/>
      <c r="JTX15" s="2212"/>
      <c r="JTY15" s="2212"/>
      <c r="JTZ15" s="2212"/>
      <c r="JUA15" s="2212"/>
      <c r="JUB15" s="2212"/>
      <c r="JUC15" s="2212"/>
      <c r="JUD15" s="2212"/>
      <c r="JUE15" s="2212"/>
      <c r="JUF15" s="2212"/>
      <c r="JUG15" s="2212"/>
      <c r="JUH15" s="2212"/>
      <c r="JUI15" s="2212"/>
      <c r="JUJ15" s="2212"/>
      <c r="JUK15" s="2212"/>
      <c r="JUL15" s="2212"/>
      <c r="JUM15" s="2212"/>
      <c r="JUN15" s="2212"/>
      <c r="JUO15" s="2212"/>
      <c r="JUP15" s="2212"/>
      <c r="JUQ15" s="2212"/>
      <c r="JUR15" s="2212"/>
      <c r="JUS15" s="2212"/>
      <c r="JUT15" s="2212"/>
      <c r="JUU15" s="2212"/>
      <c r="JUV15" s="2212"/>
      <c r="JUW15" s="2212"/>
      <c r="JUX15" s="2212"/>
      <c r="JUY15" s="2212"/>
      <c r="JUZ15" s="2212"/>
      <c r="JVA15" s="2212"/>
      <c r="JVB15" s="2212"/>
      <c r="JVC15" s="2212"/>
      <c r="JVD15" s="2212"/>
      <c r="JVE15" s="2212"/>
      <c r="JVF15" s="2212"/>
      <c r="JVG15" s="2212"/>
      <c r="JVH15" s="2212"/>
      <c r="JVI15" s="2212"/>
      <c r="JVJ15" s="2212"/>
      <c r="JVK15" s="2212"/>
      <c r="JVL15" s="2212"/>
      <c r="JVM15" s="2212"/>
      <c r="JVN15" s="2212"/>
      <c r="JVO15" s="2212"/>
      <c r="JVP15" s="2212"/>
      <c r="JVQ15" s="2212"/>
      <c r="JVR15" s="2212"/>
      <c r="JVS15" s="2212"/>
      <c r="JVT15" s="2212"/>
      <c r="JVU15" s="2212"/>
      <c r="JVV15" s="2212"/>
      <c r="JVW15" s="2212"/>
      <c r="JVX15" s="2212"/>
      <c r="JVY15" s="2212"/>
      <c r="JVZ15" s="2212"/>
      <c r="JWA15" s="2212"/>
      <c r="JWB15" s="2212"/>
      <c r="JWC15" s="2212"/>
      <c r="JWD15" s="2212"/>
      <c r="JWE15" s="2212"/>
      <c r="JWF15" s="2212"/>
      <c r="JWG15" s="2212"/>
      <c r="JWH15" s="2212"/>
      <c r="JWI15" s="2212"/>
      <c r="JWJ15" s="2212"/>
      <c r="JWK15" s="2212"/>
      <c r="JWL15" s="2212"/>
      <c r="JWM15" s="2212"/>
      <c r="JWN15" s="2212"/>
      <c r="JWO15" s="2212"/>
      <c r="JWP15" s="2212"/>
      <c r="JWQ15" s="2212"/>
      <c r="JWR15" s="2212"/>
      <c r="JWS15" s="2212"/>
      <c r="JWT15" s="2212"/>
      <c r="JWU15" s="2212"/>
      <c r="JWV15" s="2212"/>
      <c r="JWW15" s="2212"/>
      <c r="JWX15" s="2212"/>
      <c r="JWY15" s="2212"/>
      <c r="JWZ15" s="2212"/>
      <c r="JXA15" s="2212"/>
      <c r="JXB15" s="2212"/>
      <c r="JXC15" s="2212"/>
      <c r="JXD15" s="2212"/>
      <c r="JXE15" s="2212"/>
      <c r="JXF15" s="2212"/>
      <c r="JXG15" s="2212"/>
      <c r="JXH15" s="2212"/>
      <c r="JXI15" s="2212"/>
      <c r="JXJ15" s="2212"/>
      <c r="JXK15" s="2212"/>
      <c r="JXL15" s="2212"/>
      <c r="JXM15" s="2212"/>
      <c r="JXN15" s="2212"/>
      <c r="JXO15" s="2212"/>
      <c r="JXP15" s="2212"/>
      <c r="JXQ15" s="2212"/>
      <c r="JXR15" s="2212"/>
      <c r="JXS15" s="2212"/>
      <c r="JXT15" s="2212"/>
      <c r="JXU15" s="2212"/>
      <c r="JXV15" s="2212"/>
      <c r="JXW15" s="2212"/>
      <c r="JXX15" s="2212"/>
      <c r="JXY15" s="2212"/>
      <c r="JXZ15" s="2212"/>
      <c r="JYA15" s="2212"/>
      <c r="JYB15" s="2212"/>
      <c r="JYC15" s="2212"/>
      <c r="JYD15" s="2212"/>
      <c r="JYE15" s="2212"/>
      <c r="JYF15" s="2212"/>
      <c r="JYG15" s="2212"/>
      <c r="JYH15" s="2212"/>
      <c r="JYI15" s="2212"/>
      <c r="JYJ15" s="2212"/>
      <c r="JYK15" s="2212"/>
      <c r="JYL15" s="2212"/>
      <c r="JYM15" s="2212"/>
      <c r="JYN15" s="2212"/>
      <c r="JYO15" s="2212"/>
      <c r="JYP15" s="2212"/>
      <c r="JYQ15" s="2212"/>
      <c r="JYR15" s="2212"/>
      <c r="JYS15" s="2212"/>
      <c r="JYT15" s="2212"/>
      <c r="JYU15" s="2212"/>
      <c r="JYV15" s="2212"/>
      <c r="JYW15" s="2212"/>
      <c r="JYX15" s="2212"/>
      <c r="JYY15" s="2212"/>
      <c r="JYZ15" s="2212"/>
      <c r="JZA15" s="2212"/>
      <c r="JZB15" s="2212"/>
      <c r="JZC15" s="2212"/>
      <c r="JZD15" s="2212"/>
      <c r="JZE15" s="2212"/>
      <c r="JZF15" s="2212"/>
      <c r="JZG15" s="2212"/>
      <c r="JZH15" s="2212"/>
      <c r="JZI15" s="2212"/>
      <c r="JZJ15" s="2212"/>
      <c r="JZK15" s="2212"/>
      <c r="JZL15" s="2212"/>
      <c r="JZM15" s="2212"/>
      <c r="JZN15" s="2212"/>
      <c r="JZO15" s="2212"/>
      <c r="JZP15" s="2212"/>
      <c r="JZQ15" s="2212"/>
      <c r="JZR15" s="2212"/>
      <c r="JZS15" s="2212"/>
      <c r="JZT15" s="2212"/>
      <c r="JZU15" s="2212"/>
      <c r="JZV15" s="2212"/>
      <c r="JZW15" s="2212"/>
      <c r="JZX15" s="2212"/>
      <c r="JZY15" s="2212"/>
      <c r="JZZ15" s="2212"/>
      <c r="KAA15" s="2212"/>
      <c r="KAB15" s="2212"/>
      <c r="KAC15" s="2212"/>
      <c r="KAD15" s="2212"/>
      <c r="KAE15" s="2212"/>
      <c r="KAF15" s="2212"/>
      <c r="KAG15" s="2212"/>
      <c r="KAH15" s="2212"/>
      <c r="KAI15" s="2212"/>
      <c r="KAJ15" s="2212"/>
      <c r="KAK15" s="2212"/>
      <c r="KAL15" s="2212"/>
      <c r="KAM15" s="2212"/>
      <c r="KAN15" s="2212"/>
      <c r="KAO15" s="2212"/>
      <c r="KAP15" s="2212"/>
      <c r="KAQ15" s="2212"/>
      <c r="KAR15" s="2212"/>
      <c r="KAS15" s="2212"/>
      <c r="KAT15" s="2212"/>
      <c r="KAU15" s="2212"/>
      <c r="KAV15" s="2212"/>
      <c r="KAW15" s="2212"/>
      <c r="KAX15" s="2212"/>
      <c r="KAY15" s="2212"/>
      <c r="KAZ15" s="2212"/>
      <c r="KBA15" s="2212"/>
      <c r="KBB15" s="2212"/>
      <c r="KBC15" s="2212"/>
      <c r="KBD15" s="2212"/>
      <c r="KBE15" s="2212"/>
      <c r="KBF15" s="2212"/>
      <c r="KBG15" s="2212"/>
      <c r="KBH15" s="2212"/>
      <c r="KBI15" s="2212"/>
      <c r="KBJ15" s="2212"/>
      <c r="KBK15" s="2212"/>
      <c r="KBL15" s="2212"/>
      <c r="KBM15" s="2212"/>
      <c r="KBN15" s="2212"/>
      <c r="KBO15" s="2212"/>
      <c r="KBP15" s="2212"/>
      <c r="KBQ15" s="2212"/>
      <c r="KBR15" s="2212"/>
      <c r="KBS15" s="2212"/>
      <c r="KBT15" s="2212"/>
      <c r="KBU15" s="2212"/>
      <c r="KBV15" s="2212"/>
      <c r="KBW15" s="2212"/>
      <c r="KBX15" s="2212"/>
      <c r="KBY15" s="2212"/>
      <c r="KBZ15" s="2212"/>
      <c r="KCA15" s="2212"/>
      <c r="KCB15" s="2212"/>
      <c r="KCC15" s="2212"/>
      <c r="KCD15" s="2212"/>
      <c r="KCE15" s="2212"/>
      <c r="KCF15" s="2212"/>
      <c r="KCG15" s="2212"/>
      <c r="KCH15" s="2212"/>
      <c r="KCI15" s="2212"/>
      <c r="KCJ15" s="2212"/>
      <c r="KCK15" s="2212"/>
      <c r="KCL15" s="2212"/>
      <c r="KCM15" s="2212"/>
      <c r="KCN15" s="2212"/>
      <c r="KCO15" s="2212"/>
      <c r="KCP15" s="2212"/>
      <c r="KCQ15" s="2212"/>
      <c r="KCR15" s="2212"/>
      <c r="KCS15" s="2212"/>
      <c r="KCT15" s="2212"/>
      <c r="KCU15" s="2212"/>
      <c r="KCV15" s="2212"/>
      <c r="KCW15" s="2212"/>
      <c r="KCX15" s="2212"/>
      <c r="KCY15" s="2212"/>
      <c r="KCZ15" s="2212"/>
      <c r="KDA15" s="2212"/>
      <c r="KDB15" s="2212"/>
      <c r="KDC15" s="2212"/>
      <c r="KDD15" s="2212"/>
      <c r="KDE15" s="2212"/>
      <c r="KDF15" s="2212"/>
      <c r="KDG15" s="2212"/>
      <c r="KDH15" s="2212"/>
      <c r="KDI15" s="2212"/>
      <c r="KDJ15" s="2212"/>
      <c r="KDK15" s="2212"/>
      <c r="KDL15" s="2212"/>
      <c r="KDM15" s="2212"/>
      <c r="KDN15" s="2212"/>
      <c r="KDO15" s="2212"/>
      <c r="KDP15" s="2212"/>
      <c r="KDQ15" s="2212"/>
      <c r="KDR15" s="2212"/>
      <c r="KDS15" s="2212"/>
      <c r="KDT15" s="2212"/>
      <c r="KDU15" s="2212"/>
      <c r="KDV15" s="2212"/>
      <c r="KDW15" s="2212"/>
      <c r="KDX15" s="2212"/>
      <c r="KDY15" s="2212"/>
      <c r="KDZ15" s="2212"/>
      <c r="KEA15" s="2212"/>
      <c r="KEB15" s="2212"/>
      <c r="KEC15" s="2212"/>
      <c r="KED15" s="2212"/>
      <c r="KEE15" s="2212"/>
      <c r="KEF15" s="2212"/>
      <c r="KEG15" s="2212"/>
      <c r="KEH15" s="2212"/>
      <c r="KEI15" s="2212"/>
      <c r="KEJ15" s="2212"/>
      <c r="KEK15" s="2212"/>
      <c r="KEL15" s="2212"/>
      <c r="KEM15" s="2212"/>
      <c r="KEN15" s="2212"/>
      <c r="KEO15" s="2212"/>
      <c r="KEP15" s="2212"/>
      <c r="KEQ15" s="2212"/>
      <c r="KER15" s="2212"/>
      <c r="KES15" s="2212"/>
      <c r="KET15" s="2212"/>
      <c r="KEU15" s="2212"/>
      <c r="KEV15" s="2212"/>
      <c r="KEW15" s="2212"/>
      <c r="KEX15" s="2212"/>
      <c r="KEY15" s="2212"/>
      <c r="KEZ15" s="2212"/>
      <c r="KFA15" s="2212"/>
      <c r="KFB15" s="2212"/>
      <c r="KFC15" s="2212"/>
      <c r="KFD15" s="2212"/>
      <c r="KFE15" s="2212"/>
      <c r="KFF15" s="2212"/>
      <c r="KFG15" s="2212"/>
      <c r="KFH15" s="2212"/>
      <c r="KFI15" s="2212"/>
      <c r="KFJ15" s="2212"/>
      <c r="KFK15" s="2212"/>
      <c r="KFL15" s="2212"/>
      <c r="KFM15" s="2212"/>
      <c r="KFN15" s="2212"/>
      <c r="KFO15" s="2212"/>
      <c r="KFP15" s="2212"/>
      <c r="KFQ15" s="2212"/>
      <c r="KFR15" s="2212"/>
      <c r="KFS15" s="2212"/>
      <c r="KFT15" s="2212"/>
      <c r="KFU15" s="2212"/>
      <c r="KFV15" s="2212"/>
      <c r="KFW15" s="2212"/>
      <c r="KFX15" s="2212"/>
      <c r="KFY15" s="2212"/>
      <c r="KFZ15" s="2212"/>
      <c r="KGA15" s="2212"/>
      <c r="KGB15" s="2212"/>
      <c r="KGC15" s="2212"/>
      <c r="KGD15" s="2212"/>
      <c r="KGE15" s="2212"/>
      <c r="KGF15" s="2212"/>
      <c r="KGG15" s="2212"/>
      <c r="KGH15" s="2212"/>
      <c r="KGI15" s="2212"/>
      <c r="KGJ15" s="2212"/>
      <c r="KGK15" s="2212"/>
      <c r="KGL15" s="2212"/>
      <c r="KGM15" s="2212"/>
      <c r="KGN15" s="2212"/>
      <c r="KGO15" s="2212"/>
      <c r="KGP15" s="2212"/>
      <c r="KGQ15" s="2212"/>
      <c r="KGR15" s="2212"/>
      <c r="KGS15" s="2212"/>
      <c r="KGT15" s="2212"/>
      <c r="KGU15" s="2212"/>
      <c r="KGV15" s="2212"/>
      <c r="KGW15" s="2212"/>
      <c r="KGX15" s="2212"/>
      <c r="KGY15" s="2212"/>
      <c r="KGZ15" s="2212"/>
      <c r="KHA15" s="2212"/>
      <c r="KHB15" s="2212"/>
      <c r="KHC15" s="2212"/>
      <c r="KHD15" s="2212"/>
      <c r="KHE15" s="2212"/>
      <c r="KHF15" s="2212"/>
      <c r="KHG15" s="2212"/>
      <c r="KHH15" s="2212"/>
      <c r="KHI15" s="2212"/>
      <c r="KHJ15" s="2212"/>
      <c r="KHK15" s="2212"/>
      <c r="KHL15" s="2212"/>
      <c r="KHM15" s="2212"/>
      <c r="KHN15" s="2212"/>
      <c r="KHO15" s="2212"/>
      <c r="KHP15" s="2212"/>
      <c r="KHQ15" s="2212"/>
      <c r="KHR15" s="2212"/>
      <c r="KHS15" s="2212"/>
      <c r="KHT15" s="2212"/>
      <c r="KHU15" s="2212"/>
      <c r="KHV15" s="2212"/>
      <c r="KHW15" s="2212"/>
      <c r="KHX15" s="2212"/>
      <c r="KHY15" s="2212"/>
      <c r="KHZ15" s="2212"/>
      <c r="KIA15" s="2212"/>
      <c r="KIB15" s="2212"/>
      <c r="KIC15" s="2212"/>
      <c r="KID15" s="2212"/>
      <c r="KIE15" s="2212"/>
      <c r="KIF15" s="2212"/>
      <c r="KIG15" s="2212"/>
      <c r="KIH15" s="2212"/>
      <c r="KII15" s="2212"/>
      <c r="KIJ15" s="2212"/>
      <c r="KIK15" s="2212"/>
      <c r="KIL15" s="2212"/>
      <c r="KIM15" s="2212"/>
      <c r="KIN15" s="2212"/>
      <c r="KIO15" s="2212"/>
      <c r="KIP15" s="2212"/>
      <c r="KIQ15" s="2212"/>
      <c r="KIR15" s="2212"/>
      <c r="KIS15" s="2212"/>
      <c r="KIT15" s="2212"/>
      <c r="KIU15" s="2212"/>
      <c r="KIV15" s="2212"/>
      <c r="KIW15" s="2212"/>
      <c r="KIX15" s="2212"/>
      <c r="KIY15" s="2212"/>
      <c r="KIZ15" s="2212"/>
      <c r="KJA15" s="2212"/>
      <c r="KJB15" s="2212"/>
      <c r="KJC15" s="2212"/>
      <c r="KJD15" s="2212"/>
      <c r="KJE15" s="2212"/>
      <c r="KJF15" s="2212"/>
      <c r="KJG15" s="2212"/>
      <c r="KJH15" s="2212"/>
      <c r="KJI15" s="2212"/>
      <c r="KJJ15" s="2212"/>
      <c r="KJK15" s="2212"/>
      <c r="KJL15" s="2212"/>
      <c r="KJM15" s="2212"/>
      <c r="KJN15" s="2212"/>
      <c r="KJO15" s="2212"/>
      <c r="KJP15" s="2212"/>
      <c r="KJQ15" s="2212"/>
      <c r="KJR15" s="2212"/>
      <c r="KJS15" s="2212"/>
      <c r="KJT15" s="2212"/>
      <c r="KJU15" s="2212"/>
      <c r="KJV15" s="2212"/>
      <c r="KJW15" s="2212"/>
      <c r="KJX15" s="2212"/>
      <c r="KJY15" s="2212"/>
      <c r="KJZ15" s="2212"/>
      <c r="KKA15" s="2212"/>
      <c r="KKB15" s="2212"/>
      <c r="KKC15" s="2212"/>
      <c r="KKD15" s="2212"/>
      <c r="KKE15" s="2212"/>
      <c r="KKF15" s="2212"/>
      <c r="KKG15" s="2212"/>
      <c r="KKH15" s="2212"/>
      <c r="KKI15" s="2212"/>
      <c r="KKJ15" s="2212"/>
      <c r="KKK15" s="2212"/>
      <c r="KKL15" s="2212"/>
      <c r="KKM15" s="2212"/>
      <c r="KKN15" s="2212"/>
      <c r="KKO15" s="2212"/>
      <c r="KKP15" s="2212"/>
      <c r="KKQ15" s="2212"/>
      <c r="KKR15" s="2212"/>
      <c r="KKS15" s="2212"/>
      <c r="KKT15" s="2212"/>
      <c r="KKU15" s="2212"/>
      <c r="KKV15" s="2212"/>
      <c r="KKW15" s="2212"/>
      <c r="KKX15" s="2212"/>
      <c r="KKY15" s="2212"/>
      <c r="KKZ15" s="2212"/>
      <c r="KLA15" s="2212"/>
      <c r="KLB15" s="2212"/>
      <c r="KLC15" s="2212"/>
      <c r="KLD15" s="2212"/>
      <c r="KLE15" s="2212"/>
      <c r="KLF15" s="2212"/>
      <c r="KLG15" s="2212"/>
      <c r="KLH15" s="2212"/>
      <c r="KLI15" s="2212"/>
      <c r="KLJ15" s="2212"/>
      <c r="KLK15" s="2212"/>
      <c r="KLL15" s="2212"/>
      <c r="KLM15" s="2212"/>
      <c r="KLN15" s="2212"/>
      <c r="KLO15" s="2212"/>
      <c r="KLP15" s="2212"/>
      <c r="KLQ15" s="2212"/>
      <c r="KLR15" s="2212"/>
      <c r="KLS15" s="2212"/>
      <c r="KLT15" s="2212"/>
      <c r="KLU15" s="2212"/>
      <c r="KLV15" s="2212"/>
      <c r="KLW15" s="2212"/>
      <c r="KLX15" s="2212"/>
      <c r="KLY15" s="2212"/>
      <c r="KLZ15" s="2212"/>
      <c r="KMA15" s="2212"/>
      <c r="KMB15" s="2212"/>
      <c r="KMC15" s="2212"/>
      <c r="KMD15" s="2212"/>
      <c r="KME15" s="2212"/>
      <c r="KMF15" s="2212"/>
      <c r="KMG15" s="2212"/>
      <c r="KMH15" s="2212"/>
      <c r="KMI15" s="2212"/>
      <c r="KMJ15" s="2212"/>
      <c r="KMK15" s="2212"/>
      <c r="KML15" s="2212"/>
      <c r="KMM15" s="2212"/>
      <c r="KMN15" s="2212"/>
      <c r="KMO15" s="2212"/>
      <c r="KMP15" s="2212"/>
      <c r="KMQ15" s="2212"/>
      <c r="KMR15" s="2212"/>
      <c r="KMS15" s="2212"/>
      <c r="KMT15" s="2212"/>
      <c r="KMU15" s="2212"/>
      <c r="KMV15" s="2212"/>
      <c r="KMW15" s="2212"/>
      <c r="KMX15" s="2212"/>
      <c r="KMY15" s="2212"/>
      <c r="KMZ15" s="2212"/>
      <c r="KNA15" s="2212"/>
      <c r="KNB15" s="2212"/>
      <c r="KNC15" s="2212"/>
      <c r="KND15" s="2212"/>
      <c r="KNE15" s="2212"/>
      <c r="KNF15" s="2212"/>
      <c r="KNG15" s="2212"/>
      <c r="KNH15" s="2212"/>
      <c r="KNI15" s="2212"/>
      <c r="KNJ15" s="2212"/>
      <c r="KNK15" s="2212"/>
      <c r="KNL15" s="2212"/>
      <c r="KNM15" s="2212"/>
      <c r="KNN15" s="2212"/>
      <c r="KNO15" s="2212"/>
      <c r="KNP15" s="2212"/>
      <c r="KNQ15" s="2212"/>
      <c r="KNR15" s="2212"/>
      <c r="KNS15" s="2212"/>
      <c r="KNT15" s="2212"/>
      <c r="KNU15" s="2212"/>
      <c r="KNV15" s="2212"/>
      <c r="KNW15" s="2212"/>
      <c r="KNX15" s="2212"/>
      <c r="KNY15" s="2212"/>
      <c r="KNZ15" s="2212"/>
      <c r="KOA15" s="2212"/>
      <c r="KOB15" s="2212"/>
      <c r="KOC15" s="2212"/>
      <c r="KOD15" s="2212"/>
      <c r="KOE15" s="2212"/>
      <c r="KOF15" s="2212"/>
      <c r="KOG15" s="2212"/>
      <c r="KOH15" s="2212"/>
      <c r="KOI15" s="2212"/>
      <c r="KOJ15" s="2212"/>
      <c r="KOK15" s="2212"/>
      <c r="KOL15" s="2212"/>
      <c r="KOM15" s="2212"/>
      <c r="KON15" s="2212"/>
      <c r="KOO15" s="2212"/>
      <c r="KOP15" s="2212"/>
      <c r="KOQ15" s="2212"/>
      <c r="KOR15" s="2212"/>
      <c r="KOS15" s="2212"/>
      <c r="KOT15" s="2212"/>
      <c r="KOU15" s="2212"/>
      <c r="KOV15" s="2212"/>
      <c r="KOW15" s="2212"/>
      <c r="KOX15" s="2212"/>
      <c r="KOY15" s="2212"/>
      <c r="KOZ15" s="2212"/>
      <c r="KPA15" s="2212"/>
      <c r="KPB15" s="2212"/>
      <c r="KPC15" s="2212"/>
      <c r="KPD15" s="2212"/>
      <c r="KPE15" s="2212"/>
      <c r="KPF15" s="2212"/>
      <c r="KPG15" s="2212"/>
      <c r="KPH15" s="2212"/>
      <c r="KPI15" s="2212"/>
      <c r="KPJ15" s="2212"/>
      <c r="KPK15" s="2212"/>
      <c r="KPL15" s="2212"/>
      <c r="KPM15" s="2212"/>
      <c r="KPN15" s="2212"/>
      <c r="KPO15" s="2212"/>
      <c r="KPP15" s="2212"/>
      <c r="KPQ15" s="2212"/>
      <c r="KPR15" s="2212"/>
      <c r="KPS15" s="2212"/>
      <c r="KPT15" s="2212"/>
      <c r="KPU15" s="2212"/>
      <c r="KPV15" s="2212"/>
      <c r="KPW15" s="2212"/>
      <c r="KPX15" s="2212"/>
      <c r="KPY15" s="2212"/>
      <c r="KPZ15" s="2212"/>
      <c r="KQA15" s="2212"/>
      <c r="KQB15" s="2212"/>
      <c r="KQC15" s="2212"/>
      <c r="KQD15" s="2212"/>
      <c r="KQE15" s="2212"/>
      <c r="KQF15" s="2212"/>
      <c r="KQG15" s="2212"/>
      <c r="KQH15" s="2212"/>
      <c r="KQI15" s="2212"/>
      <c r="KQJ15" s="2212"/>
      <c r="KQK15" s="2212"/>
      <c r="KQL15" s="2212"/>
      <c r="KQM15" s="2212"/>
      <c r="KQN15" s="2212"/>
      <c r="KQO15" s="2212"/>
      <c r="KQP15" s="2212"/>
      <c r="KQQ15" s="2212"/>
      <c r="KQR15" s="2212"/>
      <c r="KQS15" s="2212"/>
      <c r="KQT15" s="2212"/>
      <c r="KQU15" s="2212"/>
      <c r="KQV15" s="2212"/>
      <c r="KQW15" s="2212"/>
      <c r="KQX15" s="2212"/>
      <c r="KQY15" s="2212"/>
      <c r="KQZ15" s="2212"/>
      <c r="KRA15" s="2212"/>
      <c r="KRB15" s="2212"/>
      <c r="KRC15" s="2212"/>
      <c r="KRD15" s="2212"/>
      <c r="KRE15" s="2212"/>
      <c r="KRF15" s="2212"/>
      <c r="KRG15" s="2212"/>
      <c r="KRH15" s="2212"/>
      <c r="KRI15" s="2212"/>
      <c r="KRJ15" s="2212"/>
      <c r="KRK15" s="2212"/>
      <c r="KRL15" s="2212"/>
      <c r="KRM15" s="2212"/>
      <c r="KRN15" s="2212"/>
      <c r="KRO15" s="2212"/>
      <c r="KRP15" s="2212"/>
      <c r="KRQ15" s="2212"/>
      <c r="KRR15" s="2212"/>
      <c r="KRS15" s="2212"/>
      <c r="KRT15" s="2212"/>
      <c r="KRU15" s="2212"/>
      <c r="KRV15" s="2212"/>
      <c r="KRW15" s="2212"/>
      <c r="KRX15" s="2212"/>
      <c r="KRY15" s="2212"/>
      <c r="KRZ15" s="2212"/>
      <c r="KSA15" s="2212"/>
      <c r="KSB15" s="2212"/>
      <c r="KSC15" s="2212"/>
      <c r="KSD15" s="2212"/>
      <c r="KSE15" s="2212"/>
      <c r="KSF15" s="2212"/>
      <c r="KSG15" s="2212"/>
      <c r="KSH15" s="2212"/>
      <c r="KSI15" s="2212"/>
      <c r="KSJ15" s="2212"/>
      <c r="KSK15" s="2212"/>
      <c r="KSL15" s="2212"/>
      <c r="KSM15" s="2212"/>
      <c r="KSN15" s="2212"/>
      <c r="KSO15" s="2212"/>
      <c r="KSP15" s="2212"/>
      <c r="KSQ15" s="2212"/>
      <c r="KSR15" s="2212"/>
      <c r="KSS15" s="2212"/>
      <c r="KST15" s="2212"/>
      <c r="KSU15" s="2212"/>
      <c r="KSV15" s="2212"/>
      <c r="KSW15" s="2212"/>
      <c r="KSX15" s="2212"/>
      <c r="KSY15" s="2212"/>
      <c r="KSZ15" s="2212"/>
      <c r="KTA15" s="2212"/>
      <c r="KTB15" s="2212"/>
      <c r="KTC15" s="2212"/>
      <c r="KTD15" s="2212"/>
      <c r="KTE15" s="2212"/>
      <c r="KTF15" s="2212"/>
      <c r="KTG15" s="2212"/>
      <c r="KTH15" s="2212"/>
      <c r="KTI15" s="2212"/>
      <c r="KTJ15" s="2212"/>
      <c r="KTK15" s="2212"/>
      <c r="KTL15" s="2212"/>
      <c r="KTM15" s="2212"/>
      <c r="KTN15" s="2212"/>
      <c r="KTO15" s="2212"/>
      <c r="KTP15" s="2212"/>
      <c r="KTQ15" s="2212"/>
      <c r="KTR15" s="2212"/>
      <c r="KTS15" s="2212"/>
      <c r="KTT15" s="2212"/>
      <c r="KTU15" s="2212"/>
      <c r="KTV15" s="2212"/>
      <c r="KTW15" s="2212"/>
      <c r="KTX15" s="2212"/>
      <c r="KTY15" s="2212"/>
      <c r="KTZ15" s="2212"/>
      <c r="KUA15" s="2212"/>
      <c r="KUB15" s="2212"/>
      <c r="KUC15" s="2212"/>
      <c r="KUD15" s="2212"/>
      <c r="KUE15" s="2212"/>
      <c r="KUF15" s="2212"/>
      <c r="KUG15" s="2212"/>
      <c r="KUH15" s="2212"/>
      <c r="KUI15" s="2212"/>
      <c r="KUJ15" s="2212"/>
      <c r="KUK15" s="2212"/>
      <c r="KUL15" s="2212"/>
      <c r="KUM15" s="2212"/>
      <c r="KUN15" s="2212"/>
      <c r="KUO15" s="2212"/>
      <c r="KUP15" s="2212"/>
      <c r="KUQ15" s="2212"/>
      <c r="KUR15" s="2212"/>
      <c r="KUS15" s="2212"/>
      <c r="KUT15" s="2212"/>
      <c r="KUU15" s="2212"/>
      <c r="KUV15" s="2212"/>
      <c r="KUW15" s="2212"/>
      <c r="KUX15" s="2212"/>
      <c r="KUY15" s="2212"/>
      <c r="KUZ15" s="2212"/>
      <c r="KVA15" s="2212"/>
      <c r="KVB15" s="2212"/>
      <c r="KVC15" s="2212"/>
      <c r="KVD15" s="2212"/>
      <c r="KVE15" s="2212"/>
      <c r="KVF15" s="2212"/>
      <c r="KVG15" s="2212"/>
      <c r="KVH15" s="2212"/>
      <c r="KVI15" s="2212"/>
      <c r="KVJ15" s="2212"/>
      <c r="KVK15" s="2212"/>
      <c r="KVL15" s="2212"/>
      <c r="KVM15" s="2212"/>
      <c r="KVN15" s="2212"/>
      <c r="KVO15" s="2212"/>
      <c r="KVP15" s="2212"/>
      <c r="KVQ15" s="2212"/>
      <c r="KVR15" s="2212"/>
      <c r="KVS15" s="2212"/>
      <c r="KVT15" s="2212"/>
      <c r="KVU15" s="2212"/>
      <c r="KVV15" s="2212"/>
      <c r="KVW15" s="2212"/>
      <c r="KVX15" s="2212"/>
      <c r="KVY15" s="2212"/>
      <c r="KVZ15" s="2212"/>
      <c r="KWA15" s="2212"/>
      <c r="KWB15" s="2212"/>
      <c r="KWC15" s="2212"/>
      <c r="KWD15" s="2212"/>
      <c r="KWE15" s="2212"/>
      <c r="KWF15" s="2212"/>
      <c r="KWG15" s="2212"/>
      <c r="KWH15" s="2212"/>
      <c r="KWI15" s="2212"/>
      <c r="KWJ15" s="2212"/>
      <c r="KWK15" s="2212"/>
      <c r="KWL15" s="2212"/>
      <c r="KWM15" s="2212"/>
      <c r="KWN15" s="2212"/>
      <c r="KWO15" s="2212"/>
      <c r="KWP15" s="2212"/>
      <c r="KWQ15" s="2212"/>
      <c r="KWR15" s="2212"/>
      <c r="KWS15" s="2212"/>
      <c r="KWT15" s="2212"/>
      <c r="KWU15" s="2212"/>
      <c r="KWV15" s="2212"/>
      <c r="KWW15" s="2212"/>
      <c r="KWX15" s="2212"/>
      <c r="KWY15" s="2212"/>
      <c r="KWZ15" s="2212"/>
      <c r="KXA15" s="2212"/>
      <c r="KXB15" s="2212"/>
      <c r="KXC15" s="2212"/>
      <c r="KXD15" s="2212"/>
      <c r="KXE15" s="2212"/>
      <c r="KXF15" s="2212"/>
      <c r="KXG15" s="2212"/>
      <c r="KXH15" s="2212"/>
      <c r="KXI15" s="2212"/>
      <c r="KXJ15" s="2212"/>
      <c r="KXK15" s="2212"/>
      <c r="KXL15" s="2212"/>
      <c r="KXM15" s="2212"/>
      <c r="KXN15" s="2212"/>
      <c r="KXO15" s="2212"/>
      <c r="KXP15" s="2212"/>
      <c r="KXQ15" s="2212"/>
      <c r="KXR15" s="2212"/>
      <c r="KXS15" s="2212"/>
      <c r="KXT15" s="2212"/>
      <c r="KXU15" s="2212"/>
      <c r="KXV15" s="2212"/>
      <c r="KXW15" s="2212"/>
      <c r="KXX15" s="2212"/>
      <c r="KXY15" s="2212"/>
      <c r="KXZ15" s="2212"/>
      <c r="KYA15" s="2212"/>
      <c r="KYB15" s="2212"/>
      <c r="KYC15" s="2212"/>
      <c r="KYD15" s="2212"/>
      <c r="KYE15" s="2212"/>
      <c r="KYF15" s="2212"/>
      <c r="KYG15" s="2212"/>
      <c r="KYH15" s="2212"/>
      <c r="KYI15" s="2212"/>
      <c r="KYJ15" s="2212"/>
      <c r="KYK15" s="2212"/>
      <c r="KYL15" s="2212"/>
      <c r="KYM15" s="2212"/>
      <c r="KYN15" s="2212"/>
      <c r="KYO15" s="2212"/>
      <c r="KYP15" s="2212"/>
      <c r="KYQ15" s="2212"/>
      <c r="KYR15" s="2212"/>
      <c r="KYS15" s="2212"/>
      <c r="KYT15" s="2212"/>
      <c r="KYU15" s="2212"/>
      <c r="KYV15" s="2212"/>
      <c r="KYW15" s="2212"/>
      <c r="KYX15" s="2212"/>
      <c r="KYY15" s="2212"/>
      <c r="KYZ15" s="2212"/>
      <c r="KZA15" s="2212"/>
      <c r="KZB15" s="2212"/>
      <c r="KZC15" s="2212"/>
      <c r="KZD15" s="2212"/>
      <c r="KZE15" s="2212"/>
      <c r="KZF15" s="2212"/>
      <c r="KZG15" s="2212"/>
      <c r="KZH15" s="2212"/>
      <c r="KZI15" s="2212"/>
      <c r="KZJ15" s="2212"/>
      <c r="KZK15" s="2212"/>
      <c r="KZL15" s="2212"/>
      <c r="KZM15" s="2212"/>
      <c r="KZN15" s="2212"/>
      <c r="KZO15" s="2212"/>
      <c r="KZP15" s="2212"/>
      <c r="KZQ15" s="2212"/>
      <c r="KZR15" s="2212"/>
      <c r="KZS15" s="2212"/>
      <c r="KZT15" s="2212"/>
      <c r="KZU15" s="2212"/>
      <c r="KZV15" s="2212"/>
      <c r="KZW15" s="2212"/>
      <c r="KZX15" s="2212"/>
      <c r="KZY15" s="2212"/>
      <c r="KZZ15" s="2212"/>
      <c r="LAA15" s="2212"/>
      <c r="LAB15" s="2212"/>
      <c r="LAC15" s="2212"/>
      <c r="LAD15" s="2212"/>
      <c r="LAE15" s="2212"/>
      <c r="LAF15" s="2212"/>
      <c r="LAG15" s="2212"/>
      <c r="LAH15" s="2212"/>
      <c r="LAI15" s="2212"/>
      <c r="LAJ15" s="2212"/>
      <c r="LAK15" s="2212"/>
      <c r="LAL15" s="2212"/>
      <c r="LAM15" s="2212"/>
      <c r="LAN15" s="2212"/>
      <c r="LAO15" s="2212"/>
      <c r="LAP15" s="2212"/>
      <c r="LAQ15" s="2212"/>
      <c r="LAR15" s="2212"/>
      <c r="LAS15" s="2212"/>
      <c r="LAT15" s="2212"/>
      <c r="LAU15" s="2212"/>
      <c r="LAV15" s="2212"/>
      <c r="LAW15" s="2212"/>
      <c r="LAX15" s="2212"/>
      <c r="LAY15" s="2212"/>
      <c r="LAZ15" s="2212"/>
      <c r="LBA15" s="2212"/>
      <c r="LBB15" s="2212"/>
      <c r="LBC15" s="2212"/>
      <c r="LBD15" s="2212"/>
      <c r="LBE15" s="2212"/>
      <c r="LBF15" s="2212"/>
      <c r="LBG15" s="2212"/>
      <c r="LBH15" s="2212"/>
      <c r="LBI15" s="2212"/>
      <c r="LBJ15" s="2212"/>
      <c r="LBK15" s="2212"/>
      <c r="LBL15" s="2212"/>
      <c r="LBM15" s="2212"/>
      <c r="LBN15" s="2212"/>
      <c r="LBO15" s="2212"/>
      <c r="LBP15" s="2212"/>
      <c r="LBQ15" s="2212"/>
      <c r="LBR15" s="2212"/>
      <c r="LBS15" s="2212"/>
      <c r="LBT15" s="2212"/>
      <c r="LBU15" s="2212"/>
      <c r="LBV15" s="2212"/>
      <c r="LBW15" s="2212"/>
      <c r="LBX15" s="2212"/>
      <c r="LBY15" s="2212"/>
      <c r="LBZ15" s="2212"/>
      <c r="LCA15" s="2212"/>
      <c r="LCB15" s="2212"/>
      <c r="LCC15" s="2212"/>
      <c r="LCD15" s="2212"/>
      <c r="LCE15" s="2212"/>
      <c r="LCF15" s="2212"/>
      <c r="LCG15" s="2212"/>
      <c r="LCH15" s="2212"/>
      <c r="LCI15" s="2212"/>
      <c r="LCJ15" s="2212"/>
      <c r="LCK15" s="2212"/>
      <c r="LCL15" s="2212"/>
      <c r="LCM15" s="2212"/>
      <c r="LCN15" s="2212"/>
      <c r="LCO15" s="2212"/>
      <c r="LCP15" s="2212"/>
      <c r="LCQ15" s="2212"/>
      <c r="LCR15" s="2212"/>
      <c r="LCS15" s="2212"/>
      <c r="LCT15" s="2212"/>
      <c r="LCU15" s="2212"/>
      <c r="LCV15" s="2212"/>
      <c r="LCW15" s="2212"/>
      <c r="LCX15" s="2212"/>
      <c r="LCY15" s="2212"/>
      <c r="LCZ15" s="2212"/>
      <c r="LDA15" s="2212"/>
      <c r="LDB15" s="2212"/>
      <c r="LDC15" s="2212"/>
      <c r="LDD15" s="2212"/>
      <c r="LDE15" s="2212"/>
      <c r="LDF15" s="2212"/>
      <c r="LDG15" s="2212"/>
      <c r="LDH15" s="2212"/>
      <c r="LDI15" s="2212"/>
      <c r="LDJ15" s="2212"/>
      <c r="LDK15" s="2212"/>
      <c r="LDL15" s="2212"/>
      <c r="LDM15" s="2212"/>
      <c r="LDN15" s="2212"/>
      <c r="LDO15" s="2212"/>
      <c r="LDP15" s="2212"/>
      <c r="LDQ15" s="2212"/>
      <c r="LDR15" s="2212"/>
      <c r="LDS15" s="2212"/>
      <c r="LDT15" s="2212"/>
      <c r="LDU15" s="2212"/>
      <c r="LDV15" s="2212"/>
      <c r="LDW15" s="2212"/>
      <c r="LDX15" s="2212"/>
      <c r="LDY15" s="2212"/>
      <c r="LDZ15" s="2212"/>
      <c r="LEA15" s="2212"/>
      <c r="LEB15" s="2212"/>
      <c r="LEC15" s="2212"/>
      <c r="LED15" s="2212"/>
      <c r="LEE15" s="2212"/>
      <c r="LEF15" s="2212"/>
      <c r="LEG15" s="2212"/>
      <c r="LEH15" s="2212"/>
      <c r="LEI15" s="2212"/>
      <c r="LEJ15" s="2212"/>
      <c r="LEK15" s="2212"/>
      <c r="LEL15" s="2212"/>
      <c r="LEM15" s="2212"/>
      <c r="LEN15" s="2212"/>
      <c r="LEO15" s="2212"/>
      <c r="LEP15" s="2212"/>
      <c r="LEQ15" s="2212"/>
      <c r="LER15" s="2212"/>
      <c r="LES15" s="2212"/>
      <c r="LET15" s="2212"/>
      <c r="LEU15" s="2212"/>
      <c r="LEV15" s="2212"/>
      <c r="LEW15" s="2212"/>
      <c r="LEX15" s="2212"/>
      <c r="LEY15" s="2212"/>
      <c r="LEZ15" s="2212"/>
      <c r="LFA15" s="2212"/>
      <c r="LFB15" s="2212"/>
      <c r="LFC15" s="2212"/>
      <c r="LFD15" s="2212"/>
      <c r="LFE15" s="2212"/>
      <c r="LFF15" s="2212"/>
      <c r="LFG15" s="2212"/>
      <c r="LFH15" s="2212"/>
      <c r="LFI15" s="2212"/>
      <c r="LFJ15" s="2212"/>
      <c r="LFK15" s="2212"/>
      <c r="LFL15" s="2212"/>
      <c r="LFM15" s="2212"/>
      <c r="LFN15" s="2212"/>
      <c r="LFO15" s="2212"/>
      <c r="LFP15" s="2212"/>
      <c r="LFQ15" s="2212"/>
      <c r="LFR15" s="2212"/>
      <c r="LFS15" s="2212"/>
      <c r="LFT15" s="2212"/>
      <c r="LFU15" s="2212"/>
      <c r="LFV15" s="2212"/>
      <c r="LFW15" s="2212"/>
      <c r="LFX15" s="2212"/>
      <c r="LFY15" s="2212"/>
      <c r="LFZ15" s="2212"/>
      <c r="LGA15" s="2212"/>
      <c r="LGB15" s="2212"/>
      <c r="LGC15" s="2212"/>
      <c r="LGD15" s="2212"/>
      <c r="LGE15" s="2212"/>
      <c r="LGF15" s="2212"/>
      <c r="LGG15" s="2212"/>
      <c r="LGH15" s="2212"/>
      <c r="LGI15" s="2212"/>
      <c r="LGJ15" s="2212"/>
      <c r="LGK15" s="2212"/>
      <c r="LGL15" s="2212"/>
      <c r="LGM15" s="2212"/>
      <c r="LGN15" s="2212"/>
      <c r="LGO15" s="2212"/>
      <c r="LGP15" s="2212"/>
      <c r="LGQ15" s="2212"/>
      <c r="LGR15" s="2212"/>
      <c r="LGS15" s="2212"/>
      <c r="LGT15" s="2212"/>
      <c r="LGU15" s="2212"/>
      <c r="LGV15" s="2212"/>
      <c r="LGW15" s="2212"/>
      <c r="LGX15" s="2212"/>
      <c r="LGY15" s="2212"/>
      <c r="LGZ15" s="2212"/>
      <c r="LHA15" s="2212"/>
      <c r="LHB15" s="2212"/>
      <c r="LHC15" s="2212"/>
      <c r="LHD15" s="2212"/>
      <c r="LHE15" s="2212"/>
      <c r="LHF15" s="2212"/>
      <c r="LHG15" s="2212"/>
      <c r="LHH15" s="2212"/>
      <c r="LHI15" s="2212"/>
      <c r="LHJ15" s="2212"/>
      <c r="LHK15" s="2212"/>
      <c r="LHL15" s="2212"/>
      <c r="LHM15" s="2212"/>
      <c r="LHN15" s="2212"/>
      <c r="LHO15" s="2212"/>
      <c r="LHP15" s="2212"/>
      <c r="LHQ15" s="2212"/>
      <c r="LHR15" s="2212"/>
      <c r="LHS15" s="2212"/>
      <c r="LHT15" s="2212"/>
      <c r="LHU15" s="2212"/>
      <c r="LHV15" s="2212"/>
      <c r="LHW15" s="2212"/>
      <c r="LHX15" s="2212"/>
      <c r="LHY15" s="2212"/>
      <c r="LHZ15" s="2212"/>
      <c r="LIA15" s="2212"/>
      <c r="LIB15" s="2212"/>
      <c r="LIC15" s="2212"/>
      <c r="LID15" s="2212"/>
      <c r="LIE15" s="2212"/>
      <c r="LIF15" s="2212"/>
      <c r="LIG15" s="2212"/>
      <c r="LIH15" s="2212"/>
      <c r="LII15" s="2212"/>
      <c r="LIJ15" s="2212"/>
      <c r="LIK15" s="2212"/>
      <c r="LIL15" s="2212"/>
      <c r="LIM15" s="2212"/>
      <c r="LIN15" s="2212"/>
      <c r="LIO15" s="2212"/>
      <c r="LIP15" s="2212"/>
      <c r="LIQ15" s="2212"/>
      <c r="LIR15" s="2212"/>
      <c r="LIS15" s="2212"/>
      <c r="LIT15" s="2212"/>
      <c r="LIU15" s="2212"/>
      <c r="LIV15" s="2212"/>
      <c r="LIW15" s="2212"/>
      <c r="LIX15" s="2212"/>
      <c r="LIY15" s="2212"/>
      <c r="LIZ15" s="2212"/>
      <c r="LJA15" s="2212"/>
      <c r="LJB15" s="2212"/>
      <c r="LJC15" s="2212"/>
      <c r="LJD15" s="2212"/>
      <c r="LJE15" s="2212"/>
      <c r="LJF15" s="2212"/>
      <c r="LJG15" s="2212"/>
      <c r="LJH15" s="2212"/>
      <c r="LJI15" s="2212"/>
      <c r="LJJ15" s="2212"/>
      <c r="LJK15" s="2212"/>
      <c r="LJL15" s="2212"/>
      <c r="LJM15" s="2212"/>
      <c r="LJN15" s="2212"/>
      <c r="LJO15" s="2212"/>
      <c r="LJP15" s="2212"/>
      <c r="LJQ15" s="2212"/>
      <c r="LJR15" s="2212"/>
      <c r="LJS15" s="2212"/>
      <c r="LJT15" s="2212"/>
      <c r="LJU15" s="2212"/>
      <c r="LJV15" s="2212"/>
      <c r="LJW15" s="2212"/>
      <c r="LJX15" s="2212"/>
      <c r="LJY15" s="2212"/>
      <c r="LJZ15" s="2212"/>
      <c r="LKA15" s="2212"/>
      <c r="LKB15" s="2212"/>
      <c r="LKC15" s="2212"/>
      <c r="LKD15" s="2212"/>
      <c r="LKE15" s="2212"/>
      <c r="LKF15" s="2212"/>
      <c r="LKG15" s="2212"/>
      <c r="LKH15" s="2212"/>
      <c r="LKI15" s="2212"/>
      <c r="LKJ15" s="2212"/>
      <c r="LKK15" s="2212"/>
      <c r="LKL15" s="2212"/>
      <c r="LKM15" s="2212"/>
      <c r="LKN15" s="2212"/>
      <c r="LKO15" s="2212"/>
      <c r="LKP15" s="2212"/>
      <c r="LKQ15" s="2212"/>
      <c r="LKR15" s="2212"/>
      <c r="LKS15" s="2212"/>
      <c r="LKT15" s="2212"/>
      <c r="LKU15" s="2212"/>
      <c r="LKV15" s="2212"/>
      <c r="LKW15" s="2212"/>
      <c r="LKX15" s="2212"/>
      <c r="LKY15" s="2212"/>
      <c r="LKZ15" s="2212"/>
      <c r="LLA15" s="2212"/>
      <c r="LLB15" s="2212"/>
      <c r="LLC15" s="2212"/>
      <c r="LLD15" s="2212"/>
      <c r="LLE15" s="2212"/>
      <c r="LLF15" s="2212"/>
      <c r="LLG15" s="2212"/>
      <c r="LLH15" s="2212"/>
      <c r="LLI15" s="2212"/>
      <c r="LLJ15" s="2212"/>
      <c r="LLK15" s="2212"/>
      <c r="LLL15" s="2212"/>
      <c r="LLM15" s="2212"/>
      <c r="LLN15" s="2212"/>
      <c r="LLO15" s="2212"/>
      <c r="LLP15" s="2212"/>
      <c r="LLQ15" s="2212"/>
      <c r="LLR15" s="2212"/>
      <c r="LLS15" s="2212"/>
      <c r="LLT15" s="2212"/>
      <c r="LLU15" s="2212"/>
      <c r="LLV15" s="2212"/>
      <c r="LLW15" s="2212"/>
      <c r="LLX15" s="2212"/>
      <c r="LLY15" s="2212"/>
      <c r="LLZ15" s="2212"/>
      <c r="LMA15" s="2212"/>
      <c r="LMB15" s="2212"/>
      <c r="LMC15" s="2212"/>
      <c r="LMD15" s="2212"/>
      <c r="LME15" s="2212"/>
      <c r="LMF15" s="2212"/>
      <c r="LMG15" s="2212"/>
      <c r="LMH15" s="2212"/>
      <c r="LMI15" s="2212"/>
      <c r="LMJ15" s="2212"/>
      <c r="LMK15" s="2212"/>
      <c r="LML15" s="2212"/>
      <c r="LMM15" s="2212"/>
      <c r="LMN15" s="2212"/>
      <c r="LMO15" s="2212"/>
      <c r="LMP15" s="2212"/>
      <c r="LMQ15" s="2212"/>
      <c r="LMR15" s="2212"/>
      <c r="LMS15" s="2212"/>
      <c r="LMT15" s="2212"/>
      <c r="LMU15" s="2212"/>
      <c r="LMV15" s="2212"/>
      <c r="LMW15" s="2212"/>
      <c r="LMX15" s="2212"/>
      <c r="LMY15" s="2212"/>
      <c r="LMZ15" s="2212"/>
      <c r="LNA15" s="2212"/>
      <c r="LNB15" s="2212"/>
      <c r="LNC15" s="2212"/>
      <c r="LND15" s="2212"/>
      <c r="LNE15" s="2212"/>
      <c r="LNF15" s="2212"/>
      <c r="LNG15" s="2212"/>
      <c r="LNH15" s="2212"/>
      <c r="LNI15" s="2212"/>
      <c r="LNJ15" s="2212"/>
      <c r="LNK15" s="2212"/>
      <c r="LNL15" s="2212"/>
      <c r="LNM15" s="2212"/>
      <c r="LNN15" s="2212"/>
      <c r="LNO15" s="2212"/>
      <c r="LNP15" s="2212"/>
      <c r="LNQ15" s="2212"/>
      <c r="LNR15" s="2212"/>
      <c r="LNS15" s="2212"/>
      <c r="LNT15" s="2212"/>
      <c r="LNU15" s="2212"/>
      <c r="LNV15" s="2212"/>
      <c r="LNW15" s="2212"/>
      <c r="LNX15" s="2212"/>
      <c r="LNY15" s="2212"/>
      <c r="LNZ15" s="2212"/>
      <c r="LOA15" s="2212"/>
      <c r="LOB15" s="2212"/>
      <c r="LOC15" s="2212"/>
      <c r="LOD15" s="2212"/>
      <c r="LOE15" s="2212"/>
      <c r="LOF15" s="2212"/>
      <c r="LOG15" s="2212"/>
      <c r="LOH15" s="2212"/>
      <c r="LOI15" s="2212"/>
      <c r="LOJ15" s="2212"/>
      <c r="LOK15" s="2212"/>
      <c r="LOL15" s="2212"/>
      <c r="LOM15" s="2212"/>
      <c r="LON15" s="2212"/>
      <c r="LOO15" s="2212"/>
      <c r="LOP15" s="2212"/>
      <c r="LOQ15" s="2212"/>
      <c r="LOR15" s="2212"/>
      <c r="LOS15" s="2212"/>
      <c r="LOT15" s="2212"/>
      <c r="LOU15" s="2212"/>
      <c r="LOV15" s="2212"/>
      <c r="LOW15" s="2212"/>
      <c r="LOX15" s="2212"/>
      <c r="LOY15" s="2212"/>
      <c r="LOZ15" s="2212"/>
      <c r="LPA15" s="2212"/>
      <c r="LPB15" s="2212"/>
      <c r="LPC15" s="2212"/>
      <c r="LPD15" s="2212"/>
      <c r="LPE15" s="2212"/>
      <c r="LPF15" s="2212"/>
      <c r="LPG15" s="2212"/>
      <c r="LPH15" s="2212"/>
      <c r="LPI15" s="2212"/>
      <c r="LPJ15" s="2212"/>
      <c r="LPK15" s="2212"/>
      <c r="LPL15" s="2212"/>
      <c r="LPM15" s="2212"/>
      <c r="LPN15" s="2212"/>
      <c r="LPO15" s="2212"/>
      <c r="LPP15" s="2212"/>
      <c r="LPQ15" s="2212"/>
      <c r="LPR15" s="2212"/>
      <c r="LPS15" s="2212"/>
      <c r="LPT15" s="2212"/>
      <c r="LPU15" s="2212"/>
      <c r="LPV15" s="2212"/>
      <c r="LPW15" s="2212"/>
      <c r="LPX15" s="2212"/>
      <c r="LPY15" s="2212"/>
      <c r="LPZ15" s="2212"/>
      <c r="LQA15" s="2212"/>
      <c r="LQB15" s="2212"/>
      <c r="LQC15" s="2212"/>
      <c r="LQD15" s="2212"/>
      <c r="LQE15" s="2212"/>
      <c r="LQF15" s="2212"/>
      <c r="LQG15" s="2212"/>
      <c r="LQH15" s="2212"/>
      <c r="LQI15" s="2212"/>
      <c r="LQJ15" s="2212"/>
      <c r="LQK15" s="2212"/>
      <c r="LQL15" s="2212"/>
      <c r="LQM15" s="2212"/>
      <c r="LQN15" s="2212"/>
      <c r="LQO15" s="2212"/>
      <c r="LQP15" s="2212"/>
      <c r="LQQ15" s="2212"/>
      <c r="LQR15" s="2212"/>
      <c r="LQS15" s="2212"/>
      <c r="LQT15" s="2212"/>
      <c r="LQU15" s="2212"/>
      <c r="LQV15" s="2212"/>
      <c r="LQW15" s="2212"/>
      <c r="LQX15" s="2212"/>
      <c r="LQY15" s="2212"/>
      <c r="LQZ15" s="2212"/>
      <c r="LRA15" s="2212"/>
      <c r="LRB15" s="2212"/>
      <c r="LRC15" s="2212"/>
      <c r="LRD15" s="2212"/>
      <c r="LRE15" s="2212"/>
      <c r="LRF15" s="2212"/>
      <c r="LRG15" s="2212"/>
      <c r="LRH15" s="2212"/>
      <c r="LRI15" s="2212"/>
      <c r="LRJ15" s="2212"/>
      <c r="LRK15" s="2212"/>
      <c r="LRL15" s="2212"/>
      <c r="LRM15" s="2212"/>
      <c r="LRN15" s="2212"/>
      <c r="LRO15" s="2212"/>
      <c r="LRP15" s="2212"/>
      <c r="LRQ15" s="2212"/>
      <c r="LRR15" s="2212"/>
      <c r="LRS15" s="2212"/>
      <c r="LRT15" s="2212"/>
      <c r="LRU15" s="2212"/>
      <c r="LRV15" s="2212"/>
      <c r="LRW15" s="2212"/>
      <c r="LRX15" s="2212"/>
      <c r="LRY15" s="2212"/>
      <c r="LRZ15" s="2212"/>
      <c r="LSA15" s="2212"/>
      <c r="LSB15" s="2212"/>
      <c r="LSC15" s="2212"/>
      <c r="LSD15" s="2212"/>
      <c r="LSE15" s="2212"/>
      <c r="LSF15" s="2212"/>
      <c r="LSG15" s="2212"/>
      <c r="LSH15" s="2212"/>
      <c r="LSI15" s="2212"/>
      <c r="LSJ15" s="2212"/>
      <c r="LSK15" s="2212"/>
      <c r="LSL15" s="2212"/>
      <c r="LSM15" s="2212"/>
      <c r="LSN15" s="2212"/>
      <c r="LSO15" s="2212"/>
      <c r="LSP15" s="2212"/>
      <c r="LSQ15" s="2212"/>
      <c r="LSR15" s="2212"/>
      <c r="LSS15" s="2212"/>
      <c r="LST15" s="2212"/>
      <c r="LSU15" s="2212"/>
      <c r="LSV15" s="2212"/>
      <c r="LSW15" s="2212"/>
      <c r="LSX15" s="2212"/>
      <c r="LSY15" s="2212"/>
      <c r="LSZ15" s="2212"/>
      <c r="LTA15" s="2212"/>
      <c r="LTB15" s="2212"/>
      <c r="LTC15" s="2212"/>
      <c r="LTD15" s="2212"/>
      <c r="LTE15" s="2212"/>
      <c r="LTF15" s="2212"/>
      <c r="LTG15" s="2212"/>
      <c r="LTH15" s="2212"/>
      <c r="LTI15" s="2212"/>
      <c r="LTJ15" s="2212"/>
      <c r="LTK15" s="2212"/>
      <c r="LTL15" s="2212"/>
      <c r="LTM15" s="2212"/>
      <c r="LTN15" s="2212"/>
      <c r="LTO15" s="2212"/>
      <c r="LTP15" s="2212"/>
      <c r="LTQ15" s="2212"/>
      <c r="LTR15" s="2212"/>
      <c r="LTS15" s="2212"/>
      <c r="LTT15" s="2212"/>
      <c r="LTU15" s="2212"/>
      <c r="LTV15" s="2212"/>
      <c r="LTW15" s="2212"/>
      <c r="LTX15" s="2212"/>
      <c r="LTY15" s="2212"/>
      <c r="LTZ15" s="2212"/>
      <c r="LUA15" s="2212"/>
      <c r="LUB15" s="2212"/>
      <c r="LUC15" s="2212"/>
      <c r="LUD15" s="2212"/>
      <c r="LUE15" s="2212"/>
      <c r="LUF15" s="2212"/>
      <c r="LUG15" s="2212"/>
      <c r="LUH15" s="2212"/>
      <c r="LUI15" s="2212"/>
      <c r="LUJ15" s="2212"/>
      <c r="LUK15" s="2212"/>
      <c r="LUL15" s="2212"/>
      <c r="LUM15" s="2212"/>
      <c r="LUN15" s="2212"/>
      <c r="LUO15" s="2212"/>
      <c r="LUP15" s="2212"/>
      <c r="LUQ15" s="2212"/>
      <c r="LUR15" s="2212"/>
      <c r="LUS15" s="2212"/>
      <c r="LUT15" s="2212"/>
      <c r="LUU15" s="2212"/>
      <c r="LUV15" s="2212"/>
      <c r="LUW15" s="2212"/>
      <c r="LUX15" s="2212"/>
      <c r="LUY15" s="2212"/>
      <c r="LUZ15" s="2212"/>
      <c r="LVA15" s="2212"/>
      <c r="LVB15" s="2212"/>
      <c r="LVC15" s="2212"/>
      <c r="LVD15" s="2212"/>
      <c r="LVE15" s="2212"/>
      <c r="LVF15" s="2212"/>
      <c r="LVG15" s="2212"/>
      <c r="LVH15" s="2212"/>
      <c r="LVI15" s="2212"/>
      <c r="LVJ15" s="2212"/>
      <c r="LVK15" s="2212"/>
      <c r="LVL15" s="2212"/>
      <c r="LVM15" s="2212"/>
      <c r="LVN15" s="2212"/>
      <c r="LVO15" s="2212"/>
      <c r="LVP15" s="2212"/>
      <c r="LVQ15" s="2212"/>
      <c r="LVR15" s="2212"/>
      <c r="LVS15" s="2212"/>
      <c r="LVT15" s="2212"/>
      <c r="LVU15" s="2212"/>
      <c r="LVV15" s="2212"/>
      <c r="LVW15" s="2212"/>
      <c r="LVX15" s="2212"/>
      <c r="LVY15" s="2212"/>
      <c r="LVZ15" s="2212"/>
      <c r="LWA15" s="2212"/>
      <c r="LWB15" s="2212"/>
      <c r="LWC15" s="2212"/>
      <c r="LWD15" s="2212"/>
      <c r="LWE15" s="2212"/>
      <c r="LWF15" s="2212"/>
      <c r="LWG15" s="2212"/>
      <c r="LWH15" s="2212"/>
      <c r="LWI15" s="2212"/>
      <c r="LWJ15" s="2212"/>
      <c r="LWK15" s="2212"/>
      <c r="LWL15" s="2212"/>
      <c r="LWM15" s="2212"/>
      <c r="LWN15" s="2212"/>
      <c r="LWO15" s="2212"/>
      <c r="LWP15" s="2212"/>
      <c r="LWQ15" s="2212"/>
      <c r="LWR15" s="2212"/>
      <c r="LWS15" s="2212"/>
      <c r="LWT15" s="2212"/>
      <c r="LWU15" s="2212"/>
      <c r="LWV15" s="2212"/>
      <c r="LWW15" s="2212"/>
      <c r="LWX15" s="2212"/>
      <c r="LWY15" s="2212"/>
      <c r="LWZ15" s="2212"/>
      <c r="LXA15" s="2212"/>
      <c r="LXB15" s="2212"/>
      <c r="LXC15" s="2212"/>
      <c r="LXD15" s="2212"/>
      <c r="LXE15" s="2212"/>
      <c r="LXF15" s="2212"/>
      <c r="LXG15" s="2212"/>
      <c r="LXH15" s="2212"/>
      <c r="LXI15" s="2212"/>
      <c r="LXJ15" s="2212"/>
      <c r="LXK15" s="2212"/>
      <c r="LXL15" s="2212"/>
      <c r="LXM15" s="2212"/>
      <c r="LXN15" s="2212"/>
      <c r="LXO15" s="2212"/>
      <c r="LXP15" s="2212"/>
      <c r="LXQ15" s="2212"/>
      <c r="LXR15" s="2212"/>
      <c r="LXS15" s="2212"/>
      <c r="LXT15" s="2212"/>
      <c r="LXU15" s="2212"/>
      <c r="LXV15" s="2212"/>
      <c r="LXW15" s="2212"/>
      <c r="LXX15" s="2212"/>
      <c r="LXY15" s="2212"/>
      <c r="LXZ15" s="2212"/>
      <c r="LYA15" s="2212"/>
      <c r="LYB15" s="2212"/>
      <c r="LYC15" s="2212"/>
      <c r="LYD15" s="2212"/>
      <c r="LYE15" s="2212"/>
      <c r="LYF15" s="2212"/>
      <c r="LYG15" s="2212"/>
      <c r="LYH15" s="2212"/>
      <c r="LYI15" s="2212"/>
      <c r="LYJ15" s="2212"/>
      <c r="LYK15" s="2212"/>
      <c r="LYL15" s="2212"/>
      <c r="LYM15" s="2212"/>
      <c r="LYN15" s="2212"/>
      <c r="LYO15" s="2212"/>
      <c r="LYP15" s="2212"/>
      <c r="LYQ15" s="2212"/>
      <c r="LYR15" s="2212"/>
      <c r="LYS15" s="2212"/>
      <c r="LYT15" s="2212"/>
      <c r="LYU15" s="2212"/>
      <c r="LYV15" s="2212"/>
      <c r="LYW15" s="2212"/>
      <c r="LYX15" s="2212"/>
      <c r="LYY15" s="2212"/>
      <c r="LYZ15" s="2212"/>
      <c r="LZA15" s="2212"/>
      <c r="LZB15" s="2212"/>
      <c r="LZC15" s="2212"/>
      <c r="LZD15" s="2212"/>
      <c r="LZE15" s="2212"/>
      <c r="LZF15" s="2212"/>
      <c r="LZG15" s="2212"/>
      <c r="LZH15" s="2212"/>
      <c r="LZI15" s="2212"/>
      <c r="LZJ15" s="2212"/>
      <c r="LZK15" s="2212"/>
      <c r="LZL15" s="2212"/>
      <c r="LZM15" s="2212"/>
      <c r="LZN15" s="2212"/>
      <c r="LZO15" s="2212"/>
      <c r="LZP15" s="2212"/>
      <c r="LZQ15" s="2212"/>
      <c r="LZR15" s="2212"/>
      <c r="LZS15" s="2212"/>
      <c r="LZT15" s="2212"/>
      <c r="LZU15" s="2212"/>
      <c r="LZV15" s="2212"/>
      <c r="LZW15" s="2212"/>
      <c r="LZX15" s="2212"/>
      <c r="LZY15" s="2212"/>
      <c r="LZZ15" s="2212"/>
      <c r="MAA15" s="2212"/>
      <c r="MAB15" s="2212"/>
      <c r="MAC15" s="2212"/>
      <c r="MAD15" s="2212"/>
      <c r="MAE15" s="2212"/>
      <c r="MAF15" s="2212"/>
      <c r="MAG15" s="2212"/>
      <c r="MAH15" s="2212"/>
      <c r="MAI15" s="2212"/>
      <c r="MAJ15" s="2212"/>
      <c r="MAK15" s="2212"/>
      <c r="MAL15" s="2212"/>
      <c r="MAM15" s="2212"/>
      <c r="MAN15" s="2212"/>
      <c r="MAO15" s="2212"/>
      <c r="MAP15" s="2212"/>
      <c r="MAQ15" s="2212"/>
      <c r="MAR15" s="2212"/>
      <c r="MAS15" s="2212"/>
      <c r="MAT15" s="2212"/>
      <c r="MAU15" s="2212"/>
      <c r="MAV15" s="2212"/>
      <c r="MAW15" s="2212"/>
      <c r="MAX15" s="2212"/>
      <c r="MAY15" s="2212"/>
      <c r="MAZ15" s="2212"/>
      <c r="MBA15" s="2212"/>
      <c r="MBB15" s="2212"/>
      <c r="MBC15" s="2212"/>
      <c r="MBD15" s="2212"/>
      <c r="MBE15" s="2212"/>
      <c r="MBF15" s="2212"/>
      <c r="MBG15" s="2212"/>
      <c r="MBH15" s="2212"/>
      <c r="MBI15" s="2212"/>
      <c r="MBJ15" s="2212"/>
      <c r="MBK15" s="2212"/>
      <c r="MBL15" s="2212"/>
      <c r="MBM15" s="2212"/>
      <c r="MBN15" s="2212"/>
      <c r="MBO15" s="2212"/>
      <c r="MBP15" s="2212"/>
      <c r="MBQ15" s="2212"/>
      <c r="MBR15" s="2212"/>
      <c r="MBS15" s="2212"/>
      <c r="MBT15" s="2212"/>
      <c r="MBU15" s="2212"/>
      <c r="MBV15" s="2212"/>
      <c r="MBW15" s="2212"/>
      <c r="MBX15" s="2212"/>
      <c r="MBY15" s="2212"/>
      <c r="MBZ15" s="2212"/>
      <c r="MCA15" s="2212"/>
      <c r="MCB15" s="2212"/>
      <c r="MCC15" s="2212"/>
      <c r="MCD15" s="2212"/>
      <c r="MCE15" s="2212"/>
      <c r="MCF15" s="2212"/>
      <c r="MCG15" s="2212"/>
      <c r="MCH15" s="2212"/>
      <c r="MCI15" s="2212"/>
      <c r="MCJ15" s="2212"/>
      <c r="MCK15" s="2212"/>
      <c r="MCL15" s="2212"/>
      <c r="MCM15" s="2212"/>
      <c r="MCN15" s="2212"/>
      <c r="MCO15" s="2212"/>
      <c r="MCP15" s="2212"/>
      <c r="MCQ15" s="2212"/>
      <c r="MCR15" s="2212"/>
      <c r="MCS15" s="2212"/>
      <c r="MCT15" s="2212"/>
      <c r="MCU15" s="2212"/>
      <c r="MCV15" s="2212"/>
      <c r="MCW15" s="2212"/>
      <c r="MCX15" s="2212"/>
      <c r="MCY15" s="2212"/>
      <c r="MCZ15" s="2212"/>
      <c r="MDA15" s="2212"/>
      <c r="MDB15" s="2212"/>
      <c r="MDC15" s="2212"/>
      <c r="MDD15" s="2212"/>
      <c r="MDE15" s="2212"/>
      <c r="MDF15" s="2212"/>
      <c r="MDG15" s="2212"/>
      <c r="MDH15" s="2212"/>
      <c r="MDI15" s="2212"/>
      <c r="MDJ15" s="2212"/>
      <c r="MDK15" s="2212"/>
      <c r="MDL15" s="2212"/>
      <c r="MDM15" s="2212"/>
      <c r="MDN15" s="2212"/>
      <c r="MDO15" s="2212"/>
      <c r="MDP15" s="2212"/>
      <c r="MDQ15" s="2212"/>
      <c r="MDR15" s="2212"/>
      <c r="MDS15" s="2212"/>
      <c r="MDT15" s="2212"/>
      <c r="MDU15" s="2212"/>
      <c r="MDV15" s="2212"/>
      <c r="MDW15" s="2212"/>
      <c r="MDX15" s="2212"/>
      <c r="MDY15" s="2212"/>
      <c r="MDZ15" s="2212"/>
      <c r="MEA15" s="2212"/>
      <c r="MEB15" s="2212"/>
      <c r="MEC15" s="2212"/>
      <c r="MED15" s="2212"/>
      <c r="MEE15" s="2212"/>
      <c r="MEF15" s="2212"/>
      <c r="MEG15" s="2212"/>
      <c r="MEH15" s="2212"/>
      <c r="MEI15" s="2212"/>
      <c r="MEJ15" s="2212"/>
      <c r="MEK15" s="2212"/>
      <c r="MEL15" s="2212"/>
      <c r="MEM15" s="2212"/>
      <c r="MEN15" s="2212"/>
      <c r="MEO15" s="2212"/>
      <c r="MEP15" s="2212"/>
      <c r="MEQ15" s="2212"/>
      <c r="MER15" s="2212"/>
      <c r="MES15" s="2212"/>
      <c r="MET15" s="2212"/>
      <c r="MEU15" s="2212"/>
      <c r="MEV15" s="2212"/>
      <c r="MEW15" s="2212"/>
      <c r="MEX15" s="2212"/>
      <c r="MEY15" s="2212"/>
      <c r="MEZ15" s="2212"/>
      <c r="MFA15" s="2212"/>
      <c r="MFB15" s="2212"/>
      <c r="MFC15" s="2212"/>
      <c r="MFD15" s="2212"/>
      <c r="MFE15" s="2212"/>
      <c r="MFF15" s="2212"/>
      <c r="MFG15" s="2212"/>
      <c r="MFH15" s="2212"/>
      <c r="MFI15" s="2212"/>
      <c r="MFJ15" s="2212"/>
      <c r="MFK15" s="2212"/>
      <c r="MFL15" s="2212"/>
      <c r="MFM15" s="2212"/>
      <c r="MFN15" s="2212"/>
      <c r="MFO15" s="2212"/>
      <c r="MFP15" s="2212"/>
      <c r="MFQ15" s="2212"/>
      <c r="MFR15" s="2212"/>
      <c r="MFS15" s="2212"/>
      <c r="MFT15" s="2212"/>
      <c r="MFU15" s="2212"/>
      <c r="MFV15" s="2212"/>
      <c r="MFW15" s="2212"/>
      <c r="MFX15" s="2212"/>
      <c r="MFY15" s="2212"/>
      <c r="MFZ15" s="2212"/>
      <c r="MGA15" s="2212"/>
      <c r="MGB15" s="2212"/>
      <c r="MGC15" s="2212"/>
      <c r="MGD15" s="2212"/>
      <c r="MGE15" s="2212"/>
      <c r="MGF15" s="2212"/>
      <c r="MGG15" s="2212"/>
      <c r="MGH15" s="2212"/>
      <c r="MGI15" s="2212"/>
      <c r="MGJ15" s="2212"/>
      <c r="MGK15" s="2212"/>
      <c r="MGL15" s="2212"/>
      <c r="MGM15" s="2212"/>
      <c r="MGN15" s="2212"/>
      <c r="MGO15" s="2212"/>
      <c r="MGP15" s="2212"/>
      <c r="MGQ15" s="2212"/>
      <c r="MGR15" s="2212"/>
      <c r="MGS15" s="2212"/>
      <c r="MGT15" s="2212"/>
      <c r="MGU15" s="2212"/>
      <c r="MGV15" s="2212"/>
      <c r="MGW15" s="2212"/>
      <c r="MGX15" s="2212"/>
      <c r="MGY15" s="2212"/>
      <c r="MGZ15" s="2212"/>
      <c r="MHA15" s="2212"/>
      <c r="MHB15" s="2212"/>
      <c r="MHC15" s="2212"/>
      <c r="MHD15" s="2212"/>
      <c r="MHE15" s="2212"/>
      <c r="MHF15" s="2212"/>
      <c r="MHG15" s="2212"/>
      <c r="MHH15" s="2212"/>
      <c r="MHI15" s="2212"/>
      <c r="MHJ15" s="2212"/>
      <c r="MHK15" s="2212"/>
      <c r="MHL15" s="2212"/>
      <c r="MHM15" s="2212"/>
      <c r="MHN15" s="2212"/>
      <c r="MHO15" s="2212"/>
      <c r="MHP15" s="2212"/>
      <c r="MHQ15" s="2212"/>
      <c r="MHR15" s="2212"/>
      <c r="MHS15" s="2212"/>
      <c r="MHT15" s="2212"/>
      <c r="MHU15" s="2212"/>
      <c r="MHV15" s="2212"/>
      <c r="MHW15" s="2212"/>
      <c r="MHX15" s="2212"/>
      <c r="MHY15" s="2212"/>
      <c r="MHZ15" s="2212"/>
      <c r="MIA15" s="2212"/>
      <c r="MIB15" s="2212"/>
      <c r="MIC15" s="2212"/>
      <c r="MID15" s="2212"/>
      <c r="MIE15" s="2212"/>
      <c r="MIF15" s="2212"/>
      <c r="MIG15" s="2212"/>
      <c r="MIH15" s="2212"/>
      <c r="MII15" s="2212"/>
      <c r="MIJ15" s="2212"/>
      <c r="MIK15" s="2212"/>
      <c r="MIL15" s="2212"/>
      <c r="MIM15" s="2212"/>
      <c r="MIN15" s="2212"/>
      <c r="MIO15" s="2212"/>
      <c r="MIP15" s="2212"/>
      <c r="MIQ15" s="2212"/>
      <c r="MIR15" s="2212"/>
      <c r="MIS15" s="2212"/>
      <c r="MIT15" s="2212"/>
      <c r="MIU15" s="2212"/>
      <c r="MIV15" s="2212"/>
      <c r="MIW15" s="2212"/>
      <c r="MIX15" s="2212"/>
      <c r="MIY15" s="2212"/>
      <c r="MIZ15" s="2212"/>
      <c r="MJA15" s="2212"/>
      <c r="MJB15" s="2212"/>
      <c r="MJC15" s="2212"/>
      <c r="MJD15" s="2212"/>
      <c r="MJE15" s="2212"/>
      <c r="MJF15" s="2212"/>
      <c r="MJG15" s="2212"/>
      <c r="MJH15" s="2212"/>
      <c r="MJI15" s="2212"/>
      <c r="MJJ15" s="2212"/>
      <c r="MJK15" s="2212"/>
      <c r="MJL15" s="2212"/>
      <c r="MJM15" s="2212"/>
      <c r="MJN15" s="2212"/>
      <c r="MJO15" s="2212"/>
      <c r="MJP15" s="2212"/>
      <c r="MJQ15" s="2212"/>
      <c r="MJR15" s="2212"/>
      <c r="MJS15" s="2212"/>
      <c r="MJT15" s="2212"/>
      <c r="MJU15" s="2212"/>
      <c r="MJV15" s="2212"/>
      <c r="MJW15" s="2212"/>
      <c r="MJX15" s="2212"/>
      <c r="MJY15" s="2212"/>
      <c r="MJZ15" s="2212"/>
      <c r="MKA15" s="2212"/>
      <c r="MKB15" s="2212"/>
      <c r="MKC15" s="2212"/>
      <c r="MKD15" s="2212"/>
      <c r="MKE15" s="2212"/>
      <c r="MKF15" s="2212"/>
      <c r="MKG15" s="2212"/>
      <c r="MKH15" s="2212"/>
      <c r="MKI15" s="2212"/>
      <c r="MKJ15" s="2212"/>
      <c r="MKK15" s="2212"/>
      <c r="MKL15" s="2212"/>
      <c r="MKM15" s="2212"/>
      <c r="MKN15" s="2212"/>
      <c r="MKO15" s="2212"/>
      <c r="MKP15" s="2212"/>
      <c r="MKQ15" s="2212"/>
      <c r="MKR15" s="2212"/>
      <c r="MKS15" s="2212"/>
      <c r="MKT15" s="2212"/>
      <c r="MKU15" s="2212"/>
      <c r="MKV15" s="2212"/>
      <c r="MKW15" s="2212"/>
      <c r="MKX15" s="2212"/>
      <c r="MKY15" s="2212"/>
      <c r="MKZ15" s="2212"/>
      <c r="MLA15" s="2212"/>
      <c r="MLB15" s="2212"/>
      <c r="MLC15" s="2212"/>
      <c r="MLD15" s="2212"/>
      <c r="MLE15" s="2212"/>
      <c r="MLF15" s="2212"/>
      <c r="MLG15" s="2212"/>
      <c r="MLH15" s="2212"/>
      <c r="MLI15" s="2212"/>
      <c r="MLJ15" s="2212"/>
      <c r="MLK15" s="2212"/>
      <c r="MLL15" s="2212"/>
      <c r="MLM15" s="2212"/>
      <c r="MLN15" s="2212"/>
      <c r="MLO15" s="2212"/>
      <c r="MLP15" s="2212"/>
      <c r="MLQ15" s="2212"/>
      <c r="MLR15" s="2212"/>
      <c r="MLS15" s="2212"/>
      <c r="MLT15" s="2212"/>
      <c r="MLU15" s="2212"/>
      <c r="MLV15" s="2212"/>
      <c r="MLW15" s="2212"/>
      <c r="MLX15" s="2212"/>
      <c r="MLY15" s="2212"/>
      <c r="MLZ15" s="2212"/>
      <c r="MMA15" s="2212"/>
      <c r="MMB15" s="2212"/>
      <c r="MMC15" s="2212"/>
      <c r="MMD15" s="2212"/>
      <c r="MME15" s="2212"/>
      <c r="MMF15" s="2212"/>
      <c r="MMG15" s="2212"/>
      <c r="MMH15" s="2212"/>
      <c r="MMI15" s="2212"/>
      <c r="MMJ15" s="2212"/>
      <c r="MMK15" s="2212"/>
      <c r="MML15" s="2212"/>
      <c r="MMM15" s="2212"/>
      <c r="MMN15" s="2212"/>
      <c r="MMO15" s="2212"/>
      <c r="MMP15" s="2212"/>
      <c r="MMQ15" s="2212"/>
      <c r="MMR15" s="2212"/>
      <c r="MMS15" s="2212"/>
      <c r="MMT15" s="2212"/>
      <c r="MMU15" s="2212"/>
      <c r="MMV15" s="2212"/>
      <c r="MMW15" s="2212"/>
      <c r="MMX15" s="2212"/>
      <c r="MMY15" s="2212"/>
      <c r="MMZ15" s="2212"/>
      <c r="MNA15" s="2212"/>
      <c r="MNB15" s="2212"/>
      <c r="MNC15" s="2212"/>
      <c r="MND15" s="2212"/>
      <c r="MNE15" s="2212"/>
      <c r="MNF15" s="2212"/>
      <c r="MNG15" s="2212"/>
      <c r="MNH15" s="2212"/>
      <c r="MNI15" s="2212"/>
      <c r="MNJ15" s="2212"/>
      <c r="MNK15" s="2212"/>
      <c r="MNL15" s="2212"/>
      <c r="MNM15" s="2212"/>
      <c r="MNN15" s="2212"/>
      <c r="MNO15" s="2212"/>
      <c r="MNP15" s="2212"/>
      <c r="MNQ15" s="2212"/>
      <c r="MNR15" s="2212"/>
      <c r="MNS15" s="2212"/>
      <c r="MNT15" s="2212"/>
      <c r="MNU15" s="2212"/>
      <c r="MNV15" s="2212"/>
      <c r="MNW15" s="2212"/>
      <c r="MNX15" s="2212"/>
      <c r="MNY15" s="2212"/>
      <c r="MNZ15" s="2212"/>
      <c r="MOA15" s="2212"/>
      <c r="MOB15" s="2212"/>
      <c r="MOC15" s="2212"/>
      <c r="MOD15" s="2212"/>
      <c r="MOE15" s="2212"/>
      <c r="MOF15" s="2212"/>
      <c r="MOG15" s="2212"/>
      <c r="MOH15" s="2212"/>
      <c r="MOI15" s="2212"/>
      <c r="MOJ15" s="2212"/>
      <c r="MOK15" s="2212"/>
      <c r="MOL15" s="2212"/>
      <c r="MOM15" s="2212"/>
      <c r="MON15" s="2212"/>
      <c r="MOO15" s="2212"/>
      <c r="MOP15" s="2212"/>
      <c r="MOQ15" s="2212"/>
      <c r="MOR15" s="2212"/>
      <c r="MOS15" s="2212"/>
      <c r="MOT15" s="2212"/>
      <c r="MOU15" s="2212"/>
      <c r="MOV15" s="2212"/>
      <c r="MOW15" s="2212"/>
      <c r="MOX15" s="2212"/>
      <c r="MOY15" s="2212"/>
      <c r="MOZ15" s="2212"/>
      <c r="MPA15" s="2212"/>
      <c r="MPB15" s="2212"/>
      <c r="MPC15" s="2212"/>
      <c r="MPD15" s="2212"/>
      <c r="MPE15" s="2212"/>
      <c r="MPF15" s="2212"/>
      <c r="MPG15" s="2212"/>
      <c r="MPH15" s="2212"/>
      <c r="MPI15" s="2212"/>
      <c r="MPJ15" s="2212"/>
      <c r="MPK15" s="2212"/>
      <c r="MPL15" s="2212"/>
      <c r="MPM15" s="2212"/>
      <c r="MPN15" s="2212"/>
      <c r="MPO15" s="2212"/>
      <c r="MPP15" s="2212"/>
      <c r="MPQ15" s="2212"/>
      <c r="MPR15" s="2212"/>
      <c r="MPS15" s="2212"/>
      <c r="MPT15" s="2212"/>
      <c r="MPU15" s="2212"/>
      <c r="MPV15" s="2212"/>
      <c r="MPW15" s="2212"/>
      <c r="MPX15" s="2212"/>
      <c r="MPY15" s="2212"/>
      <c r="MPZ15" s="2212"/>
      <c r="MQA15" s="2212"/>
      <c r="MQB15" s="2212"/>
      <c r="MQC15" s="2212"/>
      <c r="MQD15" s="2212"/>
      <c r="MQE15" s="2212"/>
      <c r="MQF15" s="2212"/>
      <c r="MQG15" s="2212"/>
      <c r="MQH15" s="2212"/>
      <c r="MQI15" s="2212"/>
      <c r="MQJ15" s="2212"/>
      <c r="MQK15" s="2212"/>
      <c r="MQL15" s="2212"/>
      <c r="MQM15" s="2212"/>
      <c r="MQN15" s="2212"/>
      <c r="MQO15" s="2212"/>
      <c r="MQP15" s="2212"/>
      <c r="MQQ15" s="2212"/>
      <c r="MQR15" s="2212"/>
      <c r="MQS15" s="2212"/>
      <c r="MQT15" s="2212"/>
      <c r="MQU15" s="2212"/>
      <c r="MQV15" s="2212"/>
      <c r="MQW15" s="2212"/>
      <c r="MQX15" s="2212"/>
      <c r="MQY15" s="2212"/>
      <c r="MQZ15" s="2212"/>
      <c r="MRA15" s="2212"/>
      <c r="MRB15" s="2212"/>
      <c r="MRC15" s="2212"/>
      <c r="MRD15" s="2212"/>
      <c r="MRE15" s="2212"/>
      <c r="MRF15" s="2212"/>
      <c r="MRG15" s="2212"/>
      <c r="MRH15" s="2212"/>
      <c r="MRI15" s="2212"/>
      <c r="MRJ15" s="2212"/>
      <c r="MRK15" s="2212"/>
      <c r="MRL15" s="2212"/>
      <c r="MRM15" s="2212"/>
      <c r="MRN15" s="2212"/>
      <c r="MRO15" s="2212"/>
      <c r="MRP15" s="2212"/>
      <c r="MRQ15" s="2212"/>
      <c r="MRR15" s="2212"/>
      <c r="MRS15" s="2212"/>
      <c r="MRT15" s="2212"/>
      <c r="MRU15" s="2212"/>
      <c r="MRV15" s="2212"/>
      <c r="MRW15" s="2212"/>
      <c r="MRX15" s="2212"/>
      <c r="MRY15" s="2212"/>
      <c r="MRZ15" s="2212"/>
      <c r="MSA15" s="2212"/>
      <c r="MSB15" s="2212"/>
      <c r="MSC15" s="2212"/>
      <c r="MSD15" s="2212"/>
      <c r="MSE15" s="2212"/>
      <c r="MSF15" s="2212"/>
      <c r="MSG15" s="2212"/>
      <c r="MSH15" s="2212"/>
      <c r="MSI15" s="2212"/>
      <c r="MSJ15" s="2212"/>
      <c r="MSK15" s="2212"/>
      <c r="MSL15" s="2212"/>
      <c r="MSM15" s="2212"/>
      <c r="MSN15" s="2212"/>
      <c r="MSO15" s="2212"/>
      <c r="MSP15" s="2212"/>
      <c r="MSQ15" s="2212"/>
      <c r="MSR15" s="2212"/>
      <c r="MSS15" s="2212"/>
      <c r="MST15" s="2212"/>
      <c r="MSU15" s="2212"/>
      <c r="MSV15" s="2212"/>
      <c r="MSW15" s="2212"/>
      <c r="MSX15" s="2212"/>
      <c r="MSY15" s="2212"/>
      <c r="MSZ15" s="2212"/>
      <c r="MTA15" s="2212"/>
      <c r="MTB15" s="2212"/>
      <c r="MTC15" s="2212"/>
      <c r="MTD15" s="2212"/>
      <c r="MTE15" s="2212"/>
      <c r="MTF15" s="2212"/>
      <c r="MTG15" s="2212"/>
      <c r="MTH15" s="2212"/>
      <c r="MTI15" s="2212"/>
      <c r="MTJ15" s="2212"/>
      <c r="MTK15" s="2212"/>
      <c r="MTL15" s="2212"/>
      <c r="MTM15" s="2212"/>
      <c r="MTN15" s="2212"/>
      <c r="MTO15" s="2212"/>
      <c r="MTP15" s="2212"/>
      <c r="MTQ15" s="2212"/>
      <c r="MTR15" s="2212"/>
      <c r="MTS15" s="2212"/>
      <c r="MTT15" s="2212"/>
      <c r="MTU15" s="2212"/>
      <c r="MTV15" s="2212"/>
      <c r="MTW15" s="2212"/>
      <c r="MTX15" s="2212"/>
      <c r="MTY15" s="2212"/>
      <c r="MTZ15" s="2212"/>
      <c r="MUA15" s="2212"/>
      <c r="MUB15" s="2212"/>
      <c r="MUC15" s="2212"/>
      <c r="MUD15" s="2212"/>
      <c r="MUE15" s="2212"/>
      <c r="MUF15" s="2212"/>
      <c r="MUG15" s="2212"/>
      <c r="MUH15" s="2212"/>
      <c r="MUI15" s="2212"/>
      <c r="MUJ15" s="2212"/>
      <c r="MUK15" s="2212"/>
      <c r="MUL15" s="2212"/>
      <c r="MUM15" s="2212"/>
      <c r="MUN15" s="2212"/>
      <c r="MUO15" s="2212"/>
      <c r="MUP15" s="2212"/>
      <c r="MUQ15" s="2212"/>
      <c r="MUR15" s="2212"/>
      <c r="MUS15" s="2212"/>
      <c r="MUT15" s="2212"/>
      <c r="MUU15" s="2212"/>
      <c r="MUV15" s="2212"/>
      <c r="MUW15" s="2212"/>
      <c r="MUX15" s="2212"/>
      <c r="MUY15" s="2212"/>
      <c r="MUZ15" s="2212"/>
      <c r="MVA15" s="2212"/>
      <c r="MVB15" s="2212"/>
      <c r="MVC15" s="2212"/>
      <c r="MVD15" s="2212"/>
      <c r="MVE15" s="2212"/>
      <c r="MVF15" s="2212"/>
      <c r="MVG15" s="2212"/>
      <c r="MVH15" s="2212"/>
      <c r="MVI15" s="2212"/>
      <c r="MVJ15" s="2212"/>
      <c r="MVK15" s="2212"/>
      <c r="MVL15" s="2212"/>
      <c r="MVM15" s="2212"/>
      <c r="MVN15" s="2212"/>
      <c r="MVO15" s="2212"/>
      <c r="MVP15" s="2212"/>
      <c r="MVQ15" s="2212"/>
      <c r="MVR15" s="2212"/>
      <c r="MVS15" s="2212"/>
      <c r="MVT15" s="2212"/>
      <c r="MVU15" s="2212"/>
      <c r="MVV15" s="2212"/>
      <c r="MVW15" s="2212"/>
      <c r="MVX15" s="2212"/>
      <c r="MVY15" s="2212"/>
      <c r="MVZ15" s="2212"/>
      <c r="MWA15" s="2212"/>
      <c r="MWB15" s="2212"/>
      <c r="MWC15" s="2212"/>
      <c r="MWD15" s="2212"/>
      <c r="MWE15" s="2212"/>
      <c r="MWF15" s="2212"/>
      <c r="MWG15" s="2212"/>
      <c r="MWH15" s="2212"/>
      <c r="MWI15" s="2212"/>
      <c r="MWJ15" s="2212"/>
      <c r="MWK15" s="2212"/>
      <c r="MWL15" s="2212"/>
      <c r="MWM15" s="2212"/>
      <c r="MWN15" s="2212"/>
      <c r="MWO15" s="2212"/>
      <c r="MWP15" s="2212"/>
      <c r="MWQ15" s="2212"/>
      <c r="MWR15" s="2212"/>
      <c r="MWS15" s="2212"/>
      <c r="MWT15" s="2212"/>
      <c r="MWU15" s="2212"/>
      <c r="MWV15" s="2212"/>
      <c r="MWW15" s="2212"/>
      <c r="MWX15" s="2212"/>
      <c r="MWY15" s="2212"/>
      <c r="MWZ15" s="2212"/>
      <c r="MXA15" s="2212"/>
      <c r="MXB15" s="2212"/>
      <c r="MXC15" s="2212"/>
      <c r="MXD15" s="2212"/>
      <c r="MXE15" s="2212"/>
      <c r="MXF15" s="2212"/>
      <c r="MXG15" s="2212"/>
      <c r="MXH15" s="2212"/>
      <c r="MXI15" s="2212"/>
      <c r="MXJ15" s="2212"/>
      <c r="MXK15" s="2212"/>
      <c r="MXL15" s="2212"/>
      <c r="MXM15" s="2212"/>
      <c r="MXN15" s="2212"/>
      <c r="MXO15" s="2212"/>
      <c r="MXP15" s="2212"/>
      <c r="MXQ15" s="2212"/>
      <c r="MXR15" s="2212"/>
      <c r="MXS15" s="2212"/>
      <c r="MXT15" s="2212"/>
      <c r="MXU15" s="2212"/>
      <c r="MXV15" s="2212"/>
      <c r="MXW15" s="2212"/>
      <c r="MXX15" s="2212"/>
      <c r="MXY15" s="2212"/>
      <c r="MXZ15" s="2212"/>
      <c r="MYA15" s="2212"/>
      <c r="MYB15" s="2212"/>
      <c r="MYC15" s="2212"/>
      <c r="MYD15" s="2212"/>
      <c r="MYE15" s="2212"/>
      <c r="MYF15" s="2212"/>
      <c r="MYG15" s="2212"/>
      <c r="MYH15" s="2212"/>
      <c r="MYI15" s="2212"/>
      <c r="MYJ15" s="2212"/>
      <c r="MYK15" s="2212"/>
      <c r="MYL15" s="2212"/>
      <c r="MYM15" s="2212"/>
      <c r="MYN15" s="2212"/>
      <c r="MYO15" s="2212"/>
      <c r="MYP15" s="2212"/>
      <c r="MYQ15" s="2212"/>
      <c r="MYR15" s="2212"/>
      <c r="MYS15" s="2212"/>
      <c r="MYT15" s="2212"/>
      <c r="MYU15" s="2212"/>
      <c r="MYV15" s="2212"/>
      <c r="MYW15" s="2212"/>
      <c r="MYX15" s="2212"/>
      <c r="MYY15" s="2212"/>
      <c r="MYZ15" s="2212"/>
      <c r="MZA15" s="2212"/>
      <c r="MZB15" s="2212"/>
      <c r="MZC15" s="2212"/>
      <c r="MZD15" s="2212"/>
      <c r="MZE15" s="2212"/>
      <c r="MZF15" s="2212"/>
      <c r="MZG15" s="2212"/>
      <c r="MZH15" s="2212"/>
      <c r="MZI15" s="2212"/>
      <c r="MZJ15" s="2212"/>
      <c r="MZK15" s="2212"/>
      <c r="MZL15" s="2212"/>
      <c r="MZM15" s="2212"/>
      <c r="MZN15" s="2212"/>
      <c r="MZO15" s="2212"/>
      <c r="MZP15" s="2212"/>
      <c r="MZQ15" s="2212"/>
      <c r="MZR15" s="2212"/>
      <c r="MZS15" s="2212"/>
      <c r="MZT15" s="2212"/>
      <c r="MZU15" s="2212"/>
      <c r="MZV15" s="2212"/>
      <c r="MZW15" s="2212"/>
      <c r="MZX15" s="2212"/>
      <c r="MZY15" s="2212"/>
      <c r="MZZ15" s="2212"/>
      <c r="NAA15" s="2212"/>
      <c r="NAB15" s="2212"/>
      <c r="NAC15" s="2212"/>
      <c r="NAD15" s="2212"/>
      <c r="NAE15" s="2212"/>
      <c r="NAF15" s="2212"/>
      <c r="NAG15" s="2212"/>
      <c r="NAH15" s="2212"/>
      <c r="NAI15" s="2212"/>
      <c r="NAJ15" s="2212"/>
      <c r="NAK15" s="2212"/>
      <c r="NAL15" s="2212"/>
      <c r="NAM15" s="2212"/>
      <c r="NAN15" s="2212"/>
      <c r="NAO15" s="2212"/>
      <c r="NAP15" s="2212"/>
      <c r="NAQ15" s="2212"/>
      <c r="NAR15" s="2212"/>
      <c r="NAS15" s="2212"/>
      <c r="NAT15" s="2212"/>
      <c r="NAU15" s="2212"/>
      <c r="NAV15" s="2212"/>
      <c r="NAW15" s="2212"/>
      <c r="NAX15" s="2212"/>
      <c r="NAY15" s="2212"/>
      <c r="NAZ15" s="2212"/>
      <c r="NBA15" s="2212"/>
      <c r="NBB15" s="2212"/>
      <c r="NBC15" s="2212"/>
      <c r="NBD15" s="2212"/>
      <c r="NBE15" s="2212"/>
      <c r="NBF15" s="2212"/>
      <c r="NBG15" s="2212"/>
      <c r="NBH15" s="2212"/>
      <c r="NBI15" s="2212"/>
      <c r="NBJ15" s="2212"/>
      <c r="NBK15" s="2212"/>
      <c r="NBL15" s="2212"/>
      <c r="NBM15" s="2212"/>
      <c r="NBN15" s="2212"/>
      <c r="NBO15" s="2212"/>
      <c r="NBP15" s="2212"/>
      <c r="NBQ15" s="2212"/>
      <c r="NBR15" s="2212"/>
      <c r="NBS15" s="2212"/>
      <c r="NBT15" s="2212"/>
      <c r="NBU15" s="2212"/>
      <c r="NBV15" s="2212"/>
      <c r="NBW15" s="2212"/>
      <c r="NBX15" s="2212"/>
      <c r="NBY15" s="2212"/>
      <c r="NBZ15" s="2212"/>
      <c r="NCA15" s="2212"/>
      <c r="NCB15" s="2212"/>
      <c r="NCC15" s="2212"/>
      <c r="NCD15" s="2212"/>
      <c r="NCE15" s="2212"/>
      <c r="NCF15" s="2212"/>
      <c r="NCG15" s="2212"/>
      <c r="NCH15" s="2212"/>
      <c r="NCI15" s="2212"/>
      <c r="NCJ15" s="2212"/>
      <c r="NCK15" s="2212"/>
      <c r="NCL15" s="2212"/>
      <c r="NCM15" s="2212"/>
      <c r="NCN15" s="2212"/>
      <c r="NCO15" s="2212"/>
      <c r="NCP15" s="2212"/>
      <c r="NCQ15" s="2212"/>
      <c r="NCR15" s="2212"/>
      <c r="NCS15" s="2212"/>
      <c r="NCT15" s="2212"/>
      <c r="NCU15" s="2212"/>
      <c r="NCV15" s="2212"/>
      <c r="NCW15" s="2212"/>
      <c r="NCX15" s="2212"/>
      <c r="NCY15" s="2212"/>
      <c r="NCZ15" s="2212"/>
      <c r="NDA15" s="2212"/>
      <c r="NDB15" s="2212"/>
      <c r="NDC15" s="2212"/>
      <c r="NDD15" s="2212"/>
      <c r="NDE15" s="2212"/>
      <c r="NDF15" s="2212"/>
      <c r="NDG15" s="2212"/>
      <c r="NDH15" s="2212"/>
      <c r="NDI15" s="2212"/>
      <c r="NDJ15" s="2212"/>
      <c r="NDK15" s="2212"/>
      <c r="NDL15" s="2212"/>
      <c r="NDM15" s="2212"/>
      <c r="NDN15" s="2212"/>
      <c r="NDO15" s="2212"/>
      <c r="NDP15" s="2212"/>
      <c r="NDQ15" s="2212"/>
      <c r="NDR15" s="2212"/>
      <c r="NDS15" s="2212"/>
      <c r="NDT15" s="2212"/>
      <c r="NDU15" s="2212"/>
      <c r="NDV15" s="2212"/>
      <c r="NDW15" s="2212"/>
      <c r="NDX15" s="2212"/>
      <c r="NDY15" s="2212"/>
      <c r="NDZ15" s="2212"/>
      <c r="NEA15" s="2212"/>
      <c r="NEB15" s="2212"/>
      <c r="NEC15" s="2212"/>
      <c r="NED15" s="2212"/>
      <c r="NEE15" s="2212"/>
      <c r="NEF15" s="2212"/>
      <c r="NEG15" s="2212"/>
      <c r="NEH15" s="2212"/>
      <c r="NEI15" s="2212"/>
      <c r="NEJ15" s="2212"/>
      <c r="NEK15" s="2212"/>
      <c r="NEL15" s="2212"/>
      <c r="NEM15" s="2212"/>
      <c r="NEN15" s="2212"/>
      <c r="NEO15" s="2212"/>
      <c r="NEP15" s="2212"/>
      <c r="NEQ15" s="2212"/>
      <c r="NER15" s="2212"/>
      <c r="NES15" s="2212"/>
      <c r="NET15" s="2212"/>
      <c r="NEU15" s="2212"/>
      <c r="NEV15" s="2212"/>
      <c r="NEW15" s="2212"/>
      <c r="NEX15" s="2212"/>
      <c r="NEY15" s="2212"/>
      <c r="NEZ15" s="2212"/>
      <c r="NFA15" s="2212"/>
      <c r="NFB15" s="2212"/>
      <c r="NFC15" s="2212"/>
      <c r="NFD15" s="2212"/>
      <c r="NFE15" s="2212"/>
      <c r="NFF15" s="2212"/>
      <c r="NFG15" s="2212"/>
      <c r="NFH15" s="2212"/>
      <c r="NFI15" s="2212"/>
      <c r="NFJ15" s="2212"/>
      <c r="NFK15" s="2212"/>
      <c r="NFL15" s="2212"/>
      <c r="NFM15" s="2212"/>
      <c r="NFN15" s="2212"/>
      <c r="NFO15" s="2212"/>
      <c r="NFP15" s="2212"/>
      <c r="NFQ15" s="2212"/>
      <c r="NFR15" s="2212"/>
      <c r="NFS15" s="2212"/>
      <c r="NFT15" s="2212"/>
      <c r="NFU15" s="2212"/>
      <c r="NFV15" s="2212"/>
      <c r="NFW15" s="2212"/>
      <c r="NFX15" s="2212"/>
      <c r="NFY15" s="2212"/>
      <c r="NFZ15" s="2212"/>
      <c r="NGA15" s="2212"/>
      <c r="NGB15" s="2212"/>
      <c r="NGC15" s="2212"/>
      <c r="NGD15" s="2212"/>
      <c r="NGE15" s="2212"/>
      <c r="NGF15" s="2212"/>
      <c r="NGG15" s="2212"/>
      <c r="NGH15" s="2212"/>
      <c r="NGI15" s="2212"/>
      <c r="NGJ15" s="2212"/>
      <c r="NGK15" s="2212"/>
      <c r="NGL15" s="2212"/>
      <c r="NGM15" s="2212"/>
      <c r="NGN15" s="2212"/>
      <c r="NGO15" s="2212"/>
      <c r="NGP15" s="2212"/>
      <c r="NGQ15" s="2212"/>
      <c r="NGR15" s="2212"/>
      <c r="NGS15" s="2212"/>
      <c r="NGT15" s="2212"/>
      <c r="NGU15" s="2212"/>
      <c r="NGV15" s="2212"/>
      <c r="NGW15" s="2212"/>
      <c r="NGX15" s="2212"/>
      <c r="NGY15" s="2212"/>
      <c r="NGZ15" s="2212"/>
      <c r="NHA15" s="2212"/>
      <c r="NHB15" s="2212"/>
      <c r="NHC15" s="2212"/>
      <c r="NHD15" s="2212"/>
      <c r="NHE15" s="2212"/>
      <c r="NHF15" s="2212"/>
      <c r="NHG15" s="2212"/>
      <c r="NHH15" s="2212"/>
      <c r="NHI15" s="2212"/>
      <c r="NHJ15" s="2212"/>
      <c r="NHK15" s="2212"/>
      <c r="NHL15" s="2212"/>
      <c r="NHM15" s="2212"/>
      <c r="NHN15" s="2212"/>
      <c r="NHO15" s="2212"/>
      <c r="NHP15" s="2212"/>
      <c r="NHQ15" s="2212"/>
      <c r="NHR15" s="2212"/>
      <c r="NHS15" s="2212"/>
      <c r="NHT15" s="2212"/>
      <c r="NHU15" s="2212"/>
      <c r="NHV15" s="2212"/>
      <c r="NHW15" s="2212"/>
      <c r="NHX15" s="2212"/>
      <c r="NHY15" s="2212"/>
      <c r="NHZ15" s="2212"/>
      <c r="NIA15" s="2212"/>
      <c r="NIB15" s="2212"/>
      <c r="NIC15" s="2212"/>
      <c r="NID15" s="2212"/>
      <c r="NIE15" s="2212"/>
      <c r="NIF15" s="2212"/>
      <c r="NIG15" s="2212"/>
      <c r="NIH15" s="2212"/>
      <c r="NII15" s="2212"/>
      <c r="NIJ15" s="2212"/>
      <c r="NIK15" s="2212"/>
      <c r="NIL15" s="2212"/>
      <c r="NIM15" s="2212"/>
      <c r="NIN15" s="2212"/>
      <c r="NIO15" s="2212"/>
      <c r="NIP15" s="2212"/>
      <c r="NIQ15" s="2212"/>
      <c r="NIR15" s="2212"/>
      <c r="NIS15" s="2212"/>
      <c r="NIT15" s="2212"/>
      <c r="NIU15" s="2212"/>
      <c r="NIV15" s="2212"/>
      <c r="NIW15" s="2212"/>
      <c r="NIX15" s="2212"/>
      <c r="NIY15" s="2212"/>
      <c r="NIZ15" s="2212"/>
      <c r="NJA15" s="2212"/>
      <c r="NJB15" s="2212"/>
      <c r="NJC15" s="2212"/>
      <c r="NJD15" s="2212"/>
      <c r="NJE15" s="2212"/>
      <c r="NJF15" s="2212"/>
      <c r="NJG15" s="2212"/>
      <c r="NJH15" s="2212"/>
      <c r="NJI15" s="2212"/>
      <c r="NJJ15" s="2212"/>
      <c r="NJK15" s="2212"/>
      <c r="NJL15" s="2212"/>
      <c r="NJM15" s="2212"/>
      <c r="NJN15" s="2212"/>
      <c r="NJO15" s="2212"/>
      <c r="NJP15" s="2212"/>
      <c r="NJQ15" s="2212"/>
      <c r="NJR15" s="2212"/>
      <c r="NJS15" s="2212"/>
      <c r="NJT15" s="2212"/>
      <c r="NJU15" s="2212"/>
      <c r="NJV15" s="2212"/>
      <c r="NJW15" s="2212"/>
      <c r="NJX15" s="2212"/>
      <c r="NJY15" s="2212"/>
      <c r="NJZ15" s="2212"/>
      <c r="NKA15" s="2212"/>
      <c r="NKB15" s="2212"/>
      <c r="NKC15" s="2212"/>
      <c r="NKD15" s="2212"/>
      <c r="NKE15" s="2212"/>
      <c r="NKF15" s="2212"/>
      <c r="NKG15" s="2212"/>
      <c r="NKH15" s="2212"/>
      <c r="NKI15" s="2212"/>
      <c r="NKJ15" s="2212"/>
      <c r="NKK15" s="2212"/>
      <c r="NKL15" s="2212"/>
      <c r="NKM15" s="2212"/>
      <c r="NKN15" s="2212"/>
      <c r="NKO15" s="2212"/>
      <c r="NKP15" s="2212"/>
      <c r="NKQ15" s="2212"/>
      <c r="NKR15" s="2212"/>
      <c r="NKS15" s="2212"/>
      <c r="NKT15" s="2212"/>
      <c r="NKU15" s="2212"/>
      <c r="NKV15" s="2212"/>
      <c r="NKW15" s="2212"/>
      <c r="NKX15" s="2212"/>
      <c r="NKY15" s="2212"/>
      <c r="NKZ15" s="2212"/>
      <c r="NLA15" s="2212"/>
      <c r="NLB15" s="2212"/>
      <c r="NLC15" s="2212"/>
      <c r="NLD15" s="2212"/>
      <c r="NLE15" s="2212"/>
      <c r="NLF15" s="2212"/>
      <c r="NLG15" s="2212"/>
      <c r="NLH15" s="2212"/>
      <c r="NLI15" s="2212"/>
      <c r="NLJ15" s="2212"/>
      <c r="NLK15" s="2212"/>
      <c r="NLL15" s="2212"/>
      <c r="NLM15" s="2212"/>
      <c r="NLN15" s="2212"/>
      <c r="NLO15" s="2212"/>
      <c r="NLP15" s="2212"/>
      <c r="NLQ15" s="2212"/>
      <c r="NLR15" s="2212"/>
      <c r="NLS15" s="2212"/>
      <c r="NLT15" s="2212"/>
      <c r="NLU15" s="2212"/>
      <c r="NLV15" s="2212"/>
      <c r="NLW15" s="2212"/>
      <c r="NLX15" s="2212"/>
      <c r="NLY15" s="2212"/>
      <c r="NLZ15" s="2212"/>
      <c r="NMA15" s="2212"/>
      <c r="NMB15" s="2212"/>
      <c r="NMC15" s="2212"/>
      <c r="NMD15" s="2212"/>
      <c r="NME15" s="2212"/>
      <c r="NMF15" s="2212"/>
      <c r="NMG15" s="2212"/>
      <c r="NMH15" s="2212"/>
      <c r="NMI15" s="2212"/>
      <c r="NMJ15" s="2212"/>
      <c r="NMK15" s="2212"/>
      <c r="NML15" s="2212"/>
      <c r="NMM15" s="2212"/>
      <c r="NMN15" s="2212"/>
      <c r="NMO15" s="2212"/>
      <c r="NMP15" s="2212"/>
      <c r="NMQ15" s="2212"/>
      <c r="NMR15" s="2212"/>
      <c r="NMS15" s="2212"/>
      <c r="NMT15" s="2212"/>
      <c r="NMU15" s="2212"/>
      <c r="NMV15" s="2212"/>
      <c r="NMW15" s="2212"/>
      <c r="NMX15" s="2212"/>
      <c r="NMY15" s="2212"/>
      <c r="NMZ15" s="2212"/>
      <c r="NNA15" s="2212"/>
      <c r="NNB15" s="2212"/>
      <c r="NNC15" s="2212"/>
      <c r="NND15" s="2212"/>
      <c r="NNE15" s="2212"/>
      <c r="NNF15" s="2212"/>
      <c r="NNG15" s="2212"/>
      <c r="NNH15" s="2212"/>
      <c r="NNI15" s="2212"/>
      <c r="NNJ15" s="2212"/>
      <c r="NNK15" s="2212"/>
      <c r="NNL15" s="2212"/>
      <c r="NNM15" s="2212"/>
      <c r="NNN15" s="2212"/>
      <c r="NNO15" s="2212"/>
      <c r="NNP15" s="2212"/>
      <c r="NNQ15" s="2212"/>
      <c r="NNR15" s="2212"/>
      <c r="NNS15" s="2212"/>
      <c r="NNT15" s="2212"/>
      <c r="NNU15" s="2212"/>
      <c r="NNV15" s="2212"/>
      <c r="NNW15" s="2212"/>
      <c r="NNX15" s="2212"/>
      <c r="NNY15" s="2212"/>
      <c r="NNZ15" s="2212"/>
      <c r="NOA15" s="2212"/>
      <c r="NOB15" s="2212"/>
      <c r="NOC15" s="2212"/>
      <c r="NOD15" s="2212"/>
      <c r="NOE15" s="2212"/>
      <c r="NOF15" s="2212"/>
      <c r="NOG15" s="2212"/>
      <c r="NOH15" s="2212"/>
      <c r="NOI15" s="2212"/>
      <c r="NOJ15" s="2212"/>
      <c r="NOK15" s="2212"/>
      <c r="NOL15" s="2212"/>
      <c r="NOM15" s="2212"/>
      <c r="NON15" s="2212"/>
      <c r="NOO15" s="2212"/>
      <c r="NOP15" s="2212"/>
      <c r="NOQ15" s="2212"/>
      <c r="NOR15" s="2212"/>
      <c r="NOS15" s="2212"/>
      <c r="NOT15" s="2212"/>
      <c r="NOU15" s="2212"/>
      <c r="NOV15" s="2212"/>
      <c r="NOW15" s="2212"/>
      <c r="NOX15" s="2212"/>
      <c r="NOY15" s="2212"/>
      <c r="NOZ15" s="2212"/>
      <c r="NPA15" s="2212"/>
      <c r="NPB15" s="2212"/>
      <c r="NPC15" s="2212"/>
      <c r="NPD15" s="2212"/>
      <c r="NPE15" s="2212"/>
      <c r="NPF15" s="2212"/>
      <c r="NPG15" s="2212"/>
      <c r="NPH15" s="2212"/>
      <c r="NPI15" s="2212"/>
      <c r="NPJ15" s="2212"/>
      <c r="NPK15" s="2212"/>
      <c r="NPL15" s="2212"/>
      <c r="NPM15" s="2212"/>
      <c r="NPN15" s="2212"/>
      <c r="NPO15" s="2212"/>
      <c r="NPP15" s="2212"/>
      <c r="NPQ15" s="2212"/>
      <c r="NPR15" s="2212"/>
      <c r="NPS15" s="2212"/>
      <c r="NPT15" s="2212"/>
      <c r="NPU15" s="2212"/>
      <c r="NPV15" s="2212"/>
      <c r="NPW15" s="2212"/>
      <c r="NPX15" s="2212"/>
      <c r="NPY15" s="2212"/>
      <c r="NPZ15" s="2212"/>
      <c r="NQA15" s="2212"/>
      <c r="NQB15" s="2212"/>
      <c r="NQC15" s="2212"/>
      <c r="NQD15" s="2212"/>
      <c r="NQE15" s="2212"/>
      <c r="NQF15" s="2212"/>
      <c r="NQG15" s="2212"/>
      <c r="NQH15" s="2212"/>
      <c r="NQI15" s="2212"/>
      <c r="NQJ15" s="2212"/>
      <c r="NQK15" s="2212"/>
      <c r="NQL15" s="2212"/>
      <c r="NQM15" s="2212"/>
      <c r="NQN15" s="2212"/>
      <c r="NQO15" s="2212"/>
      <c r="NQP15" s="2212"/>
      <c r="NQQ15" s="2212"/>
      <c r="NQR15" s="2212"/>
      <c r="NQS15" s="2212"/>
      <c r="NQT15" s="2212"/>
      <c r="NQU15" s="2212"/>
      <c r="NQV15" s="2212"/>
      <c r="NQW15" s="2212"/>
      <c r="NQX15" s="2212"/>
      <c r="NQY15" s="2212"/>
      <c r="NQZ15" s="2212"/>
      <c r="NRA15" s="2212"/>
      <c r="NRB15" s="2212"/>
      <c r="NRC15" s="2212"/>
      <c r="NRD15" s="2212"/>
      <c r="NRE15" s="2212"/>
      <c r="NRF15" s="2212"/>
      <c r="NRG15" s="2212"/>
      <c r="NRH15" s="2212"/>
      <c r="NRI15" s="2212"/>
      <c r="NRJ15" s="2212"/>
      <c r="NRK15" s="2212"/>
      <c r="NRL15" s="2212"/>
      <c r="NRM15" s="2212"/>
      <c r="NRN15" s="2212"/>
      <c r="NRO15" s="2212"/>
      <c r="NRP15" s="2212"/>
      <c r="NRQ15" s="2212"/>
      <c r="NRR15" s="2212"/>
      <c r="NRS15" s="2212"/>
      <c r="NRT15" s="2212"/>
      <c r="NRU15" s="2212"/>
      <c r="NRV15" s="2212"/>
      <c r="NRW15" s="2212"/>
      <c r="NRX15" s="2212"/>
      <c r="NRY15" s="2212"/>
      <c r="NRZ15" s="2212"/>
      <c r="NSA15" s="2212"/>
      <c r="NSB15" s="2212"/>
      <c r="NSC15" s="2212"/>
      <c r="NSD15" s="2212"/>
      <c r="NSE15" s="2212"/>
      <c r="NSF15" s="2212"/>
      <c r="NSG15" s="2212"/>
      <c r="NSH15" s="2212"/>
      <c r="NSI15" s="2212"/>
      <c r="NSJ15" s="2212"/>
      <c r="NSK15" s="2212"/>
      <c r="NSL15" s="2212"/>
      <c r="NSM15" s="2212"/>
      <c r="NSN15" s="2212"/>
      <c r="NSO15" s="2212"/>
      <c r="NSP15" s="2212"/>
      <c r="NSQ15" s="2212"/>
      <c r="NSR15" s="2212"/>
      <c r="NSS15" s="2212"/>
      <c r="NST15" s="2212"/>
      <c r="NSU15" s="2212"/>
      <c r="NSV15" s="2212"/>
      <c r="NSW15" s="2212"/>
      <c r="NSX15" s="2212"/>
      <c r="NSY15" s="2212"/>
      <c r="NSZ15" s="2212"/>
      <c r="NTA15" s="2212"/>
      <c r="NTB15" s="2212"/>
      <c r="NTC15" s="2212"/>
      <c r="NTD15" s="2212"/>
      <c r="NTE15" s="2212"/>
      <c r="NTF15" s="2212"/>
      <c r="NTG15" s="2212"/>
      <c r="NTH15" s="2212"/>
      <c r="NTI15" s="2212"/>
      <c r="NTJ15" s="2212"/>
      <c r="NTK15" s="2212"/>
      <c r="NTL15" s="2212"/>
      <c r="NTM15" s="2212"/>
      <c r="NTN15" s="2212"/>
      <c r="NTO15" s="2212"/>
      <c r="NTP15" s="2212"/>
      <c r="NTQ15" s="2212"/>
      <c r="NTR15" s="2212"/>
      <c r="NTS15" s="2212"/>
      <c r="NTT15" s="2212"/>
      <c r="NTU15" s="2212"/>
      <c r="NTV15" s="2212"/>
      <c r="NTW15" s="2212"/>
      <c r="NTX15" s="2212"/>
      <c r="NTY15" s="2212"/>
      <c r="NTZ15" s="2212"/>
      <c r="NUA15" s="2212"/>
      <c r="NUB15" s="2212"/>
      <c r="NUC15" s="2212"/>
      <c r="NUD15" s="2212"/>
      <c r="NUE15" s="2212"/>
      <c r="NUF15" s="2212"/>
      <c r="NUG15" s="2212"/>
      <c r="NUH15" s="2212"/>
      <c r="NUI15" s="2212"/>
      <c r="NUJ15" s="2212"/>
      <c r="NUK15" s="2212"/>
      <c r="NUL15" s="2212"/>
      <c r="NUM15" s="2212"/>
      <c r="NUN15" s="2212"/>
      <c r="NUO15" s="2212"/>
      <c r="NUP15" s="2212"/>
      <c r="NUQ15" s="2212"/>
      <c r="NUR15" s="2212"/>
      <c r="NUS15" s="2212"/>
      <c r="NUT15" s="2212"/>
      <c r="NUU15" s="2212"/>
      <c r="NUV15" s="2212"/>
      <c r="NUW15" s="2212"/>
      <c r="NUX15" s="2212"/>
      <c r="NUY15" s="2212"/>
      <c r="NUZ15" s="2212"/>
      <c r="NVA15" s="2212"/>
      <c r="NVB15" s="2212"/>
      <c r="NVC15" s="2212"/>
      <c r="NVD15" s="2212"/>
      <c r="NVE15" s="2212"/>
      <c r="NVF15" s="2212"/>
      <c r="NVG15" s="2212"/>
      <c r="NVH15" s="2212"/>
      <c r="NVI15" s="2212"/>
      <c r="NVJ15" s="2212"/>
      <c r="NVK15" s="2212"/>
      <c r="NVL15" s="2212"/>
      <c r="NVM15" s="2212"/>
      <c r="NVN15" s="2212"/>
      <c r="NVO15" s="2212"/>
      <c r="NVP15" s="2212"/>
      <c r="NVQ15" s="2212"/>
      <c r="NVR15" s="2212"/>
      <c r="NVS15" s="2212"/>
      <c r="NVT15" s="2212"/>
      <c r="NVU15" s="2212"/>
      <c r="NVV15" s="2212"/>
      <c r="NVW15" s="2212"/>
      <c r="NVX15" s="2212"/>
      <c r="NVY15" s="2212"/>
      <c r="NVZ15" s="2212"/>
      <c r="NWA15" s="2212"/>
      <c r="NWB15" s="2212"/>
      <c r="NWC15" s="2212"/>
      <c r="NWD15" s="2212"/>
      <c r="NWE15" s="2212"/>
      <c r="NWF15" s="2212"/>
      <c r="NWG15" s="2212"/>
      <c r="NWH15" s="2212"/>
      <c r="NWI15" s="2212"/>
      <c r="NWJ15" s="2212"/>
      <c r="NWK15" s="2212"/>
      <c r="NWL15" s="2212"/>
      <c r="NWM15" s="2212"/>
      <c r="NWN15" s="2212"/>
      <c r="NWO15" s="2212"/>
      <c r="NWP15" s="2212"/>
      <c r="NWQ15" s="2212"/>
      <c r="NWR15" s="2212"/>
      <c r="NWS15" s="2212"/>
      <c r="NWT15" s="2212"/>
      <c r="NWU15" s="2212"/>
      <c r="NWV15" s="2212"/>
      <c r="NWW15" s="2212"/>
      <c r="NWX15" s="2212"/>
      <c r="NWY15" s="2212"/>
      <c r="NWZ15" s="2212"/>
      <c r="NXA15" s="2212"/>
      <c r="NXB15" s="2212"/>
      <c r="NXC15" s="2212"/>
      <c r="NXD15" s="2212"/>
      <c r="NXE15" s="2212"/>
      <c r="NXF15" s="2212"/>
      <c r="NXG15" s="2212"/>
      <c r="NXH15" s="2212"/>
      <c r="NXI15" s="2212"/>
      <c r="NXJ15" s="2212"/>
      <c r="NXK15" s="2212"/>
      <c r="NXL15" s="2212"/>
      <c r="NXM15" s="2212"/>
      <c r="NXN15" s="2212"/>
      <c r="NXO15" s="2212"/>
      <c r="NXP15" s="2212"/>
      <c r="NXQ15" s="2212"/>
      <c r="NXR15" s="2212"/>
      <c r="NXS15" s="2212"/>
      <c r="NXT15" s="2212"/>
      <c r="NXU15" s="2212"/>
      <c r="NXV15" s="2212"/>
      <c r="NXW15" s="2212"/>
      <c r="NXX15" s="2212"/>
      <c r="NXY15" s="2212"/>
      <c r="NXZ15" s="2212"/>
      <c r="NYA15" s="2212"/>
      <c r="NYB15" s="2212"/>
      <c r="NYC15" s="2212"/>
      <c r="NYD15" s="2212"/>
      <c r="NYE15" s="2212"/>
      <c r="NYF15" s="2212"/>
      <c r="NYG15" s="2212"/>
      <c r="NYH15" s="2212"/>
      <c r="NYI15" s="2212"/>
      <c r="NYJ15" s="2212"/>
      <c r="NYK15" s="2212"/>
      <c r="NYL15" s="2212"/>
      <c r="NYM15" s="2212"/>
      <c r="NYN15" s="2212"/>
      <c r="NYO15" s="2212"/>
      <c r="NYP15" s="2212"/>
      <c r="NYQ15" s="2212"/>
      <c r="NYR15" s="2212"/>
      <c r="NYS15" s="2212"/>
      <c r="NYT15" s="2212"/>
      <c r="NYU15" s="2212"/>
      <c r="NYV15" s="2212"/>
      <c r="NYW15" s="2212"/>
      <c r="NYX15" s="2212"/>
      <c r="NYY15" s="2212"/>
      <c r="NYZ15" s="2212"/>
      <c r="NZA15" s="2212"/>
      <c r="NZB15" s="2212"/>
      <c r="NZC15" s="2212"/>
      <c r="NZD15" s="2212"/>
      <c r="NZE15" s="2212"/>
      <c r="NZF15" s="2212"/>
      <c r="NZG15" s="2212"/>
      <c r="NZH15" s="2212"/>
      <c r="NZI15" s="2212"/>
      <c r="NZJ15" s="2212"/>
      <c r="NZK15" s="2212"/>
      <c r="NZL15" s="2212"/>
      <c r="NZM15" s="2212"/>
      <c r="NZN15" s="2212"/>
      <c r="NZO15" s="2212"/>
      <c r="NZP15" s="2212"/>
      <c r="NZQ15" s="2212"/>
      <c r="NZR15" s="2212"/>
      <c r="NZS15" s="2212"/>
      <c r="NZT15" s="2212"/>
      <c r="NZU15" s="2212"/>
      <c r="NZV15" s="2212"/>
      <c r="NZW15" s="2212"/>
      <c r="NZX15" s="2212"/>
      <c r="NZY15" s="2212"/>
      <c r="NZZ15" s="2212"/>
      <c r="OAA15" s="2212"/>
      <c r="OAB15" s="2212"/>
      <c r="OAC15" s="2212"/>
      <c r="OAD15" s="2212"/>
      <c r="OAE15" s="2212"/>
      <c r="OAF15" s="2212"/>
      <c r="OAG15" s="2212"/>
      <c r="OAH15" s="2212"/>
      <c r="OAI15" s="2212"/>
      <c r="OAJ15" s="2212"/>
      <c r="OAK15" s="2212"/>
      <c r="OAL15" s="2212"/>
      <c r="OAM15" s="2212"/>
      <c r="OAN15" s="2212"/>
      <c r="OAO15" s="2212"/>
      <c r="OAP15" s="2212"/>
      <c r="OAQ15" s="2212"/>
      <c r="OAR15" s="2212"/>
      <c r="OAS15" s="2212"/>
      <c r="OAT15" s="2212"/>
      <c r="OAU15" s="2212"/>
      <c r="OAV15" s="2212"/>
      <c r="OAW15" s="2212"/>
      <c r="OAX15" s="2212"/>
      <c r="OAY15" s="2212"/>
      <c r="OAZ15" s="2212"/>
      <c r="OBA15" s="2212"/>
      <c r="OBB15" s="2212"/>
      <c r="OBC15" s="2212"/>
      <c r="OBD15" s="2212"/>
      <c r="OBE15" s="2212"/>
      <c r="OBF15" s="2212"/>
      <c r="OBG15" s="2212"/>
      <c r="OBH15" s="2212"/>
      <c r="OBI15" s="2212"/>
      <c r="OBJ15" s="2212"/>
      <c r="OBK15" s="2212"/>
      <c r="OBL15" s="2212"/>
      <c r="OBM15" s="2212"/>
      <c r="OBN15" s="2212"/>
      <c r="OBO15" s="2212"/>
      <c r="OBP15" s="2212"/>
      <c r="OBQ15" s="2212"/>
      <c r="OBR15" s="2212"/>
      <c r="OBS15" s="2212"/>
      <c r="OBT15" s="2212"/>
      <c r="OBU15" s="2212"/>
      <c r="OBV15" s="2212"/>
      <c r="OBW15" s="2212"/>
      <c r="OBX15" s="2212"/>
      <c r="OBY15" s="2212"/>
      <c r="OBZ15" s="2212"/>
      <c r="OCA15" s="2212"/>
      <c r="OCB15" s="2212"/>
      <c r="OCC15" s="2212"/>
      <c r="OCD15" s="2212"/>
      <c r="OCE15" s="2212"/>
      <c r="OCF15" s="2212"/>
      <c r="OCG15" s="2212"/>
      <c r="OCH15" s="2212"/>
      <c r="OCI15" s="2212"/>
      <c r="OCJ15" s="2212"/>
      <c r="OCK15" s="2212"/>
      <c r="OCL15" s="2212"/>
      <c r="OCM15" s="2212"/>
      <c r="OCN15" s="2212"/>
      <c r="OCO15" s="2212"/>
      <c r="OCP15" s="2212"/>
      <c r="OCQ15" s="2212"/>
      <c r="OCR15" s="2212"/>
      <c r="OCS15" s="2212"/>
      <c r="OCT15" s="2212"/>
      <c r="OCU15" s="2212"/>
      <c r="OCV15" s="2212"/>
      <c r="OCW15" s="2212"/>
      <c r="OCX15" s="2212"/>
      <c r="OCY15" s="2212"/>
      <c r="OCZ15" s="2212"/>
      <c r="ODA15" s="2212"/>
      <c r="ODB15" s="2212"/>
      <c r="ODC15" s="2212"/>
      <c r="ODD15" s="2212"/>
      <c r="ODE15" s="2212"/>
      <c r="ODF15" s="2212"/>
      <c r="ODG15" s="2212"/>
      <c r="ODH15" s="2212"/>
      <c r="ODI15" s="2212"/>
      <c r="ODJ15" s="2212"/>
      <c r="ODK15" s="2212"/>
      <c r="ODL15" s="2212"/>
      <c r="ODM15" s="2212"/>
      <c r="ODN15" s="2212"/>
      <c r="ODO15" s="2212"/>
      <c r="ODP15" s="2212"/>
      <c r="ODQ15" s="2212"/>
      <c r="ODR15" s="2212"/>
      <c r="ODS15" s="2212"/>
      <c r="ODT15" s="2212"/>
      <c r="ODU15" s="2212"/>
      <c r="ODV15" s="2212"/>
      <c r="ODW15" s="2212"/>
      <c r="ODX15" s="2212"/>
      <c r="ODY15" s="2212"/>
      <c r="ODZ15" s="2212"/>
      <c r="OEA15" s="2212"/>
      <c r="OEB15" s="2212"/>
      <c r="OEC15" s="2212"/>
      <c r="OED15" s="2212"/>
      <c r="OEE15" s="2212"/>
      <c r="OEF15" s="2212"/>
      <c r="OEG15" s="2212"/>
      <c r="OEH15" s="2212"/>
      <c r="OEI15" s="2212"/>
      <c r="OEJ15" s="2212"/>
      <c r="OEK15" s="2212"/>
      <c r="OEL15" s="2212"/>
      <c r="OEM15" s="2212"/>
      <c r="OEN15" s="2212"/>
      <c r="OEO15" s="2212"/>
      <c r="OEP15" s="2212"/>
      <c r="OEQ15" s="2212"/>
      <c r="OER15" s="2212"/>
      <c r="OES15" s="2212"/>
      <c r="OET15" s="2212"/>
      <c r="OEU15" s="2212"/>
      <c r="OEV15" s="2212"/>
      <c r="OEW15" s="2212"/>
      <c r="OEX15" s="2212"/>
      <c r="OEY15" s="2212"/>
      <c r="OEZ15" s="2212"/>
      <c r="OFA15" s="2212"/>
      <c r="OFB15" s="2212"/>
      <c r="OFC15" s="2212"/>
      <c r="OFD15" s="2212"/>
      <c r="OFE15" s="2212"/>
      <c r="OFF15" s="2212"/>
      <c r="OFG15" s="2212"/>
      <c r="OFH15" s="2212"/>
      <c r="OFI15" s="2212"/>
      <c r="OFJ15" s="2212"/>
      <c r="OFK15" s="2212"/>
      <c r="OFL15" s="2212"/>
      <c r="OFM15" s="2212"/>
      <c r="OFN15" s="2212"/>
      <c r="OFO15" s="2212"/>
      <c r="OFP15" s="2212"/>
      <c r="OFQ15" s="2212"/>
      <c r="OFR15" s="2212"/>
      <c r="OFS15" s="2212"/>
      <c r="OFT15" s="2212"/>
      <c r="OFU15" s="2212"/>
      <c r="OFV15" s="2212"/>
      <c r="OFW15" s="2212"/>
      <c r="OFX15" s="2212"/>
      <c r="OFY15" s="2212"/>
      <c r="OFZ15" s="2212"/>
      <c r="OGA15" s="2212"/>
      <c r="OGB15" s="2212"/>
      <c r="OGC15" s="2212"/>
      <c r="OGD15" s="2212"/>
      <c r="OGE15" s="2212"/>
      <c r="OGF15" s="2212"/>
      <c r="OGG15" s="2212"/>
      <c r="OGH15" s="2212"/>
      <c r="OGI15" s="2212"/>
      <c r="OGJ15" s="2212"/>
      <c r="OGK15" s="2212"/>
      <c r="OGL15" s="2212"/>
      <c r="OGM15" s="2212"/>
      <c r="OGN15" s="2212"/>
      <c r="OGO15" s="2212"/>
      <c r="OGP15" s="2212"/>
      <c r="OGQ15" s="2212"/>
      <c r="OGR15" s="2212"/>
      <c r="OGS15" s="2212"/>
      <c r="OGT15" s="2212"/>
      <c r="OGU15" s="2212"/>
      <c r="OGV15" s="2212"/>
      <c r="OGW15" s="2212"/>
      <c r="OGX15" s="2212"/>
      <c r="OGY15" s="2212"/>
      <c r="OGZ15" s="2212"/>
      <c r="OHA15" s="2212"/>
      <c r="OHB15" s="2212"/>
      <c r="OHC15" s="2212"/>
      <c r="OHD15" s="2212"/>
      <c r="OHE15" s="2212"/>
      <c r="OHF15" s="2212"/>
      <c r="OHG15" s="2212"/>
      <c r="OHH15" s="2212"/>
      <c r="OHI15" s="2212"/>
      <c r="OHJ15" s="2212"/>
      <c r="OHK15" s="2212"/>
      <c r="OHL15" s="2212"/>
      <c r="OHM15" s="2212"/>
      <c r="OHN15" s="2212"/>
      <c r="OHO15" s="2212"/>
      <c r="OHP15" s="2212"/>
      <c r="OHQ15" s="2212"/>
      <c r="OHR15" s="2212"/>
      <c r="OHS15" s="2212"/>
      <c r="OHT15" s="2212"/>
      <c r="OHU15" s="2212"/>
      <c r="OHV15" s="2212"/>
      <c r="OHW15" s="2212"/>
      <c r="OHX15" s="2212"/>
      <c r="OHY15" s="2212"/>
      <c r="OHZ15" s="2212"/>
      <c r="OIA15" s="2212"/>
      <c r="OIB15" s="2212"/>
      <c r="OIC15" s="2212"/>
      <c r="OID15" s="2212"/>
      <c r="OIE15" s="2212"/>
      <c r="OIF15" s="2212"/>
      <c r="OIG15" s="2212"/>
      <c r="OIH15" s="2212"/>
      <c r="OII15" s="2212"/>
      <c r="OIJ15" s="2212"/>
      <c r="OIK15" s="2212"/>
      <c r="OIL15" s="2212"/>
      <c r="OIM15" s="2212"/>
      <c r="OIN15" s="2212"/>
      <c r="OIO15" s="2212"/>
      <c r="OIP15" s="2212"/>
      <c r="OIQ15" s="2212"/>
      <c r="OIR15" s="2212"/>
      <c r="OIS15" s="2212"/>
      <c r="OIT15" s="2212"/>
      <c r="OIU15" s="2212"/>
      <c r="OIV15" s="2212"/>
      <c r="OIW15" s="2212"/>
      <c r="OIX15" s="2212"/>
      <c r="OIY15" s="2212"/>
      <c r="OIZ15" s="2212"/>
      <c r="OJA15" s="2212"/>
      <c r="OJB15" s="2212"/>
      <c r="OJC15" s="2212"/>
      <c r="OJD15" s="2212"/>
      <c r="OJE15" s="2212"/>
      <c r="OJF15" s="2212"/>
      <c r="OJG15" s="2212"/>
      <c r="OJH15" s="2212"/>
      <c r="OJI15" s="2212"/>
      <c r="OJJ15" s="2212"/>
      <c r="OJK15" s="2212"/>
      <c r="OJL15" s="2212"/>
      <c r="OJM15" s="2212"/>
      <c r="OJN15" s="2212"/>
      <c r="OJO15" s="2212"/>
      <c r="OJP15" s="2212"/>
      <c r="OJQ15" s="2212"/>
      <c r="OJR15" s="2212"/>
      <c r="OJS15" s="2212"/>
      <c r="OJT15" s="2212"/>
      <c r="OJU15" s="2212"/>
      <c r="OJV15" s="2212"/>
      <c r="OJW15" s="2212"/>
      <c r="OJX15" s="2212"/>
      <c r="OJY15" s="2212"/>
      <c r="OJZ15" s="2212"/>
      <c r="OKA15" s="2212"/>
      <c r="OKB15" s="2212"/>
      <c r="OKC15" s="2212"/>
      <c r="OKD15" s="2212"/>
      <c r="OKE15" s="2212"/>
      <c r="OKF15" s="2212"/>
      <c r="OKG15" s="2212"/>
      <c r="OKH15" s="2212"/>
      <c r="OKI15" s="2212"/>
      <c r="OKJ15" s="2212"/>
      <c r="OKK15" s="2212"/>
      <c r="OKL15" s="2212"/>
      <c r="OKM15" s="2212"/>
      <c r="OKN15" s="2212"/>
      <c r="OKO15" s="2212"/>
      <c r="OKP15" s="2212"/>
      <c r="OKQ15" s="2212"/>
      <c r="OKR15" s="2212"/>
      <c r="OKS15" s="2212"/>
      <c r="OKT15" s="2212"/>
      <c r="OKU15" s="2212"/>
      <c r="OKV15" s="2212"/>
      <c r="OKW15" s="2212"/>
      <c r="OKX15" s="2212"/>
      <c r="OKY15" s="2212"/>
      <c r="OKZ15" s="2212"/>
      <c r="OLA15" s="2212"/>
      <c r="OLB15" s="2212"/>
      <c r="OLC15" s="2212"/>
      <c r="OLD15" s="2212"/>
      <c r="OLE15" s="2212"/>
      <c r="OLF15" s="2212"/>
      <c r="OLG15" s="2212"/>
      <c r="OLH15" s="2212"/>
      <c r="OLI15" s="2212"/>
      <c r="OLJ15" s="2212"/>
      <c r="OLK15" s="2212"/>
      <c r="OLL15" s="2212"/>
      <c r="OLM15" s="2212"/>
      <c r="OLN15" s="2212"/>
      <c r="OLO15" s="2212"/>
      <c r="OLP15" s="2212"/>
      <c r="OLQ15" s="2212"/>
      <c r="OLR15" s="2212"/>
      <c r="OLS15" s="2212"/>
      <c r="OLT15" s="2212"/>
      <c r="OLU15" s="2212"/>
      <c r="OLV15" s="2212"/>
      <c r="OLW15" s="2212"/>
      <c r="OLX15" s="2212"/>
      <c r="OLY15" s="2212"/>
      <c r="OLZ15" s="2212"/>
      <c r="OMA15" s="2212"/>
      <c r="OMB15" s="2212"/>
      <c r="OMC15" s="2212"/>
      <c r="OMD15" s="2212"/>
      <c r="OME15" s="2212"/>
      <c r="OMF15" s="2212"/>
      <c r="OMG15" s="2212"/>
      <c r="OMH15" s="2212"/>
      <c r="OMI15" s="2212"/>
      <c r="OMJ15" s="2212"/>
      <c r="OMK15" s="2212"/>
      <c r="OML15" s="2212"/>
      <c r="OMM15" s="2212"/>
      <c r="OMN15" s="2212"/>
      <c r="OMO15" s="2212"/>
      <c r="OMP15" s="2212"/>
      <c r="OMQ15" s="2212"/>
      <c r="OMR15" s="2212"/>
      <c r="OMS15" s="2212"/>
      <c r="OMT15" s="2212"/>
      <c r="OMU15" s="2212"/>
      <c r="OMV15" s="2212"/>
      <c r="OMW15" s="2212"/>
      <c r="OMX15" s="2212"/>
      <c r="OMY15" s="2212"/>
      <c r="OMZ15" s="2212"/>
      <c r="ONA15" s="2212"/>
      <c r="ONB15" s="2212"/>
      <c r="ONC15" s="2212"/>
      <c r="OND15" s="2212"/>
      <c r="ONE15" s="2212"/>
      <c r="ONF15" s="2212"/>
      <c r="ONG15" s="2212"/>
      <c r="ONH15" s="2212"/>
      <c r="ONI15" s="2212"/>
      <c r="ONJ15" s="2212"/>
      <c r="ONK15" s="2212"/>
      <c r="ONL15" s="2212"/>
      <c r="ONM15" s="2212"/>
      <c r="ONN15" s="2212"/>
      <c r="ONO15" s="2212"/>
      <c r="ONP15" s="2212"/>
      <c r="ONQ15" s="2212"/>
      <c r="ONR15" s="2212"/>
      <c r="ONS15" s="2212"/>
      <c r="ONT15" s="2212"/>
      <c r="ONU15" s="2212"/>
      <c r="ONV15" s="2212"/>
      <c r="ONW15" s="2212"/>
      <c r="ONX15" s="2212"/>
      <c r="ONY15" s="2212"/>
      <c r="ONZ15" s="2212"/>
      <c r="OOA15" s="2212"/>
      <c r="OOB15" s="2212"/>
      <c r="OOC15" s="2212"/>
      <c r="OOD15" s="2212"/>
      <c r="OOE15" s="2212"/>
      <c r="OOF15" s="2212"/>
      <c r="OOG15" s="2212"/>
      <c r="OOH15" s="2212"/>
      <c r="OOI15" s="2212"/>
      <c r="OOJ15" s="2212"/>
      <c r="OOK15" s="2212"/>
      <c r="OOL15" s="2212"/>
      <c r="OOM15" s="2212"/>
      <c r="OON15" s="2212"/>
      <c r="OOO15" s="2212"/>
      <c r="OOP15" s="2212"/>
      <c r="OOQ15" s="2212"/>
      <c r="OOR15" s="2212"/>
      <c r="OOS15" s="2212"/>
      <c r="OOT15" s="2212"/>
      <c r="OOU15" s="2212"/>
      <c r="OOV15" s="2212"/>
      <c r="OOW15" s="2212"/>
      <c r="OOX15" s="2212"/>
      <c r="OOY15" s="2212"/>
      <c r="OOZ15" s="2212"/>
      <c r="OPA15" s="2212"/>
      <c r="OPB15" s="2212"/>
      <c r="OPC15" s="2212"/>
      <c r="OPD15" s="2212"/>
      <c r="OPE15" s="2212"/>
      <c r="OPF15" s="2212"/>
      <c r="OPG15" s="2212"/>
      <c r="OPH15" s="2212"/>
      <c r="OPI15" s="2212"/>
      <c r="OPJ15" s="2212"/>
      <c r="OPK15" s="2212"/>
      <c r="OPL15" s="2212"/>
      <c r="OPM15" s="2212"/>
      <c r="OPN15" s="2212"/>
      <c r="OPO15" s="2212"/>
      <c r="OPP15" s="2212"/>
      <c r="OPQ15" s="2212"/>
      <c r="OPR15" s="2212"/>
      <c r="OPS15" s="2212"/>
      <c r="OPT15" s="2212"/>
      <c r="OPU15" s="2212"/>
      <c r="OPV15" s="2212"/>
      <c r="OPW15" s="2212"/>
      <c r="OPX15" s="2212"/>
      <c r="OPY15" s="2212"/>
      <c r="OPZ15" s="2212"/>
      <c r="OQA15" s="2212"/>
      <c r="OQB15" s="2212"/>
      <c r="OQC15" s="2212"/>
      <c r="OQD15" s="2212"/>
      <c r="OQE15" s="2212"/>
      <c r="OQF15" s="2212"/>
      <c r="OQG15" s="2212"/>
      <c r="OQH15" s="2212"/>
      <c r="OQI15" s="2212"/>
      <c r="OQJ15" s="2212"/>
      <c r="OQK15" s="2212"/>
      <c r="OQL15" s="2212"/>
      <c r="OQM15" s="2212"/>
      <c r="OQN15" s="2212"/>
      <c r="OQO15" s="2212"/>
      <c r="OQP15" s="2212"/>
      <c r="OQQ15" s="2212"/>
      <c r="OQR15" s="2212"/>
      <c r="OQS15" s="2212"/>
      <c r="OQT15" s="2212"/>
      <c r="OQU15" s="2212"/>
      <c r="OQV15" s="2212"/>
      <c r="OQW15" s="2212"/>
      <c r="OQX15" s="2212"/>
      <c r="OQY15" s="2212"/>
      <c r="OQZ15" s="2212"/>
      <c r="ORA15" s="2212"/>
      <c r="ORB15" s="2212"/>
      <c r="ORC15" s="2212"/>
      <c r="ORD15" s="2212"/>
      <c r="ORE15" s="2212"/>
      <c r="ORF15" s="2212"/>
      <c r="ORG15" s="2212"/>
      <c r="ORH15" s="2212"/>
      <c r="ORI15" s="2212"/>
      <c r="ORJ15" s="2212"/>
      <c r="ORK15" s="2212"/>
      <c r="ORL15" s="2212"/>
      <c r="ORM15" s="2212"/>
      <c r="ORN15" s="2212"/>
      <c r="ORO15" s="2212"/>
      <c r="ORP15" s="2212"/>
      <c r="ORQ15" s="2212"/>
      <c r="ORR15" s="2212"/>
      <c r="ORS15" s="2212"/>
      <c r="ORT15" s="2212"/>
      <c r="ORU15" s="2212"/>
      <c r="ORV15" s="2212"/>
      <c r="ORW15" s="2212"/>
      <c r="ORX15" s="2212"/>
      <c r="ORY15" s="2212"/>
      <c r="ORZ15" s="2212"/>
      <c r="OSA15" s="2212"/>
      <c r="OSB15" s="2212"/>
      <c r="OSC15" s="2212"/>
      <c r="OSD15" s="2212"/>
      <c r="OSE15" s="2212"/>
      <c r="OSF15" s="2212"/>
      <c r="OSG15" s="2212"/>
      <c r="OSH15" s="2212"/>
      <c r="OSI15" s="2212"/>
      <c r="OSJ15" s="2212"/>
      <c r="OSK15" s="2212"/>
      <c r="OSL15" s="2212"/>
      <c r="OSM15" s="2212"/>
      <c r="OSN15" s="2212"/>
      <c r="OSO15" s="2212"/>
      <c r="OSP15" s="2212"/>
      <c r="OSQ15" s="2212"/>
      <c r="OSR15" s="2212"/>
      <c r="OSS15" s="2212"/>
      <c r="OST15" s="2212"/>
      <c r="OSU15" s="2212"/>
      <c r="OSV15" s="2212"/>
      <c r="OSW15" s="2212"/>
      <c r="OSX15" s="2212"/>
      <c r="OSY15" s="2212"/>
      <c r="OSZ15" s="2212"/>
      <c r="OTA15" s="2212"/>
      <c r="OTB15" s="2212"/>
      <c r="OTC15" s="2212"/>
      <c r="OTD15" s="2212"/>
      <c r="OTE15" s="2212"/>
      <c r="OTF15" s="2212"/>
      <c r="OTG15" s="2212"/>
      <c r="OTH15" s="2212"/>
      <c r="OTI15" s="2212"/>
      <c r="OTJ15" s="2212"/>
      <c r="OTK15" s="2212"/>
      <c r="OTL15" s="2212"/>
      <c r="OTM15" s="2212"/>
      <c r="OTN15" s="2212"/>
      <c r="OTO15" s="2212"/>
      <c r="OTP15" s="2212"/>
      <c r="OTQ15" s="2212"/>
      <c r="OTR15" s="2212"/>
      <c r="OTS15" s="2212"/>
      <c r="OTT15" s="2212"/>
      <c r="OTU15" s="2212"/>
      <c r="OTV15" s="2212"/>
      <c r="OTW15" s="2212"/>
      <c r="OTX15" s="2212"/>
      <c r="OTY15" s="2212"/>
      <c r="OTZ15" s="2212"/>
      <c r="OUA15" s="2212"/>
      <c r="OUB15" s="2212"/>
      <c r="OUC15" s="2212"/>
      <c r="OUD15" s="2212"/>
      <c r="OUE15" s="2212"/>
      <c r="OUF15" s="2212"/>
      <c r="OUG15" s="2212"/>
      <c r="OUH15" s="2212"/>
      <c r="OUI15" s="2212"/>
      <c r="OUJ15" s="2212"/>
      <c r="OUK15" s="2212"/>
      <c r="OUL15" s="2212"/>
      <c r="OUM15" s="2212"/>
      <c r="OUN15" s="2212"/>
      <c r="OUO15" s="2212"/>
      <c r="OUP15" s="2212"/>
      <c r="OUQ15" s="2212"/>
      <c r="OUR15" s="2212"/>
      <c r="OUS15" s="2212"/>
      <c r="OUT15" s="2212"/>
      <c r="OUU15" s="2212"/>
      <c r="OUV15" s="2212"/>
      <c r="OUW15" s="2212"/>
      <c r="OUX15" s="2212"/>
      <c r="OUY15" s="2212"/>
      <c r="OUZ15" s="2212"/>
      <c r="OVA15" s="2212"/>
      <c r="OVB15" s="2212"/>
      <c r="OVC15" s="2212"/>
      <c r="OVD15" s="2212"/>
      <c r="OVE15" s="2212"/>
      <c r="OVF15" s="2212"/>
      <c r="OVG15" s="2212"/>
      <c r="OVH15" s="2212"/>
      <c r="OVI15" s="2212"/>
      <c r="OVJ15" s="2212"/>
      <c r="OVK15" s="2212"/>
      <c r="OVL15" s="2212"/>
      <c r="OVM15" s="2212"/>
      <c r="OVN15" s="2212"/>
      <c r="OVO15" s="2212"/>
      <c r="OVP15" s="2212"/>
      <c r="OVQ15" s="2212"/>
      <c r="OVR15" s="2212"/>
      <c r="OVS15" s="2212"/>
      <c r="OVT15" s="2212"/>
      <c r="OVU15" s="2212"/>
      <c r="OVV15" s="2212"/>
      <c r="OVW15" s="2212"/>
      <c r="OVX15" s="2212"/>
      <c r="OVY15" s="2212"/>
      <c r="OVZ15" s="2212"/>
      <c r="OWA15" s="2212"/>
      <c r="OWB15" s="2212"/>
      <c r="OWC15" s="2212"/>
      <c r="OWD15" s="2212"/>
      <c r="OWE15" s="2212"/>
      <c r="OWF15" s="2212"/>
      <c r="OWG15" s="2212"/>
      <c r="OWH15" s="2212"/>
      <c r="OWI15" s="2212"/>
      <c r="OWJ15" s="2212"/>
      <c r="OWK15" s="2212"/>
      <c r="OWL15" s="2212"/>
      <c r="OWM15" s="2212"/>
      <c r="OWN15" s="2212"/>
      <c r="OWO15" s="2212"/>
      <c r="OWP15" s="2212"/>
      <c r="OWQ15" s="2212"/>
      <c r="OWR15" s="2212"/>
      <c r="OWS15" s="2212"/>
      <c r="OWT15" s="2212"/>
      <c r="OWU15" s="2212"/>
      <c r="OWV15" s="2212"/>
      <c r="OWW15" s="2212"/>
      <c r="OWX15" s="2212"/>
      <c r="OWY15" s="2212"/>
      <c r="OWZ15" s="2212"/>
      <c r="OXA15" s="2212"/>
      <c r="OXB15" s="2212"/>
      <c r="OXC15" s="2212"/>
      <c r="OXD15" s="2212"/>
      <c r="OXE15" s="2212"/>
      <c r="OXF15" s="2212"/>
      <c r="OXG15" s="2212"/>
      <c r="OXH15" s="2212"/>
      <c r="OXI15" s="2212"/>
      <c r="OXJ15" s="2212"/>
      <c r="OXK15" s="2212"/>
      <c r="OXL15" s="2212"/>
      <c r="OXM15" s="2212"/>
      <c r="OXN15" s="2212"/>
      <c r="OXO15" s="2212"/>
      <c r="OXP15" s="2212"/>
      <c r="OXQ15" s="2212"/>
      <c r="OXR15" s="2212"/>
      <c r="OXS15" s="2212"/>
      <c r="OXT15" s="2212"/>
      <c r="OXU15" s="2212"/>
      <c r="OXV15" s="2212"/>
      <c r="OXW15" s="2212"/>
      <c r="OXX15" s="2212"/>
      <c r="OXY15" s="2212"/>
      <c r="OXZ15" s="2212"/>
      <c r="OYA15" s="2212"/>
      <c r="OYB15" s="2212"/>
      <c r="OYC15" s="2212"/>
      <c r="OYD15" s="2212"/>
      <c r="OYE15" s="2212"/>
      <c r="OYF15" s="2212"/>
      <c r="OYG15" s="2212"/>
      <c r="OYH15" s="2212"/>
      <c r="OYI15" s="2212"/>
      <c r="OYJ15" s="2212"/>
      <c r="OYK15" s="2212"/>
      <c r="OYL15" s="2212"/>
      <c r="OYM15" s="2212"/>
      <c r="OYN15" s="2212"/>
      <c r="OYO15" s="2212"/>
      <c r="OYP15" s="2212"/>
      <c r="OYQ15" s="2212"/>
      <c r="OYR15" s="2212"/>
      <c r="OYS15" s="2212"/>
      <c r="OYT15" s="2212"/>
      <c r="OYU15" s="2212"/>
      <c r="OYV15" s="2212"/>
      <c r="OYW15" s="2212"/>
      <c r="OYX15" s="2212"/>
      <c r="OYY15" s="2212"/>
      <c r="OYZ15" s="2212"/>
      <c r="OZA15" s="2212"/>
      <c r="OZB15" s="2212"/>
      <c r="OZC15" s="2212"/>
      <c r="OZD15" s="2212"/>
      <c r="OZE15" s="2212"/>
      <c r="OZF15" s="2212"/>
      <c r="OZG15" s="2212"/>
      <c r="OZH15" s="2212"/>
      <c r="OZI15" s="2212"/>
      <c r="OZJ15" s="2212"/>
      <c r="OZK15" s="2212"/>
      <c r="OZL15" s="2212"/>
      <c r="OZM15" s="2212"/>
      <c r="OZN15" s="2212"/>
      <c r="OZO15" s="2212"/>
      <c r="OZP15" s="2212"/>
      <c r="OZQ15" s="2212"/>
      <c r="OZR15" s="2212"/>
      <c r="OZS15" s="2212"/>
      <c r="OZT15" s="2212"/>
      <c r="OZU15" s="2212"/>
      <c r="OZV15" s="2212"/>
      <c r="OZW15" s="2212"/>
      <c r="OZX15" s="2212"/>
      <c r="OZY15" s="2212"/>
      <c r="OZZ15" s="2212"/>
      <c r="PAA15" s="2212"/>
      <c r="PAB15" s="2212"/>
      <c r="PAC15" s="2212"/>
      <c r="PAD15" s="2212"/>
      <c r="PAE15" s="2212"/>
      <c r="PAF15" s="2212"/>
      <c r="PAG15" s="2212"/>
      <c r="PAH15" s="2212"/>
      <c r="PAI15" s="2212"/>
      <c r="PAJ15" s="2212"/>
      <c r="PAK15" s="2212"/>
      <c r="PAL15" s="2212"/>
      <c r="PAM15" s="2212"/>
      <c r="PAN15" s="2212"/>
      <c r="PAO15" s="2212"/>
      <c r="PAP15" s="2212"/>
      <c r="PAQ15" s="2212"/>
      <c r="PAR15" s="2212"/>
      <c r="PAS15" s="2212"/>
      <c r="PAT15" s="2212"/>
      <c r="PAU15" s="2212"/>
      <c r="PAV15" s="2212"/>
      <c r="PAW15" s="2212"/>
      <c r="PAX15" s="2212"/>
      <c r="PAY15" s="2212"/>
      <c r="PAZ15" s="2212"/>
      <c r="PBA15" s="2212"/>
      <c r="PBB15" s="2212"/>
      <c r="PBC15" s="2212"/>
      <c r="PBD15" s="2212"/>
      <c r="PBE15" s="2212"/>
      <c r="PBF15" s="2212"/>
      <c r="PBG15" s="2212"/>
      <c r="PBH15" s="2212"/>
      <c r="PBI15" s="2212"/>
      <c r="PBJ15" s="2212"/>
      <c r="PBK15" s="2212"/>
      <c r="PBL15" s="2212"/>
      <c r="PBM15" s="2212"/>
      <c r="PBN15" s="2212"/>
      <c r="PBO15" s="2212"/>
      <c r="PBP15" s="2212"/>
      <c r="PBQ15" s="2212"/>
      <c r="PBR15" s="2212"/>
      <c r="PBS15" s="2212"/>
      <c r="PBT15" s="2212"/>
      <c r="PBU15" s="2212"/>
      <c r="PBV15" s="2212"/>
      <c r="PBW15" s="2212"/>
      <c r="PBX15" s="2212"/>
      <c r="PBY15" s="2212"/>
      <c r="PBZ15" s="2212"/>
      <c r="PCA15" s="2212"/>
      <c r="PCB15" s="2212"/>
      <c r="PCC15" s="2212"/>
      <c r="PCD15" s="2212"/>
      <c r="PCE15" s="2212"/>
      <c r="PCF15" s="2212"/>
      <c r="PCG15" s="2212"/>
      <c r="PCH15" s="2212"/>
      <c r="PCI15" s="2212"/>
      <c r="PCJ15" s="2212"/>
      <c r="PCK15" s="2212"/>
      <c r="PCL15" s="2212"/>
      <c r="PCM15" s="2212"/>
      <c r="PCN15" s="2212"/>
      <c r="PCO15" s="2212"/>
      <c r="PCP15" s="2212"/>
      <c r="PCQ15" s="2212"/>
      <c r="PCR15" s="2212"/>
      <c r="PCS15" s="2212"/>
      <c r="PCT15" s="2212"/>
      <c r="PCU15" s="2212"/>
      <c r="PCV15" s="2212"/>
      <c r="PCW15" s="2212"/>
      <c r="PCX15" s="2212"/>
      <c r="PCY15" s="2212"/>
      <c r="PCZ15" s="2212"/>
      <c r="PDA15" s="2212"/>
      <c r="PDB15" s="2212"/>
      <c r="PDC15" s="2212"/>
      <c r="PDD15" s="2212"/>
      <c r="PDE15" s="2212"/>
      <c r="PDF15" s="2212"/>
      <c r="PDG15" s="2212"/>
      <c r="PDH15" s="2212"/>
      <c r="PDI15" s="2212"/>
      <c r="PDJ15" s="2212"/>
      <c r="PDK15" s="2212"/>
      <c r="PDL15" s="2212"/>
      <c r="PDM15" s="2212"/>
      <c r="PDN15" s="2212"/>
      <c r="PDO15" s="2212"/>
      <c r="PDP15" s="2212"/>
      <c r="PDQ15" s="2212"/>
      <c r="PDR15" s="2212"/>
      <c r="PDS15" s="2212"/>
      <c r="PDT15" s="2212"/>
      <c r="PDU15" s="2212"/>
      <c r="PDV15" s="2212"/>
      <c r="PDW15" s="2212"/>
      <c r="PDX15" s="2212"/>
      <c r="PDY15" s="2212"/>
      <c r="PDZ15" s="2212"/>
      <c r="PEA15" s="2212"/>
      <c r="PEB15" s="2212"/>
      <c r="PEC15" s="2212"/>
      <c r="PED15" s="2212"/>
      <c r="PEE15" s="2212"/>
      <c r="PEF15" s="2212"/>
      <c r="PEG15" s="2212"/>
      <c r="PEH15" s="2212"/>
      <c r="PEI15" s="2212"/>
      <c r="PEJ15" s="2212"/>
      <c r="PEK15" s="2212"/>
      <c r="PEL15" s="2212"/>
      <c r="PEM15" s="2212"/>
      <c r="PEN15" s="2212"/>
      <c r="PEO15" s="2212"/>
      <c r="PEP15" s="2212"/>
      <c r="PEQ15" s="2212"/>
      <c r="PER15" s="2212"/>
      <c r="PES15" s="2212"/>
      <c r="PET15" s="2212"/>
      <c r="PEU15" s="2212"/>
      <c r="PEV15" s="2212"/>
      <c r="PEW15" s="2212"/>
      <c r="PEX15" s="2212"/>
      <c r="PEY15" s="2212"/>
      <c r="PEZ15" s="2212"/>
      <c r="PFA15" s="2212"/>
      <c r="PFB15" s="2212"/>
      <c r="PFC15" s="2212"/>
      <c r="PFD15" s="2212"/>
      <c r="PFE15" s="2212"/>
      <c r="PFF15" s="2212"/>
      <c r="PFG15" s="2212"/>
      <c r="PFH15" s="2212"/>
      <c r="PFI15" s="2212"/>
      <c r="PFJ15" s="2212"/>
      <c r="PFK15" s="2212"/>
      <c r="PFL15" s="2212"/>
      <c r="PFM15" s="2212"/>
      <c r="PFN15" s="2212"/>
      <c r="PFO15" s="2212"/>
      <c r="PFP15" s="2212"/>
      <c r="PFQ15" s="2212"/>
      <c r="PFR15" s="2212"/>
      <c r="PFS15" s="2212"/>
      <c r="PFT15" s="2212"/>
      <c r="PFU15" s="2212"/>
      <c r="PFV15" s="2212"/>
      <c r="PFW15" s="2212"/>
      <c r="PFX15" s="2212"/>
      <c r="PFY15" s="2212"/>
      <c r="PFZ15" s="2212"/>
      <c r="PGA15" s="2212"/>
      <c r="PGB15" s="2212"/>
      <c r="PGC15" s="2212"/>
      <c r="PGD15" s="2212"/>
      <c r="PGE15" s="2212"/>
      <c r="PGF15" s="2212"/>
      <c r="PGG15" s="2212"/>
      <c r="PGH15" s="2212"/>
      <c r="PGI15" s="2212"/>
      <c r="PGJ15" s="2212"/>
      <c r="PGK15" s="2212"/>
      <c r="PGL15" s="2212"/>
      <c r="PGM15" s="2212"/>
      <c r="PGN15" s="2212"/>
      <c r="PGO15" s="2212"/>
      <c r="PGP15" s="2212"/>
      <c r="PGQ15" s="2212"/>
      <c r="PGR15" s="2212"/>
      <c r="PGS15" s="2212"/>
      <c r="PGT15" s="2212"/>
      <c r="PGU15" s="2212"/>
      <c r="PGV15" s="2212"/>
      <c r="PGW15" s="2212"/>
      <c r="PGX15" s="2212"/>
      <c r="PGY15" s="2212"/>
      <c r="PGZ15" s="2212"/>
      <c r="PHA15" s="2212"/>
      <c r="PHB15" s="2212"/>
      <c r="PHC15" s="2212"/>
      <c r="PHD15" s="2212"/>
      <c r="PHE15" s="2212"/>
      <c r="PHF15" s="2212"/>
      <c r="PHG15" s="2212"/>
      <c r="PHH15" s="2212"/>
      <c r="PHI15" s="2212"/>
      <c r="PHJ15" s="2212"/>
      <c r="PHK15" s="2212"/>
      <c r="PHL15" s="2212"/>
      <c r="PHM15" s="2212"/>
      <c r="PHN15" s="2212"/>
      <c r="PHO15" s="2212"/>
      <c r="PHP15" s="2212"/>
      <c r="PHQ15" s="2212"/>
      <c r="PHR15" s="2212"/>
      <c r="PHS15" s="2212"/>
      <c r="PHT15" s="2212"/>
      <c r="PHU15" s="2212"/>
      <c r="PHV15" s="2212"/>
      <c r="PHW15" s="2212"/>
      <c r="PHX15" s="2212"/>
      <c r="PHY15" s="2212"/>
      <c r="PHZ15" s="2212"/>
      <c r="PIA15" s="2212"/>
      <c r="PIB15" s="2212"/>
      <c r="PIC15" s="2212"/>
      <c r="PID15" s="2212"/>
      <c r="PIE15" s="2212"/>
      <c r="PIF15" s="2212"/>
      <c r="PIG15" s="2212"/>
      <c r="PIH15" s="2212"/>
      <c r="PII15" s="2212"/>
      <c r="PIJ15" s="2212"/>
      <c r="PIK15" s="2212"/>
      <c r="PIL15" s="2212"/>
      <c r="PIM15" s="2212"/>
      <c r="PIN15" s="2212"/>
      <c r="PIO15" s="2212"/>
      <c r="PIP15" s="2212"/>
      <c r="PIQ15" s="2212"/>
      <c r="PIR15" s="2212"/>
      <c r="PIS15" s="2212"/>
      <c r="PIT15" s="2212"/>
      <c r="PIU15" s="2212"/>
      <c r="PIV15" s="2212"/>
      <c r="PIW15" s="2212"/>
      <c r="PIX15" s="2212"/>
      <c r="PIY15" s="2212"/>
      <c r="PIZ15" s="2212"/>
      <c r="PJA15" s="2212"/>
      <c r="PJB15" s="2212"/>
      <c r="PJC15" s="2212"/>
      <c r="PJD15" s="2212"/>
      <c r="PJE15" s="2212"/>
      <c r="PJF15" s="2212"/>
      <c r="PJG15" s="2212"/>
      <c r="PJH15" s="2212"/>
      <c r="PJI15" s="2212"/>
      <c r="PJJ15" s="2212"/>
      <c r="PJK15" s="2212"/>
      <c r="PJL15" s="2212"/>
      <c r="PJM15" s="2212"/>
      <c r="PJN15" s="2212"/>
      <c r="PJO15" s="2212"/>
      <c r="PJP15" s="2212"/>
      <c r="PJQ15" s="2212"/>
      <c r="PJR15" s="2212"/>
      <c r="PJS15" s="2212"/>
      <c r="PJT15" s="2212"/>
      <c r="PJU15" s="2212"/>
      <c r="PJV15" s="2212"/>
      <c r="PJW15" s="2212"/>
      <c r="PJX15" s="2212"/>
      <c r="PJY15" s="2212"/>
      <c r="PJZ15" s="2212"/>
      <c r="PKA15" s="2212"/>
      <c r="PKB15" s="2212"/>
      <c r="PKC15" s="2212"/>
      <c r="PKD15" s="2212"/>
      <c r="PKE15" s="2212"/>
      <c r="PKF15" s="2212"/>
      <c r="PKG15" s="2212"/>
      <c r="PKH15" s="2212"/>
      <c r="PKI15" s="2212"/>
      <c r="PKJ15" s="2212"/>
      <c r="PKK15" s="2212"/>
      <c r="PKL15" s="2212"/>
      <c r="PKM15" s="2212"/>
      <c r="PKN15" s="2212"/>
      <c r="PKO15" s="2212"/>
      <c r="PKP15" s="2212"/>
      <c r="PKQ15" s="2212"/>
      <c r="PKR15" s="2212"/>
      <c r="PKS15" s="2212"/>
      <c r="PKT15" s="2212"/>
      <c r="PKU15" s="2212"/>
      <c r="PKV15" s="2212"/>
      <c r="PKW15" s="2212"/>
      <c r="PKX15" s="2212"/>
      <c r="PKY15" s="2212"/>
      <c r="PKZ15" s="2212"/>
      <c r="PLA15" s="2212"/>
      <c r="PLB15" s="2212"/>
      <c r="PLC15" s="2212"/>
      <c r="PLD15" s="2212"/>
      <c r="PLE15" s="2212"/>
      <c r="PLF15" s="2212"/>
      <c r="PLG15" s="2212"/>
      <c r="PLH15" s="2212"/>
      <c r="PLI15" s="2212"/>
      <c r="PLJ15" s="2212"/>
      <c r="PLK15" s="2212"/>
      <c r="PLL15" s="2212"/>
      <c r="PLM15" s="2212"/>
      <c r="PLN15" s="2212"/>
      <c r="PLO15" s="2212"/>
      <c r="PLP15" s="2212"/>
      <c r="PLQ15" s="2212"/>
      <c r="PLR15" s="2212"/>
      <c r="PLS15" s="2212"/>
      <c r="PLT15" s="2212"/>
      <c r="PLU15" s="2212"/>
      <c r="PLV15" s="2212"/>
      <c r="PLW15" s="2212"/>
      <c r="PLX15" s="2212"/>
      <c r="PLY15" s="2212"/>
      <c r="PLZ15" s="2212"/>
      <c r="PMA15" s="2212"/>
      <c r="PMB15" s="2212"/>
      <c r="PMC15" s="2212"/>
      <c r="PMD15" s="2212"/>
      <c r="PME15" s="2212"/>
      <c r="PMF15" s="2212"/>
      <c r="PMG15" s="2212"/>
      <c r="PMH15" s="2212"/>
      <c r="PMI15" s="2212"/>
      <c r="PMJ15" s="2212"/>
      <c r="PMK15" s="2212"/>
      <c r="PML15" s="2212"/>
      <c r="PMM15" s="2212"/>
      <c r="PMN15" s="2212"/>
      <c r="PMO15" s="2212"/>
      <c r="PMP15" s="2212"/>
      <c r="PMQ15" s="2212"/>
      <c r="PMR15" s="2212"/>
      <c r="PMS15" s="2212"/>
      <c r="PMT15" s="2212"/>
      <c r="PMU15" s="2212"/>
      <c r="PMV15" s="2212"/>
      <c r="PMW15" s="2212"/>
      <c r="PMX15" s="2212"/>
      <c r="PMY15" s="2212"/>
      <c r="PMZ15" s="2212"/>
      <c r="PNA15" s="2212"/>
      <c r="PNB15" s="2212"/>
      <c r="PNC15" s="2212"/>
      <c r="PND15" s="2212"/>
      <c r="PNE15" s="2212"/>
      <c r="PNF15" s="2212"/>
      <c r="PNG15" s="2212"/>
      <c r="PNH15" s="2212"/>
      <c r="PNI15" s="2212"/>
      <c r="PNJ15" s="2212"/>
      <c r="PNK15" s="2212"/>
      <c r="PNL15" s="2212"/>
      <c r="PNM15" s="2212"/>
      <c r="PNN15" s="2212"/>
      <c r="PNO15" s="2212"/>
      <c r="PNP15" s="2212"/>
      <c r="PNQ15" s="2212"/>
      <c r="PNR15" s="2212"/>
      <c r="PNS15" s="2212"/>
      <c r="PNT15" s="2212"/>
      <c r="PNU15" s="2212"/>
      <c r="PNV15" s="2212"/>
      <c r="PNW15" s="2212"/>
      <c r="PNX15" s="2212"/>
      <c r="PNY15" s="2212"/>
      <c r="PNZ15" s="2212"/>
      <c r="POA15" s="2212"/>
      <c r="POB15" s="2212"/>
      <c r="POC15" s="2212"/>
      <c r="POD15" s="2212"/>
      <c r="POE15" s="2212"/>
      <c r="POF15" s="2212"/>
      <c r="POG15" s="2212"/>
      <c r="POH15" s="2212"/>
      <c r="POI15" s="2212"/>
      <c r="POJ15" s="2212"/>
      <c r="POK15" s="2212"/>
      <c r="POL15" s="2212"/>
      <c r="POM15" s="2212"/>
      <c r="PON15" s="2212"/>
      <c r="POO15" s="2212"/>
      <c r="POP15" s="2212"/>
      <c r="POQ15" s="2212"/>
      <c r="POR15" s="2212"/>
      <c r="POS15" s="2212"/>
      <c r="POT15" s="2212"/>
      <c r="POU15" s="2212"/>
      <c r="POV15" s="2212"/>
      <c r="POW15" s="2212"/>
      <c r="POX15" s="2212"/>
      <c r="POY15" s="2212"/>
      <c r="POZ15" s="2212"/>
      <c r="PPA15" s="2212"/>
      <c r="PPB15" s="2212"/>
      <c r="PPC15" s="2212"/>
      <c r="PPD15" s="2212"/>
      <c r="PPE15" s="2212"/>
      <c r="PPF15" s="2212"/>
      <c r="PPG15" s="2212"/>
      <c r="PPH15" s="2212"/>
      <c r="PPI15" s="2212"/>
      <c r="PPJ15" s="2212"/>
      <c r="PPK15" s="2212"/>
      <c r="PPL15" s="2212"/>
      <c r="PPM15" s="2212"/>
      <c r="PPN15" s="2212"/>
      <c r="PPO15" s="2212"/>
      <c r="PPP15" s="2212"/>
      <c r="PPQ15" s="2212"/>
      <c r="PPR15" s="2212"/>
      <c r="PPS15" s="2212"/>
      <c r="PPT15" s="2212"/>
      <c r="PPU15" s="2212"/>
      <c r="PPV15" s="2212"/>
      <c r="PPW15" s="2212"/>
      <c r="PPX15" s="2212"/>
      <c r="PPY15" s="2212"/>
      <c r="PPZ15" s="2212"/>
      <c r="PQA15" s="2212"/>
      <c r="PQB15" s="2212"/>
      <c r="PQC15" s="2212"/>
      <c r="PQD15" s="2212"/>
      <c r="PQE15" s="2212"/>
      <c r="PQF15" s="2212"/>
      <c r="PQG15" s="2212"/>
      <c r="PQH15" s="2212"/>
      <c r="PQI15" s="2212"/>
      <c r="PQJ15" s="2212"/>
      <c r="PQK15" s="2212"/>
      <c r="PQL15" s="2212"/>
      <c r="PQM15" s="2212"/>
      <c r="PQN15" s="2212"/>
      <c r="PQO15" s="2212"/>
      <c r="PQP15" s="2212"/>
      <c r="PQQ15" s="2212"/>
      <c r="PQR15" s="2212"/>
      <c r="PQS15" s="2212"/>
      <c r="PQT15" s="2212"/>
      <c r="PQU15" s="2212"/>
      <c r="PQV15" s="2212"/>
      <c r="PQW15" s="2212"/>
      <c r="PQX15" s="2212"/>
      <c r="PQY15" s="2212"/>
      <c r="PQZ15" s="2212"/>
      <c r="PRA15" s="2212"/>
      <c r="PRB15" s="2212"/>
      <c r="PRC15" s="2212"/>
      <c r="PRD15" s="2212"/>
      <c r="PRE15" s="2212"/>
      <c r="PRF15" s="2212"/>
      <c r="PRG15" s="2212"/>
      <c r="PRH15" s="2212"/>
      <c r="PRI15" s="2212"/>
      <c r="PRJ15" s="2212"/>
      <c r="PRK15" s="2212"/>
      <c r="PRL15" s="2212"/>
      <c r="PRM15" s="2212"/>
      <c r="PRN15" s="2212"/>
      <c r="PRO15" s="2212"/>
      <c r="PRP15" s="2212"/>
      <c r="PRQ15" s="2212"/>
      <c r="PRR15" s="2212"/>
      <c r="PRS15" s="2212"/>
      <c r="PRT15" s="2212"/>
      <c r="PRU15" s="2212"/>
      <c r="PRV15" s="2212"/>
      <c r="PRW15" s="2212"/>
      <c r="PRX15" s="2212"/>
      <c r="PRY15" s="2212"/>
      <c r="PRZ15" s="2212"/>
      <c r="PSA15" s="2212"/>
      <c r="PSB15" s="2212"/>
      <c r="PSC15" s="2212"/>
      <c r="PSD15" s="2212"/>
      <c r="PSE15" s="2212"/>
      <c r="PSF15" s="2212"/>
      <c r="PSG15" s="2212"/>
      <c r="PSH15" s="2212"/>
      <c r="PSI15" s="2212"/>
      <c r="PSJ15" s="2212"/>
      <c r="PSK15" s="2212"/>
      <c r="PSL15" s="2212"/>
      <c r="PSM15" s="2212"/>
      <c r="PSN15" s="2212"/>
      <c r="PSO15" s="2212"/>
      <c r="PSP15" s="2212"/>
      <c r="PSQ15" s="2212"/>
      <c r="PSR15" s="2212"/>
      <c r="PSS15" s="2212"/>
      <c r="PST15" s="2212"/>
      <c r="PSU15" s="2212"/>
      <c r="PSV15" s="2212"/>
      <c r="PSW15" s="2212"/>
      <c r="PSX15" s="2212"/>
      <c r="PSY15" s="2212"/>
      <c r="PSZ15" s="2212"/>
      <c r="PTA15" s="2212"/>
      <c r="PTB15" s="2212"/>
      <c r="PTC15" s="2212"/>
      <c r="PTD15" s="2212"/>
      <c r="PTE15" s="2212"/>
      <c r="PTF15" s="2212"/>
      <c r="PTG15" s="2212"/>
      <c r="PTH15" s="2212"/>
      <c r="PTI15" s="2212"/>
      <c r="PTJ15" s="2212"/>
      <c r="PTK15" s="2212"/>
      <c r="PTL15" s="2212"/>
      <c r="PTM15" s="2212"/>
      <c r="PTN15" s="2212"/>
      <c r="PTO15" s="2212"/>
      <c r="PTP15" s="2212"/>
      <c r="PTQ15" s="2212"/>
      <c r="PTR15" s="2212"/>
      <c r="PTS15" s="2212"/>
      <c r="PTT15" s="2212"/>
      <c r="PTU15" s="2212"/>
      <c r="PTV15" s="2212"/>
      <c r="PTW15" s="2212"/>
      <c r="PTX15" s="2212"/>
      <c r="PTY15" s="2212"/>
      <c r="PTZ15" s="2212"/>
      <c r="PUA15" s="2212"/>
      <c r="PUB15" s="2212"/>
      <c r="PUC15" s="2212"/>
      <c r="PUD15" s="2212"/>
      <c r="PUE15" s="2212"/>
      <c r="PUF15" s="2212"/>
      <c r="PUG15" s="2212"/>
      <c r="PUH15" s="2212"/>
      <c r="PUI15" s="2212"/>
      <c r="PUJ15" s="2212"/>
      <c r="PUK15" s="2212"/>
      <c r="PUL15" s="2212"/>
      <c r="PUM15" s="2212"/>
      <c r="PUN15" s="2212"/>
      <c r="PUO15" s="2212"/>
      <c r="PUP15" s="2212"/>
      <c r="PUQ15" s="2212"/>
      <c r="PUR15" s="2212"/>
      <c r="PUS15" s="2212"/>
      <c r="PUT15" s="2212"/>
      <c r="PUU15" s="2212"/>
      <c r="PUV15" s="2212"/>
      <c r="PUW15" s="2212"/>
      <c r="PUX15" s="2212"/>
      <c r="PUY15" s="2212"/>
      <c r="PUZ15" s="2212"/>
      <c r="PVA15" s="2212"/>
      <c r="PVB15" s="2212"/>
      <c r="PVC15" s="2212"/>
      <c r="PVD15" s="2212"/>
      <c r="PVE15" s="2212"/>
      <c r="PVF15" s="2212"/>
      <c r="PVG15" s="2212"/>
      <c r="PVH15" s="2212"/>
      <c r="PVI15" s="2212"/>
      <c r="PVJ15" s="2212"/>
      <c r="PVK15" s="2212"/>
      <c r="PVL15" s="2212"/>
      <c r="PVM15" s="2212"/>
      <c r="PVN15" s="2212"/>
      <c r="PVO15" s="2212"/>
      <c r="PVP15" s="2212"/>
      <c r="PVQ15" s="2212"/>
      <c r="PVR15" s="2212"/>
      <c r="PVS15" s="2212"/>
      <c r="PVT15" s="2212"/>
      <c r="PVU15" s="2212"/>
      <c r="PVV15" s="2212"/>
      <c r="PVW15" s="2212"/>
      <c r="PVX15" s="2212"/>
      <c r="PVY15" s="2212"/>
      <c r="PVZ15" s="2212"/>
      <c r="PWA15" s="2212"/>
      <c r="PWB15" s="2212"/>
      <c r="PWC15" s="2212"/>
      <c r="PWD15" s="2212"/>
      <c r="PWE15" s="2212"/>
      <c r="PWF15" s="2212"/>
      <c r="PWG15" s="2212"/>
      <c r="PWH15" s="2212"/>
      <c r="PWI15" s="2212"/>
      <c r="PWJ15" s="2212"/>
      <c r="PWK15" s="2212"/>
      <c r="PWL15" s="2212"/>
      <c r="PWM15" s="2212"/>
      <c r="PWN15" s="2212"/>
      <c r="PWO15" s="2212"/>
      <c r="PWP15" s="2212"/>
      <c r="PWQ15" s="2212"/>
      <c r="PWR15" s="2212"/>
      <c r="PWS15" s="2212"/>
      <c r="PWT15" s="2212"/>
      <c r="PWU15" s="2212"/>
      <c r="PWV15" s="2212"/>
      <c r="PWW15" s="2212"/>
      <c r="PWX15" s="2212"/>
      <c r="PWY15" s="2212"/>
      <c r="PWZ15" s="2212"/>
      <c r="PXA15" s="2212"/>
      <c r="PXB15" s="2212"/>
      <c r="PXC15" s="2212"/>
      <c r="PXD15" s="2212"/>
      <c r="PXE15" s="2212"/>
      <c r="PXF15" s="2212"/>
      <c r="PXG15" s="2212"/>
      <c r="PXH15" s="2212"/>
      <c r="PXI15" s="2212"/>
      <c r="PXJ15" s="2212"/>
      <c r="PXK15" s="2212"/>
      <c r="PXL15" s="2212"/>
      <c r="PXM15" s="2212"/>
      <c r="PXN15" s="2212"/>
      <c r="PXO15" s="2212"/>
      <c r="PXP15" s="2212"/>
      <c r="PXQ15" s="2212"/>
      <c r="PXR15" s="2212"/>
      <c r="PXS15" s="2212"/>
      <c r="PXT15" s="2212"/>
      <c r="PXU15" s="2212"/>
      <c r="PXV15" s="2212"/>
      <c r="PXW15" s="2212"/>
      <c r="PXX15" s="2212"/>
      <c r="PXY15" s="2212"/>
      <c r="PXZ15" s="2212"/>
      <c r="PYA15" s="2212"/>
      <c r="PYB15" s="2212"/>
      <c r="PYC15" s="2212"/>
      <c r="PYD15" s="2212"/>
      <c r="PYE15" s="2212"/>
      <c r="PYF15" s="2212"/>
      <c r="PYG15" s="2212"/>
      <c r="PYH15" s="2212"/>
      <c r="PYI15" s="2212"/>
      <c r="PYJ15" s="2212"/>
      <c r="PYK15" s="2212"/>
      <c r="PYL15" s="2212"/>
      <c r="PYM15" s="2212"/>
      <c r="PYN15" s="2212"/>
      <c r="PYO15" s="2212"/>
      <c r="PYP15" s="2212"/>
      <c r="PYQ15" s="2212"/>
      <c r="PYR15" s="2212"/>
      <c r="PYS15" s="2212"/>
      <c r="PYT15" s="2212"/>
      <c r="PYU15" s="2212"/>
      <c r="PYV15" s="2212"/>
      <c r="PYW15" s="2212"/>
      <c r="PYX15" s="2212"/>
      <c r="PYY15" s="2212"/>
      <c r="PYZ15" s="2212"/>
      <c r="PZA15" s="2212"/>
      <c r="PZB15" s="2212"/>
      <c r="PZC15" s="2212"/>
      <c r="PZD15" s="2212"/>
      <c r="PZE15" s="2212"/>
      <c r="PZF15" s="2212"/>
      <c r="PZG15" s="2212"/>
      <c r="PZH15" s="2212"/>
      <c r="PZI15" s="2212"/>
      <c r="PZJ15" s="2212"/>
      <c r="PZK15" s="2212"/>
      <c r="PZL15" s="2212"/>
      <c r="PZM15" s="2212"/>
      <c r="PZN15" s="2212"/>
      <c r="PZO15" s="2212"/>
      <c r="PZP15" s="2212"/>
      <c r="PZQ15" s="2212"/>
      <c r="PZR15" s="2212"/>
      <c r="PZS15" s="2212"/>
      <c r="PZT15" s="2212"/>
      <c r="PZU15" s="2212"/>
      <c r="PZV15" s="2212"/>
      <c r="PZW15" s="2212"/>
      <c r="PZX15" s="2212"/>
      <c r="PZY15" s="2212"/>
      <c r="PZZ15" s="2212"/>
      <c r="QAA15" s="2212"/>
      <c r="QAB15" s="2212"/>
      <c r="QAC15" s="2212"/>
      <c r="QAD15" s="2212"/>
      <c r="QAE15" s="2212"/>
      <c r="QAF15" s="2212"/>
      <c r="QAG15" s="2212"/>
      <c r="QAH15" s="2212"/>
      <c r="QAI15" s="2212"/>
      <c r="QAJ15" s="2212"/>
      <c r="QAK15" s="2212"/>
      <c r="QAL15" s="2212"/>
      <c r="QAM15" s="2212"/>
      <c r="QAN15" s="2212"/>
      <c r="QAO15" s="2212"/>
      <c r="QAP15" s="2212"/>
      <c r="QAQ15" s="2212"/>
      <c r="QAR15" s="2212"/>
      <c r="QAS15" s="2212"/>
      <c r="QAT15" s="2212"/>
      <c r="QAU15" s="2212"/>
      <c r="QAV15" s="2212"/>
      <c r="QAW15" s="2212"/>
      <c r="QAX15" s="2212"/>
      <c r="QAY15" s="2212"/>
      <c r="QAZ15" s="2212"/>
      <c r="QBA15" s="2212"/>
      <c r="QBB15" s="2212"/>
      <c r="QBC15" s="2212"/>
      <c r="QBD15" s="2212"/>
      <c r="QBE15" s="2212"/>
      <c r="QBF15" s="2212"/>
      <c r="QBG15" s="2212"/>
      <c r="QBH15" s="2212"/>
      <c r="QBI15" s="2212"/>
      <c r="QBJ15" s="2212"/>
      <c r="QBK15" s="2212"/>
      <c r="QBL15" s="2212"/>
      <c r="QBM15" s="2212"/>
      <c r="QBN15" s="2212"/>
      <c r="QBO15" s="2212"/>
      <c r="QBP15" s="2212"/>
      <c r="QBQ15" s="2212"/>
      <c r="QBR15" s="2212"/>
      <c r="QBS15" s="2212"/>
      <c r="QBT15" s="2212"/>
      <c r="QBU15" s="2212"/>
      <c r="QBV15" s="2212"/>
      <c r="QBW15" s="2212"/>
      <c r="QBX15" s="2212"/>
      <c r="QBY15" s="2212"/>
      <c r="QBZ15" s="2212"/>
      <c r="QCA15" s="2212"/>
      <c r="QCB15" s="2212"/>
      <c r="QCC15" s="2212"/>
      <c r="QCD15" s="2212"/>
      <c r="QCE15" s="2212"/>
      <c r="QCF15" s="2212"/>
      <c r="QCG15" s="2212"/>
      <c r="QCH15" s="2212"/>
      <c r="QCI15" s="2212"/>
      <c r="QCJ15" s="2212"/>
      <c r="QCK15" s="2212"/>
      <c r="QCL15" s="2212"/>
      <c r="QCM15" s="2212"/>
      <c r="QCN15" s="2212"/>
      <c r="QCO15" s="2212"/>
      <c r="QCP15" s="2212"/>
      <c r="QCQ15" s="2212"/>
      <c r="QCR15" s="2212"/>
      <c r="QCS15" s="2212"/>
      <c r="QCT15" s="2212"/>
      <c r="QCU15" s="2212"/>
      <c r="QCV15" s="2212"/>
      <c r="QCW15" s="2212"/>
      <c r="QCX15" s="2212"/>
      <c r="QCY15" s="2212"/>
      <c r="QCZ15" s="2212"/>
      <c r="QDA15" s="2212"/>
      <c r="QDB15" s="2212"/>
      <c r="QDC15" s="2212"/>
      <c r="QDD15" s="2212"/>
      <c r="QDE15" s="2212"/>
      <c r="QDF15" s="2212"/>
      <c r="QDG15" s="2212"/>
      <c r="QDH15" s="2212"/>
      <c r="QDI15" s="2212"/>
      <c r="QDJ15" s="2212"/>
      <c r="QDK15" s="2212"/>
      <c r="QDL15" s="2212"/>
      <c r="QDM15" s="2212"/>
      <c r="QDN15" s="2212"/>
      <c r="QDO15" s="2212"/>
      <c r="QDP15" s="2212"/>
      <c r="QDQ15" s="2212"/>
      <c r="QDR15" s="2212"/>
      <c r="QDS15" s="2212"/>
      <c r="QDT15" s="2212"/>
      <c r="QDU15" s="2212"/>
      <c r="QDV15" s="2212"/>
      <c r="QDW15" s="2212"/>
      <c r="QDX15" s="2212"/>
      <c r="QDY15" s="2212"/>
      <c r="QDZ15" s="2212"/>
      <c r="QEA15" s="2212"/>
      <c r="QEB15" s="2212"/>
      <c r="QEC15" s="2212"/>
      <c r="QED15" s="2212"/>
      <c r="QEE15" s="2212"/>
      <c r="QEF15" s="2212"/>
      <c r="QEG15" s="2212"/>
      <c r="QEH15" s="2212"/>
      <c r="QEI15" s="2212"/>
      <c r="QEJ15" s="2212"/>
      <c r="QEK15" s="2212"/>
      <c r="QEL15" s="2212"/>
      <c r="QEM15" s="2212"/>
      <c r="QEN15" s="2212"/>
      <c r="QEO15" s="2212"/>
      <c r="QEP15" s="2212"/>
      <c r="QEQ15" s="2212"/>
      <c r="QER15" s="2212"/>
      <c r="QES15" s="2212"/>
      <c r="QET15" s="2212"/>
      <c r="QEU15" s="2212"/>
      <c r="QEV15" s="2212"/>
      <c r="QEW15" s="2212"/>
      <c r="QEX15" s="2212"/>
      <c r="QEY15" s="2212"/>
      <c r="QEZ15" s="2212"/>
      <c r="QFA15" s="2212"/>
      <c r="QFB15" s="2212"/>
      <c r="QFC15" s="2212"/>
      <c r="QFD15" s="2212"/>
      <c r="QFE15" s="2212"/>
      <c r="QFF15" s="2212"/>
      <c r="QFG15" s="2212"/>
      <c r="QFH15" s="2212"/>
      <c r="QFI15" s="2212"/>
      <c r="QFJ15" s="2212"/>
      <c r="QFK15" s="2212"/>
      <c r="QFL15" s="2212"/>
      <c r="QFM15" s="2212"/>
      <c r="QFN15" s="2212"/>
      <c r="QFO15" s="2212"/>
      <c r="QFP15" s="2212"/>
      <c r="QFQ15" s="2212"/>
      <c r="QFR15" s="2212"/>
      <c r="QFS15" s="2212"/>
      <c r="QFT15" s="2212"/>
      <c r="QFU15" s="2212"/>
      <c r="QFV15" s="2212"/>
      <c r="QFW15" s="2212"/>
      <c r="QFX15" s="2212"/>
      <c r="QFY15" s="2212"/>
      <c r="QFZ15" s="2212"/>
      <c r="QGA15" s="2212"/>
      <c r="QGB15" s="2212"/>
      <c r="QGC15" s="2212"/>
      <c r="QGD15" s="2212"/>
      <c r="QGE15" s="2212"/>
      <c r="QGF15" s="2212"/>
      <c r="QGG15" s="2212"/>
      <c r="QGH15" s="2212"/>
      <c r="QGI15" s="2212"/>
      <c r="QGJ15" s="2212"/>
      <c r="QGK15" s="2212"/>
      <c r="QGL15" s="2212"/>
      <c r="QGM15" s="2212"/>
      <c r="QGN15" s="2212"/>
      <c r="QGO15" s="2212"/>
      <c r="QGP15" s="2212"/>
      <c r="QGQ15" s="2212"/>
      <c r="QGR15" s="2212"/>
      <c r="QGS15" s="2212"/>
      <c r="QGT15" s="2212"/>
      <c r="QGU15" s="2212"/>
      <c r="QGV15" s="2212"/>
      <c r="QGW15" s="2212"/>
      <c r="QGX15" s="2212"/>
      <c r="QGY15" s="2212"/>
      <c r="QGZ15" s="2212"/>
      <c r="QHA15" s="2212"/>
      <c r="QHB15" s="2212"/>
      <c r="QHC15" s="2212"/>
      <c r="QHD15" s="2212"/>
      <c r="QHE15" s="2212"/>
      <c r="QHF15" s="2212"/>
      <c r="QHG15" s="2212"/>
      <c r="QHH15" s="2212"/>
      <c r="QHI15" s="2212"/>
      <c r="QHJ15" s="2212"/>
      <c r="QHK15" s="2212"/>
      <c r="QHL15" s="2212"/>
      <c r="QHM15" s="2212"/>
      <c r="QHN15" s="2212"/>
      <c r="QHO15" s="2212"/>
      <c r="QHP15" s="2212"/>
      <c r="QHQ15" s="2212"/>
      <c r="QHR15" s="2212"/>
      <c r="QHS15" s="2212"/>
      <c r="QHT15" s="2212"/>
      <c r="QHU15" s="2212"/>
      <c r="QHV15" s="2212"/>
      <c r="QHW15" s="2212"/>
      <c r="QHX15" s="2212"/>
      <c r="QHY15" s="2212"/>
      <c r="QHZ15" s="2212"/>
      <c r="QIA15" s="2212"/>
      <c r="QIB15" s="2212"/>
      <c r="QIC15" s="2212"/>
      <c r="QID15" s="2212"/>
      <c r="QIE15" s="2212"/>
      <c r="QIF15" s="2212"/>
      <c r="QIG15" s="2212"/>
      <c r="QIH15" s="2212"/>
      <c r="QII15" s="2212"/>
      <c r="QIJ15" s="2212"/>
      <c r="QIK15" s="2212"/>
      <c r="QIL15" s="2212"/>
      <c r="QIM15" s="2212"/>
      <c r="QIN15" s="2212"/>
      <c r="QIO15" s="2212"/>
      <c r="QIP15" s="2212"/>
      <c r="QIQ15" s="2212"/>
      <c r="QIR15" s="2212"/>
      <c r="QIS15" s="2212"/>
      <c r="QIT15" s="2212"/>
      <c r="QIU15" s="2212"/>
      <c r="QIV15" s="2212"/>
      <c r="QIW15" s="2212"/>
      <c r="QIX15" s="2212"/>
      <c r="QIY15" s="2212"/>
      <c r="QIZ15" s="2212"/>
      <c r="QJA15" s="2212"/>
      <c r="QJB15" s="2212"/>
      <c r="QJC15" s="2212"/>
      <c r="QJD15" s="2212"/>
      <c r="QJE15" s="2212"/>
      <c r="QJF15" s="2212"/>
      <c r="QJG15" s="2212"/>
      <c r="QJH15" s="2212"/>
      <c r="QJI15" s="2212"/>
      <c r="QJJ15" s="2212"/>
      <c r="QJK15" s="2212"/>
      <c r="QJL15" s="2212"/>
      <c r="QJM15" s="2212"/>
      <c r="QJN15" s="2212"/>
      <c r="QJO15" s="2212"/>
      <c r="QJP15" s="2212"/>
      <c r="QJQ15" s="2212"/>
      <c r="QJR15" s="2212"/>
      <c r="QJS15" s="2212"/>
      <c r="QJT15" s="2212"/>
      <c r="QJU15" s="2212"/>
      <c r="QJV15" s="2212"/>
      <c r="QJW15" s="2212"/>
      <c r="QJX15" s="2212"/>
      <c r="QJY15" s="2212"/>
      <c r="QJZ15" s="2212"/>
      <c r="QKA15" s="2212"/>
      <c r="QKB15" s="2212"/>
      <c r="QKC15" s="2212"/>
      <c r="QKD15" s="2212"/>
      <c r="QKE15" s="2212"/>
      <c r="QKF15" s="2212"/>
      <c r="QKG15" s="2212"/>
      <c r="QKH15" s="2212"/>
      <c r="QKI15" s="2212"/>
      <c r="QKJ15" s="2212"/>
      <c r="QKK15" s="2212"/>
      <c r="QKL15" s="2212"/>
      <c r="QKM15" s="2212"/>
      <c r="QKN15" s="2212"/>
      <c r="QKO15" s="2212"/>
      <c r="QKP15" s="2212"/>
      <c r="QKQ15" s="2212"/>
      <c r="QKR15" s="2212"/>
      <c r="QKS15" s="2212"/>
      <c r="QKT15" s="2212"/>
      <c r="QKU15" s="2212"/>
      <c r="QKV15" s="2212"/>
      <c r="QKW15" s="2212"/>
      <c r="QKX15" s="2212"/>
      <c r="QKY15" s="2212"/>
      <c r="QKZ15" s="2212"/>
      <c r="QLA15" s="2212"/>
      <c r="QLB15" s="2212"/>
      <c r="QLC15" s="2212"/>
      <c r="QLD15" s="2212"/>
      <c r="QLE15" s="2212"/>
      <c r="QLF15" s="2212"/>
      <c r="QLG15" s="2212"/>
      <c r="QLH15" s="2212"/>
      <c r="QLI15" s="2212"/>
      <c r="QLJ15" s="2212"/>
      <c r="QLK15" s="2212"/>
      <c r="QLL15" s="2212"/>
      <c r="QLM15" s="2212"/>
      <c r="QLN15" s="2212"/>
      <c r="QLO15" s="2212"/>
      <c r="QLP15" s="2212"/>
      <c r="QLQ15" s="2212"/>
      <c r="QLR15" s="2212"/>
      <c r="QLS15" s="2212"/>
      <c r="QLT15" s="2212"/>
      <c r="QLU15" s="2212"/>
      <c r="QLV15" s="2212"/>
      <c r="QLW15" s="2212"/>
      <c r="QLX15" s="2212"/>
      <c r="QLY15" s="2212"/>
      <c r="QLZ15" s="2212"/>
      <c r="QMA15" s="2212"/>
      <c r="QMB15" s="2212"/>
      <c r="QMC15" s="2212"/>
      <c r="QMD15" s="2212"/>
      <c r="QME15" s="2212"/>
      <c r="QMF15" s="2212"/>
      <c r="QMG15" s="2212"/>
      <c r="QMH15" s="2212"/>
      <c r="QMI15" s="2212"/>
      <c r="QMJ15" s="2212"/>
      <c r="QMK15" s="2212"/>
      <c r="QML15" s="2212"/>
      <c r="QMM15" s="2212"/>
      <c r="QMN15" s="2212"/>
      <c r="QMO15" s="2212"/>
      <c r="QMP15" s="2212"/>
      <c r="QMQ15" s="2212"/>
      <c r="QMR15" s="2212"/>
      <c r="QMS15" s="2212"/>
      <c r="QMT15" s="2212"/>
      <c r="QMU15" s="2212"/>
      <c r="QMV15" s="2212"/>
      <c r="QMW15" s="2212"/>
      <c r="QMX15" s="2212"/>
      <c r="QMY15" s="2212"/>
      <c r="QMZ15" s="2212"/>
      <c r="QNA15" s="2212"/>
      <c r="QNB15" s="2212"/>
      <c r="QNC15" s="2212"/>
      <c r="QND15" s="2212"/>
      <c r="QNE15" s="2212"/>
      <c r="QNF15" s="2212"/>
      <c r="QNG15" s="2212"/>
      <c r="QNH15" s="2212"/>
      <c r="QNI15" s="2212"/>
      <c r="QNJ15" s="2212"/>
      <c r="QNK15" s="2212"/>
      <c r="QNL15" s="2212"/>
      <c r="QNM15" s="2212"/>
      <c r="QNN15" s="2212"/>
      <c r="QNO15" s="2212"/>
      <c r="QNP15" s="2212"/>
      <c r="QNQ15" s="2212"/>
      <c r="QNR15" s="2212"/>
      <c r="QNS15" s="2212"/>
      <c r="QNT15" s="2212"/>
      <c r="QNU15" s="2212"/>
      <c r="QNV15" s="2212"/>
      <c r="QNW15" s="2212"/>
      <c r="QNX15" s="2212"/>
      <c r="QNY15" s="2212"/>
      <c r="QNZ15" s="2212"/>
      <c r="QOA15" s="2212"/>
      <c r="QOB15" s="2212"/>
      <c r="QOC15" s="2212"/>
      <c r="QOD15" s="2212"/>
      <c r="QOE15" s="2212"/>
      <c r="QOF15" s="2212"/>
      <c r="QOG15" s="2212"/>
      <c r="QOH15" s="2212"/>
      <c r="QOI15" s="2212"/>
      <c r="QOJ15" s="2212"/>
      <c r="QOK15" s="2212"/>
      <c r="QOL15" s="2212"/>
      <c r="QOM15" s="2212"/>
      <c r="QON15" s="2212"/>
      <c r="QOO15" s="2212"/>
      <c r="QOP15" s="2212"/>
      <c r="QOQ15" s="2212"/>
      <c r="QOR15" s="2212"/>
      <c r="QOS15" s="2212"/>
      <c r="QOT15" s="2212"/>
      <c r="QOU15" s="2212"/>
      <c r="QOV15" s="2212"/>
      <c r="QOW15" s="2212"/>
      <c r="QOX15" s="2212"/>
      <c r="QOY15" s="2212"/>
      <c r="QOZ15" s="2212"/>
      <c r="QPA15" s="2212"/>
      <c r="QPB15" s="2212"/>
      <c r="QPC15" s="2212"/>
      <c r="QPD15" s="2212"/>
      <c r="QPE15" s="2212"/>
      <c r="QPF15" s="2212"/>
      <c r="QPG15" s="2212"/>
      <c r="QPH15" s="2212"/>
      <c r="QPI15" s="2212"/>
      <c r="QPJ15" s="2212"/>
      <c r="QPK15" s="2212"/>
      <c r="QPL15" s="2212"/>
      <c r="QPM15" s="2212"/>
      <c r="QPN15" s="2212"/>
      <c r="QPO15" s="2212"/>
      <c r="QPP15" s="2212"/>
      <c r="QPQ15" s="2212"/>
      <c r="QPR15" s="2212"/>
      <c r="QPS15" s="2212"/>
      <c r="QPT15" s="2212"/>
      <c r="QPU15" s="2212"/>
      <c r="QPV15" s="2212"/>
      <c r="QPW15" s="2212"/>
      <c r="QPX15" s="2212"/>
      <c r="QPY15" s="2212"/>
      <c r="QPZ15" s="2212"/>
      <c r="QQA15" s="2212"/>
      <c r="QQB15" s="2212"/>
      <c r="QQC15" s="2212"/>
      <c r="QQD15" s="2212"/>
      <c r="QQE15" s="2212"/>
      <c r="QQF15" s="2212"/>
      <c r="QQG15" s="2212"/>
      <c r="QQH15" s="2212"/>
      <c r="QQI15" s="2212"/>
      <c r="QQJ15" s="2212"/>
      <c r="QQK15" s="2212"/>
      <c r="QQL15" s="2212"/>
      <c r="QQM15" s="2212"/>
      <c r="QQN15" s="2212"/>
      <c r="QQO15" s="2212"/>
      <c r="QQP15" s="2212"/>
      <c r="QQQ15" s="2212"/>
      <c r="QQR15" s="2212"/>
      <c r="QQS15" s="2212"/>
      <c r="QQT15" s="2212"/>
      <c r="QQU15" s="2212"/>
      <c r="QQV15" s="2212"/>
      <c r="QQW15" s="2212"/>
      <c r="QQX15" s="2212"/>
      <c r="QQY15" s="2212"/>
      <c r="QQZ15" s="2212"/>
      <c r="QRA15" s="2212"/>
      <c r="QRB15" s="2212"/>
      <c r="QRC15" s="2212"/>
      <c r="QRD15" s="2212"/>
      <c r="QRE15" s="2212"/>
      <c r="QRF15" s="2212"/>
      <c r="QRG15" s="2212"/>
      <c r="QRH15" s="2212"/>
      <c r="QRI15" s="2212"/>
      <c r="QRJ15" s="2212"/>
      <c r="QRK15" s="2212"/>
      <c r="QRL15" s="2212"/>
      <c r="QRM15" s="2212"/>
      <c r="QRN15" s="2212"/>
      <c r="QRO15" s="2212"/>
      <c r="QRP15" s="2212"/>
      <c r="QRQ15" s="2212"/>
      <c r="QRR15" s="2212"/>
      <c r="QRS15" s="2212"/>
      <c r="QRT15" s="2212"/>
      <c r="QRU15" s="2212"/>
      <c r="QRV15" s="2212"/>
      <c r="QRW15" s="2212"/>
      <c r="QRX15" s="2212"/>
      <c r="QRY15" s="2212"/>
      <c r="QRZ15" s="2212"/>
      <c r="QSA15" s="2212"/>
      <c r="QSB15" s="2212"/>
      <c r="QSC15" s="2212"/>
      <c r="QSD15" s="2212"/>
      <c r="QSE15" s="2212"/>
      <c r="QSF15" s="2212"/>
      <c r="QSG15" s="2212"/>
      <c r="QSH15" s="2212"/>
      <c r="QSI15" s="2212"/>
      <c r="QSJ15" s="2212"/>
      <c r="QSK15" s="2212"/>
      <c r="QSL15" s="2212"/>
      <c r="QSM15" s="2212"/>
      <c r="QSN15" s="2212"/>
      <c r="QSO15" s="2212"/>
      <c r="QSP15" s="2212"/>
      <c r="QSQ15" s="2212"/>
      <c r="QSR15" s="2212"/>
      <c r="QSS15" s="2212"/>
      <c r="QST15" s="2212"/>
      <c r="QSU15" s="2212"/>
      <c r="QSV15" s="2212"/>
      <c r="QSW15" s="2212"/>
      <c r="QSX15" s="2212"/>
      <c r="QSY15" s="2212"/>
      <c r="QSZ15" s="2212"/>
      <c r="QTA15" s="2212"/>
      <c r="QTB15" s="2212"/>
      <c r="QTC15" s="2212"/>
      <c r="QTD15" s="2212"/>
      <c r="QTE15" s="2212"/>
      <c r="QTF15" s="2212"/>
      <c r="QTG15" s="2212"/>
      <c r="QTH15" s="2212"/>
      <c r="QTI15" s="2212"/>
      <c r="QTJ15" s="2212"/>
      <c r="QTK15" s="2212"/>
      <c r="QTL15" s="2212"/>
      <c r="QTM15" s="2212"/>
      <c r="QTN15" s="2212"/>
      <c r="QTO15" s="2212"/>
      <c r="QTP15" s="2212"/>
      <c r="QTQ15" s="2212"/>
      <c r="QTR15" s="2212"/>
      <c r="QTS15" s="2212"/>
      <c r="QTT15" s="2212"/>
      <c r="QTU15" s="2212"/>
      <c r="QTV15" s="2212"/>
      <c r="QTW15" s="2212"/>
      <c r="QTX15" s="2212"/>
      <c r="QTY15" s="2212"/>
      <c r="QTZ15" s="2212"/>
      <c r="QUA15" s="2212"/>
      <c r="QUB15" s="2212"/>
      <c r="QUC15" s="2212"/>
      <c r="QUD15" s="2212"/>
      <c r="QUE15" s="2212"/>
      <c r="QUF15" s="2212"/>
      <c r="QUG15" s="2212"/>
      <c r="QUH15" s="2212"/>
      <c r="QUI15" s="2212"/>
      <c r="QUJ15" s="2212"/>
      <c r="QUK15" s="2212"/>
      <c r="QUL15" s="2212"/>
      <c r="QUM15" s="2212"/>
      <c r="QUN15" s="2212"/>
      <c r="QUO15" s="2212"/>
      <c r="QUP15" s="2212"/>
      <c r="QUQ15" s="2212"/>
      <c r="QUR15" s="2212"/>
      <c r="QUS15" s="2212"/>
      <c r="QUT15" s="2212"/>
      <c r="QUU15" s="2212"/>
      <c r="QUV15" s="2212"/>
      <c r="QUW15" s="2212"/>
      <c r="QUX15" s="2212"/>
      <c r="QUY15" s="2212"/>
      <c r="QUZ15" s="2212"/>
      <c r="QVA15" s="2212"/>
      <c r="QVB15" s="2212"/>
      <c r="QVC15" s="2212"/>
      <c r="QVD15" s="2212"/>
      <c r="QVE15" s="2212"/>
      <c r="QVF15" s="2212"/>
      <c r="QVG15" s="2212"/>
      <c r="QVH15" s="2212"/>
      <c r="QVI15" s="2212"/>
      <c r="QVJ15" s="2212"/>
      <c r="QVK15" s="2212"/>
      <c r="QVL15" s="2212"/>
      <c r="QVM15" s="2212"/>
      <c r="QVN15" s="2212"/>
      <c r="QVO15" s="2212"/>
      <c r="QVP15" s="2212"/>
      <c r="QVQ15" s="2212"/>
      <c r="QVR15" s="2212"/>
      <c r="QVS15" s="2212"/>
      <c r="QVT15" s="2212"/>
      <c r="QVU15" s="2212"/>
      <c r="QVV15" s="2212"/>
      <c r="QVW15" s="2212"/>
      <c r="QVX15" s="2212"/>
      <c r="QVY15" s="2212"/>
      <c r="QVZ15" s="2212"/>
      <c r="QWA15" s="2212"/>
      <c r="QWB15" s="2212"/>
      <c r="QWC15" s="2212"/>
      <c r="QWD15" s="2212"/>
      <c r="QWE15" s="2212"/>
      <c r="QWF15" s="2212"/>
      <c r="QWG15" s="2212"/>
      <c r="QWH15" s="2212"/>
      <c r="QWI15" s="2212"/>
      <c r="QWJ15" s="2212"/>
      <c r="QWK15" s="2212"/>
      <c r="QWL15" s="2212"/>
      <c r="QWM15" s="2212"/>
      <c r="QWN15" s="2212"/>
      <c r="QWO15" s="2212"/>
      <c r="QWP15" s="2212"/>
      <c r="QWQ15" s="2212"/>
      <c r="QWR15" s="2212"/>
      <c r="QWS15" s="2212"/>
      <c r="QWT15" s="2212"/>
      <c r="QWU15" s="2212"/>
      <c r="QWV15" s="2212"/>
      <c r="QWW15" s="2212"/>
      <c r="QWX15" s="2212"/>
      <c r="QWY15" s="2212"/>
      <c r="QWZ15" s="2212"/>
      <c r="QXA15" s="2212"/>
      <c r="QXB15" s="2212"/>
      <c r="QXC15" s="2212"/>
      <c r="QXD15" s="2212"/>
      <c r="QXE15" s="2212"/>
      <c r="QXF15" s="2212"/>
      <c r="QXG15" s="2212"/>
      <c r="QXH15" s="2212"/>
      <c r="QXI15" s="2212"/>
      <c r="QXJ15" s="2212"/>
      <c r="QXK15" s="2212"/>
      <c r="QXL15" s="2212"/>
      <c r="QXM15" s="2212"/>
      <c r="QXN15" s="2212"/>
      <c r="QXO15" s="2212"/>
      <c r="QXP15" s="2212"/>
      <c r="QXQ15" s="2212"/>
      <c r="QXR15" s="2212"/>
      <c r="QXS15" s="2212"/>
      <c r="QXT15" s="2212"/>
      <c r="QXU15" s="2212"/>
      <c r="QXV15" s="2212"/>
      <c r="QXW15" s="2212"/>
      <c r="QXX15" s="2212"/>
      <c r="QXY15" s="2212"/>
      <c r="QXZ15" s="2212"/>
      <c r="QYA15" s="2212"/>
      <c r="QYB15" s="2212"/>
      <c r="QYC15" s="2212"/>
      <c r="QYD15" s="2212"/>
      <c r="QYE15" s="2212"/>
      <c r="QYF15" s="2212"/>
      <c r="QYG15" s="2212"/>
      <c r="QYH15" s="2212"/>
      <c r="QYI15" s="2212"/>
      <c r="QYJ15" s="2212"/>
      <c r="QYK15" s="2212"/>
      <c r="QYL15" s="2212"/>
      <c r="QYM15" s="2212"/>
      <c r="QYN15" s="2212"/>
      <c r="QYO15" s="2212"/>
      <c r="QYP15" s="2212"/>
      <c r="QYQ15" s="2212"/>
      <c r="QYR15" s="2212"/>
      <c r="QYS15" s="2212"/>
      <c r="QYT15" s="2212"/>
      <c r="QYU15" s="2212"/>
      <c r="QYV15" s="2212"/>
      <c r="QYW15" s="2212"/>
      <c r="QYX15" s="2212"/>
      <c r="QYY15" s="2212"/>
      <c r="QYZ15" s="2212"/>
      <c r="QZA15" s="2212"/>
      <c r="QZB15" s="2212"/>
      <c r="QZC15" s="2212"/>
      <c r="QZD15" s="2212"/>
      <c r="QZE15" s="2212"/>
      <c r="QZF15" s="2212"/>
      <c r="QZG15" s="2212"/>
      <c r="QZH15" s="2212"/>
      <c r="QZI15" s="2212"/>
      <c r="QZJ15" s="2212"/>
      <c r="QZK15" s="2212"/>
      <c r="QZL15" s="2212"/>
      <c r="QZM15" s="2212"/>
      <c r="QZN15" s="2212"/>
      <c r="QZO15" s="2212"/>
      <c r="QZP15" s="2212"/>
      <c r="QZQ15" s="2212"/>
      <c r="QZR15" s="2212"/>
      <c r="QZS15" s="2212"/>
      <c r="QZT15" s="2212"/>
      <c r="QZU15" s="2212"/>
      <c r="QZV15" s="2212"/>
      <c r="QZW15" s="2212"/>
      <c r="QZX15" s="2212"/>
      <c r="QZY15" s="2212"/>
      <c r="QZZ15" s="2212"/>
      <c r="RAA15" s="2212"/>
      <c r="RAB15" s="2212"/>
      <c r="RAC15" s="2212"/>
      <c r="RAD15" s="2212"/>
      <c r="RAE15" s="2212"/>
      <c r="RAF15" s="2212"/>
      <c r="RAG15" s="2212"/>
      <c r="RAH15" s="2212"/>
      <c r="RAI15" s="2212"/>
      <c r="RAJ15" s="2212"/>
      <c r="RAK15" s="2212"/>
      <c r="RAL15" s="2212"/>
      <c r="RAM15" s="2212"/>
      <c r="RAN15" s="2212"/>
      <c r="RAO15" s="2212"/>
      <c r="RAP15" s="2212"/>
      <c r="RAQ15" s="2212"/>
      <c r="RAR15" s="2212"/>
      <c r="RAS15" s="2212"/>
      <c r="RAT15" s="2212"/>
      <c r="RAU15" s="2212"/>
      <c r="RAV15" s="2212"/>
      <c r="RAW15" s="2212"/>
      <c r="RAX15" s="2212"/>
      <c r="RAY15" s="2212"/>
      <c r="RAZ15" s="2212"/>
      <c r="RBA15" s="2212"/>
      <c r="RBB15" s="2212"/>
      <c r="RBC15" s="2212"/>
      <c r="RBD15" s="2212"/>
      <c r="RBE15" s="2212"/>
      <c r="RBF15" s="2212"/>
      <c r="RBG15" s="2212"/>
      <c r="RBH15" s="2212"/>
      <c r="RBI15" s="2212"/>
      <c r="RBJ15" s="2212"/>
      <c r="RBK15" s="2212"/>
      <c r="RBL15" s="2212"/>
      <c r="RBM15" s="2212"/>
      <c r="RBN15" s="2212"/>
      <c r="RBO15" s="2212"/>
      <c r="RBP15" s="2212"/>
      <c r="RBQ15" s="2212"/>
      <c r="RBR15" s="2212"/>
      <c r="RBS15" s="2212"/>
      <c r="RBT15" s="2212"/>
      <c r="RBU15" s="2212"/>
      <c r="RBV15" s="2212"/>
      <c r="RBW15" s="2212"/>
      <c r="RBX15" s="2212"/>
      <c r="RBY15" s="2212"/>
      <c r="RBZ15" s="2212"/>
      <c r="RCA15" s="2212"/>
      <c r="RCB15" s="2212"/>
      <c r="RCC15" s="2212"/>
      <c r="RCD15" s="2212"/>
      <c r="RCE15" s="2212"/>
      <c r="RCF15" s="2212"/>
      <c r="RCG15" s="2212"/>
      <c r="RCH15" s="2212"/>
      <c r="RCI15" s="2212"/>
      <c r="RCJ15" s="2212"/>
      <c r="RCK15" s="2212"/>
      <c r="RCL15" s="2212"/>
      <c r="RCM15" s="2212"/>
      <c r="RCN15" s="2212"/>
      <c r="RCO15" s="2212"/>
      <c r="RCP15" s="2212"/>
      <c r="RCQ15" s="2212"/>
      <c r="RCR15" s="2212"/>
      <c r="RCS15" s="2212"/>
      <c r="RCT15" s="2212"/>
      <c r="RCU15" s="2212"/>
      <c r="RCV15" s="2212"/>
      <c r="RCW15" s="2212"/>
      <c r="RCX15" s="2212"/>
      <c r="RCY15" s="2212"/>
      <c r="RCZ15" s="2212"/>
      <c r="RDA15" s="2212"/>
      <c r="RDB15" s="2212"/>
      <c r="RDC15" s="2212"/>
      <c r="RDD15" s="2212"/>
      <c r="RDE15" s="2212"/>
      <c r="RDF15" s="2212"/>
      <c r="RDG15" s="2212"/>
      <c r="RDH15" s="2212"/>
      <c r="RDI15" s="2212"/>
      <c r="RDJ15" s="2212"/>
      <c r="RDK15" s="2212"/>
      <c r="RDL15" s="2212"/>
      <c r="RDM15" s="2212"/>
      <c r="RDN15" s="2212"/>
      <c r="RDO15" s="2212"/>
      <c r="RDP15" s="2212"/>
      <c r="RDQ15" s="2212"/>
      <c r="RDR15" s="2212"/>
      <c r="RDS15" s="2212"/>
      <c r="RDT15" s="2212"/>
      <c r="RDU15" s="2212"/>
      <c r="RDV15" s="2212"/>
      <c r="RDW15" s="2212"/>
      <c r="RDX15" s="2212"/>
      <c r="RDY15" s="2212"/>
      <c r="RDZ15" s="2212"/>
      <c r="REA15" s="2212"/>
      <c r="REB15" s="2212"/>
      <c r="REC15" s="2212"/>
      <c r="RED15" s="2212"/>
      <c r="REE15" s="2212"/>
      <c r="REF15" s="2212"/>
      <c r="REG15" s="2212"/>
      <c r="REH15" s="2212"/>
      <c r="REI15" s="2212"/>
      <c r="REJ15" s="2212"/>
      <c r="REK15" s="2212"/>
      <c r="REL15" s="2212"/>
      <c r="REM15" s="2212"/>
      <c r="REN15" s="2212"/>
      <c r="REO15" s="2212"/>
      <c r="REP15" s="2212"/>
      <c r="REQ15" s="2212"/>
      <c r="RER15" s="2212"/>
      <c r="RES15" s="2212"/>
      <c r="RET15" s="2212"/>
      <c r="REU15" s="2212"/>
      <c r="REV15" s="2212"/>
      <c r="REW15" s="2212"/>
      <c r="REX15" s="2212"/>
      <c r="REY15" s="2212"/>
      <c r="REZ15" s="2212"/>
      <c r="RFA15" s="2212"/>
      <c r="RFB15" s="2212"/>
      <c r="RFC15" s="2212"/>
      <c r="RFD15" s="2212"/>
      <c r="RFE15" s="2212"/>
      <c r="RFF15" s="2212"/>
      <c r="RFG15" s="2212"/>
      <c r="RFH15" s="2212"/>
      <c r="RFI15" s="2212"/>
      <c r="RFJ15" s="2212"/>
      <c r="RFK15" s="2212"/>
      <c r="RFL15" s="2212"/>
      <c r="RFM15" s="2212"/>
      <c r="RFN15" s="2212"/>
      <c r="RFO15" s="2212"/>
      <c r="RFP15" s="2212"/>
      <c r="RFQ15" s="2212"/>
      <c r="RFR15" s="2212"/>
      <c r="RFS15" s="2212"/>
      <c r="RFT15" s="2212"/>
      <c r="RFU15" s="2212"/>
      <c r="RFV15" s="2212"/>
      <c r="RFW15" s="2212"/>
      <c r="RFX15" s="2212"/>
      <c r="RFY15" s="2212"/>
      <c r="RFZ15" s="2212"/>
      <c r="RGA15" s="2212"/>
      <c r="RGB15" s="2212"/>
      <c r="RGC15" s="2212"/>
      <c r="RGD15" s="2212"/>
      <c r="RGE15" s="2212"/>
      <c r="RGF15" s="2212"/>
      <c r="RGG15" s="2212"/>
      <c r="RGH15" s="2212"/>
      <c r="RGI15" s="2212"/>
      <c r="RGJ15" s="2212"/>
      <c r="RGK15" s="2212"/>
      <c r="RGL15" s="2212"/>
      <c r="RGM15" s="2212"/>
      <c r="RGN15" s="2212"/>
      <c r="RGO15" s="2212"/>
      <c r="RGP15" s="2212"/>
      <c r="RGQ15" s="2212"/>
      <c r="RGR15" s="2212"/>
      <c r="RGS15" s="2212"/>
      <c r="RGT15" s="2212"/>
      <c r="RGU15" s="2212"/>
      <c r="RGV15" s="2212"/>
      <c r="RGW15" s="2212"/>
      <c r="RGX15" s="2212"/>
      <c r="RGY15" s="2212"/>
      <c r="RGZ15" s="2212"/>
      <c r="RHA15" s="2212"/>
      <c r="RHB15" s="2212"/>
      <c r="RHC15" s="2212"/>
      <c r="RHD15" s="2212"/>
      <c r="RHE15" s="2212"/>
      <c r="RHF15" s="2212"/>
      <c r="RHG15" s="2212"/>
      <c r="RHH15" s="2212"/>
      <c r="RHI15" s="2212"/>
      <c r="RHJ15" s="2212"/>
      <c r="RHK15" s="2212"/>
      <c r="RHL15" s="2212"/>
      <c r="RHM15" s="2212"/>
      <c r="RHN15" s="2212"/>
      <c r="RHO15" s="2212"/>
      <c r="RHP15" s="2212"/>
      <c r="RHQ15" s="2212"/>
      <c r="RHR15" s="2212"/>
      <c r="RHS15" s="2212"/>
      <c r="RHT15" s="2212"/>
      <c r="RHU15" s="2212"/>
      <c r="RHV15" s="2212"/>
      <c r="RHW15" s="2212"/>
      <c r="RHX15" s="2212"/>
      <c r="RHY15" s="2212"/>
      <c r="RHZ15" s="2212"/>
      <c r="RIA15" s="2212"/>
      <c r="RIB15" s="2212"/>
      <c r="RIC15" s="2212"/>
      <c r="RID15" s="2212"/>
      <c r="RIE15" s="2212"/>
      <c r="RIF15" s="2212"/>
      <c r="RIG15" s="2212"/>
      <c r="RIH15" s="2212"/>
      <c r="RII15" s="2212"/>
      <c r="RIJ15" s="2212"/>
      <c r="RIK15" s="2212"/>
      <c r="RIL15" s="2212"/>
      <c r="RIM15" s="2212"/>
      <c r="RIN15" s="2212"/>
      <c r="RIO15" s="2212"/>
      <c r="RIP15" s="2212"/>
      <c r="RIQ15" s="2212"/>
      <c r="RIR15" s="2212"/>
      <c r="RIS15" s="2212"/>
      <c r="RIT15" s="2212"/>
      <c r="RIU15" s="2212"/>
      <c r="RIV15" s="2212"/>
      <c r="RIW15" s="2212"/>
      <c r="RIX15" s="2212"/>
      <c r="RIY15" s="2212"/>
      <c r="RIZ15" s="2212"/>
      <c r="RJA15" s="2212"/>
      <c r="RJB15" s="2212"/>
      <c r="RJC15" s="2212"/>
      <c r="RJD15" s="2212"/>
      <c r="RJE15" s="2212"/>
      <c r="RJF15" s="2212"/>
      <c r="RJG15" s="2212"/>
      <c r="RJH15" s="2212"/>
      <c r="RJI15" s="2212"/>
      <c r="RJJ15" s="2212"/>
      <c r="RJK15" s="2212"/>
      <c r="RJL15" s="2212"/>
      <c r="RJM15" s="2212"/>
      <c r="RJN15" s="2212"/>
      <c r="RJO15" s="2212"/>
      <c r="RJP15" s="2212"/>
      <c r="RJQ15" s="2212"/>
      <c r="RJR15" s="2212"/>
      <c r="RJS15" s="2212"/>
      <c r="RJT15" s="2212"/>
      <c r="RJU15" s="2212"/>
      <c r="RJV15" s="2212"/>
      <c r="RJW15" s="2212"/>
      <c r="RJX15" s="2212"/>
      <c r="RJY15" s="2212"/>
      <c r="RJZ15" s="2212"/>
      <c r="RKA15" s="2212"/>
      <c r="RKB15" s="2212"/>
      <c r="RKC15" s="2212"/>
      <c r="RKD15" s="2212"/>
      <c r="RKE15" s="2212"/>
      <c r="RKF15" s="2212"/>
      <c r="RKG15" s="2212"/>
      <c r="RKH15" s="2212"/>
      <c r="RKI15" s="2212"/>
      <c r="RKJ15" s="2212"/>
      <c r="RKK15" s="2212"/>
      <c r="RKL15" s="2212"/>
      <c r="RKM15" s="2212"/>
      <c r="RKN15" s="2212"/>
      <c r="RKO15" s="2212"/>
      <c r="RKP15" s="2212"/>
      <c r="RKQ15" s="2212"/>
      <c r="RKR15" s="2212"/>
      <c r="RKS15" s="2212"/>
      <c r="RKT15" s="2212"/>
      <c r="RKU15" s="2212"/>
      <c r="RKV15" s="2212"/>
      <c r="RKW15" s="2212"/>
      <c r="RKX15" s="2212"/>
      <c r="RKY15" s="2212"/>
      <c r="RKZ15" s="2212"/>
      <c r="RLA15" s="2212"/>
      <c r="RLB15" s="2212"/>
      <c r="RLC15" s="2212"/>
      <c r="RLD15" s="2212"/>
      <c r="RLE15" s="2212"/>
      <c r="RLF15" s="2212"/>
      <c r="RLG15" s="2212"/>
      <c r="RLH15" s="2212"/>
      <c r="RLI15" s="2212"/>
      <c r="RLJ15" s="2212"/>
      <c r="RLK15" s="2212"/>
      <c r="RLL15" s="2212"/>
      <c r="RLM15" s="2212"/>
      <c r="RLN15" s="2212"/>
      <c r="RLO15" s="2212"/>
      <c r="RLP15" s="2212"/>
      <c r="RLQ15" s="2212"/>
      <c r="RLR15" s="2212"/>
      <c r="RLS15" s="2212"/>
      <c r="RLT15" s="2212"/>
      <c r="RLU15" s="2212"/>
      <c r="RLV15" s="2212"/>
      <c r="RLW15" s="2212"/>
      <c r="RLX15" s="2212"/>
      <c r="RLY15" s="2212"/>
      <c r="RLZ15" s="2212"/>
      <c r="RMA15" s="2212"/>
      <c r="RMB15" s="2212"/>
      <c r="RMC15" s="2212"/>
      <c r="RMD15" s="2212"/>
      <c r="RME15" s="2212"/>
      <c r="RMF15" s="2212"/>
      <c r="RMG15" s="2212"/>
      <c r="RMH15" s="2212"/>
      <c r="RMI15" s="2212"/>
      <c r="RMJ15" s="2212"/>
      <c r="RMK15" s="2212"/>
      <c r="RML15" s="2212"/>
      <c r="RMM15" s="2212"/>
      <c r="RMN15" s="2212"/>
      <c r="RMO15" s="2212"/>
      <c r="RMP15" s="2212"/>
      <c r="RMQ15" s="2212"/>
      <c r="RMR15" s="2212"/>
      <c r="RMS15" s="2212"/>
      <c r="RMT15" s="2212"/>
      <c r="RMU15" s="2212"/>
      <c r="RMV15" s="2212"/>
      <c r="RMW15" s="2212"/>
      <c r="RMX15" s="2212"/>
      <c r="RMY15" s="2212"/>
      <c r="RMZ15" s="2212"/>
      <c r="RNA15" s="2212"/>
      <c r="RNB15" s="2212"/>
      <c r="RNC15" s="2212"/>
      <c r="RND15" s="2212"/>
      <c r="RNE15" s="2212"/>
      <c r="RNF15" s="2212"/>
      <c r="RNG15" s="2212"/>
      <c r="RNH15" s="2212"/>
      <c r="RNI15" s="2212"/>
      <c r="RNJ15" s="2212"/>
      <c r="RNK15" s="2212"/>
      <c r="RNL15" s="2212"/>
      <c r="RNM15" s="2212"/>
      <c r="RNN15" s="2212"/>
      <c r="RNO15" s="2212"/>
      <c r="RNP15" s="2212"/>
      <c r="RNQ15" s="2212"/>
      <c r="RNR15" s="2212"/>
      <c r="RNS15" s="2212"/>
      <c r="RNT15" s="2212"/>
      <c r="RNU15" s="2212"/>
      <c r="RNV15" s="2212"/>
      <c r="RNW15" s="2212"/>
      <c r="RNX15" s="2212"/>
      <c r="RNY15" s="2212"/>
      <c r="RNZ15" s="2212"/>
      <c r="ROA15" s="2212"/>
      <c r="ROB15" s="2212"/>
      <c r="ROC15" s="2212"/>
      <c r="ROD15" s="2212"/>
      <c r="ROE15" s="2212"/>
      <c r="ROF15" s="2212"/>
      <c r="ROG15" s="2212"/>
      <c r="ROH15" s="2212"/>
      <c r="ROI15" s="2212"/>
      <c r="ROJ15" s="2212"/>
      <c r="ROK15" s="2212"/>
      <c r="ROL15" s="2212"/>
      <c r="ROM15" s="2212"/>
      <c r="RON15" s="2212"/>
      <c r="ROO15" s="2212"/>
      <c r="ROP15" s="2212"/>
      <c r="ROQ15" s="2212"/>
      <c r="ROR15" s="2212"/>
      <c r="ROS15" s="2212"/>
      <c r="ROT15" s="2212"/>
      <c r="ROU15" s="2212"/>
      <c r="ROV15" s="2212"/>
      <c r="ROW15" s="2212"/>
      <c r="ROX15" s="2212"/>
      <c r="ROY15" s="2212"/>
      <c r="ROZ15" s="2212"/>
      <c r="RPA15" s="2212"/>
      <c r="RPB15" s="2212"/>
      <c r="RPC15" s="2212"/>
      <c r="RPD15" s="2212"/>
      <c r="RPE15" s="2212"/>
      <c r="RPF15" s="2212"/>
      <c r="RPG15" s="2212"/>
      <c r="RPH15" s="2212"/>
      <c r="RPI15" s="2212"/>
      <c r="RPJ15" s="2212"/>
      <c r="RPK15" s="2212"/>
      <c r="RPL15" s="2212"/>
      <c r="RPM15" s="2212"/>
      <c r="RPN15" s="2212"/>
      <c r="RPO15" s="2212"/>
      <c r="RPP15" s="2212"/>
      <c r="RPQ15" s="2212"/>
      <c r="RPR15" s="2212"/>
      <c r="RPS15" s="2212"/>
      <c r="RPT15" s="2212"/>
      <c r="RPU15" s="2212"/>
      <c r="RPV15" s="2212"/>
      <c r="RPW15" s="2212"/>
      <c r="RPX15" s="2212"/>
      <c r="RPY15" s="2212"/>
      <c r="RPZ15" s="2212"/>
      <c r="RQA15" s="2212"/>
      <c r="RQB15" s="2212"/>
      <c r="RQC15" s="2212"/>
      <c r="RQD15" s="2212"/>
      <c r="RQE15" s="2212"/>
      <c r="RQF15" s="2212"/>
      <c r="RQG15" s="2212"/>
      <c r="RQH15" s="2212"/>
      <c r="RQI15" s="2212"/>
      <c r="RQJ15" s="2212"/>
      <c r="RQK15" s="2212"/>
      <c r="RQL15" s="2212"/>
      <c r="RQM15" s="2212"/>
      <c r="RQN15" s="2212"/>
      <c r="RQO15" s="2212"/>
      <c r="RQP15" s="2212"/>
      <c r="RQQ15" s="2212"/>
      <c r="RQR15" s="2212"/>
      <c r="RQS15" s="2212"/>
      <c r="RQT15" s="2212"/>
      <c r="RQU15" s="2212"/>
      <c r="RQV15" s="2212"/>
      <c r="RQW15" s="2212"/>
      <c r="RQX15" s="2212"/>
      <c r="RQY15" s="2212"/>
      <c r="RQZ15" s="2212"/>
      <c r="RRA15" s="2212"/>
      <c r="RRB15" s="2212"/>
      <c r="RRC15" s="2212"/>
      <c r="RRD15" s="2212"/>
      <c r="RRE15" s="2212"/>
      <c r="RRF15" s="2212"/>
      <c r="RRG15" s="2212"/>
      <c r="RRH15" s="2212"/>
      <c r="RRI15" s="2212"/>
      <c r="RRJ15" s="2212"/>
      <c r="RRK15" s="2212"/>
      <c r="RRL15" s="2212"/>
      <c r="RRM15" s="2212"/>
      <c r="RRN15" s="2212"/>
      <c r="RRO15" s="2212"/>
      <c r="RRP15" s="2212"/>
      <c r="RRQ15" s="2212"/>
      <c r="RRR15" s="2212"/>
      <c r="RRS15" s="2212"/>
      <c r="RRT15" s="2212"/>
      <c r="RRU15" s="2212"/>
      <c r="RRV15" s="2212"/>
      <c r="RRW15" s="2212"/>
      <c r="RRX15" s="2212"/>
      <c r="RRY15" s="2212"/>
      <c r="RRZ15" s="2212"/>
      <c r="RSA15" s="2212"/>
      <c r="RSB15" s="2212"/>
      <c r="RSC15" s="2212"/>
      <c r="RSD15" s="2212"/>
      <c r="RSE15" s="2212"/>
      <c r="RSF15" s="2212"/>
      <c r="RSG15" s="2212"/>
      <c r="RSH15" s="2212"/>
      <c r="RSI15" s="2212"/>
      <c r="RSJ15" s="2212"/>
      <c r="RSK15" s="2212"/>
      <c r="RSL15" s="2212"/>
      <c r="RSM15" s="2212"/>
      <c r="RSN15" s="2212"/>
      <c r="RSO15" s="2212"/>
      <c r="RSP15" s="2212"/>
      <c r="RSQ15" s="2212"/>
      <c r="RSR15" s="2212"/>
      <c r="RSS15" s="2212"/>
      <c r="RST15" s="2212"/>
      <c r="RSU15" s="2212"/>
      <c r="RSV15" s="2212"/>
      <c r="RSW15" s="2212"/>
      <c r="RSX15" s="2212"/>
      <c r="RSY15" s="2212"/>
      <c r="RSZ15" s="2212"/>
      <c r="RTA15" s="2212"/>
      <c r="RTB15" s="2212"/>
      <c r="RTC15" s="2212"/>
      <c r="RTD15" s="2212"/>
      <c r="RTE15" s="2212"/>
      <c r="RTF15" s="2212"/>
      <c r="RTG15" s="2212"/>
      <c r="RTH15" s="2212"/>
      <c r="RTI15" s="2212"/>
      <c r="RTJ15" s="2212"/>
      <c r="RTK15" s="2212"/>
      <c r="RTL15" s="2212"/>
      <c r="RTM15" s="2212"/>
      <c r="RTN15" s="2212"/>
      <c r="RTO15" s="2212"/>
      <c r="RTP15" s="2212"/>
      <c r="RTQ15" s="2212"/>
      <c r="RTR15" s="2212"/>
      <c r="RTS15" s="2212"/>
      <c r="RTT15" s="2212"/>
      <c r="RTU15" s="2212"/>
      <c r="RTV15" s="2212"/>
      <c r="RTW15" s="2212"/>
      <c r="RTX15" s="2212"/>
      <c r="RTY15" s="2212"/>
      <c r="RTZ15" s="2212"/>
      <c r="RUA15" s="2212"/>
      <c r="RUB15" s="2212"/>
      <c r="RUC15" s="2212"/>
      <c r="RUD15" s="2212"/>
      <c r="RUE15" s="2212"/>
      <c r="RUF15" s="2212"/>
      <c r="RUG15" s="2212"/>
      <c r="RUH15" s="2212"/>
      <c r="RUI15" s="2212"/>
      <c r="RUJ15" s="2212"/>
      <c r="RUK15" s="2212"/>
      <c r="RUL15" s="2212"/>
      <c r="RUM15" s="2212"/>
      <c r="RUN15" s="2212"/>
      <c r="RUO15" s="2212"/>
      <c r="RUP15" s="2212"/>
      <c r="RUQ15" s="2212"/>
      <c r="RUR15" s="2212"/>
      <c r="RUS15" s="2212"/>
      <c r="RUT15" s="2212"/>
      <c r="RUU15" s="2212"/>
      <c r="RUV15" s="2212"/>
      <c r="RUW15" s="2212"/>
      <c r="RUX15" s="2212"/>
      <c r="RUY15" s="2212"/>
      <c r="RUZ15" s="2212"/>
      <c r="RVA15" s="2212"/>
      <c r="RVB15" s="2212"/>
      <c r="RVC15" s="2212"/>
      <c r="RVD15" s="2212"/>
      <c r="RVE15" s="2212"/>
      <c r="RVF15" s="2212"/>
      <c r="RVG15" s="2212"/>
      <c r="RVH15" s="2212"/>
      <c r="RVI15" s="2212"/>
      <c r="RVJ15" s="2212"/>
      <c r="RVK15" s="2212"/>
      <c r="RVL15" s="2212"/>
      <c r="RVM15" s="2212"/>
      <c r="RVN15" s="2212"/>
      <c r="RVO15" s="2212"/>
      <c r="RVP15" s="2212"/>
      <c r="RVQ15" s="2212"/>
      <c r="RVR15" s="2212"/>
      <c r="RVS15" s="2212"/>
      <c r="RVT15" s="2212"/>
      <c r="RVU15" s="2212"/>
      <c r="RVV15" s="2212"/>
      <c r="RVW15" s="2212"/>
      <c r="RVX15" s="2212"/>
      <c r="RVY15" s="2212"/>
      <c r="RVZ15" s="2212"/>
      <c r="RWA15" s="2212"/>
      <c r="RWB15" s="2212"/>
      <c r="RWC15" s="2212"/>
      <c r="RWD15" s="2212"/>
      <c r="RWE15" s="2212"/>
      <c r="RWF15" s="2212"/>
      <c r="RWG15" s="2212"/>
      <c r="RWH15" s="2212"/>
      <c r="RWI15" s="2212"/>
      <c r="RWJ15" s="2212"/>
      <c r="RWK15" s="2212"/>
      <c r="RWL15" s="2212"/>
      <c r="RWM15" s="2212"/>
      <c r="RWN15" s="2212"/>
      <c r="RWO15" s="2212"/>
      <c r="RWP15" s="2212"/>
      <c r="RWQ15" s="2212"/>
      <c r="RWR15" s="2212"/>
      <c r="RWS15" s="2212"/>
      <c r="RWT15" s="2212"/>
      <c r="RWU15" s="2212"/>
      <c r="RWV15" s="2212"/>
      <c r="RWW15" s="2212"/>
      <c r="RWX15" s="2212"/>
      <c r="RWY15" s="2212"/>
      <c r="RWZ15" s="2212"/>
      <c r="RXA15" s="2212"/>
      <c r="RXB15" s="2212"/>
      <c r="RXC15" s="2212"/>
      <c r="RXD15" s="2212"/>
      <c r="RXE15" s="2212"/>
      <c r="RXF15" s="2212"/>
      <c r="RXG15" s="2212"/>
      <c r="RXH15" s="2212"/>
      <c r="RXI15" s="2212"/>
      <c r="RXJ15" s="2212"/>
      <c r="RXK15" s="2212"/>
      <c r="RXL15" s="2212"/>
      <c r="RXM15" s="2212"/>
      <c r="RXN15" s="2212"/>
      <c r="RXO15" s="2212"/>
      <c r="RXP15" s="2212"/>
      <c r="RXQ15" s="2212"/>
      <c r="RXR15" s="2212"/>
      <c r="RXS15" s="2212"/>
      <c r="RXT15" s="2212"/>
      <c r="RXU15" s="2212"/>
      <c r="RXV15" s="2212"/>
      <c r="RXW15" s="2212"/>
      <c r="RXX15" s="2212"/>
      <c r="RXY15" s="2212"/>
      <c r="RXZ15" s="2212"/>
      <c r="RYA15" s="2212"/>
      <c r="RYB15" s="2212"/>
      <c r="RYC15" s="2212"/>
      <c r="RYD15" s="2212"/>
      <c r="RYE15" s="2212"/>
      <c r="RYF15" s="2212"/>
      <c r="RYG15" s="2212"/>
      <c r="RYH15" s="2212"/>
      <c r="RYI15" s="2212"/>
      <c r="RYJ15" s="2212"/>
      <c r="RYK15" s="2212"/>
      <c r="RYL15" s="2212"/>
      <c r="RYM15" s="2212"/>
      <c r="RYN15" s="2212"/>
      <c r="RYO15" s="2212"/>
      <c r="RYP15" s="2212"/>
      <c r="RYQ15" s="2212"/>
      <c r="RYR15" s="2212"/>
      <c r="RYS15" s="2212"/>
      <c r="RYT15" s="2212"/>
      <c r="RYU15" s="2212"/>
      <c r="RYV15" s="2212"/>
      <c r="RYW15" s="2212"/>
      <c r="RYX15" s="2212"/>
      <c r="RYY15" s="2212"/>
      <c r="RYZ15" s="2212"/>
      <c r="RZA15" s="2212"/>
      <c r="RZB15" s="2212"/>
      <c r="RZC15" s="2212"/>
      <c r="RZD15" s="2212"/>
      <c r="RZE15" s="2212"/>
      <c r="RZF15" s="2212"/>
      <c r="RZG15" s="2212"/>
      <c r="RZH15" s="2212"/>
      <c r="RZI15" s="2212"/>
      <c r="RZJ15" s="2212"/>
      <c r="RZK15" s="2212"/>
      <c r="RZL15" s="2212"/>
      <c r="RZM15" s="2212"/>
      <c r="RZN15" s="2212"/>
      <c r="RZO15" s="2212"/>
      <c r="RZP15" s="2212"/>
      <c r="RZQ15" s="2212"/>
      <c r="RZR15" s="2212"/>
      <c r="RZS15" s="2212"/>
      <c r="RZT15" s="2212"/>
      <c r="RZU15" s="2212"/>
      <c r="RZV15" s="2212"/>
      <c r="RZW15" s="2212"/>
      <c r="RZX15" s="2212"/>
      <c r="RZY15" s="2212"/>
      <c r="RZZ15" s="2212"/>
      <c r="SAA15" s="2212"/>
      <c r="SAB15" s="2212"/>
      <c r="SAC15" s="2212"/>
      <c r="SAD15" s="2212"/>
      <c r="SAE15" s="2212"/>
      <c r="SAF15" s="2212"/>
      <c r="SAG15" s="2212"/>
      <c r="SAH15" s="2212"/>
      <c r="SAI15" s="2212"/>
      <c r="SAJ15" s="2212"/>
      <c r="SAK15" s="2212"/>
      <c r="SAL15" s="2212"/>
      <c r="SAM15" s="2212"/>
      <c r="SAN15" s="2212"/>
      <c r="SAO15" s="2212"/>
      <c r="SAP15" s="2212"/>
      <c r="SAQ15" s="2212"/>
      <c r="SAR15" s="2212"/>
      <c r="SAS15" s="2212"/>
      <c r="SAT15" s="2212"/>
      <c r="SAU15" s="2212"/>
      <c r="SAV15" s="2212"/>
      <c r="SAW15" s="2212"/>
      <c r="SAX15" s="2212"/>
      <c r="SAY15" s="2212"/>
      <c r="SAZ15" s="2212"/>
      <c r="SBA15" s="2212"/>
      <c r="SBB15" s="2212"/>
      <c r="SBC15" s="2212"/>
      <c r="SBD15" s="2212"/>
      <c r="SBE15" s="2212"/>
      <c r="SBF15" s="2212"/>
      <c r="SBG15" s="2212"/>
      <c r="SBH15" s="2212"/>
      <c r="SBI15" s="2212"/>
      <c r="SBJ15" s="2212"/>
      <c r="SBK15" s="2212"/>
      <c r="SBL15" s="2212"/>
      <c r="SBM15" s="2212"/>
      <c r="SBN15" s="2212"/>
      <c r="SBO15" s="2212"/>
      <c r="SBP15" s="2212"/>
      <c r="SBQ15" s="2212"/>
      <c r="SBR15" s="2212"/>
      <c r="SBS15" s="2212"/>
      <c r="SBT15" s="2212"/>
      <c r="SBU15" s="2212"/>
      <c r="SBV15" s="2212"/>
      <c r="SBW15" s="2212"/>
      <c r="SBX15" s="2212"/>
      <c r="SBY15" s="2212"/>
      <c r="SBZ15" s="2212"/>
      <c r="SCA15" s="2212"/>
      <c r="SCB15" s="2212"/>
      <c r="SCC15" s="2212"/>
      <c r="SCD15" s="2212"/>
      <c r="SCE15" s="2212"/>
      <c r="SCF15" s="2212"/>
      <c r="SCG15" s="2212"/>
      <c r="SCH15" s="2212"/>
      <c r="SCI15" s="2212"/>
      <c r="SCJ15" s="2212"/>
      <c r="SCK15" s="2212"/>
      <c r="SCL15" s="2212"/>
      <c r="SCM15" s="2212"/>
      <c r="SCN15" s="2212"/>
      <c r="SCO15" s="2212"/>
      <c r="SCP15" s="2212"/>
      <c r="SCQ15" s="2212"/>
      <c r="SCR15" s="2212"/>
      <c r="SCS15" s="2212"/>
      <c r="SCT15" s="2212"/>
      <c r="SCU15" s="2212"/>
      <c r="SCV15" s="2212"/>
      <c r="SCW15" s="2212"/>
      <c r="SCX15" s="2212"/>
      <c r="SCY15" s="2212"/>
      <c r="SCZ15" s="2212"/>
      <c r="SDA15" s="2212"/>
      <c r="SDB15" s="2212"/>
      <c r="SDC15" s="2212"/>
      <c r="SDD15" s="2212"/>
      <c r="SDE15" s="2212"/>
      <c r="SDF15" s="2212"/>
      <c r="SDG15" s="2212"/>
      <c r="SDH15" s="2212"/>
      <c r="SDI15" s="2212"/>
      <c r="SDJ15" s="2212"/>
      <c r="SDK15" s="2212"/>
      <c r="SDL15" s="2212"/>
      <c r="SDM15" s="2212"/>
      <c r="SDN15" s="2212"/>
      <c r="SDO15" s="2212"/>
      <c r="SDP15" s="2212"/>
      <c r="SDQ15" s="2212"/>
      <c r="SDR15" s="2212"/>
      <c r="SDS15" s="2212"/>
      <c r="SDT15" s="2212"/>
      <c r="SDU15" s="2212"/>
      <c r="SDV15" s="2212"/>
      <c r="SDW15" s="2212"/>
      <c r="SDX15" s="2212"/>
      <c r="SDY15" s="2212"/>
      <c r="SDZ15" s="2212"/>
      <c r="SEA15" s="2212"/>
      <c r="SEB15" s="2212"/>
      <c r="SEC15" s="2212"/>
      <c r="SED15" s="2212"/>
      <c r="SEE15" s="2212"/>
      <c r="SEF15" s="2212"/>
      <c r="SEG15" s="2212"/>
      <c r="SEH15" s="2212"/>
      <c r="SEI15" s="2212"/>
      <c r="SEJ15" s="2212"/>
      <c r="SEK15" s="2212"/>
      <c r="SEL15" s="2212"/>
      <c r="SEM15" s="2212"/>
      <c r="SEN15" s="2212"/>
      <c r="SEO15" s="2212"/>
      <c r="SEP15" s="2212"/>
      <c r="SEQ15" s="2212"/>
      <c r="SER15" s="2212"/>
      <c r="SES15" s="2212"/>
      <c r="SET15" s="2212"/>
      <c r="SEU15" s="2212"/>
      <c r="SEV15" s="2212"/>
      <c r="SEW15" s="2212"/>
      <c r="SEX15" s="2212"/>
      <c r="SEY15" s="2212"/>
      <c r="SEZ15" s="2212"/>
      <c r="SFA15" s="2212"/>
      <c r="SFB15" s="2212"/>
      <c r="SFC15" s="2212"/>
      <c r="SFD15" s="2212"/>
      <c r="SFE15" s="2212"/>
      <c r="SFF15" s="2212"/>
      <c r="SFG15" s="2212"/>
      <c r="SFH15" s="2212"/>
      <c r="SFI15" s="2212"/>
      <c r="SFJ15" s="2212"/>
      <c r="SFK15" s="2212"/>
      <c r="SFL15" s="2212"/>
      <c r="SFM15" s="2212"/>
      <c r="SFN15" s="2212"/>
      <c r="SFO15" s="2212"/>
      <c r="SFP15" s="2212"/>
      <c r="SFQ15" s="2212"/>
      <c r="SFR15" s="2212"/>
      <c r="SFS15" s="2212"/>
      <c r="SFT15" s="2212"/>
      <c r="SFU15" s="2212"/>
      <c r="SFV15" s="2212"/>
      <c r="SFW15" s="2212"/>
      <c r="SFX15" s="2212"/>
      <c r="SFY15" s="2212"/>
      <c r="SFZ15" s="2212"/>
      <c r="SGA15" s="2212"/>
      <c r="SGB15" s="2212"/>
      <c r="SGC15" s="2212"/>
      <c r="SGD15" s="2212"/>
      <c r="SGE15" s="2212"/>
      <c r="SGF15" s="2212"/>
      <c r="SGG15" s="2212"/>
      <c r="SGH15" s="2212"/>
      <c r="SGI15" s="2212"/>
      <c r="SGJ15" s="2212"/>
      <c r="SGK15" s="2212"/>
      <c r="SGL15" s="2212"/>
      <c r="SGM15" s="2212"/>
      <c r="SGN15" s="2212"/>
      <c r="SGO15" s="2212"/>
      <c r="SGP15" s="2212"/>
      <c r="SGQ15" s="2212"/>
      <c r="SGR15" s="2212"/>
      <c r="SGS15" s="2212"/>
      <c r="SGT15" s="2212"/>
      <c r="SGU15" s="2212"/>
      <c r="SGV15" s="2212"/>
      <c r="SGW15" s="2212"/>
      <c r="SGX15" s="2212"/>
      <c r="SGY15" s="2212"/>
      <c r="SGZ15" s="2212"/>
      <c r="SHA15" s="2212"/>
      <c r="SHB15" s="2212"/>
      <c r="SHC15" s="2212"/>
      <c r="SHD15" s="2212"/>
      <c r="SHE15" s="2212"/>
      <c r="SHF15" s="2212"/>
      <c r="SHG15" s="2212"/>
      <c r="SHH15" s="2212"/>
      <c r="SHI15" s="2212"/>
      <c r="SHJ15" s="2212"/>
      <c r="SHK15" s="2212"/>
      <c r="SHL15" s="2212"/>
      <c r="SHM15" s="2212"/>
      <c r="SHN15" s="2212"/>
      <c r="SHO15" s="2212"/>
      <c r="SHP15" s="2212"/>
      <c r="SHQ15" s="2212"/>
      <c r="SHR15" s="2212"/>
      <c r="SHS15" s="2212"/>
      <c r="SHT15" s="2212"/>
      <c r="SHU15" s="2212"/>
      <c r="SHV15" s="2212"/>
      <c r="SHW15" s="2212"/>
      <c r="SHX15" s="2212"/>
      <c r="SHY15" s="2212"/>
      <c r="SHZ15" s="2212"/>
      <c r="SIA15" s="2212"/>
      <c r="SIB15" s="2212"/>
      <c r="SIC15" s="2212"/>
      <c r="SID15" s="2212"/>
      <c r="SIE15" s="2212"/>
      <c r="SIF15" s="2212"/>
      <c r="SIG15" s="2212"/>
      <c r="SIH15" s="2212"/>
      <c r="SII15" s="2212"/>
      <c r="SIJ15" s="2212"/>
      <c r="SIK15" s="2212"/>
      <c r="SIL15" s="2212"/>
      <c r="SIM15" s="2212"/>
      <c r="SIN15" s="2212"/>
      <c r="SIO15" s="2212"/>
      <c r="SIP15" s="2212"/>
      <c r="SIQ15" s="2212"/>
      <c r="SIR15" s="2212"/>
      <c r="SIS15" s="2212"/>
      <c r="SIT15" s="2212"/>
      <c r="SIU15" s="2212"/>
      <c r="SIV15" s="2212"/>
      <c r="SIW15" s="2212"/>
      <c r="SIX15" s="2212"/>
      <c r="SIY15" s="2212"/>
      <c r="SIZ15" s="2212"/>
      <c r="SJA15" s="2212"/>
      <c r="SJB15" s="2212"/>
      <c r="SJC15" s="2212"/>
      <c r="SJD15" s="2212"/>
      <c r="SJE15" s="2212"/>
      <c r="SJF15" s="2212"/>
      <c r="SJG15" s="2212"/>
      <c r="SJH15" s="2212"/>
      <c r="SJI15" s="2212"/>
      <c r="SJJ15" s="2212"/>
      <c r="SJK15" s="2212"/>
      <c r="SJL15" s="2212"/>
      <c r="SJM15" s="2212"/>
      <c r="SJN15" s="2212"/>
      <c r="SJO15" s="2212"/>
      <c r="SJP15" s="2212"/>
      <c r="SJQ15" s="2212"/>
      <c r="SJR15" s="2212"/>
      <c r="SJS15" s="2212"/>
      <c r="SJT15" s="2212"/>
      <c r="SJU15" s="2212"/>
      <c r="SJV15" s="2212"/>
      <c r="SJW15" s="2212"/>
      <c r="SJX15" s="2212"/>
      <c r="SJY15" s="2212"/>
      <c r="SJZ15" s="2212"/>
      <c r="SKA15" s="2212"/>
      <c r="SKB15" s="2212"/>
      <c r="SKC15" s="2212"/>
      <c r="SKD15" s="2212"/>
      <c r="SKE15" s="2212"/>
      <c r="SKF15" s="2212"/>
      <c r="SKG15" s="2212"/>
      <c r="SKH15" s="2212"/>
      <c r="SKI15" s="2212"/>
      <c r="SKJ15" s="2212"/>
      <c r="SKK15" s="2212"/>
      <c r="SKL15" s="2212"/>
      <c r="SKM15" s="2212"/>
      <c r="SKN15" s="2212"/>
      <c r="SKO15" s="2212"/>
      <c r="SKP15" s="2212"/>
      <c r="SKQ15" s="2212"/>
      <c r="SKR15" s="2212"/>
      <c r="SKS15" s="2212"/>
      <c r="SKT15" s="2212"/>
      <c r="SKU15" s="2212"/>
      <c r="SKV15" s="2212"/>
      <c r="SKW15" s="2212"/>
      <c r="SKX15" s="2212"/>
      <c r="SKY15" s="2212"/>
      <c r="SKZ15" s="2212"/>
      <c r="SLA15" s="2212"/>
      <c r="SLB15" s="2212"/>
      <c r="SLC15" s="2212"/>
      <c r="SLD15" s="2212"/>
      <c r="SLE15" s="2212"/>
      <c r="SLF15" s="2212"/>
      <c r="SLG15" s="2212"/>
      <c r="SLH15" s="2212"/>
      <c r="SLI15" s="2212"/>
      <c r="SLJ15" s="2212"/>
      <c r="SLK15" s="2212"/>
      <c r="SLL15" s="2212"/>
      <c r="SLM15" s="2212"/>
      <c r="SLN15" s="2212"/>
      <c r="SLO15" s="2212"/>
      <c r="SLP15" s="2212"/>
      <c r="SLQ15" s="2212"/>
      <c r="SLR15" s="2212"/>
      <c r="SLS15" s="2212"/>
      <c r="SLT15" s="2212"/>
      <c r="SLU15" s="2212"/>
      <c r="SLV15" s="2212"/>
      <c r="SLW15" s="2212"/>
      <c r="SLX15" s="2212"/>
      <c r="SLY15" s="2212"/>
      <c r="SLZ15" s="2212"/>
      <c r="SMA15" s="2212"/>
      <c r="SMB15" s="2212"/>
      <c r="SMC15" s="2212"/>
      <c r="SMD15" s="2212"/>
      <c r="SME15" s="2212"/>
      <c r="SMF15" s="2212"/>
      <c r="SMG15" s="2212"/>
      <c r="SMH15" s="2212"/>
      <c r="SMI15" s="2212"/>
      <c r="SMJ15" s="2212"/>
      <c r="SMK15" s="2212"/>
      <c r="SML15" s="2212"/>
      <c r="SMM15" s="2212"/>
      <c r="SMN15" s="2212"/>
      <c r="SMO15" s="2212"/>
      <c r="SMP15" s="2212"/>
      <c r="SMQ15" s="2212"/>
      <c r="SMR15" s="2212"/>
      <c r="SMS15" s="2212"/>
      <c r="SMT15" s="2212"/>
      <c r="SMU15" s="2212"/>
      <c r="SMV15" s="2212"/>
      <c r="SMW15" s="2212"/>
      <c r="SMX15" s="2212"/>
      <c r="SMY15" s="2212"/>
      <c r="SMZ15" s="2212"/>
      <c r="SNA15" s="2212"/>
      <c r="SNB15" s="2212"/>
      <c r="SNC15" s="2212"/>
      <c r="SND15" s="2212"/>
      <c r="SNE15" s="2212"/>
      <c r="SNF15" s="2212"/>
      <c r="SNG15" s="2212"/>
      <c r="SNH15" s="2212"/>
      <c r="SNI15" s="2212"/>
      <c r="SNJ15" s="2212"/>
      <c r="SNK15" s="2212"/>
      <c r="SNL15" s="2212"/>
      <c r="SNM15" s="2212"/>
      <c r="SNN15" s="2212"/>
      <c r="SNO15" s="2212"/>
      <c r="SNP15" s="2212"/>
      <c r="SNQ15" s="2212"/>
      <c r="SNR15" s="2212"/>
      <c r="SNS15" s="2212"/>
      <c r="SNT15" s="2212"/>
      <c r="SNU15" s="2212"/>
      <c r="SNV15" s="2212"/>
      <c r="SNW15" s="2212"/>
      <c r="SNX15" s="2212"/>
      <c r="SNY15" s="2212"/>
      <c r="SNZ15" s="2212"/>
      <c r="SOA15" s="2212"/>
      <c r="SOB15" s="2212"/>
      <c r="SOC15" s="2212"/>
      <c r="SOD15" s="2212"/>
      <c r="SOE15" s="2212"/>
      <c r="SOF15" s="2212"/>
      <c r="SOG15" s="2212"/>
      <c r="SOH15" s="2212"/>
      <c r="SOI15" s="2212"/>
      <c r="SOJ15" s="2212"/>
      <c r="SOK15" s="2212"/>
      <c r="SOL15" s="2212"/>
      <c r="SOM15" s="2212"/>
      <c r="SON15" s="2212"/>
      <c r="SOO15" s="2212"/>
      <c r="SOP15" s="2212"/>
      <c r="SOQ15" s="2212"/>
      <c r="SOR15" s="2212"/>
      <c r="SOS15" s="2212"/>
      <c r="SOT15" s="2212"/>
      <c r="SOU15" s="2212"/>
      <c r="SOV15" s="2212"/>
      <c r="SOW15" s="2212"/>
      <c r="SOX15" s="2212"/>
      <c r="SOY15" s="2212"/>
      <c r="SOZ15" s="2212"/>
      <c r="SPA15" s="2212"/>
      <c r="SPB15" s="2212"/>
      <c r="SPC15" s="2212"/>
      <c r="SPD15" s="2212"/>
      <c r="SPE15" s="2212"/>
      <c r="SPF15" s="2212"/>
      <c r="SPG15" s="2212"/>
      <c r="SPH15" s="2212"/>
      <c r="SPI15" s="2212"/>
      <c r="SPJ15" s="2212"/>
      <c r="SPK15" s="2212"/>
      <c r="SPL15" s="2212"/>
      <c r="SPM15" s="2212"/>
      <c r="SPN15" s="2212"/>
      <c r="SPO15" s="2212"/>
      <c r="SPP15" s="2212"/>
      <c r="SPQ15" s="2212"/>
      <c r="SPR15" s="2212"/>
      <c r="SPS15" s="2212"/>
      <c r="SPT15" s="2212"/>
      <c r="SPU15" s="2212"/>
      <c r="SPV15" s="2212"/>
      <c r="SPW15" s="2212"/>
      <c r="SPX15" s="2212"/>
      <c r="SPY15" s="2212"/>
      <c r="SPZ15" s="2212"/>
      <c r="SQA15" s="2212"/>
      <c r="SQB15" s="2212"/>
      <c r="SQC15" s="2212"/>
      <c r="SQD15" s="2212"/>
      <c r="SQE15" s="2212"/>
      <c r="SQF15" s="2212"/>
      <c r="SQG15" s="2212"/>
      <c r="SQH15" s="2212"/>
      <c r="SQI15" s="2212"/>
      <c r="SQJ15" s="2212"/>
      <c r="SQK15" s="2212"/>
      <c r="SQL15" s="2212"/>
      <c r="SQM15" s="2212"/>
      <c r="SQN15" s="2212"/>
      <c r="SQO15" s="2212"/>
      <c r="SQP15" s="2212"/>
      <c r="SQQ15" s="2212"/>
      <c r="SQR15" s="2212"/>
      <c r="SQS15" s="2212"/>
      <c r="SQT15" s="2212"/>
      <c r="SQU15" s="2212"/>
      <c r="SQV15" s="2212"/>
      <c r="SQW15" s="2212"/>
      <c r="SQX15" s="2212"/>
      <c r="SQY15" s="2212"/>
      <c r="SQZ15" s="2212"/>
      <c r="SRA15" s="2212"/>
      <c r="SRB15" s="2212"/>
      <c r="SRC15" s="2212"/>
      <c r="SRD15" s="2212"/>
      <c r="SRE15" s="2212"/>
      <c r="SRF15" s="2212"/>
      <c r="SRG15" s="2212"/>
      <c r="SRH15" s="2212"/>
      <c r="SRI15" s="2212"/>
      <c r="SRJ15" s="2212"/>
      <c r="SRK15" s="2212"/>
      <c r="SRL15" s="2212"/>
      <c r="SRM15" s="2212"/>
      <c r="SRN15" s="2212"/>
      <c r="SRO15" s="2212"/>
      <c r="SRP15" s="2212"/>
      <c r="SRQ15" s="2212"/>
      <c r="SRR15" s="2212"/>
      <c r="SRS15" s="2212"/>
      <c r="SRT15" s="2212"/>
      <c r="SRU15" s="2212"/>
      <c r="SRV15" s="2212"/>
      <c r="SRW15" s="2212"/>
      <c r="SRX15" s="2212"/>
      <c r="SRY15" s="2212"/>
      <c r="SRZ15" s="2212"/>
      <c r="SSA15" s="2212"/>
      <c r="SSB15" s="2212"/>
      <c r="SSC15" s="2212"/>
      <c r="SSD15" s="2212"/>
      <c r="SSE15" s="2212"/>
      <c r="SSF15" s="2212"/>
      <c r="SSG15" s="2212"/>
      <c r="SSH15" s="2212"/>
      <c r="SSI15" s="2212"/>
      <c r="SSJ15" s="2212"/>
      <c r="SSK15" s="2212"/>
      <c r="SSL15" s="2212"/>
      <c r="SSM15" s="2212"/>
      <c r="SSN15" s="2212"/>
      <c r="SSO15" s="2212"/>
      <c r="SSP15" s="2212"/>
      <c r="SSQ15" s="2212"/>
      <c r="SSR15" s="2212"/>
      <c r="SSS15" s="2212"/>
      <c r="SST15" s="2212"/>
      <c r="SSU15" s="2212"/>
      <c r="SSV15" s="2212"/>
      <c r="SSW15" s="2212"/>
      <c r="SSX15" s="2212"/>
      <c r="SSY15" s="2212"/>
      <c r="SSZ15" s="2212"/>
      <c r="STA15" s="2212"/>
      <c r="STB15" s="2212"/>
      <c r="STC15" s="2212"/>
      <c r="STD15" s="2212"/>
      <c r="STE15" s="2212"/>
      <c r="STF15" s="2212"/>
      <c r="STG15" s="2212"/>
      <c r="STH15" s="2212"/>
      <c r="STI15" s="2212"/>
      <c r="STJ15" s="2212"/>
      <c r="STK15" s="2212"/>
      <c r="STL15" s="2212"/>
      <c r="STM15" s="2212"/>
      <c r="STN15" s="2212"/>
      <c r="STO15" s="2212"/>
      <c r="STP15" s="2212"/>
      <c r="STQ15" s="2212"/>
      <c r="STR15" s="2212"/>
      <c r="STS15" s="2212"/>
      <c r="STT15" s="2212"/>
      <c r="STU15" s="2212"/>
      <c r="STV15" s="2212"/>
      <c r="STW15" s="2212"/>
      <c r="STX15" s="2212"/>
      <c r="STY15" s="2212"/>
      <c r="STZ15" s="2212"/>
      <c r="SUA15" s="2212"/>
      <c r="SUB15" s="2212"/>
      <c r="SUC15" s="2212"/>
      <c r="SUD15" s="2212"/>
      <c r="SUE15" s="2212"/>
      <c r="SUF15" s="2212"/>
      <c r="SUG15" s="2212"/>
      <c r="SUH15" s="2212"/>
      <c r="SUI15" s="2212"/>
      <c r="SUJ15" s="2212"/>
      <c r="SUK15" s="2212"/>
      <c r="SUL15" s="2212"/>
      <c r="SUM15" s="2212"/>
      <c r="SUN15" s="2212"/>
      <c r="SUO15" s="2212"/>
      <c r="SUP15" s="2212"/>
      <c r="SUQ15" s="2212"/>
      <c r="SUR15" s="2212"/>
      <c r="SUS15" s="2212"/>
      <c r="SUT15" s="2212"/>
      <c r="SUU15" s="2212"/>
      <c r="SUV15" s="2212"/>
      <c r="SUW15" s="2212"/>
      <c r="SUX15" s="2212"/>
      <c r="SUY15" s="2212"/>
      <c r="SUZ15" s="2212"/>
      <c r="SVA15" s="2212"/>
      <c r="SVB15" s="2212"/>
      <c r="SVC15" s="2212"/>
      <c r="SVD15" s="2212"/>
      <c r="SVE15" s="2212"/>
      <c r="SVF15" s="2212"/>
      <c r="SVG15" s="2212"/>
      <c r="SVH15" s="2212"/>
      <c r="SVI15" s="2212"/>
      <c r="SVJ15" s="2212"/>
      <c r="SVK15" s="2212"/>
      <c r="SVL15" s="2212"/>
      <c r="SVM15" s="2212"/>
      <c r="SVN15" s="2212"/>
      <c r="SVO15" s="2212"/>
      <c r="SVP15" s="2212"/>
      <c r="SVQ15" s="2212"/>
      <c r="SVR15" s="2212"/>
      <c r="SVS15" s="2212"/>
      <c r="SVT15" s="2212"/>
      <c r="SVU15" s="2212"/>
      <c r="SVV15" s="2212"/>
      <c r="SVW15" s="2212"/>
      <c r="SVX15" s="2212"/>
      <c r="SVY15" s="2212"/>
      <c r="SVZ15" s="2212"/>
      <c r="SWA15" s="2212"/>
      <c r="SWB15" s="2212"/>
      <c r="SWC15" s="2212"/>
      <c r="SWD15" s="2212"/>
      <c r="SWE15" s="2212"/>
      <c r="SWF15" s="2212"/>
      <c r="SWG15" s="2212"/>
      <c r="SWH15" s="2212"/>
      <c r="SWI15" s="2212"/>
      <c r="SWJ15" s="2212"/>
      <c r="SWK15" s="2212"/>
      <c r="SWL15" s="2212"/>
      <c r="SWM15" s="2212"/>
      <c r="SWN15" s="2212"/>
      <c r="SWO15" s="2212"/>
      <c r="SWP15" s="2212"/>
      <c r="SWQ15" s="2212"/>
      <c r="SWR15" s="2212"/>
      <c r="SWS15" s="2212"/>
      <c r="SWT15" s="2212"/>
      <c r="SWU15" s="2212"/>
      <c r="SWV15" s="2212"/>
      <c r="SWW15" s="2212"/>
      <c r="SWX15" s="2212"/>
      <c r="SWY15" s="2212"/>
      <c r="SWZ15" s="2212"/>
      <c r="SXA15" s="2212"/>
      <c r="SXB15" s="2212"/>
      <c r="SXC15" s="2212"/>
      <c r="SXD15" s="2212"/>
      <c r="SXE15" s="2212"/>
      <c r="SXF15" s="2212"/>
      <c r="SXG15" s="2212"/>
      <c r="SXH15" s="2212"/>
      <c r="SXI15" s="2212"/>
      <c r="SXJ15" s="2212"/>
      <c r="SXK15" s="2212"/>
      <c r="SXL15" s="2212"/>
      <c r="SXM15" s="2212"/>
      <c r="SXN15" s="2212"/>
      <c r="SXO15" s="2212"/>
      <c r="SXP15" s="2212"/>
      <c r="SXQ15" s="2212"/>
      <c r="SXR15" s="2212"/>
      <c r="SXS15" s="2212"/>
      <c r="SXT15" s="2212"/>
      <c r="SXU15" s="2212"/>
      <c r="SXV15" s="2212"/>
      <c r="SXW15" s="2212"/>
      <c r="SXX15" s="2212"/>
      <c r="SXY15" s="2212"/>
      <c r="SXZ15" s="2212"/>
      <c r="SYA15" s="2212"/>
      <c r="SYB15" s="2212"/>
      <c r="SYC15" s="2212"/>
      <c r="SYD15" s="2212"/>
      <c r="SYE15" s="2212"/>
      <c r="SYF15" s="2212"/>
      <c r="SYG15" s="2212"/>
      <c r="SYH15" s="2212"/>
      <c r="SYI15" s="2212"/>
      <c r="SYJ15" s="2212"/>
      <c r="SYK15" s="2212"/>
      <c r="SYL15" s="2212"/>
      <c r="SYM15" s="2212"/>
      <c r="SYN15" s="2212"/>
      <c r="SYO15" s="2212"/>
      <c r="SYP15" s="2212"/>
      <c r="SYQ15" s="2212"/>
      <c r="SYR15" s="2212"/>
      <c r="SYS15" s="2212"/>
      <c r="SYT15" s="2212"/>
      <c r="SYU15" s="2212"/>
      <c r="SYV15" s="2212"/>
      <c r="SYW15" s="2212"/>
      <c r="SYX15" s="2212"/>
      <c r="SYY15" s="2212"/>
      <c r="SYZ15" s="2212"/>
      <c r="SZA15" s="2212"/>
      <c r="SZB15" s="2212"/>
      <c r="SZC15" s="2212"/>
      <c r="SZD15" s="2212"/>
      <c r="SZE15" s="2212"/>
      <c r="SZF15" s="2212"/>
      <c r="SZG15" s="2212"/>
      <c r="SZH15" s="2212"/>
      <c r="SZI15" s="2212"/>
      <c r="SZJ15" s="2212"/>
      <c r="SZK15" s="2212"/>
      <c r="SZL15" s="2212"/>
      <c r="SZM15" s="2212"/>
      <c r="SZN15" s="2212"/>
      <c r="SZO15" s="2212"/>
      <c r="SZP15" s="2212"/>
      <c r="SZQ15" s="2212"/>
      <c r="SZR15" s="2212"/>
      <c r="SZS15" s="2212"/>
      <c r="SZT15" s="2212"/>
      <c r="SZU15" s="2212"/>
      <c r="SZV15" s="2212"/>
      <c r="SZW15" s="2212"/>
      <c r="SZX15" s="2212"/>
      <c r="SZY15" s="2212"/>
      <c r="SZZ15" s="2212"/>
      <c r="TAA15" s="2212"/>
      <c r="TAB15" s="2212"/>
      <c r="TAC15" s="2212"/>
      <c r="TAD15" s="2212"/>
      <c r="TAE15" s="2212"/>
      <c r="TAF15" s="2212"/>
      <c r="TAG15" s="2212"/>
      <c r="TAH15" s="2212"/>
      <c r="TAI15" s="2212"/>
      <c r="TAJ15" s="2212"/>
      <c r="TAK15" s="2212"/>
      <c r="TAL15" s="2212"/>
      <c r="TAM15" s="2212"/>
      <c r="TAN15" s="2212"/>
      <c r="TAO15" s="2212"/>
      <c r="TAP15" s="2212"/>
      <c r="TAQ15" s="2212"/>
      <c r="TAR15" s="2212"/>
      <c r="TAS15" s="2212"/>
      <c r="TAT15" s="2212"/>
      <c r="TAU15" s="2212"/>
      <c r="TAV15" s="2212"/>
      <c r="TAW15" s="2212"/>
      <c r="TAX15" s="2212"/>
      <c r="TAY15" s="2212"/>
      <c r="TAZ15" s="2212"/>
      <c r="TBA15" s="2212"/>
      <c r="TBB15" s="2212"/>
      <c r="TBC15" s="2212"/>
      <c r="TBD15" s="2212"/>
      <c r="TBE15" s="2212"/>
      <c r="TBF15" s="2212"/>
      <c r="TBG15" s="2212"/>
      <c r="TBH15" s="2212"/>
      <c r="TBI15" s="2212"/>
      <c r="TBJ15" s="2212"/>
      <c r="TBK15" s="2212"/>
      <c r="TBL15" s="2212"/>
      <c r="TBM15" s="2212"/>
      <c r="TBN15" s="2212"/>
      <c r="TBO15" s="2212"/>
      <c r="TBP15" s="2212"/>
      <c r="TBQ15" s="2212"/>
      <c r="TBR15" s="2212"/>
      <c r="TBS15" s="2212"/>
      <c r="TBT15" s="2212"/>
      <c r="TBU15" s="2212"/>
      <c r="TBV15" s="2212"/>
      <c r="TBW15" s="2212"/>
      <c r="TBX15" s="2212"/>
      <c r="TBY15" s="2212"/>
      <c r="TBZ15" s="2212"/>
      <c r="TCA15" s="2212"/>
      <c r="TCB15" s="2212"/>
      <c r="TCC15" s="2212"/>
      <c r="TCD15" s="2212"/>
      <c r="TCE15" s="2212"/>
      <c r="TCF15" s="2212"/>
      <c r="TCG15" s="2212"/>
      <c r="TCH15" s="2212"/>
      <c r="TCI15" s="2212"/>
      <c r="TCJ15" s="2212"/>
      <c r="TCK15" s="2212"/>
      <c r="TCL15" s="2212"/>
      <c r="TCM15" s="2212"/>
      <c r="TCN15" s="2212"/>
      <c r="TCO15" s="2212"/>
      <c r="TCP15" s="2212"/>
      <c r="TCQ15" s="2212"/>
      <c r="TCR15" s="2212"/>
      <c r="TCS15" s="2212"/>
      <c r="TCT15" s="2212"/>
      <c r="TCU15" s="2212"/>
      <c r="TCV15" s="2212"/>
      <c r="TCW15" s="2212"/>
      <c r="TCX15" s="2212"/>
      <c r="TCY15" s="2212"/>
      <c r="TCZ15" s="2212"/>
      <c r="TDA15" s="2212"/>
      <c r="TDB15" s="2212"/>
      <c r="TDC15" s="2212"/>
      <c r="TDD15" s="2212"/>
      <c r="TDE15" s="2212"/>
      <c r="TDF15" s="2212"/>
      <c r="TDG15" s="2212"/>
      <c r="TDH15" s="2212"/>
      <c r="TDI15" s="2212"/>
      <c r="TDJ15" s="2212"/>
      <c r="TDK15" s="2212"/>
      <c r="TDL15" s="2212"/>
      <c r="TDM15" s="2212"/>
      <c r="TDN15" s="2212"/>
      <c r="TDO15" s="2212"/>
      <c r="TDP15" s="2212"/>
      <c r="TDQ15" s="2212"/>
      <c r="TDR15" s="2212"/>
      <c r="TDS15" s="2212"/>
      <c r="TDT15" s="2212"/>
      <c r="TDU15" s="2212"/>
      <c r="TDV15" s="2212"/>
      <c r="TDW15" s="2212"/>
      <c r="TDX15" s="2212"/>
      <c r="TDY15" s="2212"/>
      <c r="TDZ15" s="2212"/>
      <c r="TEA15" s="2212"/>
      <c r="TEB15" s="2212"/>
      <c r="TEC15" s="2212"/>
      <c r="TED15" s="2212"/>
      <c r="TEE15" s="2212"/>
      <c r="TEF15" s="2212"/>
      <c r="TEG15" s="2212"/>
      <c r="TEH15" s="2212"/>
      <c r="TEI15" s="2212"/>
      <c r="TEJ15" s="2212"/>
      <c r="TEK15" s="2212"/>
      <c r="TEL15" s="2212"/>
      <c r="TEM15" s="2212"/>
      <c r="TEN15" s="2212"/>
      <c r="TEO15" s="2212"/>
      <c r="TEP15" s="2212"/>
      <c r="TEQ15" s="2212"/>
      <c r="TER15" s="2212"/>
      <c r="TES15" s="2212"/>
      <c r="TET15" s="2212"/>
      <c r="TEU15" s="2212"/>
      <c r="TEV15" s="2212"/>
      <c r="TEW15" s="2212"/>
      <c r="TEX15" s="2212"/>
      <c r="TEY15" s="2212"/>
      <c r="TEZ15" s="2212"/>
      <c r="TFA15" s="2212"/>
      <c r="TFB15" s="2212"/>
      <c r="TFC15" s="2212"/>
      <c r="TFD15" s="2212"/>
      <c r="TFE15" s="2212"/>
      <c r="TFF15" s="2212"/>
      <c r="TFG15" s="2212"/>
      <c r="TFH15" s="2212"/>
      <c r="TFI15" s="2212"/>
      <c r="TFJ15" s="2212"/>
      <c r="TFK15" s="2212"/>
      <c r="TFL15" s="2212"/>
      <c r="TFM15" s="2212"/>
      <c r="TFN15" s="2212"/>
      <c r="TFO15" s="2212"/>
      <c r="TFP15" s="2212"/>
      <c r="TFQ15" s="2212"/>
      <c r="TFR15" s="2212"/>
      <c r="TFS15" s="2212"/>
      <c r="TFT15" s="2212"/>
      <c r="TFU15" s="2212"/>
      <c r="TFV15" s="2212"/>
      <c r="TFW15" s="2212"/>
      <c r="TFX15" s="2212"/>
      <c r="TFY15" s="2212"/>
      <c r="TFZ15" s="2212"/>
      <c r="TGA15" s="2212"/>
      <c r="TGB15" s="2212"/>
      <c r="TGC15" s="2212"/>
      <c r="TGD15" s="2212"/>
      <c r="TGE15" s="2212"/>
      <c r="TGF15" s="2212"/>
      <c r="TGG15" s="2212"/>
      <c r="TGH15" s="2212"/>
      <c r="TGI15" s="2212"/>
      <c r="TGJ15" s="2212"/>
      <c r="TGK15" s="2212"/>
      <c r="TGL15" s="2212"/>
      <c r="TGM15" s="2212"/>
      <c r="TGN15" s="2212"/>
      <c r="TGO15" s="2212"/>
      <c r="TGP15" s="2212"/>
      <c r="TGQ15" s="2212"/>
      <c r="TGR15" s="2212"/>
      <c r="TGS15" s="2212"/>
      <c r="TGT15" s="2212"/>
      <c r="TGU15" s="2212"/>
      <c r="TGV15" s="2212"/>
      <c r="TGW15" s="2212"/>
      <c r="TGX15" s="2212"/>
      <c r="TGY15" s="2212"/>
      <c r="TGZ15" s="2212"/>
      <c r="THA15" s="2212"/>
      <c r="THB15" s="2212"/>
      <c r="THC15" s="2212"/>
      <c r="THD15" s="2212"/>
      <c r="THE15" s="2212"/>
      <c r="THF15" s="2212"/>
      <c r="THG15" s="2212"/>
      <c r="THH15" s="2212"/>
      <c r="THI15" s="2212"/>
      <c r="THJ15" s="2212"/>
      <c r="THK15" s="2212"/>
      <c r="THL15" s="2212"/>
      <c r="THM15" s="2212"/>
      <c r="THN15" s="2212"/>
      <c r="THO15" s="2212"/>
      <c r="THP15" s="2212"/>
      <c r="THQ15" s="2212"/>
      <c r="THR15" s="2212"/>
      <c r="THS15" s="2212"/>
      <c r="THT15" s="2212"/>
      <c r="THU15" s="2212"/>
      <c r="THV15" s="2212"/>
      <c r="THW15" s="2212"/>
      <c r="THX15" s="2212"/>
      <c r="THY15" s="2212"/>
      <c r="THZ15" s="2212"/>
      <c r="TIA15" s="2212"/>
      <c r="TIB15" s="2212"/>
      <c r="TIC15" s="2212"/>
      <c r="TID15" s="2212"/>
      <c r="TIE15" s="2212"/>
      <c r="TIF15" s="2212"/>
      <c r="TIG15" s="2212"/>
      <c r="TIH15" s="2212"/>
      <c r="TII15" s="2212"/>
      <c r="TIJ15" s="2212"/>
      <c r="TIK15" s="2212"/>
      <c r="TIL15" s="2212"/>
      <c r="TIM15" s="2212"/>
      <c r="TIN15" s="2212"/>
      <c r="TIO15" s="2212"/>
      <c r="TIP15" s="2212"/>
      <c r="TIQ15" s="2212"/>
      <c r="TIR15" s="2212"/>
      <c r="TIS15" s="2212"/>
      <c r="TIT15" s="2212"/>
      <c r="TIU15" s="2212"/>
      <c r="TIV15" s="2212"/>
      <c r="TIW15" s="2212"/>
      <c r="TIX15" s="2212"/>
      <c r="TIY15" s="2212"/>
      <c r="TIZ15" s="2212"/>
      <c r="TJA15" s="2212"/>
      <c r="TJB15" s="2212"/>
      <c r="TJC15" s="2212"/>
      <c r="TJD15" s="2212"/>
      <c r="TJE15" s="2212"/>
      <c r="TJF15" s="2212"/>
      <c r="TJG15" s="2212"/>
      <c r="TJH15" s="2212"/>
      <c r="TJI15" s="2212"/>
      <c r="TJJ15" s="2212"/>
      <c r="TJK15" s="2212"/>
      <c r="TJL15" s="2212"/>
      <c r="TJM15" s="2212"/>
      <c r="TJN15" s="2212"/>
      <c r="TJO15" s="2212"/>
      <c r="TJP15" s="2212"/>
      <c r="TJQ15" s="2212"/>
      <c r="TJR15" s="2212"/>
      <c r="TJS15" s="2212"/>
      <c r="TJT15" s="2212"/>
      <c r="TJU15" s="2212"/>
      <c r="TJV15" s="2212"/>
      <c r="TJW15" s="2212"/>
      <c r="TJX15" s="2212"/>
      <c r="TJY15" s="2212"/>
      <c r="TJZ15" s="2212"/>
      <c r="TKA15" s="2212"/>
      <c r="TKB15" s="2212"/>
      <c r="TKC15" s="2212"/>
      <c r="TKD15" s="2212"/>
      <c r="TKE15" s="2212"/>
      <c r="TKF15" s="2212"/>
      <c r="TKG15" s="2212"/>
      <c r="TKH15" s="2212"/>
      <c r="TKI15" s="2212"/>
      <c r="TKJ15" s="2212"/>
      <c r="TKK15" s="2212"/>
      <c r="TKL15" s="2212"/>
      <c r="TKM15" s="2212"/>
      <c r="TKN15" s="2212"/>
      <c r="TKO15" s="2212"/>
      <c r="TKP15" s="2212"/>
      <c r="TKQ15" s="2212"/>
      <c r="TKR15" s="2212"/>
      <c r="TKS15" s="2212"/>
      <c r="TKT15" s="2212"/>
      <c r="TKU15" s="2212"/>
      <c r="TKV15" s="2212"/>
      <c r="TKW15" s="2212"/>
      <c r="TKX15" s="2212"/>
      <c r="TKY15" s="2212"/>
      <c r="TKZ15" s="2212"/>
      <c r="TLA15" s="2212"/>
      <c r="TLB15" s="2212"/>
      <c r="TLC15" s="2212"/>
      <c r="TLD15" s="2212"/>
      <c r="TLE15" s="2212"/>
      <c r="TLF15" s="2212"/>
      <c r="TLG15" s="2212"/>
      <c r="TLH15" s="2212"/>
      <c r="TLI15" s="2212"/>
      <c r="TLJ15" s="2212"/>
      <c r="TLK15" s="2212"/>
      <c r="TLL15" s="2212"/>
      <c r="TLM15" s="2212"/>
      <c r="TLN15" s="2212"/>
      <c r="TLO15" s="2212"/>
      <c r="TLP15" s="2212"/>
      <c r="TLQ15" s="2212"/>
      <c r="TLR15" s="2212"/>
      <c r="TLS15" s="2212"/>
      <c r="TLT15" s="2212"/>
      <c r="TLU15" s="2212"/>
      <c r="TLV15" s="2212"/>
      <c r="TLW15" s="2212"/>
      <c r="TLX15" s="2212"/>
      <c r="TLY15" s="2212"/>
      <c r="TLZ15" s="2212"/>
      <c r="TMA15" s="2212"/>
      <c r="TMB15" s="2212"/>
      <c r="TMC15" s="2212"/>
      <c r="TMD15" s="2212"/>
      <c r="TME15" s="2212"/>
      <c r="TMF15" s="2212"/>
      <c r="TMG15" s="2212"/>
      <c r="TMH15" s="2212"/>
      <c r="TMI15" s="2212"/>
      <c r="TMJ15" s="2212"/>
      <c r="TMK15" s="2212"/>
      <c r="TML15" s="2212"/>
      <c r="TMM15" s="2212"/>
      <c r="TMN15" s="2212"/>
      <c r="TMO15" s="2212"/>
      <c r="TMP15" s="2212"/>
      <c r="TMQ15" s="2212"/>
      <c r="TMR15" s="2212"/>
      <c r="TMS15" s="2212"/>
      <c r="TMT15" s="2212"/>
      <c r="TMU15" s="2212"/>
      <c r="TMV15" s="2212"/>
      <c r="TMW15" s="2212"/>
      <c r="TMX15" s="2212"/>
      <c r="TMY15" s="2212"/>
      <c r="TMZ15" s="2212"/>
      <c r="TNA15" s="2212"/>
      <c r="TNB15" s="2212"/>
      <c r="TNC15" s="2212"/>
      <c r="TND15" s="2212"/>
      <c r="TNE15" s="2212"/>
      <c r="TNF15" s="2212"/>
      <c r="TNG15" s="2212"/>
      <c r="TNH15" s="2212"/>
      <c r="TNI15" s="2212"/>
      <c r="TNJ15" s="2212"/>
      <c r="TNK15" s="2212"/>
      <c r="TNL15" s="2212"/>
      <c r="TNM15" s="2212"/>
      <c r="TNN15" s="2212"/>
      <c r="TNO15" s="2212"/>
      <c r="TNP15" s="2212"/>
      <c r="TNQ15" s="2212"/>
      <c r="TNR15" s="2212"/>
      <c r="TNS15" s="2212"/>
      <c r="TNT15" s="2212"/>
      <c r="TNU15" s="2212"/>
      <c r="TNV15" s="2212"/>
      <c r="TNW15" s="2212"/>
      <c r="TNX15" s="2212"/>
      <c r="TNY15" s="2212"/>
      <c r="TNZ15" s="2212"/>
      <c r="TOA15" s="2212"/>
      <c r="TOB15" s="2212"/>
      <c r="TOC15" s="2212"/>
      <c r="TOD15" s="2212"/>
      <c r="TOE15" s="2212"/>
      <c r="TOF15" s="2212"/>
      <c r="TOG15" s="2212"/>
      <c r="TOH15" s="2212"/>
      <c r="TOI15" s="2212"/>
      <c r="TOJ15" s="2212"/>
      <c r="TOK15" s="2212"/>
      <c r="TOL15" s="2212"/>
      <c r="TOM15" s="2212"/>
      <c r="TON15" s="2212"/>
      <c r="TOO15" s="2212"/>
      <c r="TOP15" s="2212"/>
      <c r="TOQ15" s="2212"/>
      <c r="TOR15" s="2212"/>
      <c r="TOS15" s="2212"/>
      <c r="TOT15" s="2212"/>
      <c r="TOU15" s="2212"/>
      <c r="TOV15" s="2212"/>
      <c r="TOW15" s="2212"/>
      <c r="TOX15" s="2212"/>
      <c r="TOY15" s="2212"/>
      <c r="TOZ15" s="2212"/>
      <c r="TPA15" s="2212"/>
      <c r="TPB15" s="2212"/>
      <c r="TPC15" s="2212"/>
      <c r="TPD15" s="2212"/>
      <c r="TPE15" s="2212"/>
      <c r="TPF15" s="2212"/>
      <c r="TPG15" s="2212"/>
      <c r="TPH15" s="2212"/>
      <c r="TPI15" s="2212"/>
      <c r="TPJ15" s="2212"/>
      <c r="TPK15" s="2212"/>
      <c r="TPL15" s="2212"/>
      <c r="TPM15" s="2212"/>
      <c r="TPN15" s="2212"/>
      <c r="TPO15" s="2212"/>
      <c r="TPP15" s="2212"/>
      <c r="TPQ15" s="2212"/>
      <c r="TPR15" s="2212"/>
      <c r="TPS15" s="2212"/>
      <c r="TPT15" s="2212"/>
      <c r="TPU15" s="2212"/>
      <c r="TPV15" s="2212"/>
      <c r="TPW15" s="2212"/>
      <c r="TPX15" s="2212"/>
      <c r="TPY15" s="2212"/>
      <c r="TPZ15" s="2212"/>
      <c r="TQA15" s="2212"/>
      <c r="TQB15" s="2212"/>
      <c r="TQC15" s="2212"/>
      <c r="TQD15" s="2212"/>
      <c r="TQE15" s="2212"/>
      <c r="TQF15" s="2212"/>
      <c r="TQG15" s="2212"/>
      <c r="TQH15" s="2212"/>
      <c r="TQI15" s="2212"/>
      <c r="TQJ15" s="2212"/>
      <c r="TQK15" s="2212"/>
      <c r="TQL15" s="2212"/>
      <c r="TQM15" s="2212"/>
      <c r="TQN15" s="2212"/>
      <c r="TQO15" s="2212"/>
      <c r="TQP15" s="2212"/>
      <c r="TQQ15" s="2212"/>
      <c r="TQR15" s="2212"/>
      <c r="TQS15" s="2212"/>
      <c r="TQT15" s="2212"/>
      <c r="TQU15" s="2212"/>
      <c r="TQV15" s="2212"/>
      <c r="TQW15" s="2212"/>
      <c r="TQX15" s="2212"/>
      <c r="TQY15" s="2212"/>
      <c r="TQZ15" s="2212"/>
      <c r="TRA15" s="2212"/>
      <c r="TRB15" s="2212"/>
      <c r="TRC15" s="2212"/>
      <c r="TRD15" s="2212"/>
      <c r="TRE15" s="2212"/>
      <c r="TRF15" s="2212"/>
      <c r="TRG15" s="2212"/>
      <c r="TRH15" s="2212"/>
      <c r="TRI15" s="2212"/>
      <c r="TRJ15" s="2212"/>
      <c r="TRK15" s="2212"/>
      <c r="TRL15" s="2212"/>
      <c r="TRM15" s="2212"/>
      <c r="TRN15" s="2212"/>
      <c r="TRO15" s="2212"/>
      <c r="TRP15" s="2212"/>
      <c r="TRQ15" s="2212"/>
      <c r="TRR15" s="2212"/>
      <c r="TRS15" s="2212"/>
      <c r="TRT15" s="2212"/>
      <c r="TRU15" s="2212"/>
      <c r="TRV15" s="2212"/>
      <c r="TRW15" s="2212"/>
      <c r="TRX15" s="2212"/>
      <c r="TRY15" s="2212"/>
      <c r="TRZ15" s="2212"/>
      <c r="TSA15" s="2212"/>
      <c r="TSB15" s="2212"/>
      <c r="TSC15" s="2212"/>
      <c r="TSD15" s="2212"/>
      <c r="TSE15" s="2212"/>
      <c r="TSF15" s="2212"/>
      <c r="TSG15" s="2212"/>
      <c r="TSH15" s="2212"/>
      <c r="TSI15" s="2212"/>
      <c r="TSJ15" s="2212"/>
      <c r="TSK15" s="2212"/>
      <c r="TSL15" s="2212"/>
      <c r="TSM15" s="2212"/>
      <c r="TSN15" s="2212"/>
      <c r="TSO15" s="2212"/>
      <c r="TSP15" s="2212"/>
      <c r="TSQ15" s="2212"/>
      <c r="TSR15" s="2212"/>
      <c r="TSS15" s="2212"/>
      <c r="TST15" s="2212"/>
      <c r="TSU15" s="2212"/>
      <c r="TSV15" s="2212"/>
      <c r="TSW15" s="2212"/>
      <c r="TSX15" s="2212"/>
      <c r="TSY15" s="2212"/>
      <c r="TSZ15" s="2212"/>
      <c r="TTA15" s="2212"/>
      <c r="TTB15" s="2212"/>
      <c r="TTC15" s="2212"/>
      <c r="TTD15" s="2212"/>
      <c r="TTE15" s="2212"/>
      <c r="TTF15" s="2212"/>
      <c r="TTG15" s="2212"/>
      <c r="TTH15" s="2212"/>
      <c r="TTI15" s="2212"/>
      <c r="TTJ15" s="2212"/>
      <c r="TTK15" s="2212"/>
      <c r="TTL15" s="2212"/>
      <c r="TTM15" s="2212"/>
      <c r="TTN15" s="2212"/>
      <c r="TTO15" s="2212"/>
      <c r="TTP15" s="2212"/>
      <c r="TTQ15" s="2212"/>
      <c r="TTR15" s="2212"/>
      <c r="TTS15" s="2212"/>
      <c r="TTT15" s="2212"/>
      <c r="TTU15" s="2212"/>
      <c r="TTV15" s="2212"/>
      <c r="TTW15" s="2212"/>
      <c r="TTX15" s="2212"/>
      <c r="TTY15" s="2212"/>
      <c r="TTZ15" s="2212"/>
      <c r="TUA15" s="2212"/>
      <c r="TUB15" s="2212"/>
      <c r="TUC15" s="2212"/>
      <c r="TUD15" s="2212"/>
      <c r="TUE15" s="2212"/>
      <c r="TUF15" s="2212"/>
      <c r="TUG15" s="2212"/>
      <c r="TUH15" s="2212"/>
      <c r="TUI15" s="2212"/>
      <c r="TUJ15" s="2212"/>
      <c r="TUK15" s="2212"/>
      <c r="TUL15" s="2212"/>
      <c r="TUM15" s="2212"/>
      <c r="TUN15" s="2212"/>
      <c r="TUO15" s="2212"/>
      <c r="TUP15" s="2212"/>
      <c r="TUQ15" s="2212"/>
      <c r="TUR15" s="2212"/>
      <c r="TUS15" s="2212"/>
      <c r="TUT15" s="2212"/>
      <c r="TUU15" s="2212"/>
      <c r="TUV15" s="2212"/>
      <c r="TUW15" s="2212"/>
      <c r="TUX15" s="2212"/>
      <c r="TUY15" s="2212"/>
      <c r="TUZ15" s="2212"/>
      <c r="TVA15" s="2212"/>
      <c r="TVB15" s="2212"/>
      <c r="TVC15" s="2212"/>
      <c r="TVD15" s="2212"/>
      <c r="TVE15" s="2212"/>
      <c r="TVF15" s="2212"/>
      <c r="TVG15" s="2212"/>
      <c r="TVH15" s="2212"/>
      <c r="TVI15" s="2212"/>
      <c r="TVJ15" s="2212"/>
      <c r="TVK15" s="2212"/>
      <c r="TVL15" s="2212"/>
      <c r="TVM15" s="2212"/>
      <c r="TVN15" s="2212"/>
      <c r="TVO15" s="2212"/>
      <c r="TVP15" s="2212"/>
      <c r="TVQ15" s="2212"/>
      <c r="TVR15" s="2212"/>
      <c r="TVS15" s="2212"/>
      <c r="TVT15" s="2212"/>
      <c r="TVU15" s="2212"/>
      <c r="TVV15" s="2212"/>
      <c r="TVW15" s="2212"/>
      <c r="TVX15" s="2212"/>
      <c r="TVY15" s="2212"/>
      <c r="TVZ15" s="2212"/>
      <c r="TWA15" s="2212"/>
      <c r="TWB15" s="2212"/>
      <c r="TWC15" s="2212"/>
      <c r="TWD15" s="2212"/>
      <c r="TWE15" s="2212"/>
      <c r="TWF15" s="2212"/>
      <c r="TWG15" s="2212"/>
      <c r="TWH15" s="2212"/>
      <c r="TWI15" s="2212"/>
      <c r="TWJ15" s="2212"/>
      <c r="TWK15" s="2212"/>
      <c r="TWL15" s="2212"/>
      <c r="TWM15" s="2212"/>
      <c r="TWN15" s="2212"/>
      <c r="TWO15" s="2212"/>
      <c r="TWP15" s="2212"/>
      <c r="TWQ15" s="2212"/>
      <c r="TWR15" s="2212"/>
      <c r="TWS15" s="2212"/>
      <c r="TWT15" s="2212"/>
      <c r="TWU15" s="2212"/>
      <c r="TWV15" s="2212"/>
      <c r="TWW15" s="2212"/>
      <c r="TWX15" s="2212"/>
      <c r="TWY15" s="2212"/>
      <c r="TWZ15" s="2212"/>
      <c r="TXA15" s="2212"/>
      <c r="TXB15" s="2212"/>
      <c r="TXC15" s="2212"/>
      <c r="TXD15" s="2212"/>
      <c r="TXE15" s="2212"/>
      <c r="TXF15" s="2212"/>
      <c r="TXG15" s="2212"/>
      <c r="TXH15" s="2212"/>
      <c r="TXI15" s="2212"/>
      <c r="TXJ15" s="2212"/>
      <c r="TXK15" s="2212"/>
      <c r="TXL15" s="2212"/>
      <c r="TXM15" s="2212"/>
      <c r="TXN15" s="2212"/>
      <c r="TXO15" s="2212"/>
      <c r="TXP15" s="2212"/>
      <c r="TXQ15" s="2212"/>
      <c r="TXR15" s="2212"/>
      <c r="TXS15" s="2212"/>
      <c r="TXT15" s="2212"/>
      <c r="TXU15" s="2212"/>
      <c r="TXV15" s="2212"/>
      <c r="TXW15" s="2212"/>
      <c r="TXX15" s="2212"/>
      <c r="TXY15" s="2212"/>
      <c r="TXZ15" s="2212"/>
      <c r="TYA15" s="2212"/>
      <c r="TYB15" s="2212"/>
      <c r="TYC15" s="2212"/>
      <c r="TYD15" s="2212"/>
      <c r="TYE15" s="2212"/>
      <c r="TYF15" s="2212"/>
      <c r="TYG15" s="2212"/>
      <c r="TYH15" s="2212"/>
      <c r="TYI15" s="2212"/>
      <c r="TYJ15" s="2212"/>
      <c r="TYK15" s="2212"/>
      <c r="TYL15" s="2212"/>
      <c r="TYM15" s="2212"/>
      <c r="TYN15" s="2212"/>
      <c r="TYO15" s="2212"/>
      <c r="TYP15" s="2212"/>
      <c r="TYQ15" s="2212"/>
      <c r="TYR15" s="2212"/>
      <c r="TYS15" s="2212"/>
      <c r="TYT15" s="2212"/>
      <c r="TYU15" s="2212"/>
      <c r="TYV15" s="2212"/>
      <c r="TYW15" s="2212"/>
      <c r="TYX15" s="2212"/>
      <c r="TYY15" s="2212"/>
      <c r="TYZ15" s="2212"/>
      <c r="TZA15" s="2212"/>
      <c r="TZB15" s="2212"/>
      <c r="TZC15" s="2212"/>
      <c r="TZD15" s="2212"/>
      <c r="TZE15" s="2212"/>
      <c r="TZF15" s="2212"/>
      <c r="TZG15" s="2212"/>
      <c r="TZH15" s="2212"/>
      <c r="TZI15" s="2212"/>
      <c r="TZJ15" s="2212"/>
      <c r="TZK15" s="2212"/>
      <c r="TZL15" s="2212"/>
      <c r="TZM15" s="2212"/>
      <c r="TZN15" s="2212"/>
      <c r="TZO15" s="2212"/>
      <c r="TZP15" s="2212"/>
      <c r="TZQ15" s="2212"/>
      <c r="TZR15" s="2212"/>
      <c r="TZS15" s="2212"/>
      <c r="TZT15" s="2212"/>
      <c r="TZU15" s="2212"/>
      <c r="TZV15" s="2212"/>
      <c r="TZW15" s="2212"/>
      <c r="TZX15" s="2212"/>
      <c r="TZY15" s="2212"/>
      <c r="TZZ15" s="2212"/>
      <c r="UAA15" s="2212"/>
      <c r="UAB15" s="2212"/>
      <c r="UAC15" s="2212"/>
      <c r="UAD15" s="2212"/>
      <c r="UAE15" s="2212"/>
      <c r="UAF15" s="2212"/>
      <c r="UAG15" s="2212"/>
      <c r="UAH15" s="2212"/>
      <c r="UAI15" s="2212"/>
      <c r="UAJ15" s="2212"/>
      <c r="UAK15" s="2212"/>
      <c r="UAL15" s="2212"/>
      <c r="UAM15" s="2212"/>
      <c r="UAN15" s="2212"/>
      <c r="UAO15" s="2212"/>
      <c r="UAP15" s="2212"/>
      <c r="UAQ15" s="2212"/>
      <c r="UAR15" s="2212"/>
      <c r="UAS15" s="2212"/>
      <c r="UAT15" s="2212"/>
      <c r="UAU15" s="2212"/>
      <c r="UAV15" s="2212"/>
      <c r="UAW15" s="2212"/>
      <c r="UAX15" s="2212"/>
      <c r="UAY15" s="2212"/>
      <c r="UAZ15" s="2212"/>
      <c r="UBA15" s="2212"/>
      <c r="UBB15" s="2212"/>
      <c r="UBC15" s="2212"/>
      <c r="UBD15" s="2212"/>
      <c r="UBE15" s="2212"/>
      <c r="UBF15" s="2212"/>
      <c r="UBG15" s="2212"/>
      <c r="UBH15" s="2212"/>
      <c r="UBI15" s="2212"/>
      <c r="UBJ15" s="2212"/>
      <c r="UBK15" s="2212"/>
      <c r="UBL15" s="2212"/>
      <c r="UBM15" s="2212"/>
      <c r="UBN15" s="2212"/>
      <c r="UBO15" s="2212"/>
      <c r="UBP15" s="2212"/>
      <c r="UBQ15" s="2212"/>
      <c r="UBR15" s="2212"/>
      <c r="UBS15" s="2212"/>
      <c r="UBT15" s="2212"/>
      <c r="UBU15" s="2212"/>
      <c r="UBV15" s="2212"/>
      <c r="UBW15" s="2212"/>
      <c r="UBX15" s="2212"/>
      <c r="UBY15" s="2212"/>
      <c r="UBZ15" s="2212"/>
      <c r="UCA15" s="2212"/>
      <c r="UCB15" s="2212"/>
      <c r="UCC15" s="2212"/>
      <c r="UCD15" s="2212"/>
      <c r="UCE15" s="2212"/>
      <c r="UCF15" s="2212"/>
      <c r="UCG15" s="2212"/>
      <c r="UCH15" s="2212"/>
      <c r="UCI15" s="2212"/>
      <c r="UCJ15" s="2212"/>
      <c r="UCK15" s="2212"/>
      <c r="UCL15" s="2212"/>
      <c r="UCM15" s="2212"/>
      <c r="UCN15" s="2212"/>
      <c r="UCO15" s="2212"/>
      <c r="UCP15" s="2212"/>
      <c r="UCQ15" s="2212"/>
      <c r="UCR15" s="2212"/>
      <c r="UCS15" s="2212"/>
      <c r="UCT15" s="2212"/>
      <c r="UCU15" s="2212"/>
      <c r="UCV15" s="2212"/>
      <c r="UCW15" s="2212"/>
      <c r="UCX15" s="2212"/>
      <c r="UCY15" s="2212"/>
      <c r="UCZ15" s="2212"/>
      <c r="UDA15" s="2212"/>
      <c r="UDB15" s="2212"/>
      <c r="UDC15" s="2212"/>
      <c r="UDD15" s="2212"/>
      <c r="UDE15" s="2212"/>
      <c r="UDF15" s="2212"/>
      <c r="UDG15" s="2212"/>
      <c r="UDH15" s="2212"/>
      <c r="UDI15" s="2212"/>
      <c r="UDJ15" s="2212"/>
      <c r="UDK15" s="2212"/>
      <c r="UDL15" s="2212"/>
      <c r="UDM15" s="2212"/>
      <c r="UDN15" s="2212"/>
      <c r="UDO15" s="2212"/>
      <c r="UDP15" s="2212"/>
      <c r="UDQ15" s="2212"/>
      <c r="UDR15" s="2212"/>
      <c r="UDS15" s="2212"/>
      <c r="UDT15" s="2212"/>
      <c r="UDU15" s="2212"/>
      <c r="UDV15" s="2212"/>
      <c r="UDW15" s="2212"/>
      <c r="UDX15" s="2212"/>
      <c r="UDY15" s="2212"/>
      <c r="UDZ15" s="2212"/>
      <c r="UEA15" s="2212"/>
      <c r="UEB15" s="2212"/>
      <c r="UEC15" s="2212"/>
      <c r="UED15" s="2212"/>
      <c r="UEE15" s="2212"/>
      <c r="UEF15" s="2212"/>
      <c r="UEG15" s="2212"/>
      <c r="UEH15" s="2212"/>
      <c r="UEI15" s="2212"/>
      <c r="UEJ15" s="2212"/>
      <c r="UEK15" s="2212"/>
      <c r="UEL15" s="2212"/>
      <c r="UEM15" s="2212"/>
      <c r="UEN15" s="2212"/>
      <c r="UEO15" s="2212"/>
      <c r="UEP15" s="2212"/>
      <c r="UEQ15" s="2212"/>
      <c r="UER15" s="2212"/>
      <c r="UES15" s="2212"/>
      <c r="UET15" s="2212"/>
      <c r="UEU15" s="2212"/>
      <c r="UEV15" s="2212"/>
      <c r="UEW15" s="2212"/>
      <c r="UEX15" s="2212"/>
      <c r="UEY15" s="2212"/>
      <c r="UEZ15" s="2212"/>
      <c r="UFA15" s="2212"/>
      <c r="UFB15" s="2212"/>
      <c r="UFC15" s="2212"/>
      <c r="UFD15" s="2212"/>
      <c r="UFE15" s="2212"/>
      <c r="UFF15" s="2212"/>
      <c r="UFG15" s="2212"/>
      <c r="UFH15" s="2212"/>
      <c r="UFI15" s="2212"/>
      <c r="UFJ15" s="2212"/>
      <c r="UFK15" s="2212"/>
      <c r="UFL15" s="2212"/>
      <c r="UFM15" s="2212"/>
      <c r="UFN15" s="2212"/>
      <c r="UFO15" s="2212"/>
      <c r="UFP15" s="2212"/>
      <c r="UFQ15" s="2212"/>
      <c r="UFR15" s="2212"/>
      <c r="UFS15" s="2212"/>
      <c r="UFT15" s="2212"/>
      <c r="UFU15" s="2212"/>
      <c r="UFV15" s="2212"/>
      <c r="UFW15" s="2212"/>
      <c r="UFX15" s="2212"/>
      <c r="UFY15" s="2212"/>
      <c r="UFZ15" s="2212"/>
      <c r="UGA15" s="2212"/>
      <c r="UGB15" s="2212"/>
      <c r="UGC15" s="2212"/>
      <c r="UGD15" s="2212"/>
      <c r="UGE15" s="2212"/>
      <c r="UGF15" s="2212"/>
      <c r="UGG15" s="2212"/>
      <c r="UGH15" s="2212"/>
      <c r="UGI15" s="2212"/>
      <c r="UGJ15" s="2212"/>
      <c r="UGK15" s="2212"/>
      <c r="UGL15" s="2212"/>
      <c r="UGM15" s="2212"/>
      <c r="UGN15" s="2212"/>
      <c r="UGO15" s="2212"/>
      <c r="UGP15" s="2212"/>
      <c r="UGQ15" s="2212"/>
      <c r="UGR15" s="2212"/>
      <c r="UGS15" s="2212"/>
      <c r="UGT15" s="2212"/>
      <c r="UGU15" s="2212"/>
      <c r="UGV15" s="2212"/>
      <c r="UGW15" s="2212"/>
      <c r="UGX15" s="2212"/>
      <c r="UGY15" s="2212"/>
      <c r="UGZ15" s="2212"/>
      <c r="UHA15" s="2212"/>
      <c r="UHB15" s="2212"/>
      <c r="UHC15" s="2212"/>
      <c r="UHD15" s="2212"/>
      <c r="UHE15" s="2212"/>
      <c r="UHF15" s="2212"/>
      <c r="UHG15" s="2212"/>
      <c r="UHH15" s="2212"/>
      <c r="UHI15" s="2212"/>
      <c r="UHJ15" s="2212"/>
      <c r="UHK15" s="2212"/>
      <c r="UHL15" s="2212"/>
      <c r="UHM15" s="2212"/>
      <c r="UHN15" s="2212"/>
      <c r="UHO15" s="2212"/>
      <c r="UHP15" s="2212"/>
      <c r="UHQ15" s="2212"/>
      <c r="UHR15" s="2212"/>
      <c r="UHS15" s="2212"/>
      <c r="UHT15" s="2212"/>
      <c r="UHU15" s="2212"/>
      <c r="UHV15" s="2212"/>
      <c r="UHW15" s="2212"/>
      <c r="UHX15" s="2212"/>
      <c r="UHY15" s="2212"/>
      <c r="UHZ15" s="2212"/>
      <c r="UIA15" s="2212"/>
      <c r="UIB15" s="2212"/>
      <c r="UIC15" s="2212"/>
      <c r="UID15" s="2212"/>
      <c r="UIE15" s="2212"/>
      <c r="UIF15" s="2212"/>
      <c r="UIG15" s="2212"/>
      <c r="UIH15" s="2212"/>
      <c r="UII15" s="2212"/>
      <c r="UIJ15" s="2212"/>
      <c r="UIK15" s="2212"/>
      <c r="UIL15" s="2212"/>
      <c r="UIM15" s="2212"/>
      <c r="UIN15" s="2212"/>
      <c r="UIO15" s="2212"/>
      <c r="UIP15" s="2212"/>
      <c r="UIQ15" s="2212"/>
      <c r="UIR15" s="2212"/>
      <c r="UIS15" s="2212"/>
      <c r="UIT15" s="2212"/>
      <c r="UIU15" s="2212"/>
      <c r="UIV15" s="2212"/>
      <c r="UIW15" s="2212"/>
      <c r="UIX15" s="2212"/>
      <c r="UIY15" s="2212"/>
      <c r="UIZ15" s="2212"/>
      <c r="UJA15" s="2212"/>
      <c r="UJB15" s="2212"/>
      <c r="UJC15" s="2212"/>
      <c r="UJD15" s="2212"/>
      <c r="UJE15" s="2212"/>
      <c r="UJF15" s="2212"/>
      <c r="UJG15" s="2212"/>
      <c r="UJH15" s="2212"/>
      <c r="UJI15" s="2212"/>
      <c r="UJJ15" s="2212"/>
      <c r="UJK15" s="2212"/>
      <c r="UJL15" s="2212"/>
      <c r="UJM15" s="2212"/>
      <c r="UJN15" s="2212"/>
      <c r="UJO15" s="2212"/>
      <c r="UJP15" s="2212"/>
      <c r="UJQ15" s="2212"/>
      <c r="UJR15" s="2212"/>
      <c r="UJS15" s="2212"/>
      <c r="UJT15" s="2212"/>
      <c r="UJU15" s="2212"/>
      <c r="UJV15" s="2212"/>
      <c r="UJW15" s="2212"/>
      <c r="UJX15" s="2212"/>
      <c r="UJY15" s="2212"/>
      <c r="UJZ15" s="2212"/>
      <c r="UKA15" s="2212"/>
      <c r="UKB15" s="2212"/>
      <c r="UKC15" s="2212"/>
      <c r="UKD15" s="2212"/>
      <c r="UKE15" s="2212"/>
      <c r="UKF15" s="2212"/>
      <c r="UKG15" s="2212"/>
      <c r="UKH15" s="2212"/>
      <c r="UKI15" s="2212"/>
      <c r="UKJ15" s="2212"/>
      <c r="UKK15" s="2212"/>
      <c r="UKL15" s="2212"/>
      <c r="UKM15" s="2212"/>
      <c r="UKN15" s="2212"/>
      <c r="UKO15" s="2212"/>
      <c r="UKP15" s="2212"/>
      <c r="UKQ15" s="2212"/>
      <c r="UKR15" s="2212"/>
      <c r="UKS15" s="2212"/>
      <c r="UKT15" s="2212"/>
      <c r="UKU15" s="2212"/>
      <c r="UKV15" s="2212"/>
      <c r="UKW15" s="2212"/>
      <c r="UKX15" s="2212"/>
      <c r="UKY15" s="2212"/>
      <c r="UKZ15" s="2212"/>
      <c r="ULA15" s="2212"/>
      <c r="ULB15" s="2212"/>
      <c r="ULC15" s="2212"/>
      <c r="ULD15" s="2212"/>
      <c r="ULE15" s="2212"/>
      <c r="ULF15" s="2212"/>
      <c r="ULG15" s="2212"/>
      <c r="ULH15" s="2212"/>
      <c r="ULI15" s="2212"/>
      <c r="ULJ15" s="2212"/>
      <c r="ULK15" s="2212"/>
      <c r="ULL15" s="2212"/>
      <c r="ULM15" s="2212"/>
      <c r="ULN15" s="2212"/>
      <c r="ULO15" s="2212"/>
      <c r="ULP15" s="2212"/>
      <c r="ULQ15" s="2212"/>
      <c r="ULR15" s="2212"/>
      <c r="ULS15" s="2212"/>
      <c r="ULT15" s="2212"/>
      <c r="ULU15" s="2212"/>
      <c r="ULV15" s="2212"/>
      <c r="ULW15" s="2212"/>
      <c r="ULX15" s="2212"/>
      <c r="ULY15" s="2212"/>
      <c r="ULZ15" s="2212"/>
      <c r="UMA15" s="2212"/>
      <c r="UMB15" s="2212"/>
      <c r="UMC15" s="2212"/>
      <c r="UMD15" s="2212"/>
      <c r="UME15" s="2212"/>
      <c r="UMF15" s="2212"/>
      <c r="UMG15" s="2212"/>
      <c r="UMH15" s="2212"/>
      <c r="UMI15" s="2212"/>
      <c r="UMJ15" s="2212"/>
      <c r="UMK15" s="2212"/>
      <c r="UML15" s="2212"/>
      <c r="UMM15" s="2212"/>
      <c r="UMN15" s="2212"/>
      <c r="UMO15" s="2212"/>
      <c r="UMP15" s="2212"/>
      <c r="UMQ15" s="2212"/>
      <c r="UMR15" s="2212"/>
      <c r="UMS15" s="2212"/>
      <c r="UMT15" s="2212"/>
      <c r="UMU15" s="2212"/>
      <c r="UMV15" s="2212"/>
      <c r="UMW15" s="2212"/>
      <c r="UMX15" s="2212"/>
      <c r="UMY15" s="2212"/>
      <c r="UMZ15" s="2212"/>
      <c r="UNA15" s="2212"/>
      <c r="UNB15" s="2212"/>
      <c r="UNC15" s="2212"/>
      <c r="UND15" s="2212"/>
      <c r="UNE15" s="2212"/>
      <c r="UNF15" s="2212"/>
      <c r="UNG15" s="2212"/>
      <c r="UNH15" s="2212"/>
      <c r="UNI15" s="2212"/>
      <c r="UNJ15" s="2212"/>
      <c r="UNK15" s="2212"/>
      <c r="UNL15" s="2212"/>
      <c r="UNM15" s="2212"/>
      <c r="UNN15" s="2212"/>
      <c r="UNO15" s="2212"/>
      <c r="UNP15" s="2212"/>
      <c r="UNQ15" s="2212"/>
      <c r="UNR15" s="2212"/>
      <c r="UNS15" s="2212"/>
      <c r="UNT15" s="2212"/>
      <c r="UNU15" s="2212"/>
      <c r="UNV15" s="2212"/>
      <c r="UNW15" s="2212"/>
      <c r="UNX15" s="2212"/>
      <c r="UNY15" s="2212"/>
      <c r="UNZ15" s="2212"/>
      <c r="UOA15" s="2212"/>
      <c r="UOB15" s="2212"/>
      <c r="UOC15" s="2212"/>
      <c r="UOD15" s="2212"/>
      <c r="UOE15" s="2212"/>
      <c r="UOF15" s="2212"/>
      <c r="UOG15" s="2212"/>
      <c r="UOH15" s="2212"/>
      <c r="UOI15" s="2212"/>
      <c r="UOJ15" s="2212"/>
      <c r="UOK15" s="2212"/>
      <c r="UOL15" s="2212"/>
      <c r="UOM15" s="2212"/>
      <c r="UON15" s="2212"/>
      <c r="UOO15" s="2212"/>
      <c r="UOP15" s="2212"/>
      <c r="UOQ15" s="2212"/>
      <c r="UOR15" s="2212"/>
      <c r="UOS15" s="2212"/>
      <c r="UOT15" s="2212"/>
      <c r="UOU15" s="2212"/>
      <c r="UOV15" s="2212"/>
      <c r="UOW15" s="2212"/>
      <c r="UOX15" s="2212"/>
      <c r="UOY15" s="2212"/>
      <c r="UOZ15" s="2212"/>
      <c r="UPA15" s="2212"/>
      <c r="UPB15" s="2212"/>
      <c r="UPC15" s="2212"/>
      <c r="UPD15" s="2212"/>
      <c r="UPE15" s="2212"/>
      <c r="UPF15" s="2212"/>
      <c r="UPG15" s="2212"/>
      <c r="UPH15" s="2212"/>
      <c r="UPI15" s="2212"/>
      <c r="UPJ15" s="2212"/>
      <c r="UPK15" s="2212"/>
      <c r="UPL15" s="2212"/>
      <c r="UPM15" s="2212"/>
      <c r="UPN15" s="2212"/>
      <c r="UPO15" s="2212"/>
      <c r="UPP15" s="2212"/>
      <c r="UPQ15" s="2212"/>
      <c r="UPR15" s="2212"/>
      <c r="UPS15" s="2212"/>
      <c r="UPT15" s="2212"/>
      <c r="UPU15" s="2212"/>
      <c r="UPV15" s="2212"/>
      <c r="UPW15" s="2212"/>
      <c r="UPX15" s="2212"/>
      <c r="UPY15" s="2212"/>
      <c r="UPZ15" s="2212"/>
      <c r="UQA15" s="2212"/>
      <c r="UQB15" s="2212"/>
      <c r="UQC15" s="2212"/>
      <c r="UQD15" s="2212"/>
      <c r="UQE15" s="2212"/>
      <c r="UQF15" s="2212"/>
      <c r="UQG15" s="2212"/>
      <c r="UQH15" s="2212"/>
      <c r="UQI15" s="2212"/>
      <c r="UQJ15" s="2212"/>
      <c r="UQK15" s="2212"/>
      <c r="UQL15" s="2212"/>
      <c r="UQM15" s="2212"/>
      <c r="UQN15" s="2212"/>
      <c r="UQO15" s="2212"/>
      <c r="UQP15" s="2212"/>
      <c r="UQQ15" s="2212"/>
      <c r="UQR15" s="2212"/>
      <c r="UQS15" s="2212"/>
      <c r="UQT15" s="2212"/>
      <c r="UQU15" s="2212"/>
      <c r="UQV15" s="2212"/>
      <c r="UQW15" s="2212"/>
      <c r="UQX15" s="2212"/>
      <c r="UQY15" s="2212"/>
      <c r="UQZ15" s="2212"/>
      <c r="URA15" s="2212"/>
      <c r="URB15" s="2212"/>
      <c r="URC15" s="2212"/>
      <c r="URD15" s="2212"/>
      <c r="URE15" s="2212"/>
      <c r="URF15" s="2212"/>
      <c r="URG15" s="2212"/>
      <c r="URH15" s="2212"/>
      <c r="URI15" s="2212"/>
      <c r="URJ15" s="2212"/>
      <c r="URK15" s="2212"/>
      <c r="URL15" s="2212"/>
      <c r="URM15" s="2212"/>
      <c r="URN15" s="2212"/>
      <c r="URO15" s="2212"/>
      <c r="URP15" s="2212"/>
      <c r="URQ15" s="2212"/>
      <c r="URR15" s="2212"/>
      <c r="URS15" s="2212"/>
      <c r="URT15" s="2212"/>
      <c r="URU15" s="2212"/>
      <c r="URV15" s="2212"/>
      <c r="URW15" s="2212"/>
      <c r="URX15" s="2212"/>
      <c r="URY15" s="2212"/>
      <c r="URZ15" s="2212"/>
      <c r="USA15" s="2212"/>
      <c r="USB15" s="2212"/>
      <c r="USC15" s="2212"/>
      <c r="USD15" s="2212"/>
      <c r="USE15" s="2212"/>
      <c r="USF15" s="2212"/>
      <c r="USG15" s="2212"/>
      <c r="USH15" s="2212"/>
      <c r="USI15" s="2212"/>
      <c r="USJ15" s="2212"/>
      <c r="USK15" s="2212"/>
      <c r="USL15" s="2212"/>
      <c r="USM15" s="2212"/>
      <c r="USN15" s="2212"/>
      <c r="USO15" s="2212"/>
      <c r="USP15" s="2212"/>
      <c r="USQ15" s="2212"/>
      <c r="USR15" s="2212"/>
      <c r="USS15" s="2212"/>
      <c r="UST15" s="2212"/>
      <c r="USU15" s="2212"/>
      <c r="USV15" s="2212"/>
      <c r="USW15" s="2212"/>
      <c r="USX15" s="2212"/>
      <c r="USY15" s="2212"/>
      <c r="USZ15" s="2212"/>
      <c r="UTA15" s="2212"/>
      <c r="UTB15" s="2212"/>
      <c r="UTC15" s="2212"/>
      <c r="UTD15" s="2212"/>
      <c r="UTE15" s="2212"/>
      <c r="UTF15" s="2212"/>
      <c r="UTG15" s="2212"/>
      <c r="UTH15" s="2212"/>
      <c r="UTI15" s="2212"/>
      <c r="UTJ15" s="2212"/>
      <c r="UTK15" s="2212"/>
      <c r="UTL15" s="2212"/>
      <c r="UTM15" s="2212"/>
      <c r="UTN15" s="2212"/>
      <c r="UTO15" s="2212"/>
      <c r="UTP15" s="2212"/>
      <c r="UTQ15" s="2212"/>
      <c r="UTR15" s="2212"/>
      <c r="UTS15" s="2212"/>
      <c r="UTT15" s="2212"/>
      <c r="UTU15" s="2212"/>
      <c r="UTV15" s="2212"/>
      <c r="UTW15" s="2212"/>
      <c r="UTX15" s="2212"/>
      <c r="UTY15" s="2212"/>
      <c r="UTZ15" s="2212"/>
      <c r="UUA15" s="2212"/>
      <c r="UUB15" s="2212"/>
      <c r="UUC15" s="2212"/>
      <c r="UUD15" s="2212"/>
      <c r="UUE15" s="2212"/>
      <c r="UUF15" s="2212"/>
      <c r="UUG15" s="2212"/>
      <c r="UUH15" s="2212"/>
      <c r="UUI15" s="2212"/>
      <c r="UUJ15" s="2212"/>
      <c r="UUK15" s="2212"/>
      <c r="UUL15" s="2212"/>
      <c r="UUM15" s="2212"/>
      <c r="UUN15" s="2212"/>
      <c r="UUO15" s="2212"/>
      <c r="UUP15" s="2212"/>
      <c r="UUQ15" s="2212"/>
      <c r="UUR15" s="2212"/>
      <c r="UUS15" s="2212"/>
      <c r="UUT15" s="2212"/>
      <c r="UUU15" s="2212"/>
      <c r="UUV15" s="2212"/>
      <c r="UUW15" s="2212"/>
      <c r="UUX15" s="2212"/>
      <c r="UUY15" s="2212"/>
      <c r="UUZ15" s="2212"/>
      <c r="UVA15" s="2212"/>
      <c r="UVB15" s="2212"/>
      <c r="UVC15" s="2212"/>
      <c r="UVD15" s="2212"/>
      <c r="UVE15" s="2212"/>
      <c r="UVF15" s="2212"/>
      <c r="UVG15" s="2212"/>
      <c r="UVH15" s="2212"/>
      <c r="UVI15" s="2212"/>
      <c r="UVJ15" s="2212"/>
      <c r="UVK15" s="2212"/>
      <c r="UVL15" s="2212"/>
      <c r="UVM15" s="2212"/>
      <c r="UVN15" s="2212"/>
      <c r="UVO15" s="2212"/>
      <c r="UVP15" s="2212"/>
      <c r="UVQ15" s="2212"/>
      <c r="UVR15" s="2212"/>
      <c r="UVS15" s="2212"/>
      <c r="UVT15" s="2212"/>
      <c r="UVU15" s="2212"/>
      <c r="UVV15" s="2212"/>
      <c r="UVW15" s="2212"/>
      <c r="UVX15" s="2212"/>
      <c r="UVY15" s="2212"/>
      <c r="UVZ15" s="2212"/>
      <c r="UWA15" s="2212"/>
      <c r="UWB15" s="2212"/>
      <c r="UWC15" s="2212"/>
      <c r="UWD15" s="2212"/>
      <c r="UWE15" s="2212"/>
      <c r="UWF15" s="2212"/>
      <c r="UWG15" s="2212"/>
      <c r="UWH15" s="2212"/>
      <c r="UWI15" s="2212"/>
      <c r="UWJ15" s="2212"/>
      <c r="UWK15" s="2212"/>
      <c r="UWL15" s="2212"/>
      <c r="UWM15" s="2212"/>
      <c r="UWN15" s="2212"/>
      <c r="UWO15" s="2212"/>
      <c r="UWP15" s="2212"/>
      <c r="UWQ15" s="2212"/>
      <c r="UWR15" s="2212"/>
      <c r="UWS15" s="2212"/>
      <c r="UWT15" s="2212"/>
      <c r="UWU15" s="2212"/>
      <c r="UWV15" s="2212"/>
      <c r="UWW15" s="2212"/>
      <c r="UWX15" s="2212"/>
      <c r="UWY15" s="2212"/>
      <c r="UWZ15" s="2212"/>
      <c r="UXA15" s="2212"/>
      <c r="UXB15" s="2212"/>
      <c r="UXC15" s="2212"/>
      <c r="UXD15" s="2212"/>
      <c r="UXE15" s="2212"/>
      <c r="UXF15" s="2212"/>
      <c r="UXG15" s="2212"/>
      <c r="UXH15" s="2212"/>
      <c r="UXI15" s="2212"/>
      <c r="UXJ15" s="2212"/>
      <c r="UXK15" s="2212"/>
      <c r="UXL15" s="2212"/>
      <c r="UXM15" s="2212"/>
      <c r="UXN15" s="2212"/>
      <c r="UXO15" s="2212"/>
      <c r="UXP15" s="2212"/>
      <c r="UXQ15" s="2212"/>
      <c r="UXR15" s="2212"/>
      <c r="UXS15" s="2212"/>
      <c r="UXT15" s="2212"/>
      <c r="UXU15" s="2212"/>
      <c r="UXV15" s="2212"/>
      <c r="UXW15" s="2212"/>
      <c r="UXX15" s="2212"/>
      <c r="UXY15" s="2212"/>
      <c r="UXZ15" s="2212"/>
      <c r="UYA15" s="2212"/>
      <c r="UYB15" s="2212"/>
      <c r="UYC15" s="2212"/>
      <c r="UYD15" s="2212"/>
      <c r="UYE15" s="2212"/>
      <c r="UYF15" s="2212"/>
      <c r="UYG15" s="2212"/>
      <c r="UYH15" s="2212"/>
      <c r="UYI15" s="2212"/>
      <c r="UYJ15" s="2212"/>
      <c r="UYK15" s="2212"/>
      <c r="UYL15" s="2212"/>
      <c r="UYM15" s="2212"/>
      <c r="UYN15" s="2212"/>
      <c r="UYO15" s="2212"/>
      <c r="UYP15" s="2212"/>
      <c r="UYQ15" s="2212"/>
      <c r="UYR15" s="2212"/>
      <c r="UYS15" s="2212"/>
      <c r="UYT15" s="2212"/>
      <c r="UYU15" s="2212"/>
      <c r="UYV15" s="2212"/>
      <c r="UYW15" s="2212"/>
      <c r="UYX15" s="2212"/>
      <c r="UYY15" s="2212"/>
      <c r="UYZ15" s="2212"/>
      <c r="UZA15" s="2212"/>
      <c r="UZB15" s="2212"/>
      <c r="UZC15" s="2212"/>
      <c r="UZD15" s="2212"/>
      <c r="UZE15" s="2212"/>
      <c r="UZF15" s="2212"/>
      <c r="UZG15" s="2212"/>
      <c r="UZH15" s="2212"/>
      <c r="UZI15" s="2212"/>
      <c r="UZJ15" s="2212"/>
      <c r="UZK15" s="2212"/>
      <c r="UZL15" s="2212"/>
      <c r="UZM15" s="2212"/>
      <c r="UZN15" s="2212"/>
      <c r="UZO15" s="2212"/>
      <c r="UZP15" s="2212"/>
      <c r="UZQ15" s="2212"/>
      <c r="UZR15" s="2212"/>
      <c r="UZS15" s="2212"/>
      <c r="UZT15" s="2212"/>
      <c r="UZU15" s="2212"/>
      <c r="UZV15" s="2212"/>
      <c r="UZW15" s="2212"/>
      <c r="UZX15" s="2212"/>
      <c r="UZY15" s="2212"/>
      <c r="UZZ15" s="2212"/>
      <c r="VAA15" s="2212"/>
      <c r="VAB15" s="2212"/>
      <c r="VAC15" s="2212"/>
      <c r="VAD15" s="2212"/>
      <c r="VAE15" s="2212"/>
      <c r="VAF15" s="2212"/>
      <c r="VAG15" s="2212"/>
      <c r="VAH15" s="2212"/>
      <c r="VAI15" s="2212"/>
      <c r="VAJ15" s="2212"/>
      <c r="VAK15" s="2212"/>
      <c r="VAL15" s="2212"/>
      <c r="VAM15" s="2212"/>
      <c r="VAN15" s="2212"/>
      <c r="VAO15" s="2212"/>
      <c r="VAP15" s="2212"/>
      <c r="VAQ15" s="2212"/>
      <c r="VAR15" s="2212"/>
      <c r="VAS15" s="2212"/>
      <c r="VAT15" s="2212"/>
      <c r="VAU15" s="2212"/>
      <c r="VAV15" s="2212"/>
      <c r="VAW15" s="2212"/>
      <c r="VAX15" s="2212"/>
      <c r="VAY15" s="2212"/>
      <c r="VAZ15" s="2212"/>
      <c r="VBA15" s="2212"/>
      <c r="VBB15" s="2212"/>
      <c r="VBC15" s="2212"/>
      <c r="VBD15" s="2212"/>
      <c r="VBE15" s="2212"/>
      <c r="VBF15" s="2212"/>
      <c r="VBG15" s="2212"/>
      <c r="VBH15" s="2212"/>
      <c r="VBI15" s="2212"/>
      <c r="VBJ15" s="2212"/>
      <c r="VBK15" s="2212"/>
      <c r="VBL15" s="2212"/>
      <c r="VBM15" s="2212"/>
      <c r="VBN15" s="2212"/>
      <c r="VBO15" s="2212"/>
      <c r="VBP15" s="2212"/>
      <c r="VBQ15" s="2212"/>
      <c r="VBR15" s="2212"/>
      <c r="VBS15" s="2212"/>
      <c r="VBT15" s="2212"/>
      <c r="VBU15" s="2212"/>
      <c r="VBV15" s="2212"/>
      <c r="VBW15" s="2212"/>
      <c r="VBX15" s="2212"/>
      <c r="VBY15" s="2212"/>
      <c r="VBZ15" s="2212"/>
      <c r="VCA15" s="2212"/>
      <c r="VCB15" s="2212"/>
      <c r="VCC15" s="2212"/>
      <c r="VCD15" s="2212"/>
      <c r="VCE15" s="2212"/>
      <c r="VCF15" s="2212"/>
      <c r="VCG15" s="2212"/>
      <c r="VCH15" s="2212"/>
      <c r="VCI15" s="2212"/>
      <c r="VCJ15" s="2212"/>
      <c r="VCK15" s="2212"/>
      <c r="VCL15" s="2212"/>
      <c r="VCM15" s="2212"/>
      <c r="VCN15" s="2212"/>
      <c r="VCO15" s="2212"/>
      <c r="VCP15" s="2212"/>
      <c r="VCQ15" s="2212"/>
      <c r="VCR15" s="2212"/>
      <c r="VCS15" s="2212"/>
      <c r="VCT15" s="2212"/>
      <c r="VCU15" s="2212"/>
      <c r="VCV15" s="2212"/>
      <c r="VCW15" s="2212"/>
      <c r="VCX15" s="2212"/>
      <c r="VCY15" s="2212"/>
      <c r="VCZ15" s="2212"/>
      <c r="VDA15" s="2212"/>
      <c r="VDB15" s="2212"/>
      <c r="VDC15" s="2212"/>
      <c r="VDD15" s="2212"/>
      <c r="VDE15" s="2212"/>
      <c r="VDF15" s="2212"/>
      <c r="VDG15" s="2212"/>
      <c r="VDH15" s="2212"/>
      <c r="VDI15" s="2212"/>
      <c r="VDJ15" s="2212"/>
      <c r="VDK15" s="2212"/>
      <c r="VDL15" s="2212"/>
      <c r="VDM15" s="2212"/>
      <c r="VDN15" s="2212"/>
      <c r="VDO15" s="2212"/>
      <c r="VDP15" s="2212"/>
      <c r="VDQ15" s="2212"/>
      <c r="VDR15" s="2212"/>
      <c r="VDS15" s="2212"/>
      <c r="VDT15" s="2212"/>
      <c r="VDU15" s="2212"/>
      <c r="VDV15" s="2212"/>
      <c r="VDW15" s="2212"/>
      <c r="VDX15" s="2212"/>
      <c r="VDY15" s="2212"/>
      <c r="VDZ15" s="2212"/>
      <c r="VEA15" s="2212"/>
      <c r="VEB15" s="2212"/>
      <c r="VEC15" s="2212"/>
      <c r="VED15" s="2212"/>
      <c r="VEE15" s="2212"/>
      <c r="VEF15" s="2212"/>
      <c r="VEG15" s="2212"/>
      <c r="VEH15" s="2212"/>
      <c r="VEI15" s="2212"/>
      <c r="VEJ15" s="2212"/>
      <c r="VEK15" s="2212"/>
      <c r="VEL15" s="2212"/>
      <c r="VEM15" s="2212"/>
      <c r="VEN15" s="2212"/>
      <c r="VEO15" s="2212"/>
      <c r="VEP15" s="2212"/>
      <c r="VEQ15" s="2212"/>
      <c r="VER15" s="2212"/>
      <c r="VES15" s="2212"/>
      <c r="VET15" s="2212"/>
      <c r="VEU15" s="2212"/>
      <c r="VEV15" s="2212"/>
      <c r="VEW15" s="2212"/>
      <c r="VEX15" s="2212"/>
      <c r="VEY15" s="2212"/>
      <c r="VEZ15" s="2212"/>
      <c r="VFA15" s="2212"/>
      <c r="VFB15" s="2212"/>
      <c r="VFC15" s="2212"/>
      <c r="VFD15" s="2212"/>
      <c r="VFE15" s="2212"/>
      <c r="VFF15" s="2212"/>
      <c r="VFG15" s="2212"/>
      <c r="VFH15" s="2212"/>
      <c r="VFI15" s="2212"/>
      <c r="VFJ15" s="2212"/>
      <c r="VFK15" s="2212"/>
      <c r="VFL15" s="2212"/>
      <c r="VFM15" s="2212"/>
      <c r="VFN15" s="2212"/>
      <c r="VFO15" s="2212"/>
      <c r="VFP15" s="2212"/>
      <c r="VFQ15" s="2212"/>
      <c r="VFR15" s="2212"/>
      <c r="VFS15" s="2212"/>
      <c r="VFT15" s="2212"/>
      <c r="VFU15" s="2212"/>
      <c r="VFV15" s="2212"/>
      <c r="VFW15" s="2212"/>
      <c r="VFX15" s="2212"/>
      <c r="VFY15" s="2212"/>
      <c r="VFZ15" s="2212"/>
      <c r="VGA15" s="2212"/>
      <c r="VGB15" s="2212"/>
      <c r="VGC15" s="2212"/>
      <c r="VGD15" s="2212"/>
      <c r="VGE15" s="2212"/>
      <c r="VGF15" s="2212"/>
      <c r="VGG15" s="2212"/>
      <c r="VGH15" s="2212"/>
      <c r="VGI15" s="2212"/>
      <c r="VGJ15" s="2212"/>
      <c r="VGK15" s="2212"/>
      <c r="VGL15" s="2212"/>
      <c r="VGM15" s="2212"/>
      <c r="VGN15" s="2212"/>
      <c r="VGO15" s="2212"/>
      <c r="VGP15" s="2212"/>
      <c r="VGQ15" s="2212"/>
      <c r="VGR15" s="2212"/>
      <c r="VGS15" s="2212"/>
      <c r="VGT15" s="2212"/>
      <c r="VGU15" s="2212"/>
      <c r="VGV15" s="2212"/>
      <c r="VGW15" s="2212"/>
      <c r="VGX15" s="2212"/>
      <c r="VGY15" s="2212"/>
      <c r="VGZ15" s="2212"/>
      <c r="VHA15" s="2212"/>
      <c r="VHB15" s="2212"/>
      <c r="VHC15" s="2212"/>
      <c r="VHD15" s="2212"/>
      <c r="VHE15" s="2212"/>
      <c r="VHF15" s="2212"/>
      <c r="VHG15" s="2212"/>
      <c r="VHH15" s="2212"/>
      <c r="VHI15" s="2212"/>
      <c r="VHJ15" s="2212"/>
      <c r="VHK15" s="2212"/>
      <c r="VHL15" s="2212"/>
      <c r="VHM15" s="2212"/>
      <c r="VHN15" s="2212"/>
      <c r="VHO15" s="2212"/>
      <c r="VHP15" s="2212"/>
      <c r="VHQ15" s="2212"/>
      <c r="VHR15" s="2212"/>
      <c r="VHS15" s="2212"/>
      <c r="VHT15" s="2212"/>
      <c r="VHU15" s="2212"/>
      <c r="VHV15" s="2212"/>
      <c r="VHW15" s="2212"/>
      <c r="VHX15" s="2212"/>
      <c r="VHY15" s="2212"/>
      <c r="VHZ15" s="2212"/>
      <c r="VIA15" s="2212"/>
      <c r="VIB15" s="2212"/>
      <c r="VIC15" s="2212"/>
      <c r="VID15" s="2212"/>
      <c r="VIE15" s="2212"/>
      <c r="VIF15" s="2212"/>
      <c r="VIG15" s="2212"/>
      <c r="VIH15" s="2212"/>
      <c r="VII15" s="2212"/>
      <c r="VIJ15" s="2212"/>
      <c r="VIK15" s="2212"/>
      <c r="VIL15" s="2212"/>
      <c r="VIM15" s="2212"/>
      <c r="VIN15" s="2212"/>
      <c r="VIO15" s="2212"/>
      <c r="VIP15" s="2212"/>
      <c r="VIQ15" s="2212"/>
      <c r="VIR15" s="2212"/>
      <c r="VIS15" s="2212"/>
      <c r="VIT15" s="2212"/>
      <c r="VIU15" s="2212"/>
      <c r="VIV15" s="2212"/>
      <c r="VIW15" s="2212"/>
      <c r="VIX15" s="2212"/>
      <c r="VIY15" s="2212"/>
      <c r="VIZ15" s="2212"/>
      <c r="VJA15" s="2212"/>
      <c r="VJB15" s="2212"/>
      <c r="VJC15" s="2212"/>
      <c r="VJD15" s="2212"/>
      <c r="VJE15" s="2212"/>
      <c r="VJF15" s="2212"/>
      <c r="VJG15" s="2212"/>
      <c r="VJH15" s="2212"/>
      <c r="VJI15" s="2212"/>
      <c r="VJJ15" s="2212"/>
      <c r="VJK15" s="2212"/>
      <c r="VJL15" s="2212"/>
      <c r="VJM15" s="2212"/>
      <c r="VJN15" s="2212"/>
      <c r="VJO15" s="2212"/>
      <c r="VJP15" s="2212"/>
      <c r="VJQ15" s="2212"/>
      <c r="VJR15" s="2212"/>
      <c r="VJS15" s="2212"/>
      <c r="VJT15" s="2212"/>
      <c r="VJU15" s="2212"/>
      <c r="VJV15" s="2212"/>
      <c r="VJW15" s="2212"/>
      <c r="VJX15" s="2212"/>
      <c r="VJY15" s="2212"/>
      <c r="VJZ15" s="2212"/>
      <c r="VKA15" s="2212"/>
      <c r="VKB15" s="2212"/>
      <c r="VKC15" s="2212"/>
      <c r="VKD15" s="2212"/>
      <c r="VKE15" s="2212"/>
      <c r="VKF15" s="2212"/>
      <c r="VKG15" s="2212"/>
      <c r="VKH15" s="2212"/>
      <c r="VKI15" s="2212"/>
      <c r="VKJ15" s="2212"/>
      <c r="VKK15" s="2212"/>
      <c r="VKL15" s="2212"/>
      <c r="VKM15" s="2212"/>
      <c r="VKN15" s="2212"/>
      <c r="VKO15" s="2212"/>
      <c r="VKP15" s="2212"/>
      <c r="VKQ15" s="2212"/>
      <c r="VKR15" s="2212"/>
      <c r="VKS15" s="2212"/>
      <c r="VKT15" s="2212"/>
      <c r="VKU15" s="2212"/>
      <c r="VKV15" s="2212"/>
      <c r="VKW15" s="2212"/>
      <c r="VKX15" s="2212"/>
      <c r="VKY15" s="2212"/>
      <c r="VKZ15" s="2212"/>
      <c r="VLA15" s="2212"/>
      <c r="VLB15" s="2212"/>
      <c r="VLC15" s="2212"/>
      <c r="VLD15" s="2212"/>
      <c r="VLE15" s="2212"/>
      <c r="VLF15" s="2212"/>
      <c r="VLG15" s="2212"/>
      <c r="VLH15" s="2212"/>
      <c r="VLI15" s="2212"/>
      <c r="VLJ15" s="2212"/>
      <c r="VLK15" s="2212"/>
      <c r="VLL15" s="2212"/>
      <c r="VLM15" s="2212"/>
      <c r="VLN15" s="2212"/>
      <c r="VLO15" s="2212"/>
      <c r="VLP15" s="2212"/>
      <c r="VLQ15" s="2212"/>
      <c r="VLR15" s="2212"/>
      <c r="VLS15" s="2212"/>
      <c r="VLT15" s="2212"/>
      <c r="VLU15" s="2212"/>
      <c r="VLV15" s="2212"/>
      <c r="VLW15" s="2212"/>
      <c r="VLX15" s="2212"/>
      <c r="VLY15" s="2212"/>
      <c r="VLZ15" s="2212"/>
      <c r="VMA15" s="2212"/>
      <c r="VMB15" s="2212"/>
      <c r="VMC15" s="2212"/>
      <c r="VMD15" s="2212"/>
      <c r="VME15" s="2212"/>
      <c r="VMF15" s="2212"/>
      <c r="VMG15" s="2212"/>
      <c r="VMH15" s="2212"/>
      <c r="VMI15" s="2212"/>
      <c r="VMJ15" s="2212"/>
      <c r="VMK15" s="2212"/>
      <c r="VML15" s="2212"/>
      <c r="VMM15" s="2212"/>
      <c r="VMN15" s="2212"/>
      <c r="VMO15" s="2212"/>
      <c r="VMP15" s="2212"/>
      <c r="VMQ15" s="2212"/>
      <c r="VMR15" s="2212"/>
      <c r="VMS15" s="2212"/>
      <c r="VMT15" s="2212"/>
      <c r="VMU15" s="2212"/>
      <c r="VMV15" s="2212"/>
      <c r="VMW15" s="2212"/>
      <c r="VMX15" s="2212"/>
      <c r="VMY15" s="2212"/>
      <c r="VMZ15" s="2212"/>
      <c r="VNA15" s="2212"/>
      <c r="VNB15" s="2212"/>
      <c r="VNC15" s="2212"/>
      <c r="VND15" s="2212"/>
      <c r="VNE15" s="2212"/>
      <c r="VNF15" s="2212"/>
      <c r="VNG15" s="2212"/>
      <c r="VNH15" s="2212"/>
      <c r="VNI15" s="2212"/>
      <c r="VNJ15" s="2212"/>
      <c r="VNK15" s="2212"/>
      <c r="VNL15" s="2212"/>
      <c r="VNM15" s="2212"/>
      <c r="VNN15" s="2212"/>
      <c r="VNO15" s="2212"/>
      <c r="VNP15" s="2212"/>
      <c r="VNQ15" s="2212"/>
      <c r="VNR15" s="2212"/>
      <c r="VNS15" s="2212"/>
      <c r="VNT15" s="2212"/>
      <c r="VNU15" s="2212"/>
      <c r="VNV15" s="2212"/>
      <c r="VNW15" s="2212"/>
      <c r="VNX15" s="2212"/>
      <c r="VNY15" s="2212"/>
      <c r="VNZ15" s="2212"/>
      <c r="VOA15" s="2212"/>
      <c r="VOB15" s="2212"/>
      <c r="VOC15" s="2212"/>
      <c r="VOD15" s="2212"/>
      <c r="VOE15" s="2212"/>
      <c r="VOF15" s="2212"/>
      <c r="VOG15" s="2212"/>
      <c r="VOH15" s="2212"/>
      <c r="VOI15" s="2212"/>
      <c r="VOJ15" s="2212"/>
      <c r="VOK15" s="2212"/>
      <c r="VOL15" s="2212"/>
      <c r="VOM15" s="2212"/>
      <c r="VON15" s="2212"/>
      <c r="VOO15" s="2212"/>
      <c r="VOP15" s="2212"/>
      <c r="VOQ15" s="2212"/>
      <c r="VOR15" s="2212"/>
      <c r="VOS15" s="2212"/>
      <c r="VOT15" s="2212"/>
      <c r="VOU15" s="2212"/>
      <c r="VOV15" s="2212"/>
      <c r="VOW15" s="2212"/>
      <c r="VOX15" s="2212"/>
      <c r="VOY15" s="2212"/>
      <c r="VOZ15" s="2212"/>
      <c r="VPA15" s="2212"/>
      <c r="VPB15" s="2212"/>
      <c r="VPC15" s="2212"/>
      <c r="VPD15" s="2212"/>
      <c r="VPE15" s="2212"/>
      <c r="VPF15" s="2212"/>
      <c r="VPG15" s="2212"/>
      <c r="VPH15" s="2212"/>
      <c r="VPI15" s="2212"/>
      <c r="VPJ15" s="2212"/>
      <c r="VPK15" s="2212"/>
      <c r="VPL15" s="2212"/>
      <c r="VPM15" s="2212"/>
      <c r="VPN15" s="2212"/>
      <c r="VPO15" s="2212"/>
      <c r="VPP15" s="2212"/>
      <c r="VPQ15" s="2212"/>
      <c r="VPR15" s="2212"/>
      <c r="VPS15" s="2212"/>
      <c r="VPT15" s="2212"/>
      <c r="VPU15" s="2212"/>
      <c r="VPV15" s="2212"/>
      <c r="VPW15" s="2212"/>
      <c r="VPX15" s="2212"/>
      <c r="VPY15" s="2212"/>
      <c r="VPZ15" s="2212"/>
      <c r="VQA15" s="2212"/>
      <c r="VQB15" s="2212"/>
      <c r="VQC15" s="2212"/>
      <c r="VQD15" s="2212"/>
      <c r="VQE15" s="2212"/>
      <c r="VQF15" s="2212"/>
      <c r="VQG15" s="2212"/>
      <c r="VQH15" s="2212"/>
      <c r="VQI15" s="2212"/>
      <c r="VQJ15" s="2212"/>
      <c r="VQK15" s="2212"/>
      <c r="VQL15" s="2212"/>
      <c r="VQM15" s="2212"/>
      <c r="VQN15" s="2212"/>
      <c r="VQO15" s="2212"/>
      <c r="VQP15" s="2212"/>
      <c r="VQQ15" s="2212"/>
      <c r="VQR15" s="2212"/>
      <c r="VQS15" s="2212"/>
      <c r="VQT15" s="2212"/>
      <c r="VQU15" s="2212"/>
      <c r="VQV15" s="2212"/>
      <c r="VQW15" s="2212"/>
      <c r="VQX15" s="2212"/>
      <c r="VQY15" s="2212"/>
      <c r="VQZ15" s="2212"/>
      <c r="VRA15" s="2212"/>
      <c r="VRB15" s="2212"/>
      <c r="VRC15" s="2212"/>
      <c r="VRD15" s="2212"/>
      <c r="VRE15" s="2212"/>
      <c r="VRF15" s="2212"/>
      <c r="VRG15" s="2212"/>
      <c r="VRH15" s="2212"/>
      <c r="VRI15" s="2212"/>
      <c r="VRJ15" s="2212"/>
      <c r="VRK15" s="2212"/>
      <c r="VRL15" s="2212"/>
      <c r="VRM15" s="2212"/>
      <c r="VRN15" s="2212"/>
      <c r="VRO15" s="2212"/>
      <c r="VRP15" s="2212"/>
      <c r="VRQ15" s="2212"/>
      <c r="VRR15" s="2212"/>
      <c r="VRS15" s="2212"/>
      <c r="VRT15" s="2212"/>
      <c r="VRU15" s="2212"/>
      <c r="VRV15" s="2212"/>
      <c r="VRW15" s="2212"/>
      <c r="VRX15" s="2212"/>
      <c r="VRY15" s="2212"/>
      <c r="VRZ15" s="2212"/>
      <c r="VSA15" s="2212"/>
      <c r="VSB15" s="2212"/>
      <c r="VSC15" s="2212"/>
      <c r="VSD15" s="2212"/>
      <c r="VSE15" s="2212"/>
      <c r="VSF15" s="2212"/>
      <c r="VSG15" s="2212"/>
      <c r="VSH15" s="2212"/>
      <c r="VSI15" s="2212"/>
      <c r="VSJ15" s="2212"/>
      <c r="VSK15" s="2212"/>
      <c r="VSL15" s="2212"/>
      <c r="VSM15" s="2212"/>
      <c r="VSN15" s="2212"/>
      <c r="VSO15" s="2212"/>
      <c r="VSP15" s="2212"/>
      <c r="VSQ15" s="2212"/>
      <c r="VSR15" s="2212"/>
      <c r="VSS15" s="2212"/>
      <c r="VST15" s="2212"/>
      <c r="VSU15" s="2212"/>
      <c r="VSV15" s="2212"/>
      <c r="VSW15" s="2212"/>
      <c r="VSX15" s="2212"/>
      <c r="VSY15" s="2212"/>
      <c r="VSZ15" s="2212"/>
      <c r="VTA15" s="2212"/>
      <c r="VTB15" s="2212"/>
      <c r="VTC15" s="2212"/>
      <c r="VTD15" s="2212"/>
      <c r="VTE15" s="2212"/>
      <c r="VTF15" s="2212"/>
      <c r="VTG15" s="2212"/>
      <c r="VTH15" s="2212"/>
      <c r="VTI15" s="2212"/>
      <c r="VTJ15" s="2212"/>
      <c r="VTK15" s="2212"/>
      <c r="VTL15" s="2212"/>
      <c r="VTM15" s="2212"/>
      <c r="VTN15" s="2212"/>
      <c r="VTO15" s="2212"/>
      <c r="VTP15" s="2212"/>
      <c r="VTQ15" s="2212"/>
      <c r="VTR15" s="2212"/>
      <c r="VTS15" s="2212"/>
      <c r="VTT15" s="2212"/>
      <c r="VTU15" s="2212"/>
      <c r="VTV15" s="2212"/>
      <c r="VTW15" s="2212"/>
      <c r="VTX15" s="2212"/>
      <c r="VTY15" s="2212"/>
      <c r="VTZ15" s="2212"/>
      <c r="VUA15" s="2212"/>
      <c r="VUB15" s="2212"/>
      <c r="VUC15" s="2212"/>
      <c r="VUD15" s="2212"/>
      <c r="VUE15" s="2212"/>
      <c r="VUF15" s="2212"/>
      <c r="VUG15" s="2212"/>
      <c r="VUH15" s="2212"/>
      <c r="VUI15" s="2212"/>
      <c r="VUJ15" s="2212"/>
      <c r="VUK15" s="2212"/>
      <c r="VUL15" s="2212"/>
      <c r="VUM15" s="2212"/>
      <c r="VUN15" s="2212"/>
      <c r="VUO15" s="2212"/>
      <c r="VUP15" s="2212"/>
      <c r="VUQ15" s="2212"/>
      <c r="VUR15" s="2212"/>
      <c r="VUS15" s="2212"/>
      <c r="VUT15" s="2212"/>
      <c r="VUU15" s="2212"/>
      <c r="VUV15" s="2212"/>
      <c r="VUW15" s="2212"/>
      <c r="VUX15" s="2212"/>
      <c r="VUY15" s="2212"/>
      <c r="VUZ15" s="2212"/>
      <c r="VVA15" s="2212"/>
      <c r="VVB15" s="2212"/>
      <c r="VVC15" s="2212"/>
      <c r="VVD15" s="2212"/>
      <c r="VVE15" s="2212"/>
      <c r="VVF15" s="2212"/>
      <c r="VVG15" s="2212"/>
      <c r="VVH15" s="2212"/>
      <c r="VVI15" s="2212"/>
      <c r="VVJ15" s="2212"/>
      <c r="VVK15" s="2212"/>
      <c r="VVL15" s="2212"/>
      <c r="VVM15" s="2212"/>
      <c r="VVN15" s="2212"/>
      <c r="VVO15" s="2212"/>
      <c r="VVP15" s="2212"/>
      <c r="VVQ15" s="2212"/>
      <c r="VVR15" s="2212"/>
      <c r="VVS15" s="2212"/>
      <c r="VVT15" s="2212"/>
      <c r="VVU15" s="2212"/>
      <c r="VVV15" s="2212"/>
      <c r="VVW15" s="2212"/>
      <c r="VVX15" s="2212"/>
      <c r="VVY15" s="2212"/>
      <c r="VVZ15" s="2212"/>
      <c r="VWA15" s="2212"/>
      <c r="VWB15" s="2212"/>
      <c r="VWC15" s="2212"/>
      <c r="VWD15" s="2212"/>
      <c r="VWE15" s="2212"/>
      <c r="VWF15" s="2212"/>
      <c r="VWG15" s="2212"/>
      <c r="VWH15" s="2212"/>
      <c r="VWI15" s="2212"/>
      <c r="VWJ15" s="2212"/>
      <c r="VWK15" s="2212"/>
      <c r="VWL15" s="2212"/>
      <c r="VWM15" s="2212"/>
      <c r="VWN15" s="2212"/>
      <c r="VWO15" s="2212"/>
      <c r="VWP15" s="2212"/>
      <c r="VWQ15" s="2212"/>
      <c r="VWR15" s="2212"/>
      <c r="VWS15" s="2212"/>
      <c r="VWT15" s="2212"/>
      <c r="VWU15" s="2212"/>
      <c r="VWV15" s="2212"/>
      <c r="VWW15" s="2212"/>
      <c r="VWX15" s="2212"/>
      <c r="VWY15" s="2212"/>
      <c r="VWZ15" s="2212"/>
      <c r="VXA15" s="2212"/>
      <c r="VXB15" s="2212"/>
      <c r="VXC15" s="2212"/>
      <c r="VXD15" s="2212"/>
      <c r="VXE15" s="2212"/>
      <c r="VXF15" s="2212"/>
      <c r="VXG15" s="2212"/>
      <c r="VXH15" s="2212"/>
      <c r="VXI15" s="2212"/>
      <c r="VXJ15" s="2212"/>
      <c r="VXK15" s="2212"/>
      <c r="VXL15" s="2212"/>
      <c r="VXM15" s="2212"/>
      <c r="VXN15" s="2212"/>
      <c r="VXO15" s="2212"/>
      <c r="VXP15" s="2212"/>
      <c r="VXQ15" s="2212"/>
      <c r="VXR15" s="2212"/>
      <c r="VXS15" s="2212"/>
      <c r="VXT15" s="2212"/>
      <c r="VXU15" s="2212"/>
      <c r="VXV15" s="2212"/>
      <c r="VXW15" s="2212"/>
      <c r="VXX15" s="2212"/>
      <c r="VXY15" s="2212"/>
      <c r="VXZ15" s="2212"/>
      <c r="VYA15" s="2212"/>
      <c r="VYB15" s="2212"/>
      <c r="VYC15" s="2212"/>
      <c r="VYD15" s="2212"/>
      <c r="VYE15" s="2212"/>
      <c r="VYF15" s="2212"/>
      <c r="VYG15" s="2212"/>
      <c r="VYH15" s="2212"/>
      <c r="VYI15" s="2212"/>
      <c r="VYJ15" s="2212"/>
      <c r="VYK15" s="2212"/>
      <c r="VYL15" s="2212"/>
      <c r="VYM15" s="2212"/>
      <c r="VYN15" s="2212"/>
      <c r="VYO15" s="2212"/>
      <c r="VYP15" s="2212"/>
      <c r="VYQ15" s="2212"/>
      <c r="VYR15" s="2212"/>
      <c r="VYS15" s="2212"/>
      <c r="VYT15" s="2212"/>
      <c r="VYU15" s="2212"/>
      <c r="VYV15" s="2212"/>
      <c r="VYW15" s="2212"/>
      <c r="VYX15" s="2212"/>
      <c r="VYY15" s="2212"/>
      <c r="VYZ15" s="2212"/>
      <c r="VZA15" s="2212"/>
      <c r="VZB15" s="2212"/>
      <c r="VZC15" s="2212"/>
      <c r="VZD15" s="2212"/>
      <c r="VZE15" s="2212"/>
      <c r="VZF15" s="2212"/>
      <c r="VZG15" s="2212"/>
      <c r="VZH15" s="2212"/>
      <c r="VZI15" s="2212"/>
      <c r="VZJ15" s="2212"/>
      <c r="VZK15" s="2212"/>
      <c r="VZL15" s="2212"/>
      <c r="VZM15" s="2212"/>
      <c r="VZN15" s="2212"/>
      <c r="VZO15" s="2212"/>
      <c r="VZP15" s="2212"/>
      <c r="VZQ15" s="2212"/>
      <c r="VZR15" s="2212"/>
      <c r="VZS15" s="2212"/>
      <c r="VZT15" s="2212"/>
      <c r="VZU15" s="2212"/>
      <c r="VZV15" s="2212"/>
      <c r="VZW15" s="2212"/>
      <c r="VZX15" s="2212"/>
      <c r="VZY15" s="2212"/>
      <c r="VZZ15" s="2212"/>
      <c r="WAA15" s="2212"/>
      <c r="WAB15" s="2212"/>
      <c r="WAC15" s="2212"/>
      <c r="WAD15" s="2212"/>
      <c r="WAE15" s="2212"/>
      <c r="WAF15" s="2212"/>
      <c r="WAG15" s="2212"/>
      <c r="WAH15" s="2212"/>
      <c r="WAI15" s="2212"/>
      <c r="WAJ15" s="2212"/>
      <c r="WAK15" s="2212"/>
      <c r="WAL15" s="2212"/>
      <c r="WAM15" s="2212"/>
      <c r="WAN15" s="2212"/>
      <c r="WAO15" s="2212"/>
      <c r="WAP15" s="2212"/>
      <c r="WAQ15" s="2212"/>
      <c r="WAR15" s="2212"/>
      <c r="WAS15" s="2212"/>
      <c r="WAT15" s="2212"/>
      <c r="WAU15" s="2212"/>
      <c r="WAV15" s="2212"/>
      <c r="WAW15" s="2212"/>
      <c r="WAX15" s="2212"/>
      <c r="WAY15" s="2212"/>
      <c r="WAZ15" s="2212"/>
      <c r="WBA15" s="2212"/>
      <c r="WBB15" s="2212"/>
      <c r="WBC15" s="2212"/>
      <c r="WBD15" s="2212"/>
      <c r="WBE15" s="2212"/>
      <c r="WBF15" s="2212"/>
      <c r="WBG15" s="2212"/>
      <c r="WBH15" s="2212"/>
      <c r="WBI15" s="2212"/>
      <c r="WBJ15" s="2212"/>
      <c r="WBK15" s="2212"/>
      <c r="WBL15" s="2212"/>
      <c r="WBM15" s="2212"/>
      <c r="WBN15" s="2212"/>
      <c r="WBO15" s="2212"/>
      <c r="WBP15" s="2212"/>
      <c r="WBQ15" s="2212"/>
      <c r="WBR15" s="2212"/>
      <c r="WBS15" s="2212"/>
      <c r="WBT15" s="2212"/>
      <c r="WBU15" s="2212"/>
      <c r="WBV15" s="2212"/>
      <c r="WBW15" s="2212"/>
      <c r="WBX15" s="2212"/>
      <c r="WBY15" s="2212"/>
      <c r="WBZ15" s="2212"/>
      <c r="WCA15" s="2212"/>
      <c r="WCB15" s="2212"/>
      <c r="WCC15" s="2212"/>
      <c r="WCD15" s="2212"/>
      <c r="WCE15" s="2212"/>
      <c r="WCF15" s="2212"/>
      <c r="WCG15" s="2212"/>
      <c r="WCH15" s="2212"/>
      <c r="WCI15" s="2212"/>
      <c r="WCJ15" s="2212"/>
      <c r="WCK15" s="2212"/>
      <c r="WCL15" s="2212"/>
      <c r="WCM15" s="2212"/>
      <c r="WCN15" s="2212"/>
      <c r="WCO15" s="2212"/>
      <c r="WCP15" s="2212"/>
      <c r="WCQ15" s="2212"/>
      <c r="WCR15" s="2212"/>
      <c r="WCS15" s="2212"/>
      <c r="WCT15" s="2212"/>
      <c r="WCU15" s="2212"/>
      <c r="WCV15" s="2212"/>
      <c r="WCW15" s="2212"/>
      <c r="WCX15" s="2212"/>
      <c r="WCY15" s="2212"/>
      <c r="WCZ15" s="2212"/>
      <c r="WDA15" s="2212"/>
      <c r="WDB15" s="2212"/>
      <c r="WDC15" s="2212"/>
      <c r="WDD15" s="2212"/>
      <c r="WDE15" s="2212"/>
      <c r="WDF15" s="2212"/>
      <c r="WDG15" s="2212"/>
      <c r="WDH15" s="2212"/>
      <c r="WDI15" s="2212"/>
      <c r="WDJ15" s="2212"/>
      <c r="WDK15" s="2212"/>
      <c r="WDL15" s="2212"/>
      <c r="WDM15" s="2212"/>
      <c r="WDN15" s="2212"/>
      <c r="WDO15" s="2212"/>
      <c r="WDP15" s="2212"/>
      <c r="WDQ15" s="2212"/>
      <c r="WDR15" s="2212"/>
      <c r="WDS15" s="2212"/>
      <c r="WDT15" s="2212"/>
      <c r="WDU15" s="2212"/>
      <c r="WDV15" s="2212"/>
      <c r="WDW15" s="2212"/>
      <c r="WDX15" s="2212"/>
      <c r="WDY15" s="2212"/>
      <c r="WDZ15" s="2212"/>
      <c r="WEA15" s="2212"/>
      <c r="WEB15" s="2212"/>
      <c r="WEC15" s="2212"/>
      <c r="WED15" s="2212"/>
      <c r="WEE15" s="2212"/>
      <c r="WEF15" s="2212"/>
      <c r="WEG15" s="2212"/>
      <c r="WEH15" s="2212"/>
      <c r="WEI15" s="2212"/>
      <c r="WEJ15" s="2212"/>
      <c r="WEK15" s="2212"/>
      <c r="WEL15" s="2212"/>
      <c r="WEM15" s="2212"/>
      <c r="WEN15" s="2212"/>
      <c r="WEO15" s="2212"/>
      <c r="WEP15" s="2212"/>
      <c r="WEQ15" s="2212"/>
      <c r="WER15" s="2212"/>
      <c r="WES15" s="2212"/>
      <c r="WET15" s="2212"/>
      <c r="WEU15" s="2212"/>
      <c r="WEV15" s="2212"/>
      <c r="WEW15" s="2212"/>
      <c r="WEX15" s="2212"/>
      <c r="WEY15" s="2212"/>
      <c r="WEZ15" s="2212"/>
      <c r="WFA15" s="2212"/>
      <c r="WFB15" s="2212"/>
      <c r="WFC15" s="2212"/>
      <c r="WFD15" s="2212"/>
      <c r="WFE15" s="2212"/>
      <c r="WFF15" s="2212"/>
      <c r="WFG15" s="2212"/>
      <c r="WFH15" s="2212"/>
      <c r="WFI15" s="2212"/>
      <c r="WFJ15" s="2212"/>
      <c r="WFK15" s="2212"/>
      <c r="WFL15" s="2212"/>
      <c r="WFM15" s="2212"/>
      <c r="WFN15" s="2212"/>
      <c r="WFO15" s="2212"/>
      <c r="WFP15" s="2212"/>
      <c r="WFQ15" s="2212"/>
      <c r="WFR15" s="2212"/>
      <c r="WFS15" s="2212"/>
      <c r="WFT15" s="2212"/>
      <c r="WFU15" s="2212"/>
      <c r="WFV15" s="2212"/>
      <c r="WFW15" s="2212"/>
      <c r="WFX15" s="2212"/>
      <c r="WFY15" s="2212"/>
      <c r="WFZ15" s="2212"/>
      <c r="WGA15" s="2212"/>
      <c r="WGB15" s="2212"/>
      <c r="WGC15" s="2212"/>
      <c r="WGD15" s="2212"/>
      <c r="WGE15" s="2212"/>
      <c r="WGF15" s="2212"/>
      <c r="WGG15" s="2212"/>
      <c r="WGH15" s="2212"/>
      <c r="WGI15" s="2212"/>
      <c r="WGJ15" s="2212"/>
      <c r="WGK15" s="2212"/>
      <c r="WGL15" s="2212"/>
      <c r="WGM15" s="2212"/>
      <c r="WGN15" s="2212"/>
      <c r="WGO15" s="2212"/>
      <c r="WGP15" s="2212"/>
      <c r="WGQ15" s="2212"/>
      <c r="WGR15" s="2212"/>
      <c r="WGS15" s="2212"/>
      <c r="WGT15" s="2212"/>
      <c r="WGU15" s="2212"/>
      <c r="WGV15" s="2212"/>
      <c r="WGW15" s="2212"/>
      <c r="WGX15" s="2212"/>
      <c r="WGY15" s="2212"/>
      <c r="WGZ15" s="2212"/>
      <c r="WHA15" s="2212"/>
      <c r="WHB15" s="2212"/>
      <c r="WHC15" s="2212"/>
      <c r="WHD15" s="2212"/>
      <c r="WHE15" s="2212"/>
      <c r="WHF15" s="2212"/>
      <c r="WHG15" s="2212"/>
      <c r="WHH15" s="2212"/>
      <c r="WHI15" s="2212"/>
      <c r="WHJ15" s="2212"/>
      <c r="WHK15" s="2212"/>
      <c r="WHL15" s="2212"/>
      <c r="WHM15" s="2212"/>
      <c r="WHN15" s="2212"/>
      <c r="WHO15" s="2212"/>
      <c r="WHP15" s="2212"/>
      <c r="WHQ15" s="2212"/>
      <c r="WHR15" s="2212"/>
      <c r="WHS15" s="2212"/>
      <c r="WHT15" s="2212"/>
      <c r="WHU15" s="2212"/>
      <c r="WHV15" s="2212"/>
      <c r="WHW15" s="2212"/>
      <c r="WHX15" s="2212"/>
      <c r="WHY15" s="2212"/>
      <c r="WHZ15" s="2212"/>
      <c r="WIA15" s="2212"/>
      <c r="WIB15" s="2212"/>
      <c r="WIC15" s="2212"/>
      <c r="WID15" s="2212"/>
      <c r="WIE15" s="2212"/>
      <c r="WIF15" s="2212"/>
      <c r="WIG15" s="2212"/>
      <c r="WIH15" s="2212"/>
      <c r="WII15" s="2212"/>
      <c r="WIJ15" s="2212"/>
      <c r="WIK15" s="2212"/>
      <c r="WIL15" s="2212"/>
      <c r="WIM15" s="2212"/>
      <c r="WIN15" s="2212"/>
      <c r="WIO15" s="2212"/>
      <c r="WIP15" s="2212"/>
      <c r="WIQ15" s="2212"/>
      <c r="WIR15" s="2212"/>
      <c r="WIS15" s="2212"/>
      <c r="WIT15" s="2212"/>
      <c r="WIU15" s="2212"/>
      <c r="WIV15" s="2212"/>
      <c r="WIW15" s="2212"/>
      <c r="WIX15" s="2212"/>
      <c r="WIY15" s="2212"/>
      <c r="WIZ15" s="2212"/>
      <c r="WJA15" s="2212"/>
      <c r="WJB15" s="2212"/>
      <c r="WJC15" s="2212"/>
      <c r="WJD15" s="2212"/>
      <c r="WJE15" s="2212"/>
      <c r="WJF15" s="2212"/>
      <c r="WJG15" s="2212"/>
      <c r="WJH15" s="2212"/>
      <c r="WJI15" s="2212"/>
      <c r="WJJ15" s="2212"/>
      <c r="WJK15" s="2212"/>
      <c r="WJL15" s="2212"/>
      <c r="WJM15" s="2212"/>
      <c r="WJN15" s="2212"/>
      <c r="WJO15" s="2212"/>
      <c r="WJP15" s="2212"/>
      <c r="WJQ15" s="2212"/>
      <c r="WJR15" s="2212"/>
      <c r="WJS15" s="2212"/>
      <c r="WJT15" s="2212"/>
      <c r="WJU15" s="2212"/>
      <c r="WJV15" s="2212"/>
      <c r="WJW15" s="2212"/>
      <c r="WJX15" s="2212"/>
      <c r="WJY15" s="2212"/>
      <c r="WJZ15" s="2212"/>
      <c r="WKA15" s="2212"/>
      <c r="WKB15" s="2212"/>
      <c r="WKC15" s="2212"/>
      <c r="WKD15" s="2212"/>
      <c r="WKE15" s="2212"/>
      <c r="WKF15" s="2212"/>
      <c r="WKG15" s="2212"/>
      <c r="WKH15" s="2212"/>
      <c r="WKI15" s="2212"/>
      <c r="WKJ15" s="2212"/>
      <c r="WKK15" s="2212"/>
      <c r="WKL15" s="2212"/>
      <c r="WKM15" s="2212"/>
      <c r="WKN15" s="2212"/>
      <c r="WKO15" s="2212"/>
      <c r="WKP15" s="2212"/>
      <c r="WKQ15" s="2212"/>
      <c r="WKR15" s="2212"/>
      <c r="WKS15" s="2212"/>
      <c r="WKT15" s="2212"/>
      <c r="WKU15" s="2212"/>
      <c r="WKV15" s="2212"/>
      <c r="WKW15" s="2212"/>
      <c r="WKX15" s="2212"/>
      <c r="WKY15" s="2212"/>
      <c r="WKZ15" s="2212"/>
      <c r="WLA15" s="2212"/>
      <c r="WLB15" s="2212"/>
      <c r="WLC15" s="2212"/>
      <c r="WLD15" s="2212"/>
      <c r="WLE15" s="2212"/>
      <c r="WLF15" s="2212"/>
      <c r="WLG15" s="2212"/>
      <c r="WLH15" s="2212"/>
      <c r="WLI15" s="2212"/>
      <c r="WLJ15" s="2212"/>
      <c r="WLK15" s="2212"/>
      <c r="WLL15" s="2212"/>
      <c r="WLM15" s="2212"/>
      <c r="WLN15" s="2212"/>
      <c r="WLO15" s="2212"/>
      <c r="WLP15" s="2212"/>
      <c r="WLQ15" s="2212"/>
      <c r="WLR15" s="2212"/>
      <c r="WLS15" s="2212"/>
      <c r="WLT15" s="2212"/>
      <c r="WLU15" s="2212"/>
      <c r="WLV15" s="2212"/>
      <c r="WLW15" s="2212"/>
      <c r="WLX15" s="2212"/>
      <c r="WLY15" s="2212"/>
      <c r="WLZ15" s="2212"/>
      <c r="WMA15" s="2212"/>
      <c r="WMB15" s="2212"/>
      <c r="WMC15" s="2212"/>
      <c r="WMD15" s="2212"/>
      <c r="WME15" s="2212"/>
      <c r="WMF15" s="2212"/>
      <c r="WMG15" s="2212"/>
      <c r="WMH15" s="2212"/>
      <c r="WMI15" s="2212"/>
      <c r="WMJ15" s="2212"/>
      <c r="WMK15" s="2212"/>
      <c r="WML15" s="2212"/>
      <c r="WMM15" s="2212"/>
      <c r="WMN15" s="2212"/>
      <c r="WMO15" s="2212"/>
      <c r="WMP15" s="2212"/>
      <c r="WMQ15" s="2212"/>
      <c r="WMR15" s="2212"/>
      <c r="WMS15" s="2212"/>
      <c r="WMT15" s="2212"/>
      <c r="WMU15" s="2212"/>
      <c r="WMV15" s="2212"/>
      <c r="WMW15" s="2212"/>
      <c r="WMX15" s="2212"/>
      <c r="WMY15" s="2212"/>
      <c r="WMZ15" s="2212"/>
      <c r="WNA15" s="2212"/>
      <c r="WNB15" s="2212"/>
      <c r="WNC15" s="2212"/>
      <c r="WND15" s="2212"/>
      <c r="WNE15" s="2212"/>
      <c r="WNF15" s="2212"/>
      <c r="WNG15" s="2212"/>
      <c r="WNH15" s="2212"/>
      <c r="WNI15" s="2212"/>
      <c r="WNJ15" s="2212"/>
      <c r="WNK15" s="2212"/>
      <c r="WNL15" s="2212"/>
      <c r="WNM15" s="2212"/>
      <c r="WNN15" s="2212"/>
      <c r="WNO15" s="2212"/>
      <c r="WNP15" s="2212"/>
      <c r="WNQ15" s="2212"/>
      <c r="WNR15" s="2212"/>
      <c r="WNS15" s="2212"/>
      <c r="WNT15" s="2212"/>
      <c r="WNU15" s="2212"/>
      <c r="WNV15" s="2212"/>
      <c r="WNW15" s="2212"/>
      <c r="WNX15" s="2212"/>
      <c r="WNY15" s="2212"/>
      <c r="WNZ15" s="2212"/>
      <c r="WOA15" s="2212"/>
      <c r="WOB15" s="2212"/>
      <c r="WOC15" s="2212"/>
      <c r="WOD15" s="2212"/>
      <c r="WOE15" s="2212"/>
      <c r="WOF15" s="2212"/>
      <c r="WOG15" s="2212"/>
      <c r="WOH15" s="2212"/>
      <c r="WOI15" s="2212"/>
      <c r="WOJ15" s="2212"/>
      <c r="WOK15" s="2212"/>
      <c r="WOL15" s="2212"/>
      <c r="WOM15" s="2212"/>
      <c r="WON15" s="2212"/>
      <c r="WOO15" s="2212"/>
      <c r="WOP15" s="2212"/>
      <c r="WOQ15" s="2212"/>
      <c r="WOR15" s="2212"/>
      <c r="WOS15" s="2212"/>
      <c r="WOT15" s="2212"/>
      <c r="WOU15" s="2212"/>
      <c r="WOV15" s="2212"/>
      <c r="WOW15" s="2212"/>
      <c r="WOX15" s="2212"/>
      <c r="WOY15" s="2212"/>
      <c r="WOZ15" s="2212"/>
      <c r="WPA15" s="2212"/>
      <c r="WPB15" s="2212"/>
      <c r="WPC15" s="2212"/>
      <c r="WPD15" s="2212"/>
      <c r="WPE15" s="2212"/>
      <c r="WPF15" s="2212"/>
      <c r="WPG15" s="2212"/>
      <c r="WPH15" s="2212"/>
      <c r="WPI15" s="2212"/>
      <c r="WPJ15" s="2212"/>
      <c r="WPK15" s="2212"/>
      <c r="WPL15" s="2212"/>
      <c r="WPM15" s="2212"/>
      <c r="WPN15" s="2212"/>
      <c r="WPO15" s="2212"/>
      <c r="WPP15" s="2212"/>
      <c r="WPQ15" s="2212"/>
      <c r="WPR15" s="2212"/>
      <c r="WPS15" s="2212"/>
      <c r="WPT15" s="2212"/>
      <c r="WPU15" s="2212"/>
      <c r="WPV15" s="2212"/>
      <c r="WPW15" s="2212"/>
      <c r="WPX15" s="2212"/>
      <c r="WPY15" s="2212"/>
      <c r="WPZ15" s="2212"/>
      <c r="WQA15" s="2212"/>
      <c r="WQB15" s="2212"/>
      <c r="WQC15" s="2212"/>
      <c r="WQD15" s="2212"/>
      <c r="WQE15" s="2212"/>
      <c r="WQF15" s="2212"/>
      <c r="WQG15" s="2212"/>
      <c r="WQH15" s="2212"/>
      <c r="WQI15" s="2212"/>
      <c r="WQJ15" s="2212"/>
      <c r="WQK15" s="2212"/>
      <c r="WQL15" s="2212"/>
      <c r="WQM15" s="2212"/>
      <c r="WQN15" s="2212"/>
      <c r="WQO15" s="2212"/>
      <c r="WQP15" s="2212"/>
      <c r="WQQ15" s="2212"/>
      <c r="WQR15" s="2212"/>
      <c r="WQS15" s="2212"/>
      <c r="WQT15" s="2212"/>
      <c r="WQU15" s="2212"/>
      <c r="WQV15" s="2212"/>
      <c r="WQW15" s="2212"/>
      <c r="WQX15" s="2212"/>
      <c r="WQY15" s="2212"/>
      <c r="WQZ15" s="2212"/>
      <c r="WRA15" s="2212"/>
      <c r="WRB15" s="2212"/>
      <c r="WRC15" s="2212"/>
      <c r="WRD15" s="2212"/>
      <c r="WRE15" s="2212"/>
      <c r="WRF15" s="2212"/>
      <c r="WRG15" s="2212"/>
      <c r="WRH15" s="2212"/>
      <c r="WRI15" s="2212"/>
      <c r="WRJ15" s="2212"/>
      <c r="WRK15" s="2212"/>
      <c r="WRL15" s="2212"/>
      <c r="WRM15" s="2212"/>
      <c r="WRN15" s="2212"/>
      <c r="WRO15" s="2212"/>
      <c r="WRP15" s="2212"/>
      <c r="WRQ15" s="2212"/>
      <c r="WRR15" s="2212"/>
      <c r="WRS15" s="2212"/>
      <c r="WRT15" s="2212"/>
      <c r="WRU15" s="2212"/>
      <c r="WRV15" s="2212"/>
      <c r="WRW15" s="2212"/>
      <c r="WRX15" s="2212"/>
      <c r="WRY15" s="2212"/>
      <c r="WRZ15" s="2212"/>
      <c r="WSA15" s="2212"/>
      <c r="WSB15" s="2212"/>
      <c r="WSC15" s="2212"/>
      <c r="WSD15" s="2212"/>
      <c r="WSE15" s="2212"/>
      <c r="WSF15" s="2212"/>
      <c r="WSG15" s="2212"/>
      <c r="WSH15" s="2212"/>
      <c r="WSI15" s="2212"/>
      <c r="WSJ15" s="2212"/>
      <c r="WSK15" s="2212"/>
      <c r="WSL15" s="2212"/>
      <c r="WSM15" s="2212"/>
      <c r="WSN15" s="2212"/>
      <c r="WSO15" s="2212"/>
      <c r="WSP15" s="2212"/>
      <c r="WSQ15" s="2212"/>
      <c r="WSR15" s="2212"/>
      <c r="WSS15" s="2212"/>
      <c r="WST15" s="2212"/>
      <c r="WSU15" s="2212"/>
      <c r="WSV15" s="2212"/>
      <c r="WSW15" s="2212"/>
      <c r="WSX15" s="2212"/>
      <c r="WSY15" s="2212"/>
      <c r="WSZ15" s="2212"/>
      <c r="WTA15" s="2212"/>
      <c r="WTB15" s="2212"/>
      <c r="WTC15" s="2212"/>
      <c r="WTD15" s="2212"/>
      <c r="WTE15" s="2212"/>
      <c r="WTF15" s="2212"/>
      <c r="WTG15" s="2212"/>
      <c r="WTH15" s="2212"/>
      <c r="WTI15" s="2212"/>
      <c r="WTJ15" s="2212"/>
      <c r="WTK15" s="2212"/>
      <c r="WTL15" s="2212"/>
      <c r="WTM15" s="2212"/>
      <c r="WTN15" s="2212"/>
      <c r="WTO15" s="2212"/>
      <c r="WTP15" s="2212"/>
      <c r="WTQ15" s="2212"/>
      <c r="WTR15" s="2212"/>
      <c r="WTS15" s="2212"/>
      <c r="WTT15" s="2212"/>
      <c r="WTU15" s="2212"/>
      <c r="WTV15" s="2212"/>
      <c r="WTW15" s="2212"/>
      <c r="WTX15" s="2212"/>
      <c r="WTY15" s="2212"/>
      <c r="WTZ15" s="2212"/>
      <c r="WUA15" s="2212"/>
      <c r="WUB15" s="2212"/>
      <c r="WUC15" s="2212"/>
      <c r="WUD15" s="2212"/>
      <c r="WUE15" s="2212"/>
      <c r="WUF15" s="2212"/>
      <c r="WUG15" s="2212"/>
      <c r="WUH15" s="2212"/>
      <c r="WUI15" s="2212"/>
      <c r="WUJ15" s="2212"/>
      <c r="WUK15" s="2212"/>
      <c r="WUL15" s="2212"/>
      <c r="WUM15" s="2212"/>
      <c r="WUN15" s="2212"/>
      <c r="WUO15" s="2212"/>
      <c r="WUP15" s="2212"/>
      <c r="WUQ15" s="2212"/>
      <c r="WUR15" s="2212"/>
      <c r="WUS15" s="2212"/>
      <c r="WUT15" s="2212"/>
      <c r="WUU15" s="2212"/>
      <c r="WUV15" s="2212"/>
      <c r="WUW15" s="2212"/>
      <c r="WUX15" s="2212"/>
      <c r="WUY15" s="2212"/>
      <c r="WUZ15" s="2212"/>
      <c r="WVA15" s="2212"/>
      <c r="WVB15" s="2212"/>
      <c r="WVC15" s="2212"/>
      <c r="WVD15" s="2212"/>
      <c r="WVE15" s="2212"/>
      <c r="WVF15" s="2212"/>
      <c r="WVG15" s="2212"/>
      <c r="WVH15" s="2212"/>
      <c r="WVI15" s="2212"/>
      <c r="WVJ15" s="2212"/>
      <c r="WVK15" s="2212"/>
      <c r="WVL15" s="2212"/>
      <c r="WVM15" s="2212"/>
      <c r="WVN15" s="2212"/>
      <c r="WVO15" s="2212"/>
      <c r="WVP15" s="2212"/>
      <c r="WVQ15" s="2212"/>
      <c r="WVR15" s="2212"/>
      <c r="WVS15" s="2212"/>
      <c r="WVT15" s="2212"/>
      <c r="WVU15" s="2212"/>
      <c r="WVV15" s="2212"/>
      <c r="WVW15" s="2212"/>
      <c r="WVX15" s="2212"/>
      <c r="WVY15" s="2212"/>
      <c r="WVZ15" s="2212"/>
      <c r="WWA15" s="2212"/>
      <c r="WWB15" s="2212"/>
      <c r="WWC15" s="2212"/>
      <c r="WWD15" s="2212"/>
      <c r="WWE15" s="2212"/>
      <c r="WWF15" s="2212"/>
      <c r="WWG15" s="2212"/>
      <c r="WWH15" s="2212"/>
      <c r="WWI15" s="2212"/>
      <c r="WWJ15" s="2212"/>
      <c r="WWK15" s="2212"/>
      <c r="WWL15" s="2212"/>
      <c r="WWM15" s="2212"/>
      <c r="WWN15" s="2212"/>
      <c r="WWO15" s="2212"/>
      <c r="WWP15" s="2212"/>
      <c r="WWQ15" s="2212"/>
      <c r="WWR15" s="2212"/>
      <c r="WWS15" s="2212"/>
      <c r="WWT15" s="2212"/>
      <c r="WWU15" s="2212"/>
      <c r="WWV15" s="2212"/>
      <c r="WWW15" s="2212"/>
      <c r="WWX15" s="2212"/>
      <c r="WWY15" s="2212"/>
      <c r="WWZ15" s="2212"/>
      <c r="WXA15" s="2212"/>
      <c r="WXB15" s="2212"/>
      <c r="WXC15" s="2212"/>
      <c r="WXD15" s="2212"/>
      <c r="WXE15" s="2212"/>
      <c r="WXF15" s="2212"/>
      <c r="WXG15" s="2212"/>
      <c r="WXH15" s="2212"/>
      <c r="WXI15" s="2212"/>
      <c r="WXJ15" s="2212"/>
      <c r="WXK15" s="2212"/>
      <c r="WXL15" s="2212"/>
      <c r="WXM15" s="2212"/>
      <c r="WXN15" s="2212"/>
      <c r="WXO15" s="2212"/>
      <c r="WXP15" s="2212"/>
      <c r="WXQ15" s="2212"/>
      <c r="WXR15" s="2212"/>
      <c r="WXS15" s="2212"/>
      <c r="WXT15" s="2212"/>
      <c r="WXU15" s="2212"/>
      <c r="WXV15" s="2212"/>
      <c r="WXW15" s="2212"/>
      <c r="WXX15" s="2212"/>
      <c r="WXY15" s="2212"/>
      <c r="WXZ15" s="2212"/>
      <c r="WYA15" s="2212"/>
      <c r="WYB15" s="2212"/>
      <c r="WYC15" s="2212"/>
      <c r="WYD15" s="2212"/>
      <c r="WYE15" s="2212"/>
      <c r="WYF15" s="2212"/>
      <c r="WYG15" s="2212"/>
      <c r="WYH15" s="2212"/>
      <c r="WYI15" s="2212"/>
      <c r="WYJ15" s="2212"/>
      <c r="WYK15" s="2212"/>
      <c r="WYL15" s="2212"/>
      <c r="WYM15" s="2212"/>
      <c r="WYN15" s="2212"/>
      <c r="WYO15" s="2212"/>
      <c r="WYP15" s="2212"/>
      <c r="WYQ15" s="2212"/>
      <c r="WYR15" s="2212"/>
      <c r="WYS15" s="2212"/>
      <c r="WYT15" s="2212"/>
      <c r="WYU15" s="2212"/>
      <c r="WYV15" s="2212"/>
      <c r="WYW15" s="2212"/>
      <c r="WYX15" s="2212"/>
      <c r="WYY15" s="2212"/>
      <c r="WYZ15" s="2212"/>
      <c r="WZA15" s="2212"/>
      <c r="WZB15" s="2212"/>
      <c r="WZC15" s="2212"/>
      <c r="WZD15" s="2212"/>
      <c r="WZE15" s="2212"/>
      <c r="WZF15" s="2212"/>
      <c r="WZG15" s="2212"/>
      <c r="WZH15" s="2212"/>
      <c r="WZI15" s="2212"/>
      <c r="WZJ15" s="2212"/>
      <c r="WZK15" s="2212"/>
      <c r="WZL15" s="2212"/>
      <c r="WZM15" s="2212"/>
      <c r="WZN15" s="2212"/>
      <c r="WZO15" s="2212"/>
      <c r="WZP15" s="2212"/>
      <c r="WZQ15" s="2212"/>
      <c r="WZR15" s="2212"/>
      <c r="WZS15" s="2212"/>
      <c r="WZT15" s="2212"/>
      <c r="WZU15" s="2212"/>
      <c r="WZV15" s="2212"/>
      <c r="WZW15" s="2212"/>
      <c r="WZX15" s="2212"/>
      <c r="WZY15" s="2212"/>
      <c r="WZZ15" s="2212"/>
      <c r="XAA15" s="2212"/>
      <c r="XAB15" s="2212"/>
      <c r="XAC15" s="2212"/>
      <c r="XAD15" s="2212"/>
      <c r="XAE15" s="2212"/>
      <c r="XAF15" s="2212"/>
      <c r="XAG15" s="2212"/>
      <c r="XAH15" s="2212"/>
      <c r="XAI15" s="2212"/>
      <c r="XAJ15" s="2212"/>
      <c r="XAK15" s="2212"/>
      <c r="XAL15" s="2212"/>
      <c r="XAM15" s="2212"/>
      <c r="XAN15" s="2212"/>
      <c r="XAO15" s="2212"/>
      <c r="XAP15" s="2212"/>
      <c r="XAQ15" s="2212"/>
      <c r="XAR15" s="2212"/>
      <c r="XAS15" s="2212"/>
      <c r="XAT15" s="2212"/>
      <c r="XAU15" s="2212"/>
      <c r="XAV15" s="2212"/>
      <c r="XAW15" s="2212"/>
      <c r="XAX15" s="2212"/>
      <c r="XAY15" s="2212"/>
      <c r="XAZ15" s="2212"/>
      <c r="XBA15" s="2212"/>
      <c r="XBB15" s="2212"/>
      <c r="XBC15" s="2212"/>
    </row>
    <row r="16" spans="1:16279" s="362" customFormat="1" ht="19.5" customHeight="1">
      <c r="A16" s="2128" t="s">
        <v>585</v>
      </c>
      <c r="B16" s="2128"/>
      <c r="C16" s="2128"/>
      <c r="D16" s="2128"/>
      <c r="E16" s="2128"/>
      <c r="F16" s="2128"/>
      <c r="G16" s="2128"/>
      <c r="H16" s="2128"/>
      <c r="I16" s="2128"/>
      <c r="J16" s="2128"/>
      <c r="K16" s="1929"/>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113"/>
      <c r="FX16" s="113"/>
      <c r="FY16" s="113"/>
      <c r="FZ16" s="113"/>
      <c r="GA16" s="113"/>
      <c r="GB16" s="113"/>
      <c r="GC16" s="113"/>
      <c r="GD16" s="113"/>
      <c r="GE16" s="113"/>
      <c r="GF16" s="113"/>
      <c r="GG16" s="113"/>
      <c r="GH16" s="113"/>
      <c r="GI16" s="113"/>
      <c r="GJ16" s="113"/>
      <c r="GK16" s="113"/>
      <c r="GL16" s="113"/>
      <c r="GM16" s="113"/>
      <c r="GN16" s="113"/>
      <c r="GO16" s="113"/>
      <c r="GP16" s="113"/>
      <c r="GQ16" s="113"/>
      <c r="GR16" s="113"/>
      <c r="GS16" s="113"/>
      <c r="GT16" s="113"/>
      <c r="GU16" s="113"/>
      <c r="GV16" s="113"/>
      <c r="GW16" s="113"/>
      <c r="GX16" s="113"/>
      <c r="GY16" s="113"/>
      <c r="GZ16" s="113"/>
      <c r="HA16" s="113"/>
      <c r="HB16" s="113"/>
      <c r="HC16" s="113"/>
      <c r="HD16" s="113"/>
      <c r="HE16" s="113"/>
      <c r="HF16" s="113"/>
      <c r="HG16" s="113"/>
      <c r="HH16" s="113"/>
      <c r="HI16" s="113"/>
      <c r="HJ16" s="113"/>
      <c r="HK16" s="113"/>
      <c r="HL16" s="113"/>
      <c r="HM16" s="113"/>
      <c r="HN16" s="113"/>
      <c r="HO16" s="113"/>
      <c r="HP16" s="113"/>
      <c r="HQ16" s="113"/>
      <c r="HR16" s="113"/>
      <c r="HS16" s="113"/>
      <c r="HT16" s="113"/>
      <c r="HU16" s="113"/>
      <c r="HV16" s="113"/>
      <c r="HW16" s="113"/>
      <c r="HX16" s="113"/>
      <c r="HY16" s="113"/>
      <c r="HZ16" s="113"/>
      <c r="IA16" s="113"/>
      <c r="IB16" s="113"/>
      <c r="IC16" s="113"/>
      <c r="ID16" s="113"/>
      <c r="IE16" s="113"/>
      <c r="IF16" s="113"/>
      <c r="IG16" s="113"/>
      <c r="IH16" s="113"/>
      <c r="II16" s="113"/>
      <c r="IJ16" s="113"/>
      <c r="IK16" s="113"/>
      <c r="IL16" s="113"/>
      <c r="IM16" s="113"/>
      <c r="IN16" s="113"/>
      <c r="IO16" s="113"/>
      <c r="IP16" s="113"/>
      <c r="IQ16" s="113"/>
      <c r="IR16" s="113"/>
      <c r="IS16" s="113"/>
      <c r="IT16" s="113"/>
      <c r="IU16" s="113"/>
      <c r="IV16" s="113"/>
      <c r="IW16" s="113"/>
      <c r="IX16" s="113"/>
      <c r="IY16" s="113"/>
      <c r="IZ16" s="113"/>
      <c r="JA16" s="113"/>
      <c r="JB16" s="113"/>
      <c r="JC16" s="113"/>
      <c r="JD16" s="113"/>
      <c r="JE16" s="113"/>
      <c r="JF16" s="113"/>
      <c r="JG16" s="113"/>
      <c r="JH16" s="113"/>
      <c r="JI16" s="113"/>
      <c r="JJ16" s="113"/>
      <c r="JK16" s="113"/>
      <c r="JL16" s="113"/>
      <c r="JM16" s="113"/>
      <c r="JN16" s="113"/>
      <c r="JO16" s="113"/>
      <c r="JP16" s="113"/>
      <c r="JQ16" s="113"/>
      <c r="JR16" s="113"/>
      <c r="JS16" s="113"/>
      <c r="JT16" s="113"/>
      <c r="JU16" s="113"/>
      <c r="JV16" s="113"/>
      <c r="JW16" s="113"/>
      <c r="JX16" s="113"/>
      <c r="JY16" s="113"/>
      <c r="JZ16" s="113"/>
      <c r="KA16" s="113"/>
      <c r="KB16" s="113"/>
      <c r="KC16" s="113"/>
      <c r="KD16" s="113"/>
      <c r="KE16" s="113"/>
      <c r="KF16" s="113"/>
      <c r="KG16" s="113"/>
      <c r="KH16" s="113"/>
      <c r="KI16" s="113"/>
      <c r="KJ16" s="113"/>
      <c r="KK16" s="113"/>
      <c r="KL16" s="113"/>
      <c r="KM16" s="113"/>
      <c r="KN16" s="113"/>
      <c r="KO16" s="113"/>
      <c r="KP16" s="113"/>
      <c r="KQ16" s="113"/>
      <c r="KR16" s="113"/>
      <c r="KS16" s="113"/>
      <c r="KT16" s="113"/>
      <c r="KU16" s="113"/>
      <c r="KV16" s="113"/>
      <c r="KW16" s="113"/>
      <c r="KX16" s="113"/>
      <c r="KY16" s="113"/>
      <c r="KZ16" s="113"/>
      <c r="LA16" s="113"/>
      <c r="LB16" s="113"/>
      <c r="LC16" s="113"/>
      <c r="LD16" s="113"/>
      <c r="LE16" s="113"/>
      <c r="LF16" s="113"/>
      <c r="LG16" s="113"/>
      <c r="LH16" s="113"/>
      <c r="LI16" s="113"/>
      <c r="LJ16" s="113"/>
      <c r="LK16" s="113"/>
      <c r="LL16" s="113"/>
      <c r="LM16" s="113"/>
      <c r="LN16" s="113"/>
      <c r="LO16" s="113"/>
      <c r="LP16" s="113"/>
      <c r="LQ16" s="113"/>
      <c r="LR16" s="113"/>
      <c r="LS16" s="113"/>
      <c r="LT16" s="113"/>
      <c r="LU16" s="113"/>
      <c r="LV16" s="113"/>
      <c r="LW16" s="113"/>
      <c r="LX16" s="113"/>
      <c r="LY16" s="113"/>
      <c r="LZ16" s="113"/>
      <c r="MA16" s="113"/>
      <c r="MB16" s="113"/>
      <c r="MC16" s="113"/>
      <c r="MD16" s="113"/>
      <c r="ME16" s="113"/>
      <c r="MF16" s="113"/>
      <c r="MG16" s="113"/>
      <c r="MH16" s="113"/>
      <c r="MI16" s="113"/>
      <c r="MJ16" s="113"/>
      <c r="MK16" s="113"/>
      <c r="ML16" s="113"/>
      <c r="MM16" s="113"/>
      <c r="MN16" s="113"/>
      <c r="MO16" s="113"/>
      <c r="MP16" s="113"/>
      <c r="MQ16" s="113"/>
      <c r="MR16" s="113"/>
      <c r="MS16" s="113"/>
      <c r="MT16" s="113"/>
      <c r="MU16" s="113"/>
      <c r="MV16" s="113"/>
      <c r="MW16" s="113"/>
      <c r="MX16" s="113"/>
      <c r="MY16" s="113"/>
      <c r="MZ16" s="113"/>
      <c r="NA16" s="113"/>
      <c r="NB16" s="113"/>
      <c r="NC16" s="113"/>
      <c r="ND16" s="113"/>
      <c r="NE16" s="113"/>
      <c r="NF16" s="113"/>
      <c r="NG16" s="113"/>
      <c r="NH16" s="113"/>
      <c r="NI16" s="113"/>
      <c r="NJ16" s="113"/>
      <c r="NK16" s="113"/>
      <c r="NL16" s="113"/>
      <c r="NM16" s="113"/>
      <c r="NN16" s="113"/>
      <c r="NO16" s="113"/>
      <c r="NP16" s="113"/>
      <c r="NQ16" s="113"/>
      <c r="NR16" s="113"/>
      <c r="NS16" s="113"/>
      <c r="NT16" s="113"/>
      <c r="NU16" s="113"/>
      <c r="NV16" s="113"/>
      <c r="NW16" s="113"/>
      <c r="NX16" s="113"/>
      <c r="NY16" s="113"/>
      <c r="NZ16" s="113"/>
      <c r="OA16" s="113"/>
      <c r="OB16" s="113"/>
      <c r="OC16" s="113"/>
      <c r="OD16" s="113"/>
      <c r="OE16" s="113"/>
      <c r="OF16" s="113"/>
      <c r="OG16" s="113"/>
      <c r="OH16" s="113"/>
      <c r="OI16" s="113"/>
      <c r="OJ16" s="113"/>
      <c r="OK16" s="113"/>
      <c r="OL16" s="113"/>
      <c r="OM16" s="113"/>
      <c r="ON16" s="113"/>
      <c r="OO16" s="113"/>
      <c r="OP16" s="113"/>
      <c r="OQ16" s="113"/>
      <c r="OR16" s="113"/>
      <c r="OS16" s="113"/>
      <c r="OT16" s="113"/>
      <c r="OU16" s="113"/>
      <c r="OV16" s="113"/>
      <c r="OW16" s="113"/>
      <c r="OX16" s="113"/>
      <c r="OY16" s="113"/>
      <c r="OZ16" s="113"/>
      <c r="PA16" s="113"/>
      <c r="PB16" s="113"/>
      <c r="PC16" s="113"/>
      <c r="PD16" s="113"/>
      <c r="PE16" s="113"/>
      <c r="PF16" s="113"/>
      <c r="PG16" s="113"/>
      <c r="PH16" s="113"/>
      <c r="PI16" s="113"/>
      <c r="PJ16" s="113"/>
      <c r="PK16" s="113"/>
      <c r="PL16" s="113"/>
      <c r="PM16" s="113"/>
      <c r="PN16" s="113"/>
      <c r="PO16" s="113"/>
      <c r="PP16" s="113"/>
      <c r="PQ16" s="113"/>
      <c r="PR16" s="113"/>
      <c r="PS16" s="113"/>
      <c r="PT16" s="113"/>
      <c r="PU16" s="113"/>
      <c r="PV16" s="113"/>
      <c r="PW16" s="113"/>
      <c r="PX16" s="113"/>
      <c r="PY16" s="113"/>
      <c r="PZ16" s="113"/>
      <c r="QA16" s="113"/>
      <c r="QB16" s="113"/>
      <c r="QC16" s="113"/>
      <c r="QD16" s="113"/>
      <c r="QE16" s="113"/>
      <c r="QF16" s="113"/>
      <c r="QG16" s="113"/>
      <c r="QH16" s="113"/>
      <c r="QI16" s="113"/>
      <c r="QJ16" s="113"/>
      <c r="QK16" s="113"/>
      <c r="QL16" s="113"/>
      <c r="QM16" s="113"/>
      <c r="QN16" s="113"/>
      <c r="QO16" s="113"/>
      <c r="QP16" s="113"/>
      <c r="QQ16" s="113"/>
      <c r="QR16" s="113"/>
      <c r="QS16" s="113"/>
      <c r="QT16" s="113"/>
      <c r="QU16" s="113"/>
      <c r="QV16" s="113"/>
      <c r="QW16" s="113"/>
      <c r="QX16" s="113"/>
      <c r="QY16" s="113"/>
      <c r="QZ16" s="113"/>
      <c r="RA16" s="113"/>
      <c r="RB16" s="113"/>
      <c r="RC16" s="113"/>
      <c r="RD16" s="113"/>
      <c r="RE16" s="113"/>
      <c r="RF16" s="113"/>
      <c r="RG16" s="113"/>
      <c r="RH16" s="113"/>
      <c r="RI16" s="113"/>
      <c r="RJ16" s="113"/>
      <c r="RK16" s="113"/>
      <c r="RL16" s="113"/>
      <c r="RM16" s="113"/>
      <c r="RN16" s="113"/>
      <c r="RO16" s="113"/>
      <c r="RP16" s="113"/>
      <c r="RQ16" s="113"/>
      <c r="RR16" s="113"/>
      <c r="RS16" s="113"/>
      <c r="RT16" s="113"/>
      <c r="RU16" s="113"/>
      <c r="RV16" s="113"/>
      <c r="RW16" s="113"/>
      <c r="RX16" s="113"/>
      <c r="RY16" s="113"/>
      <c r="RZ16" s="113"/>
      <c r="SA16" s="113"/>
      <c r="SB16" s="113"/>
      <c r="SC16" s="113"/>
      <c r="SD16" s="113"/>
      <c r="SE16" s="113"/>
      <c r="SF16" s="113"/>
      <c r="SG16" s="113"/>
      <c r="SH16" s="113"/>
      <c r="SI16" s="113"/>
      <c r="SJ16" s="113"/>
      <c r="SK16" s="113"/>
      <c r="SL16" s="113"/>
      <c r="SM16" s="113"/>
      <c r="SN16" s="113"/>
      <c r="SO16" s="113"/>
      <c r="SP16" s="113"/>
      <c r="SQ16" s="2212"/>
      <c r="SR16" s="2212"/>
      <c r="SS16" s="2212"/>
      <c r="ST16" s="2212"/>
      <c r="SU16" s="2212"/>
      <c r="SV16" s="2212"/>
      <c r="SW16" s="2212"/>
      <c r="SX16" s="2212"/>
      <c r="SY16" s="2212"/>
      <c r="SZ16" s="2212"/>
      <c r="TA16" s="2212"/>
      <c r="TB16" s="2212"/>
      <c r="TC16" s="2212"/>
      <c r="TD16" s="2212"/>
      <c r="TE16" s="2212"/>
      <c r="TF16" s="2212"/>
      <c r="TG16" s="2212"/>
      <c r="TH16" s="2212"/>
      <c r="TI16" s="2212"/>
      <c r="TJ16" s="2212"/>
      <c r="TK16" s="2212"/>
      <c r="TL16" s="2212"/>
      <c r="TM16" s="2212"/>
      <c r="TN16" s="2212"/>
      <c r="TO16" s="2212"/>
      <c r="TP16" s="2212"/>
      <c r="TQ16" s="2212"/>
      <c r="TR16" s="2212"/>
      <c r="TS16" s="2212"/>
      <c r="TT16" s="2212"/>
      <c r="TU16" s="2212"/>
      <c r="TV16" s="2212"/>
      <c r="TW16" s="2212"/>
      <c r="TX16" s="2212"/>
      <c r="TY16" s="2212"/>
      <c r="TZ16" s="2212"/>
      <c r="UA16" s="2212"/>
      <c r="UB16" s="2212"/>
      <c r="UC16" s="2212"/>
      <c r="UD16" s="2212"/>
      <c r="UE16" s="2212"/>
      <c r="UF16" s="2212"/>
      <c r="UG16" s="2212"/>
      <c r="UH16" s="2212"/>
      <c r="UI16" s="2212"/>
      <c r="UJ16" s="2212"/>
      <c r="UK16" s="2212"/>
      <c r="UL16" s="2212"/>
      <c r="UM16" s="2212"/>
      <c r="UN16" s="2212"/>
      <c r="UO16" s="2212"/>
      <c r="UP16" s="2212"/>
      <c r="UQ16" s="2212"/>
      <c r="UR16" s="2212"/>
      <c r="US16" s="2212"/>
      <c r="UT16" s="2212"/>
      <c r="UU16" s="2212"/>
      <c r="UV16" s="2212"/>
      <c r="UW16" s="2212"/>
      <c r="UX16" s="2212"/>
      <c r="UY16" s="2212"/>
      <c r="UZ16" s="2212"/>
      <c r="VA16" s="2212"/>
      <c r="VB16" s="2212"/>
      <c r="VC16" s="2212"/>
      <c r="VD16" s="2212"/>
      <c r="VE16" s="2212"/>
      <c r="VF16" s="2212"/>
      <c r="VG16" s="2212"/>
      <c r="VH16" s="2212"/>
      <c r="VI16" s="2212"/>
      <c r="VJ16" s="2212"/>
      <c r="VK16" s="2212"/>
      <c r="VL16" s="2212"/>
      <c r="VM16" s="2212"/>
      <c r="VN16" s="2212"/>
      <c r="VO16" s="2212"/>
      <c r="VP16" s="2212"/>
      <c r="VQ16" s="2212"/>
      <c r="VR16" s="2212"/>
      <c r="VS16" s="2212"/>
      <c r="VT16" s="2212"/>
      <c r="VU16" s="2212"/>
      <c r="VV16" s="2212"/>
      <c r="VW16" s="2212"/>
      <c r="VX16" s="2212"/>
      <c r="VY16" s="2212"/>
      <c r="VZ16" s="2212"/>
      <c r="WA16" s="2212"/>
      <c r="WB16" s="2212"/>
      <c r="WC16" s="2212"/>
      <c r="WD16" s="2212"/>
      <c r="WE16" s="2212"/>
      <c r="WF16" s="2212"/>
      <c r="WG16" s="2212"/>
      <c r="WH16" s="2212"/>
      <c r="WI16" s="2212"/>
      <c r="WJ16" s="2212"/>
      <c r="WK16" s="2212"/>
      <c r="WL16" s="2212"/>
      <c r="WM16" s="2212"/>
      <c r="WN16" s="2212"/>
      <c r="WO16" s="2212"/>
      <c r="WP16" s="2212"/>
      <c r="WQ16" s="2212"/>
      <c r="WR16" s="2212"/>
      <c r="WS16" s="2212"/>
      <c r="WT16" s="2212"/>
      <c r="WU16" s="2212"/>
      <c r="WV16" s="2212"/>
      <c r="WW16" s="2212"/>
      <c r="WX16" s="2212"/>
      <c r="WY16" s="2212"/>
      <c r="WZ16" s="2212"/>
      <c r="XA16" s="2212"/>
      <c r="XB16" s="2212"/>
      <c r="XC16" s="2212"/>
      <c r="XD16" s="2212"/>
      <c r="XE16" s="2212"/>
      <c r="XF16" s="2212"/>
      <c r="XG16" s="2212"/>
      <c r="XH16" s="2212"/>
      <c r="XI16" s="2212"/>
      <c r="XJ16" s="2212"/>
      <c r="XK16" s="2212"/>
      <c r="XL16" s="2212"/>
      <c r="XM16" s="2212"/>
      <c r="XN16" s="2212"/>
      <c r="XO16" s="2212"/>
      <c r="XP16" s="2212"/>
      <c r="XQ16" s="2212"/>
      <c r="XR16" s="2212"/>
      <c r="XS16" s="2212"/>
      <c r="XT16" s="2212"/>
      <c r="XU16" s="2212"/>
      <c r="XV16" s="2212"/>
      <c r="XW16" s="2212"/>
      <c r="XX16" s="2212"/>
      <c r="XY16" s="2212"/>
      <c r="XZ16" s="2212"/>
      <c r="YA16" s="2212"/>
      <c r="YB16" s="2212"/>
      <c r="YC16" s="2212"/>
      <c r="YD16" s="2212"/>
      <c r="YE16" s="2212"/>
      <c r="YF16" s="2212"/>
      <c r="YG16" s="2212"/>
      <c r="YH16" s="2212"/>
      <c r="YI16" s="2212"/>
      <c r="YJ16" s="2212"/>
      <c r="YK16" s="2212"/>
      <c r="YL16" s="2212"/>
      <c r="YM16" s="2212"/>
      <c r="YN16" s="2212"/>
      <c r="YO16" s="2212"/>
      <c r="YP16" s="2212"/>
      <c r="YQ16" s="2212"/>
      <c r="YR16" s="2212"/>
      <c r="YS16" s="2212"/>
      <c r="YT16" s="2212"/>
      <c r="YU16" s="2212"/>
      <c r="YV16" s="2212"/>
      <c r="YW16" s="2212"/>
      <c r="YX16" s="2212"/>
      <c r="YY16" s="2212"/>
      <c r="YZ16" s="2212"/>
      <c r="ZA16" s="2212"/>
      <c r="ZB16" s="2212"/>
      <c r="ZC16" s="2212"/>
      <c r="ZD16" s="2212"/>
      <c r="ZE16" s="2212"/>
      <c r="ZF16" s="2212"/>
      <c r="ZG16" s="2212"/>
      <c r="ZH16" s="2212"/>
      <c r="ZI16" s="2212"/>
      <c r="ZJ16" s="2212"/>
      <c r="ZK16" s="2212"/>
      <c r="ZL16" s="2212"/>
      <c r="ZM16" s="2212"/>
      <c r="ZN16" s="2212"/>
      <c r="ZO16" s="2212"/>
      <c r="ZP16" s="2212"/>
      <c r="ZQ16" s="2212"/>
      <c r="ZR16" s="2212"/>
      <c r="ZS16" s="2212"/>
      <c r="ZT16" s="2212"/>
      <c r="ZU16" s="2212"/>
      <c r="ZV16" s="2212"/>
      <c r="ZW16" s="2212"/>
      <c r="ZX16" s="2212"/>
      <c r="ZY16" s="2212"/>
      <c r="ZZ16" s="2212"/>
      <c r="AAA16" s="2212"/>
      <c r="AAB16" s="2212"/>
      <c r="AAC16" s="2212"/>
      <c r="AAD16" s="2212"/>
      <c r="AAE16" s="2212"/>
      <c r="AAF16" s="2212"/>
      <c r="AAG16" s="2212"/>
      <c r="AAH16" s="2212"/>
      <c r="AAI16" s="2212"/>
      <c r="AAJ16" s="2212"/>
      <c r="AAK16" s="2212"/>
      <c r="AAL16" s="2212"/>
      <c r="AAM16" s="2212"/>
      <c r="AAN16" s="2212"/>
      <c r="AAO16" s="2212"/>
      <c r="AAP16" s="2212"/>
      <c r="AAQ16" s="2212"/>
      <c r="AAR16" s="2212"/>
      <c r="AAS16" s="2212"/>
      <c r="AAT16" s="2212"/>
      <c r="AAU16" s="2212"/>
      <c r="AAV16" s="2212"/>
      <c r="AAW16" s="2212"/>
      <c r="AAX16" s="2212"/>
      <c r="AAY16" s="2212"/>
      <c r="AAZ16" s="2212"/>
      <c r="ABA16" s="2212"/>
      <c r="ABB16" s="2212"/>
      <c r="ABC16" s="2212"/>
      <c r="ABD16" s="2212"/>
      <c r="ABE16" s="2212"/>
      <c r="ABF16" s="2212"/>
      <c r="ABG16" s="2212"/>
      <c r="ABH16" s="2212"/>
      <c r="ABI16" s="2212"/>
      <c r="ABJ16" s="2212"/>
      <c r="ABK16" s="2212"/>
      <c r="ABL16" s="2212"/>
      <c r="ABM16" s="2212"/>
      <c r="ABN16" s="2212"/>
      <c r="ABO16" s="2212"/>
      <c r="ABP16" s="2212"/>
      <c r="ABQ16" s="2212"/>
      <c r="ABR16" s="2212"/>
      <c r="ABS16" s="2212"/>
      <c r="ABT16" s="2212"/>
      <c r="ABU16" s="2212"/>
      <c r="ABV16" s="2212"/>
      <c r="ABW16" s="2212"/>
      <c r="ABX16" s="2212"/>
      <c r="ABY16" s="2212"/>
      <c r="ABZ16" s="2212"/>
      <c r="ACA16" s="2212"/>
      <c r="ACB16" s="2212"/>
      <c r="ACC16" s="2212"/>
      <c r="ACD16" s="2212"/>
      <c r="ACE16" s="2212"/>
      <c r="ACF16" s="2212"/>
      <c r="ACG16" s="2212"/>
      <c r="ACH16" s="2212"/>
      <c r="ACI16" s="2212"/>
      <c r="ACJ16" s="2212"/>
      <c r="ACK16" s="2212"/>
      <c r="ACL16" s="2212"/>
      <c r="ACM16" s="2212"/>
      <c r="ACN16" s="2212"/>
      <c r="ACO16" s="2212"/>
      <c r="ACP16" s="2212"/>
      <c r="ACQ16" s="2212"/>
      <c r="ACR16" s="2212"/>
      <c r="ACS16" s="2212"/>
      <c r="ACT16" s="2212"/>
      <c r="ACU16" s="2212"/>
      <c r="ACV16" s="2212"/>
      <c r="ACW16" s="2212"/>
      <c r="ACX16" s="2212"/>
      <c r="ACY16" s="2212"/>
      <c r="ACZ16" s="2212"/>
      <c r="ADA16" s="2212"/>
      <c r="ADB16" s="2212"/>
      <c r="ADC16" s="2212"/>
      <c r="ADD16" s="2212"/>
      <c r="ADE16" s="2212"/>
      <c r="ADF16" s="2212"/>
      <c r="ADG16" s="2212"/>
      <c r="ADH16" s="2212"/>
      <c r="ADI16" s="2212"/>
      <c r="ADJ16" s="2212"/>
      <c r="ADK16" s="2212"/>
      <c r="ADL16" s="2212"/>
      <c r="ADM16" s="2212"/>
      <c r="ADN16" s="2212"/>
      <c r="ADO16" s="2212"/>
      <c r="ADP16" s="2212"/>
      <c r="ADQ16" s="2212"/>
      <c r="ADR16" s="2212"/>
      <c r="ADS16" s="2212"/>
      <c r="ADT16" s="2212"/>
      <c r="ADU16" s="2212"/>
      <c r="ADV16" s="2212"/>
      <c r="ADW16" s="2212"/>
      <c r="ADX16" s="2212"/>
      <c r="ADY16" s="2212"/>
      <c r="ADZ16" s="2212"/>
      <c r="AEA16" s="2212"/>
      <c r="AEB16" s="2212"/>
      <c r="AEC16" s="2212"/>
      <c r="AED16" s="2212"/>
      <c r="AEE16" s="2212"/>
      <c r="AEF16" s="2212"/>
      <c r="AEG16" s="2212"/>
      <c r="AEH16" s="2212"/>
      <c r="AEI16" s="2212"/>
      <c r="AEJ16" s="2212"/>
      <c r="AEK16" s="2212"/>
      <c r="AEL16" s="2212"/>
      <c r="AEM16" s="2212"/>
      <c r="AEN16" s="2212"/>
      <c r="AEO16" s="2212"/>
      <c r="AEP16" s="2212"/>
      <c r="AEQ16" s="2212"/>
      <c r="AER16" s="2212"/>
      <c r="AES16" s="2212"/>
      <c r="AET16" s="2212"/>
      <c r="AEU16" s="2212"/>
      <c r="AEV16" s="2212"/>
      <c r="AEW16" s="2212"/>
      <c r="AEX16" s="2212"/>
      <c r="AEY16" s="2212"/>
      <c r="AEZ16" s="2212"/>
      <c r="AFA16" s="2212"/>
      <c r="AFB16" s="2212"/>
      <c r="AFC16" s="2212"/>
      <c r="AFD16" s="2212"/>
      <c r="AFE16" s="2212"/>
      <c r="AFF16" s="2212"/>
      <c r="AFG16" s="2212"/>
      <c r="AFH16" s="2212"/>
      <c r="AFI16" s="2212"/>
      <c r="AFJ16" s="2212"/>
      <c r="AFK16" s="2212"/>
      <c r="AFL16" s="2212"/>
      <c r="AFM16" s="2212"/>
      <c r="AFN16" s="2212"/>
      <c r="AFO16" s="2212"/>
      <c r="AFP16" s="2212"/>
      <c r="AFQ16" s="2212"/>
      <c r="AFR16" s="2212"/>
      <c r="AFS16" s="2212"/>
      <c r="AFT16" s="2212"/>
      <c r="AFU16" s="2212"/>
      <c r="AFV16" s="2212"/>
      <c r="AFW16" s="2212"/>
      <c r="AFX16" s="2212"/>
      <c r="AFY16" s="2212"/>
      <c r="AFZ16" s="2212"/>
      <c r="AGA16" s="2212"/>
      <c r="AGB16" s="2212"/>
      <c r="AGC16" s="2212"/>
      <c r="AGD16" s="2212"/>
      <c r="AGE16" s="2212"/>
      <c r="AGF16" s="2212"/>
      <c r="AGG16" s="2212"/>
      <c r="AGH16" s="2212"/>
      <c r="AGI16" s="2212"/>
      <c r="AGJ16" s="2212"/>
      <c r="AGK16" s="2212"/>
      <c r="AGL16" s="2212"/>
      <c r="AGM16" s="2212"/>
      <c r="AGN16" s="2212"/>
      <c r="AGO16" s="2212"/>
      <c r="AGP16" s="2212"/>
      <c r="AGQ16" s="2212"/>
      <c r="AGR16" s="2212"/>
      <c r="AGS16" s="2212"/>
      <c r="AGT16" s="2212"/>
      <c r="AGU16" s="2212"/>
      <c r="AGV16" s="2212"/>
      <c r="AGW16" s="2212"/>
      <c r="AGX16" s="2212"/>
      <c r="AGY16" s="2212"/>
      <c r="AGZ16" s="2212"/>
      <c r="AHA16" s="2212"/>
      <c r="AHB16" s="2212"/>
      <c r="AHC16" s="2212"/>
      <c r="AHD16" s="2212"/>
      <c r="AHE16" s="2212"/>
      <c r="AHF16" s="2212"/>
      <c r="AHG16" s="2212"/>
      <c r="AHH16" s="2212"/>
      <c r="AHI16" s="2212"/>
      <c r="AHJ16" s="2212"/>
      <c r="AHK16" s="2212"/>
      <c r="AHL16" s="2212"/>
      <c r="AHM16" s="2212"/>
      <c r="AHN16" s="2212"/>
      <c r="AHO16" s="2212"/>
      <c r="AHP16" s="2212"/>
      <c r="AHQ16" s="2212"/>
      <c r="AHR16" s="2212"/>
      <c r="AHS16" s="2212"/>
      <c r="AHT16" s="2212"/>
      <c r="AHU16" s="2212"/>
      <c r="AHV16" s="2212"/>
      <c r="AHW16" s="2212"/>
      <c r="AHX16" s="2212"/>
      <c r="AHY16" s="2212"/>
      <c r="AHZ16" s="2212"/>
      <c r="AIA16" s="2212"/>
      <c r="AIB16" s="2212"/>
      <c r="AIC16" s="2212"/>
      <c r="AID16" s="2212"/>
      <c r="AIE16" s="2212"/>
      <c r="AIF16" s="2212"/>
      <c r="AIG16" s="2212"/>
      <c r="AIH16" s="2212"/>
      <c r="AII16" s="2212"/>
      <c r="AIJ16" s="2212"/>
      <c r="AIK16" s="2212"/>
      <c r="AIL16" s="2212"/>
      <c r="AIM16" s="2212"/>
      <c r="AIN16" s="2212"/>
      <c r="AIO16" s="2212"/>
      <c r="AIP16" s="2212"/>
      <c r="AIQ16" s="2212"/>
      <c r="AIR16" s="2212"/>
      <c r="AIS16" s="2212"/>
      <c r="AIT16" s="2212"/>
      <c r="AIU16" s="2212"/>
      <c r="AIV16" s="2212"/>
      <c r="AIW16" s="2212"/>
      <c r="AIX16" s="2212"/>
      <c r="AIY16" s="2212"/>
      <c r="AIZ16" s="2212"/>
      <c r="AJA16" s="2212"/>
      <c r="AJB16" s="2212"/>
      <c r="AJC16" s="2212"/>
      <c r="AJD16" s="2212"/>
      <c r="AJE16" s="2212"/>
      <c r="AJF16" s="2212"/>
      <c r="AJG16" s="2212"/>
      <c r="AJH16" s="2212"/>
      <c r="AJI16" s="2212"/>
      <c r="AJJ16" s="2212"/>
      <c r="AJK16" s="2212"/>
      <c r="AJL16" s="2212"/>
      <c r="AJM16" s="2212"/>
      <c r="AJN16" s="2212"/>
      <c r="AJO16" s="2212"/>
      <c r="AJP16" s="2212"/>
      <c r="AJQ16" s="2212"/>
      <c r="AJR16" s="2212"/>
      <c r="AJS16" s="2212"/>
      <c r="AJT16" s="2212"/>
      <c r="AJU16" s="2212"/>
      <c r="AJV16" s="2212"/>
      <c r="AJW16" s="2212"/>
      <c r="AJX16" s="2212"/>
      <c r="AJY16" s="2212"/>
      <c r="AJZ16" s="2212"/>
      <c r="AKA16" s="2212"/>
      <c r="AKB16" s="2212"/>
      <c r="AKC16" s="2212"/>
      <c r="AKD16" s="2212"/>
      <c r="AKE16" s="2212"/>
      <c r="AKF16" s="2212"/>
      <c r="AKG16" s="2212"/>
      <c r="AKH16" s="2212"/>
      <c r="AKI16" s="2212"/>
      <c r="AKJ16" s="2212"/>
      <c r="AKK16" s="2212"/>
      <c r="AKL16" s="2212"/>
      <c r="AKM16" s="2212"/>
      <c r="AKN16" s="2212"/>
      <c r="AKO16" s="2212"/>
      <c r="AKP16" s="2212"/>
      <c r="AKQ16" s="2212"/>
      <c r="AKR16" s="2212"/>
      <c r="AKS16" s="2212"/>
      <c r="AKT16" s="2212"/>
      <c r="AKU16" s="2212"/>
      <c r="AKV16" s="2212"/>
      <c r="AKW16" s="2212"/>
      <c r="AKX16" s="2212"/>
      <c r="AKY16" s="2212"/>
      <c r="AKZ16" s="2212"/>
      <c r="ALA16" s="2212"/>
      <c r="ALB16" s="2212"/>
      <c r="ALC16" s="2212"/>
      <c r="ALD16" s="2212"/>
      <c r="ALE16" s="2212"/>
      <c r="ALF16" s="2212"/>
      <c r="ALG16" s="2212"/>
      <c r="ALH16" s="2212"/>
      <c r="ALI16" s="2212"/>
      <c r="ALJ16" s="2212"/>
      <c r="ALK16" s="2212"/>
      <c r="ALL16" s="2212"/>
      <c r="ALM16" s="2212"/>
      <c r="ALN16" s="2212"/>
      <c r="ALO16" s="2212"/>
      <c r="ALP16" s="2212"/>
      <c r="ALQ16" s="2212"/>
      <c r="ALR16" s="2212"/>
      <c r="ALS16" s="2212"/>
      <c r="ALT16" s="2212"/>
      <c r="ALU16" s="2212"/>
      <c r="ALV16" s="2212"/>
      <c r="ALW16" s="2212"/>
      <c r="ALX16" s="2212"/>
      <c r="ALY16" s="2212"/>
      <c r="ALZ16" s="2212"/>
      <c r="AMA16" s="2212"/>
      <c r="AMB16" s="2212"/>
      <c r="AMC16" s="2212"/>
      <c r="AMD16" s="2212"/>
      <c r="AME16" s="2212"/>
      <c r="AMF16" s="2212"/>
      <c r="AMG16" s="2212"/>
      <c r="AMH16" s="2212"/>
      <c r="AMI16" s="2212"/>
      <c r="AMJ16" s="2212"/>
      <c r="AMK16" s="2212"/>
      <c r="AML16" s="2212"/>
      <c r="AMM16" s="2212"/>
      <c r="AMN16" s="2212"/>
      <c r="AMO16" s="2212"/>
      <c r="AMP16" s="2212"/>
      <c r="AMQ16" s="2212"/>
      <c r="AMR16" s="2212"/>
      <c r="AMS16" s="2212"/>
      <c r="AMT16" s="2212"/>
      <c r="AMU16" s="2212"/>
      <c r="AMV16" s="2212"/>
      <c r="AMW16" s="2212"/>
      <c r="AMX16" s="2212"/>
      <c r="AMY16" s="2212"/>
      <c r="AMZ16" s="2212"/>
      <c r="ANA16" s="2212"/>
      <c r="ANB16" s="2212"/>
      <c r="ANC16" s="2212"/>
      <c r="AND16" s="2212"/>
      <c r="ANE16" s="2212"/>
      <c r="ANF16" s="2212"/>
      <c r="ANG16" s="2212"/>
      <c r="ANH16" s="2212"/>
      <c r="ANI16" s="2212"/>
      <c r="ANJ16" s="2212"/>
      <c r="ANK16" s="2212"/>
      <c r="ANL16" s="2212"/>
      <c r="ANM16" s="2212"/>
      <c r="ANN16" s="2212"/>
      <c r="ANO16" s="2212"/>
      <c r="ANP16" s="2212"/>
      <c r="ANQ16" s="2212"/>
      <c r="ANR16" s="2212"/>
      <c r="ANS16" s="2212"/>
      <c r="ANT16" s="2212"/>
      <c r="ANU16" s="2212"/>
      <c r="ANV16" s="2212"/>
      <c r="ANW16" s="2212"/>
      <c r="ANX16" s="2212"/>
      <c r="ANY16" s="2212"/>
      <c r="ANZ16" s="2212"/>
      <c r="AOA16" s="2212"/>
      <c r="AOB16" s="2212"/>
      <c r="AOC16" s="2212"/>
      <c r="AOD16" s="2212"/>
      <c r="AOE16" s="2212"/>
      <c r="AOF16" s="2212"/>
      <c r="AOG16" s="2212"/>
      <c r="AOH16" s="2212"/>
      <c r="AOI16" s="2212"/>
      <c r="AOJ16" s="2212"/>
      <c r="AOK16" s="2212"/>
      <c r="AOL16" s="2212"/>
      <c r="AOM16" s="2212"/>
      <c r="AON16" s="2212"/>
      <c r="AOO16" s="2212"/>
      <c r="AOP16" s="2212"/>
      <c r="AOQ16" s="2212"/>
      <c r="AOR16" s="2212"/>
      <c r="AOS16" s="2212"/>
      <c r="AOT16" s="2212"/>
      <c r="AOU16" s="2212"/>
      <c r="AOV16" s="2212"/>
      <c r="AOW16" s="2212"/>
      <c r="AOX16" s="2212"/>
      <c r="AOY16" s="2212"/>
      <c r="AOZ16" s="2212"/>
      <c r="APA16" s="2212"/>
      <c r="APB16" s="2212"/>
      <c r="APC16" s="2212"/>
      <c r="APD16" s="2212"/>
      <c r="APE16" s="2212"/>
      <c r="APF16" s="2212"/>
      <c r="APG16" s="2212"/>
      <c r="APH16" s="2212"/>
      <c r="API16" s="2212"/>
      <c r="APJ16" s="2212"/>
      <c r="APK16" s="2212"/>
      <c r="APL16" s="2212"/>
      <c r="APM16" s="2212"/>
      <c r="APN16" s="2212"/>
      <c r="APO16" s="2212"/>
      <c r="APP16" s="2212"/>
      <c r="APQ16" s="2212"/>
      <c r="APR16" s="2212"/>
      <c r="APS16" s="2212"/>
      <c r="APT16" s="2212"/>
      <c r="APU16" s="2212"/>
      <c r="APV16" s="2212"/>
      <c r="APW16" s="2212"/>
      <c r="APX16" s="2212"/>
      <c r="APY16" s="2212"/>
      <c r="APZ16" s="2212"/>
      <c r="AQA16" s="2212"/>
      <c r="AQB16" s="2212"/>
      <c r="AQC16" s="2212"/>
      <c r="AQD16" s="2212"/>
      <c r="AQE16" s="2212"/>
      <c r="AQF16" s="2212"/>
      <c r="AQG16" s="2212"/>
      <c r="AQH16" s="2212"/>
      <c r="AQI16" s="2212"/>
      <c r="AQJ16" s="2212"/>
      <c r="AQK16" s="2212"/>
      <c r="AQL16" s="2212"/>
      <c r="AQM16" s="2212"/>
      <c r="AQN16" s="2212"/>
      <c r="AQO16" s="2212"/>
      <c r="AQP16" s="2212"/>
      <c r="AQQ16" s="2212"/>
      <c r="AQR16" s="2212"/>
      <c r="AQS16" s="2212"/>
      <c r="AQT16" s="2212"/>
      <c r="AQU16" s="2212"/>
      <c r="AQV16" s="2212"/>
      <c r="AQW16" s="2212"/>
      <c r="AQX16" s="2212"/>
      <c r="AQY16" s="2212"/>
      <c r="AQZ16" s="2212"/>
      <c r="ARA16" s="2212"/>
      <c r="ARB16" s="2212"/>
      <c r="ARC16" s="2212"/>
      <c r="ARD16" s="2212"/>
      <c r="ARE16" s="2212"/>
      <c r="ARF16" s="2212"/>
      <c r="ARG16" s="2212"/>
      <c r="ARH16" s="2212"/>
      <c r="ARI16" s="2212"/>
      <c r="ARJ16" s="2212"/>
      <c r="ARK16" s="2212"/>
      <c r="ARL16" s="2212"/>
      <c r="ARM16" s="2212"/>
      <c r="ARN16" s="2212"/>
      <c r="ARO16" s="2212"/>
      <c r="ARP16" s="2212"/>
      <c r="ARQ16" s="2212"/>
      <c r="ARR16" s="2212"/>
      <c r="ARS16" s="2212"/>
      <c r="ART16" s="2212"/>
      <c r="ARU16" s="2212"/>
      <c r="ARV16" s="2212"/>
      <c r="ARW16" s="2212"/>
      <c r="ARX16" s="2212"/>
      <c r="ARY16" s="2212"/>
      <c r="ARZ16" s="2212"/>
      <c r="ASA16" s="2212"/>
      <c r="ASB16" s="2212"/>
      <c r="ASC16" s="2212"/>
      <c r="ASD16" s="2212"/>
      <c r="ASE16" s="2212"/>
      <c r="ASF16" s="2212"/>
      <c r="ASG16" s="2212"/>
      <c r="ASH16" s="2212"/>
      <c r="ASI16" s="2212"/>
      <c r="ASJ16" s="2212"/>
      <c r="ASK16" s="2212"/>
      <c r="ASL16" s="2212"/>
      <c r="ASM16" s="2212"/>
      <c r="ASN16" s="2212"/>
      <c r="ASO16" s="2212"/>
      <c r="ASP16" s="2212"/>
      <c r="ASQ16" s="2212"/>
      <c r="ASR16" s="2212"/>
      <c r="ASS16" s="2212"/>
      <c r="AST16" s="2212"/>
      <c r="ASU16" s="2212"/>
      <c r="ASV16" s="2212"/>
      <c r="ASW16" s="2212"/>
      <c r="ASX16" s="2212"/>
      <c r="ASY16" s="2212"/>
      <c r="ASZ16" s="2212"/>
      <c r="ATA16" s="2212"/>
      <c r="ATB16" s="2212"/>
      <c r="ATC16" s="2212"/>
      <c r="ATD16" s="2212"/>
      <c r="ATE16" s="2212"/>
      <c r="ATF16" s="2212"/>
      <c r="ATG16" s="2212"/>
      <c r="ATH16" s="2212"/>
      <c r="ATI16" s="2212"/>
      <c r="ATJ16" s="2212"/>
      <c r="ATK16" s="2212"/>
      <c r="ATL16" s="2212"/>
      <c r="ATM16" s="2212"/>
      <c r="ATN16" s="2212"/>
      <c r="ATO16" s="2212"/>
      <c r="ATP16" s="2212"/>
      <c r="ATQ16" s="2212"/>
      <c r="ATR16" s="2212"/>
      <c r="ATS16" s="2212"/>
      <c r="ATT16" s="2212"/>
      <c r="ATU16" s="2212"/>
      <c r="ATV16" s="2212"/>
      <c r="ATW16" s="2212"/>
      <c r="ATX16" s="2212"/>
      <c r="ATY16" s="2212"/>
      <c r="ATZ16" s="2212"/>
      <c r="AUA16" s="2212"/>
      <c r="AUB16" s="2212"/>
      <c r="AUC16" s="2212"/>
      <c r="AUD16" s="2212"/>
      <c r="AUE16" s="2212"/>
      <c r="AUF16" s="2212"/>
      <c r="AUG16" s="2212"/>
      <c r="AUH16" s="2212"/>
      <c r="AUI16" s="2212"/>
      <c r="AUJ16" s="2212"/>
      <c r="AUK16" s="2212"/>
      <c r="AUL16" s="2212"/>
      <c r="AUM16" s="2212"/>
      <c r="AUN16" s="2212"/>
      <c r="AUO16" s="2212"/>
      <c r="AUP16" s="2212"/>
      <c r="AUQ16" s="2212"/>
      <c r="AUR16" s="2212"/>
      <c r="AUS16" s="2212"/>
      <c r="AUT16" s="2212"/>
      <c r="AUU16" s="2212"/>
      <c r="AUV16" s="2212"/>
      <c r="AUW16" s="2212"/>
      <c r="AUX16" s="2212"/>
      <c r="AUY16" s="2212"/>
      <c r="AUZ16" s="2212"/>
      <c r="AVA16" s="2212"/>
      <c r="AVB16" s="2212"/>
      <c r="AVC16" s="2212"/>
      <c r="AVD16" s="2212"/>
      <c r="AVE16" s="2212"/>
      <c r="AVF16" s="2212"/>
      <c r="AVG16" s="2212"/>
      <c r="AVH16" s="2212"/>
      <c r="AVI16" s="2212"/>
      <c r="AVJ16" s="2212"/>
      <c r="AVK16" s="2212"/>
      <c r="AVL16" s="2212"/>
      <c r="AVM16" s="2212"/>
      <c r="AVN16" s="2212"/>
      <c r="AVO16" s="2212"/>
      <c r="AVP16" s="2212"/>
      <c r="AVQ16" s="2212"/>
      <c r="AVR16" s="2212"/>
      <c r="AVS16" s="2212"/>
      <c r="AVT16" s="2212"/>
      <c r="AVU16" s="2212"/>
      <c r="AVV16" s="2212"/>
      <c r="AVW16" s="2212"/>
      <c r="AVX16" s="2212"/>
      <c r="AVY16" s="2212"/>
      <c r="AVZ16" s="2212"/>
      <c r="AWA16" s="2212"/>
      <c r="AWB16" s="2212"/>
      <c r="AWC16" s="2212"/>
      <c r="AWD16" s="2212"/>
      <c r="AWE16" s="2212"/>
      <c r="AWF16" s="2212"/>
      <c r="AWG16" s="2212"/>
      <c r="AWH16" s="2212"/>
      <c r="AWI16" s="2212"/>
      <c r="AWJ16" s="2212"/>
      <c r="AWK16" s="2212"/>
      <c r="AWL16" s="2212"/>
      <c r="AWM16" s="2212"/>
      <c r="AWN16" s="2212"/>
      <c r="AWO16" s="2212"/>
      <c r="AWP16" s="2212"/>
      <c r="AWQ16" s="2212"/>
      <c r="AWR16" s="2212"/>
      <c r="AWS16" s="2212"/>
      <c r="AWT16" s="2212"/>
      <c r="AWU16" s="2212"/>
      <c r="AWV16" s="2212"/>
      <c r="AWW16" s="2212"/>
      <c r="AWX16" s="2212"/>
      <c r="AWY16" s="2212"/>
      <c r="AWZ16" s="2212"/>
      <c r="AXA16" s="2212"/>
      <c r="AXB16" s="2212"/>
      <c r="AXC16" s="2212"/>
      <c r="AXD16" s="2212"/>
      <c r="AXE16" s="2212"/>
      <c r="AXF16" s="2212"/>
      <c r="AXG16" s="2212"/>
      <c r="AXH16" s="2212"/>
      <c r="AXI16" s="2212"/>
      <c r="AXJ16" s="2212"/>
      <c r="AXK16" s="2212"/>
      <c r="AXL16" s="2212"/>
      <c r="AXM16" s="2212"/>
      <c r="AXN16" s="2212"/>
      <c r="AXO16" s="2212"/>
      <c r="AXP16" s="2212"/>
      <c r="AXQ16" s="2212"/>
      <c r="AXR16" s="2212"/>
      <c r="AXS16" s="2212"/>
      <c r="AXT16" s="2212"/>
      <c r="AXU16" s="2212"/>
      <c r="AXV16" s="2212"/>
      <c r="AXW16" s="2212"/>
      <c r="AXX16" s="2212"/>
      <c r="AXY16" s="2212"/>
      <c r="AXZ16" s="2212"/>
      <c r="AYA16" s="2212"/>
      <c r="AYB16" s="2212"/>
      <c r="AYC16" s="2212"/>
      <c r="AYD16" s="2212"/>
      <c r="AYE16" s="2212"/>
      <c r="AYF16" s="2212"/>
      <c r="AYG16" s="2212"/>
      <c r="AYH16" s="2212"/>
      <c r="AYI16" s="2212"/>
      <c r="AYJ16" s="2212"/>
      <c r="AYK16" s="2212"/>
      <c r="AYL16" s="2212"/>
      <c r="AYM16" s="2212"/>
      <c r="AYN16" s="2212"/>
      <c r="AYO16" s="2212"/>
      <c r="AYP16" s="2212"/>
      <c r="AYQ16" s="2212"/>
      <c r="AYR16" s="2212"/>
      <c r="AYS16" s="2212"/>
      <c r="AYT16" s="2212"/>
      <c r="AYU16" s="2212"/>
      <c r="AYV16" s="2212"/>
      <c r="AYW16" s="2212"/>
      <c r="AYX16" s="2212"/>
      <c r="AYY16" s="2212"/>
      <c r="AYZ16" s="2212"/>
      <c r="AZA16" s="2212"/>
      <c r="AZB16" s="2212"/>
      <c r="AZC16" s="2212"/>
      <c r="AZD16" s="2212"/>
      <c r="AZE16" s="2212"/>
      <c r="AZF16" s="2212"/>
      <c r="AZG16" s="2212"/>
      <c r="AZH16" s="2212"/>
      <c r="AZI16" s="2212"/>
      <c r="AZJ16" s="2212"/>
      <c r="AZK16" s="2212"/>
      <c r="AZL16" s="2212"/>
      <c r="AZM16" s="2212"/>
      <c r="AZN16" s="2212"/>
      <c r="AZO16" s="2212"/>
      <c r="AZP16" s="2212"/>
      <c r="AZQ16" s="2212"/>
      <c r="AZR16" s="2212"/>
      <c r="AZS16" s="2212"/>
      <c r="AZT16" s="2212"/>
      <c r="AZU16" s="2212"/>
      <c r="AZV16" s="2212"/>
      <c r="AZW16" s="2212"/>
      <c r="AZX16" s="2212"/>
      <c r="AZY16" s="2212"/>
      <c r="AZZ16" s="2212"/>
      <c r="BAA16" s="2212"/>
      <c r="BAB16" s="2212"/>
      <c r="BAC16" s="2212"/>
      <c r="BAD16" s="2212"/>
      <c r="BAE16" s="2212"/>
      <c r="BAF16" s="2212"/>
      <c r="BAG16" s="2212"/>
      <c r="BAH16" s="2212"/>
      <c r="BAI16" s="2212"/>
      <c r="BAJ16" s="2212"/>
      <c r="BAK16" s="2212"/>
      <c r="BAL16" s="2212"/>
      <c r="BAM16" s="2212"/>
      <c r="BAN16" s="2212"/>
      <c r="BAO16" s="2212"/>
      <c r="BAP16" s="2212"/>
      <c r="BAQ16" s="2212"/>
      <c r="BAR16" s="2212"/>
      <c r="BAS16" s="2212"/>
      <c r="BAT16" s="2212"/>
      <c r="BAU16" s="2212"/>
      <c r="BAV16" s="2212"/>
      <c r="BAW16" s="2212"/>
      <c r="BAX16" s="2212"/>
      <c r="BAY16" s="2212"/>
      <c r="BAZ16" s="2212"/>
      <c r="BBA16" s="2212"/>
      <c r="BBB16" s="2212"/>
      <c r="BBC16" s="2212"/>
      <c r="BBD16" s="2212"/>
      <c r="BBE16" s="2212"/>
      <c r="BBF16" s="2212"/>
      <c r="BBG16" s="2212"/>
      <c r="BBH16" s="2212"/>
      <c r="BBI16" s="2212"/>
      <c r="BBJ16" s="2212"/>
      <c r="BBK16" s="2212"/>
      <c r="BBL16" s="2212"/>
      <c r="BBM16" s="2212"/>
      <c r="BBN16" s="2212"/>
      <c r="BBO16" s="2212"/>
      <c r="BBP16" s="2212"/>
      <c r="BBQ16" s="2212"/>
      <c r="BBR16" s="2212"/>
      <c r="BBS16" s="2212"/>
      <c r="BBT16" s="2212"/>
      <c r="BBU16" s="2212"/>
      <c r="BBV16" s="2212"/>
      <c r="BBW16" s="2212"/>
      <c r="BBX16" s="2212"/>
      <c r="BBY16" s="2212"/>
      <c r="BBZ16" s="2212"/>
      <c r="BCA16" s="2212"/>
      <c r="BCB16" s="2212"/>
      <c r="BCC16" s="2212"/>
      <c r="BCD16" s="2212"/>
      <c r="BCE16" s="2212"/>
      <c r="BCF16" s="2212"/>
      <c r="BCG16" s="2212"/>
      <c r="BCH16" s="2212"/>
      <c r="BCI16" s="2212"/>
      <c r="BCJ16" s="2212"/>
      <c r="BCK16" s="2212"/>
      <c r="BCL16" s="2212"/>
      <c r="BCM16" s="2212"/>
      <c r="BCN16" s="2212"/>
      <c r="BCO16" s="2212"/>
      <c r="BCP16" s="2212"/>
      <c r="BCQ16" s="2212"/>
      <c r="BCR16" s="2212"/>
      <c r="BCS16" s="2212"/>
      <c r="BCT16" s="2212"/>
      <c r="BCU16" s="2212"/>
      <c r="BCV16" s="2212"/>
      <c r="BCW16" s="2212"/>
      <c r="BCX16" s="2212"/>
      <c r="BCY16" s="2212"/>
      <c r="BCZ16" s="2212"/>
      <c r="BDA16" s="2212"/>
      <c r="BDB16" s="2212"/>
      <c r="BDC16" s="2212"/>
      <c r="BDD16" s="2212"/>
      <c r="BDE16" s="2212"/>
      <c r="BDF16" s="2212"/>
      <c r="BDG16" s="2212"/>
      <c r="BDH16" s="2212"/>
      <c r="BDI16" s="2212"/>
      <c r="BDJ16" s="2212"/>
      <c r="BDK16" s="2212"/>
      <c r="BDL16" s="2212"/>
      <c r="BDM16" s="2212"/>
      <c r="BDN16" s="2212"/>
      <c r="BDO16" s="2212"/>
      <c r="BDP16" s="2212"/>
      <c r="BDQ16" s="2212"/>
      <c r="BDR16" s="2212"/>
      <c r="BDS16" s="2212"/>
      <c r="BDT16" s="2212"/>
      <c r="BDU16" s="2212"/>
      <c r="BDV16" s="2212"/>
      <c r="BDW16" s="2212"/>
      <c r="BDX16" s="2212"/>
      <c r="BDY16" s="2212"/>
      <c r="BDZ16" s="2212"/>
      <c r="BEA16" s="2212"/>
      <c r="BEB16" s="2212"/>
      <c r="BEC16" s="2212"/>
      <c r="BED16" s="2212"/>
      <c r="BEE16" s="2212"/>
      <c r="BEF16" s="2212"/>
      <c r="BEG16" s="2212"/>
      <c r="BEH16" s="2212"/>
      <c r="BEI16" s="2212"/>
      <c r="BEJ16" s="2212"/>
      <c r="BEK16" s="2212"/>
      <c r="BEL16" s="2212"/>
      <c r="BEM16" s="2212"/>
      <c r="BEN16" s="2212"/>
      <c r="BEO16" s="2212"/>
      <c r="BEP16" s="2212"/>
      <c r="BEQ16" s="2212"/>
      <c r="BER16" s="2212"/>
      <c r="BES16" s="2212"/>
      <c r="BET16" s="2212"/>
      <c r="BEU16" s="2212"/>
      <c r="BEV16" s="2212"/>
      <c r="BEW16" s="2212"/>
      <c r="BEX16" s="2212"/>
      <c r="BEY16" s="2212"/>
      <c r="BEZ16" s="2212"/>
      <c r="BFA16" s="2212"/>
      <c r="BFB16" s="2212"/>
      <c r="BFC16" s="2212"/>
      <c r="BFD16" s="2212"/>
      <c r="BFE16" s="2212"/>
      <c r="BFF16" s="2212"/>
      <c r="BFG16" s="2212"/>
      <c r="BFH16" s="2212"/>
      <c r="BFI16" s="2212"/>
      <c r="BFJ16" s="2212"/>
      <c r="BFK16" s="2212"/>
      <c r="BFL16" s="2212"/>
      <c r="BFM16" s="2212"/>
      <c r="BFN16" s="2212"/>
      <c r="BFO16" s="2212"/>
      <c r="BFP16" s="2212"/>
      <c r="BFQ16" s="2212"/>
      <c r="BFR16" s="2212"/>
      <c r="BFS16" s="2212"/>
      <c r="BFT16" s="2212"/>
      <c r="BFU16" s="2212"/>
      <c r="BFV16" s="2212"/>
      <c r="BFW16" s="2212"/>
      <c r="BFX16" s="2212"/>
      <c r="BFY16" s="2212"/>
      <c r="BFZ16" s="2212"/>
      <c r="BGA16" s="2212"/>
      <c r="BGB16" s="2212"/>
      <c r="BGC16" s="2212"/>
      <c r="BGD16" s="2212"/>
      <c r="BGE16" s="2212"/>
      <c r="BGF16" s="2212"/>
      <c r="BGG16" s="2212"/>
      <c r="BGH16" s="2212"/>
      <c r="BGI16" s="2212"/>
      <c r="BGJ16" s="2212"/>
      <c r="BGK16" s="2212"/>
      <c r="BGL16" s="2212"/>
      <c r="BGM16" s="2212"/>
      <c r="BGN16" s="2212"/>
      <c r="BGO16" s="2212"/>
      <c r="BGP16" s="2212"/>
      <c r="BGQ16" s="2212"/>
      <c r="BGR16" s="2212"/>
      <c r="BGS16" s="2212"/>
      <c r="BGT16" s="2212"/>
      <c r="BGU16" s="2212"/>
      <c r="BGV16" s="2212"/>
      <c r="BGW16" s="2212"/>
      <c r="BGX16" s="2212"/>
      <c r="BGY16" s="2212"/>
      <c r="BGZ16" s="2212"/>
      <c r="BHA16" s="2212"/>
      <c r="BHB16" s="2212"/>
      <c r="BHC16" s="2212"/>
      <c r="BHD16" s="2212"/>
      <c r="BHE16" s="2212"/>
      <c r="BHF16" s="2212"/>
      <c r="BHG16" s="2212"/>
      <c r="BHH16" s="2212"/>
      <c r="BHI16" s="2212"/>
      <c r="BHJ16" s="2212"/>
      <c r="BHK16" s="2212"/>
      <c r="BHL16" s="2212"/>
      <c r="BHM16" s="2212"/>
      <c r="BHN16" s="2212"/>
      <c r="BHO16" s="2212"/>
      <c r="BHP16" s="2212"/>
      <c r="BHQ16" s="2212"/>
      <c r="BHR16" s="2212"/>
      <c r="BHS16" s="2212"/>
      <c r="BHT16" s="2212"/>
      <c r="BHU16" s="2212"/>
      <c r="BHV16" s="2212"/>
      <c r="BHW16" s="2212"/>
      <c r="BHX16" s="2212"/>
      <c r="BHY16" s="2212"/>
      <c r="BHZ16" s="2212"/>
      <c r="BIA16" s="2212"/>
      <c r="BIB16" s="2212"/>
      <c r="BIC16" s="2212"/>
      <c r="BID16" s="2212"/>
      <c r="BIE16" s="2212"/>
      <c r="BIF16" s="2212"/>
      <c r="BIG16" s="2212"/>
      <c r="BIH16" s="2212"/>
      <c r="BII16" s="2212"/>
      <c r="BIJ16" s="2212"/>
      <c r="BIK16" s="2212"/>
      <c r="BIL16" s="2212"/>
      <c r="BIM16" s="2212"/>
      <c r="BIN16" s="2212"/>
      <c r="BIO16" s="2212"/>
      <c r="BIP16" s="2212"/>
      <c r="BIQ16" s="2212"/>
      <c r="BIR16" s="2212"/>
      <c r="BIS16" s="2212"/>
      <c r="BIT16" s="2212"/>
      <c r="BIU16" s="2212"/>
      <c r="BIV16" s="2212"/>
      <c r="BIW16" s="2212"/>
      <c r="BIX16" s="2212"/>
      <c r="BIY16" s="2212"/>
      <c r="BIZ16" s="2212"/>
      <c r="BJA16" s="2212"/>
      <c r="BJB16" s="2212"/>
      <c r="BJC16" s="2212"/>
      <c r="BJD16" s="2212"/>
      <c r="BJE16" s="2212"/>
      <c r="BJF16" s="2212"/>
      <c r="BJG16" s="2212"/>
      <c r="BJH16" s="2212"/>
      <c r="BJI16" s="2212"/>
      <c r="BJJ16" s="2212"/>
      <c r="BJK16" s="2212"/>
      <c r="BJL16" s="2212"/>
      <c r="BJM16" s="2212"/>
      <c r="BJN16" s="2212"/>
      <c r="BJO16" s="2212"/>
      <c r="BJP16" s="2212"/>
      <c r="BJQ16" s="2212"/>
      <c r="BJR16" s="2212"/>
      <c r="BJS16" s="2212"/>
      <c r="BJT16" s="2212"/>
      <c r="BJU16" s="2212"/>
      <c r="BJV16" s="2212"/>
      <c r="BJW16" s="2212"/>
      <c r="BJX16" s="2212"/>
      <c r="BJY16" s="2212"/>
      <c r="BJZ16" s="2212"/>
      <c r="BKA16" s="2212"/>
      <c r="BKB16" s="2212"/>
      <c r="BKC16" s="2212"/>
      <c r="BKD16" s="2212"/>
      <c r="BKE16" s="2212"/>
      <c r="BKF16" s="2212"/>
      <c r="BKG16" s="2212"/>
      <c r="BKH16" s="2212"/>
      <c r="BKI16" s="2212"/>
      <c r="BKJ16" s="2212"/>
      <c r="BKK16" s="2212"/>
      <c r="BKL16" s="2212"/>
      <c r="BKM16" s="2212"/>
      <c r="BKN16" s="2212"/>
      <c r="BKO16" s="2212"/>
      <c r="BKP16" s="2212"/>
      <c r="BKQ16" s="2212"/>
      <c r="BKR16" s="2212"/>
      <c r="BKS16" s="2212"/>
      <c r="BKT16" s="2212"/>
      <c r="BKU16" s="2212"/>
      <c r="BKV16" s="2212"/>
      <c r="BKW16" s="2212"/>
      <c r="BKX16" s="2212"/>
      <c r="BKY16" s="2212"/>
      <c r="BKZ16" s="2212"/>
      <c r="BLA16" s="2212"/>
      <c r="BLB16" s="2212"/>
      <c r="BLC16" s="2212"/>
      <c r="BLD16" s="2212"/>
      <c r="BLE16" s="2212"/>
      <c r="BLF16" s="2212"/>
      <c r="BLG16" s="2212"/>
      <c r="BLH16" s="2212"/>
      <c r="BLI16" s="2212"/>
      <c r="BLJ16" s="2212"/>
      <c r="BLK16" s="2212"/>
      <c r="BLL16" s="2212"/>
      <c r="BLM16" s="2212"/>
      <c r="BLN16" s="2212"/>
      <c r="BLO16" s="2212"/>
      <c r="BLP16" s="2212"/>
      <c r="BLQ16" s="2212"/>
      <c r="BLR16" s="2212"/>
      <c r="BLS16" s="2212"/>
      <c r="BLT16" s="2212"/>
      <c r="BLU16" s="2212"/>
      <c r="BLV16" s="2212"/>
      <c r="BLW16" s="2212"/>
      <c r="BLX16" s="2212"/>
      <c r="BLY16" s="2212"/>
      <c r="BLZ16" s="2212"/>
      <c r="BMA16" s="2212"/>
      <c r="BMB16" s="2212"/>
      <c r="BMC16" s="2212"/>
      <c r="BMD16" s="2212"/>
      <c r="BME16" s="2212"/>
      <c r="BMF16" s="2212"/>
      <c r="BMG16" s="2212"/>
      <c r="BMH16" s="2212"/>
      <c r="BMI16" s="2212"/>
      <c r="BMJ16" s="2212"/>
      <c r="BMK16" s="2212"/>
      <c r="BML16" s="2212"/>
      <c r="BMM16" s="2212"/>
      <c r="BMN16" s="2212"/>
      <c r="BMO16" s="2212"/>
      <c r="BMP16" s="2212"/>
      <c r="BMQ16" s="2212"/>
      <c r="BMR16" s="2212"/>
      <c r="BMS16" s="2212"/>
      <c r="BMT16" s="2212"/>
      <c r="BMU16" s="2212"/>
      <c r="BMV16" s="2212"/>
      <c r="BMW16" s="2212"/>
      <c r="BMX16" s="2212"/>
      <c r="BMY16" s="2212"/>
      <c r="BMZ16" s="2212"/>
      <c r="BNA16" s="2212"/>
      <c r="BNB16" s="2212"/>
      <c r="BNC16" s="2212"/>
      <c r="BND16" s="2212"/>
      <c r="BNE16" s="2212"/>
      <c r="BNF16" s="2212"/>
      <c r="BNG16" s="2212"/>
      <c r="BNH16" s="2212"/>
      <c r="BNI16" s="2212"/>
      <c r="BNJ16" s="2212"/>
      <c r="BNK16" s="2212"/>
      <c r="BNL16" s="2212"/>
      <c r="BNM16" s="2212"/>
      <c r="BNN16" s="2212"/>
      <c r="BNO16" s="2212"/>
      <c r="BNP16" s="2212"/>
      <c r="BNQ16" s="2212"/>
      <c r="BNR16" s="2212"/>
      <c r="BNS16" s="2212"/>
      <c r="BNT16" s="2212"/>
      <c r="BNU16" s="2212"/>
      <c r="BNV16" s="2212"/>
      <c r="BNW16" s="2212"/>
      <c r="BNX16" s="2212"/>
      <c r="BNY16" s="2212"/>
      <c r="BNZ16" s="2212"/>
      <c r="BOA16" s="2212"/>
      <c r="BOB16" s="2212"/>
      <c r="BOC16" s="2212"/>
      <c r="BOD16" s="2212"/>
      <c r="BOE16" s="2212"/>
      <c r="BOF16" s="2212"/>
      <c r="BOG16" s="2212"/>
      <c r="BOH16" s="2212"/>
      <c r="BOI16" s="2212"/>
      <c r="BOJ16" s="2212"/>
      <c r="BOK16" s="2212"/>
      <c r="BOL16" s="2212"/>
      <c r="BOM16" s="2212"/>
      <c r="BON16" s="2212"/>
      <c r="BOO16" s="2212"/>
      <c r="BOP16" s="2212"/>
      <c r="BOQ16" s="2212"/>
      <c r="BOR16" s="2212"/>
      <c r="BOS16" s="2212"/>
      <c r="BOT16" s="2212"/>
      <c r="BOU16" s="2212"/>
      <c r="BOV16" s="2212"/>
      <c r="BOW16" s="2212"/>
      <c r="BOX16" s="2212"/>
      <c r="BOY16" s="2212"/>
      <c r="BOZ16" s="2212"/>
      <c r="BPA16" s="2212"/>
      <c r="BPB16" s="2212"/>
      <c r="BPC16" s="2212"/>
      <c r="BPD16" s="2212"/>
      <c r="BPE16" s="2212"/>
      <c r="BPF16" s="2212"/>
      <c r="BPG16" s="2212"/>
      <c r="BPH16" s="2212"/>
      <c r="BPI16" s="2212"/>
      <c r="BPJ16" s="2212"/>
      <c r="BPK16" s="2212"/>
      <c r="BPL16" s="2212"/>
      <c r="BPM16" s="2212"/>
      <c r="BPN16" s="2212"/>
      <c r="BPO16" s="2212"/>
      <c r="BPP16" s="2212"/>
      <c r="BPQ16" s="2212"/>
      <c r="BPR16" s="2212"/>
      <c r="BPS16" s="2212"/>
      <c r="BPT16" s="2212"/>
      <c r="BPU16" s="2212"/>
      <c r="BPV16" s="2212"/>
      <c r="BPW16" s="2212"/>
      <c r="BPX16" s="2212"/>
      <c r="BPY16" s="2212"/>
      <c r="BPZ16" s="2212"/>
      <c r="BQA16" s="2212"/>
      <c r="BQB16" s="2212"/>
      <c r="BQC16" s="2212"/>
      <c r="BQD16" s="2212"/>
      <c r="BQE16" s="2212"/>
      <c r="BQF16" s="2212"/>
      <c r="BQG16" s="2212"/>
      <c r="BQH16" s="2212"/>
      <c r="BQI16" s="2212"/>
      <c r="BQJ16" s="2212"/>
      <c r="BQK16" s="2212"/>
      <c r="BQL16" s="2212"/>
      <c r="BQM16" s="2212"/>
      <c r="BQN16" s="2212"/>
      <c r="BQO16" s="2212"/>
      <c r="BQP16" s="2212"/>
      <c r="BQQ16" s="2212"/>
      <c r="BQR16" s="2212"/>
      <c r="BQS16" s="2212"/>
      <c r="BQT16" s="2212"/>
      <c r="BQU16" s="2212"/>
      <c r="BQV16" s="2212"/>
      <c r="BQW16" s="2212"/>
      <c r="BQX16" s="2212"/>
      <c r="BQY16" s="2212"/>
      <c r="BQZ16" s="2212"/>
      <c r="BRA16" s="2212"/>
      <c r="BRB16" s="2212"/>
      <c r="BRC16" s="2212"/>
      <c r="BRD16" s="2212"/>
      <c r="BRE16" s="2212"/>
      <c r="BRF16" s="2212"/>
      <c r="BRG16" s="2212"/>
      <c r="BRH16" s="2212"/>
      <c r="BRI16" s="2212"/>
      <c r="BRJ16" s="2212"/>
      <c r="BRK16" s="2212"/>
      <c r="BRL16" s="2212"/>
      <c r="BRM16" s="2212"/>
      <c r="BRN16" s="2212"/>
      <c r="BRO16" s="2212"/>
      <c r="BRP16" s="2212"/>
      <c r="BRQ16" s="2212"/>
      <c r="BRR16" s="2212"/>
      <c r="BRS16" s="2212"/>
      <c r="BRT16" s="2212"/>
      <c r="BRU16" s="2212"/>
      <c r="BRV16" s="2212"/>
      <c r="BRW16" s="2212"/>
      <c r="BRX16" s="2212"/>
      <c r="BRY16" s="2212"/>
      <c r="BRZ16" s="2212"/>
      <c r="BSA16" s="2212"/>
      <c r="BSB16" s="2212"/>
      <c r="BSC16" s="2212"/>
      <c r="BSD16" s="2212"/>
      <c r="BSE16" s="2212"/>
      <c r="BSF16" s="2212"/>
      <c r="BSG16" s="2212"/>
      <c r="BSH16" s="2212"/>
      <c r="BSI16" s="2212"/>
      <c r="BSJ16" s="2212"/>
      <c r="BSK16" s="2212"/>
      <c r="BSL16" s="2212"/>
      <c r="BSM16" s="2212"/>
      <c r="BSN16" s="2212"/>
      <c r="BSO16" s="2212"/>
      <c r="BSP16" s="2212"/>
      <c r="BSQ16" s="2212"/>
      <c r="BSR16" s="2212"/>
      <c r="BSS16" s="2212"/>
      <c r="BST16" s="2212"/>
      <c r="BSU16" s="2212"/>
      <c r="BSV16" s="2212"/>
      <c r="BSW16" s="2212"/>
      <c r="BSX16" s="2212"/>
      <c r="BSY16" s="2212"/>
      <c r="BSZ16" s="2212"/>
      <c r="BTA16" s="2212"/>
      <c r="BTB16" s="2212"/>
      <c r="BTC16" s="2212"/>
      <c r="BTD16" s="2212"/>
      <c r="BTE16" s="2212"/>
      <c r="BTF16" s="2212"/>
      <c r="BTG16" s="2212"/>
      <c r="BTH16" s="2212"/>
      <c r="BTI16" s="2212"/>
      <c r="BTJ16" s="2212"/>
      <c r="BTK16" s="2212"/>
      <c r="BTL16" s="2212"/>
      <c r="BTM16" s="2212"/>
      <c r="BTN16" s="2212"/>
      <c r="BTO16" s="2212"/>
      <c r="BTP16" s="2212"/>
      <c r="BTQ16" s="2212"/>
      <c r="BTR16" s="2212"/>
      <c r="BTS16" s="2212"/>
      <c r="BTT16" s="2212"/>
      <c r="BTU16" s="2212"/>
      <c r="BTV16" s="2212"/>
      <c r="BTW16" s="2212"/>
      <c r="BTX16" s="2212"/>
      <c r="BTY16" s="2212"/>
      <c r="BTZ16" s="2212"/>
      <c r="BUA16" s="2212"/>
      <c r="BUB16" s="2212"/>
      <c r="BUC16" s="2212"/>
      <c r="BUD16" s="2212"/>
      <c r="BUE16" s="2212"/>
      <c r="BUF16" s="2212"/>
      <c r="BUG16" s="2212"/>
      <c r="BUH16" s="2212"/>
      <c r="BUI16" s="2212"/>
      <c r="BUJ16" s="2212"/>
      <c r="BUK16" s="2212"/>
      <c r="BUL16" s="2212"/>
      <c r="BUM16" s="2212"/>
      <c r="BUN16" s="2212"/>
      <c r="BUO16" s="2212"/>
      <c r="BUP16" s="2212"/>
      <c r="BUQ16" s="2212"/>
      <c r="BUR16" s="2212"/>
      <c r="BUS16" s="2212"/>
      <c r="BUT16" s="2212"/>
      <c r="BUU16" s="2212"/>
      <c r="BUV16" s="2212"/>
      <c r="BUW16" s="2212"/>
      <c r="BUX16" s="2212"/>
      <c r="BUY16" s="2212"/>
      <c r="BUZ16" s="2212"/>
      <c r="BVA16" s="2212"/>
      <c r="BVB16" s="2212"/>
      <c r="BVC16" s="2212"/>
      <c r="BVD16" s="2212"/>
      <c r="BVE16" s="2212"/>
      <c r="BVF16" s="2212"/>
      <c r="BVG16" s="2212"/>
      <c r="BVH16" s="2212"/>
      <c r="BVI16" s="2212"/>
      <c r="BVJ16" s="2212"/>
      <c r="BVK16" s="2212"/>
      <c r="BVL16" s="2212"/>
      <c r="BVM16" s="2212"/>
      <c r="BVN16" s="2212"/>
      <c r="BVO16" s="2212"/>
      <c r="BVP16" s="2212"/>
      <c r="BVQ16" s="2212"/>
      <c r="BVR16" s="2212"/>
      <c r="BVS16" s="2212"/>
      <c r="BVT16" s="2212"/>
      <c r="BVU16" s="2212"/>
      <c r="BVV16" s="2212"/>
      <c r="BVW16" s="2212"/>
      <c r="BVX16" s="2212"/>
      <c r="BVY16" s="2212"/>
      <c r="BVZ16" s="2212"/>
      <c r="BWA16" s="2212"/>
      <c r="BWB16" s="2212"/>
      <c r="BWC16" s="2212"/>
      <c r="BWD16" s="2212"/>
      <c r="BWE16" s="2212"/>
      <c r="BWF16" s="2212"/>
      <c r="BWG16" s="2212"/>
      <c r="BWH16" s="2212"/>
      <c r="BWI16" s="2212"/>
      <c r="BWJ16" s="2212"/>
      <c r="BWK16" s="2212"/>
      <c r="BWL16" s="2212"/>
      <c r="BWM16" s="2212"/>
      <c r="BWN16" s="2212"/>
      <c r="BWO16" s="2212"/>
      <c r="BWP16" s="2212"/>
      <c r="BWQ16" s="2212"/>
      <c r="BWR16" s="2212"/>
      <c r="BWS16" s="2212"/>
      <c r="BWT16" s="2212"/>
      <c r="BWU16" s="2212"/>
      <c r="BWV16" s="2212"/>
      <c r="BWW16" s="2212"/>
      <c r="BWX16" s="2212"/>
      <c r="BWY16" s="2212"/>
      <c r="BWZ16" s="2212"/>
      <c r="BXA16" s="2212"/>
      <c r="BXB16" s="2212"/>
      <c r="BXC16" s="2212"/>
      <c r="BXD16" s="2212"/>
      <c r="BXE16" s="2212"/>
      <c r="BXF16" s="2212"/>
      <c r="BXG16" s="2212"/>
      <c r="BXH16" s="2212"/>
      <c r="BXI16" s="2212"/>
      <c r="BXJ16" s="2212"/>
      <c r="BXK16" s="2212"/>
      <c r="BXL16" s="2212"/>
      <c r="BXM16" s="2212"/>
      <c r="BXN16" s="2212"/>
      <c r="BXO16" s="2212"/>
      <c r="BXP16" s="2212"/>
      <c r="BXQ16" s="2212"/>
      <c r="BXR16" s="2212"/>
      <c r="BXS16" s="2212"/>
      <c r="BXT16" s="2212"/>
      <c r="BXU16" s="2212"/>
      <c r="BXV16" s="2212"/>
      <c r="BXW16" s="2212"/>
      <c r="BXX16" s="2212"/>
      <c r="BXY16" s="2212"/>
      <c r="BXZ16" s="2212"/>
      <c r="BYA16" s="2212"/>
      <c r="BYB16" s="2212"/>
      <c r="BYC16" s="2212"/>
      <c r="BYD16" s="2212"/>
      <c r="BYE16" s="2212"/>
      <c r="BYF16" s="2212"/>
      <c r="BYG16" s="2212"/>
      <c r="BYH16" s="2212"/>
      <c r="BYI16" s="2212"/>
      <c r="BYJ16" s="2212"/>
      <c r="BYK16" s="2212"/>
      <c r="BYL16" s="2212"/>
      <c r="BYM16" s="2212"/>
      <c r="BYN16" s="2212"/>
      <c r="BYO16" s="2212"/>
      <c r="BYP16" s="2212"/>
      <c r="BYQ16" s="2212"/>
      <c r="BYR16" s="2212"/>
      <c r="BYS16" s="2212"/>
      <c r="BYT16" s="2212"/>
      <c r="BYU16" s="2212"/>
      <c r="BYV16" s="2212"/>
      <c r="BYW16" s="2212"/>
      <c r="BYX16" s="2212"/>
      <c r="BYY16" s="2212"/>
      <c r="BYZ16" s="2212"/>
      <c r="BZA16" s="2212"/>
      <c r="BZB16" s="2212"/>
      <c r="BZC16" s="2212"/>
      <c r="BZD16" s="2212"/>
      <c r="BZE16" s="2212"/>
      <c r="BZF16" s="2212"/>
      <c r="BZG16" s="2212"/>
      <c r="BZH16" s="2212"/>
      <c r="BZI16" s="2212"/>
      <c r="BZJ16" s="2212"/>
      <c r="BZK16" s="2212"/>
      <c r="BZL16" s="2212"/>
      <c r="BZM16" s="2212"/>
      <c r="BZN16" s="2212"/>
      <c r="BZO16" s="2212"/>
      <c r="BZP16" s="2212"/>
      <c r="BZQ16" s="2212"/>
      <c r="BZR16" s="2212"/>
      <c r="BZS16" s="2212"/>
      <c r="BZT16" s="2212"/>
      <c r="BZU16" s="2212"/>
      <c r="BZV16" s="2212"/>
      <c r="BZW16" s="2212"/>
      <c r="BZX16" s="2212"/>
      <c r="BZY16" s="2212"/>
      <c r="BZZ16" s="2212"/>
      <c r="CAA16" s="2212"/>
      <c r="CAB16" s="2212"/>
      <c r="CAC16" s="2212"/>
      <c r="CAD16" s="2212"/>
      <c r="CAE16" s="2212"/>
      <c r="CAF16" s="2212"/>
      <c r="CAG16" s="2212"/>
      <c r="CAH16" s="2212"/>
      <c r="CAI16" s="2212"/>
      <c r="CAJ16" s="2212"/>
      <c r="CAK16" s="2212"/>
      <c r="CAL16" s="2212"/>
      <c r="CAM16" s="2212"/>
      <c r="CAN16" s="2212"/>
      <c r="CAO16" s="2212"/>
      <c r="CAP16" s="2212"/>
      <c r="CAQ16" s="2212"/>
      <c r="CAR16" s="2212"/>
      <c r="CAS16" s="2212"/>
      <c r="CAT16" s="2212"/>
      <c r="CAU16" s="2212"/>
      <c r="CAV16" s="2212"/>
      <c r="CAW16" s="2212"/>
      <c r="CAX16" s="2212"/>
      <c r="CAY16" s="2212"/>
      <c r="CAZ16" s="2212"/>
      <c r="CBA16" s="2212"/>
      <c r="CBB16" s="2212"/>
      <c r="CBC16" s="2212"/>
      <c r="CBD16" s="2212"/>
      <c r="CBE16" s="2212"/>
      <c r="CBF16" s="2212"/>
      <c r="CBG16" s="2212"/>
      <c r="CBH16" s="2212"/>
      <c r="CBI16" s="2212"/>
      <c r="CBJ16" s="2212"/>
      <c r="CBK16" s="2212"/>
      <c r="CBL16" s="2212"/>
      <c r="CBM16" s="2212"/>
      <c r="CBN16" s="2212"/>
      <c r="CBO16" s="2212"/>
      <c r="CBP16" s="2212"/>
      <c r="CBQ16" s="2212"/>
      <c r="CBR16" s="2212"/>
      <c r="CBS16" s="2212"/>
      <c r="CBT16" s="2212"/>
      <c r="CBU16" s="2212"/>
      <c r="CBV16" s="2212"/>
      <c r="CBW16" s="2212"/>
      <c r="CBX16" s="2212"/>
      <c r="CBY16" s="2212"/>
      <c r="CBZ16" s="2212"/>
      <c r="CCA16" s="2212"/>
      <c r="CCB16" s="2212"/>
      <c r="CCC16" s="2212"/>
      <c r="CCD16" s="2212"/>
      <c r="CCE16" s="2212"/>
      <c r="CCF16" s="2212"/>
      <c r="CCG16" s="2212"/>
      <c r="CCH16" s="2212"/>
      <c r="CCI16" s="2212"/>
      <c r="CCJ16" s="2212"/>
      <c r="CCK16" s="2212"/>
      <c r="CCL16" s="2212"/>
      <c r="CCM16" s="2212"/>
      <c r="CCN16" s="2212"/>
      <c r="CCO16" s="2212"/>
      <c r="CCP16" s="2212"/>
      <c r="CCQ16" s="2212"/>
      <c r="CCR16" s="2212"/>
      <c r="CCS16" s="2212"/>
      <c r="CCT16" s="2212"/>
      <c r="CCU16" s="2212"/>
      <c r="CCV16" s="2212"/>
      <c r="CCW16" s="2212"/>
      <c r="CCX16" s="2212"/>
      <c r="CCY16" s="2212"/>
      <c r="CCZ16" s="2212"/>
      <c r="CDA16" s="2212"/>
      <c r="CDB16" s="2212"/>
      <c r="CDC16" s="2212"/>
      <c r="CDD16" s="2212"/>
      <c r="CDE16" s="2212"/>
      <c r="CDF16" s="2212"/>
      <c r="CDG16" s="2212"/>
      <c r="CDH16" s="2212"/>
      <c r="CDI16" s="2212"/>
      <c r="CDJ16" s="2212"/>
      <c r="CDK16" s="2212"/>
      <c r="CDL16" s="2212"/>
      <c r="CDM16" s="2212"/>
      <c r="CDN16" s="2212"/>
      <c r="CDO16" s="2212"/>
      <c r="CDP16" s="2212"/>
      <c r="CDQ16" s="2212"/>
      <c r="CDR16" s="2212"/>
      <c r="CDS16" s="2212"/>
      <c r="CDT16" s="2212"/>
      <c r="CDU16" s="2212"/>
      <c r="CDV16" s="2212"/>
      <c r="CDW16" s="2212"/>
      <c r="CDX16" s="2212"/>
      <c r="CDY16" s="2212"/>
      <c r="CDZ16" s="2212"/>
      <c r="CEA16" s="2212"/>
      <c r="CEB16" s="2212"/>
      <c r="CEC16" s="2212"/>
      <c r="CED16" s="2212"/>
      <c r="CEE16" s="2212"/>
      <c r="CEF16" s="2212"/>
      <c r="CEG16" s="2212"/>
      <c r="CEH16" s="2212"/>
      <c r="CEI16" s="2212"/>
      <c r="CEJ16" s="2212"/>
      <c r="CEK16" s="2212"/>
      <c r="CEL16" s="2212"/>
      <c r="CEM16" s="2212"/>
      <c r="CEN16" s="2212"/>
      <c r="CEO16" s="2212"/>
      <c r="CEP16" s="2212"/>
      <c r="CEQ16" s="2212"/>
      <c r="CER16" s="2212"/>
      <c r="CES16" s="2212"/>
      <c r="CET16" s="2212"/>
      <c r="CEU16" s="2212"/>
      <c r="CEV16" s="2212"/>
      <c r="CEW16" s="2212"/>
      <c r="CEX16" s="2212"/>
      <c r="CEY16" s="2212"/>
      <c r="CEZ16" s="2212"/>
      <c r="CFA16" s="2212"/>
      <c r="CFB16" s="2212"/>
      <c r="CFC16" s="2212"/>
      <c r="CFD16" s="2212"/>
      <c r="CFE16" s="2212"/>
      <c r="CFF16" s="2212"/>
      <c r="CFG16" s="2212"/>
      <c r="CFH16" s="2212"/>
      <c r="CFI16" s="2212"/>
      <c r="CFJ16" s="2212"/>
      <c r="CFK16" s="2212"/>
      <c r="CFL16" s="2212"/>
      <c r="CFM16" s="2212"/>
      <c r="CFN16" s="2212"/>
      <c r="CFO16" s="2212"/>
      <c r="CFP16" s="2212"/>
      <c r="CFQ16" s="2212"/>
      <c r="CFR16" s="2212"/>
      <c r="CFS16" s="2212"/>
      <c r="CFT16" s="2212"/>
      <c r="CFU16" s="2212"/>
      <c r="CFV16" s="2212"/>
      <c r="CFW16" s="2212"/>
      <c r="CFX16" s="2212"/>
      <c r="CFY16" s="2212"/>
      <c r="CFZ16" s="2212"/>
      <c r="CGA16" s="2212"/>
      <c r="CGB16" s="2212"/>
      <c r="CGC16" s="2212"/>
      <c r="CGD16" s="2212"/>
      <c r="CGE16" s="2212"/>
      <c r="CGF16" s="2212"/>
      <c r="CGG16" s="2212"/>
      <c r="CGH16" s="2212"/>
      <c r="CGI16" s="2212"/>
      <c r="CGJ16" s="2212"/>
      <c r="CGK16" s="2212"/>
      <c r="CGL16" s="2212"/>
      <c r="CGM16" s="2212"/>
      <c r="CGN16" s="2212"/>
      <c r="CGO16" s="2212"/>
      <c r="CGP16" s="2212"/>
      <c r="CGQ16" s="2212"/>
      <c r="CGR16" s="2212"/>
      <c r="CGS16" s="2212"/>
      <c r="CGT16" s="2212"/>
      <c r="CGU16" s="2212"/>
      <c r="CGV16" s="2212"/>
      <c r="CGW16" s="2212"/>
      <c r="CGX16" s="2212"/>
      <c r="CGY16" s="2212"/>
      <c r="CGZ16" s="2212"/>
      <c r="CHA16" s="2212"/>
      <c r="CHB16" s="2212"/>
      <c r="CHC16" s="2212"/>
      <c r="CHD16" s="2212"/>
      <c r="CHE16" s="2212"/>
      <c r="CHF16" s="2212"/>
      <c r="CHG16" s="2212"/>
      <c r="CHH16" s="2212"/>
      <c r="CHI16" s="2212"/>
      <c r="CHJ16" s="2212"/>
      <c r="CHK16" s="2212"/>
      <c r="CHL16" s="2212"/>
      <c r="CHM16" s="2212"/>
      <c r="CHN16" s="2212"/>
      <c r="CHO16" s="2212"/>
      <c r="CHP16" s="2212"/>
      <c r="CHQ16" s="2212"/>
      <c r="CHR16" s="2212"/>
      <c r="CHS16" s="2212"/>
      <c r="CHT16" s="2212"/>
      <c r="CHU16" s="2212"/>
      <c r="CHV16" s="2212"/>
      <c r="CHW16" s="2212"/>
      <c r="CHX16" s="2212"/>
      <c r="CHY16" s="2212"/>
      <c r="CHZ16" s="2212"/>
      <c r="CIA16" s="2212"/>
      <c r="CIB16" s="2212"/>
      <c r="CIC16" s="2212"/>
      <c r="CID16" s="2212"/>
      <c r="CIE16" s="2212"/>
      <c r="CIF16" s="2212"/>
      <c r="CIG16" s="2212"/>
      <c r="CIH16" s="2212"/>
      <c r="CII16" s="2212"/>
      <c r="CIJ16" s="2212"/>
      <c r="CIK16" s="2212"/>
      <c r="CIL16" s="2212"/>
      <c r="CIM16" s="2212"/>
      <c r="CIN16" s="2212"/>
      <c r="CIO16" s="2212"/>
      <c r="CIP16" s="2212"/>
      <c r="CIQ16" s="2212"/>
      <c r="CIR16" s="2212"/>
      <c r="CIS16" s="2212"/>
      <c r="CIT16" s="2212"/>
      <c r="CIU16" s="2212"/>
      <c r="CIV16" s="2212"/>
      <c r="CIW16" s="2212"/>
      <c r="CIX16" s="2212"/>
      <c r="CIY16" s="2212"/>
      <c r="CIZ16" s="2212"/>
      <c r="CJA16" s="2212"/>
      <c r="CJB16" s="2212"/>
      <c r="CJC16" s="2212"/>
      <c r="CJD16" s="2212"/>
      <c r="CJE16" s="2212"/>
      <c r="CJF16" s="2212"/>
      <c r="CJG16" s="2212"/>
      <c r="CJH16" s="2212"/>
      <c r="CJI16" s="2212"/>
      <c r="CJJ16" s="2212"/>
      <c r="CJK16" s="2212"/>
      <c r="CJL16" s="2212"/>
      <c r="CJM16" s="2212"/>
      <c r="CJN16" s="2212"/>
      <c r="CJO16" s="2212"/>
      <c r="CJP16" s="2212"/>
      <c r="CJQ16" s="2212"/>
      <c r="CJR16" s="2212"/>
      <c r="CJS16" s="2212"/>
      <c r="CJT16" s="2212"/>
      <c r="CJU16" s="2212"/>
      <c r="CJV16" s="2212"/>
      <c r="CJW16" s="2212"/>
      <c r="CJX16" s="2212"/>
      <c r="CJY16" s="2212"/>
      <c r="CJZ16" s="2212"/>
      <c r="CKA16" s="2212"/>
      <c r="CKB16" s="2212"/>
      <c r="CKC16" s="2212"/>
      <c r="CKD16" s="2212"/>
      <c r="CKE16" s="2212"/>
      <c r="CKF16" s="2212"/>
      <c r="CKG16" s="2212"/>
      <c r="CKH16" s="2212"/>
      <c r="CKI16" s="2212"/>
      <c r="CKJ16" s="2212"/>
      <c r="CKK16" s="2212"/>
      <c r="CKL16" s="2212"/>
      <c r="CKM16" s="2212"/>
      <c r="CKN16" s="2212"/>
      <c r="CKO16" s="2212"/>
      <c r="CKP16" s="2212"/>
      <c r="CKQ16" s="2212"/>
      <c r="CKR16" s="2212"/>
      <c r="CKS16" s="2212"/>
      <c r="CKT16" s="2212"/>
      <c r="CKU16" s="2212"/>
      <c r="CKV16" s="2212"/>
      <c r="CKW16" s="2212"/>
      <c r="CKX16" s="2212"/>
      <c r="CKY16" s="2212"/>
      <c r="CKZ16" s="2212"/>
      <c r="CLA16" s="2212"/>
      <c r="CLB16" s="2212"/>
      <c r="CLC16" s="2212"/>
      <c r="CLD16" s="2212"/>
      <c r="CLE16" s="2212"/>
      <c r="CLF16" s="2212"/>
      <c r="CLG16" s="2212"/>
      <c r="CLH16" s="2212"/>
      <c r="CLI16" s="2212"/>
      <c r="CLJ16" s="2212"/>
      <c r="CLK16" s="2212"/>
      <c r="CLL16" s="2212"/>
      <c r="CLM16" s="2212"/>
      <c r="CLN16" s="2212"/>
      <c r="CLO16" s="2212"/>
      <c r="CLP16" s="2212"/>
      <c r="CLQ16" s="2212"/>
      <c r="CLR16" s="2212"/>
      <c r="CLS16" s="2212"/>
      <c r="CLT16" s="2212"/>
      <c r="CLU16" s="2212"/>
      <c r="CLV16" s="2212"/>
      <c r="CLW16" s="2212"/>
      <c r="CLX16" s="2212"/>
      <c r="CLY16" s="2212"/>
      <c r="CLZ16" s="2212"/>
      <c r="CMA16" s="2212"/>
      <c r="CMB16" s="2212"/>
      <c r="CMC16" s="2212"/>
      <c r="CMD16" s="2212"/>
      <c r="CME16" s="2212"/>
      <c r="CMF16" s="2212"/>
      <c r="CMG16" s="2212"/>
      <c r="CMH16" s="2212"/>
      <c r="CMI16" s="2212"/>
      <c r="CMJ16" s="2212"/>
      <c r="CMK16" s="2212"/>
      <c r="CML16" s="2212"/>
      <c r="CMM16" s="2212"/>
      <c r="CMN16" s="2212"/>
      <c r="CMO16" s="2212"/>
      <c r="CMP16" s="2212"/>
      <c r="CMQ16" s="2212"/>
      <c r="CMR16" s="2212"/>
      <c r="CMS16" s="2212"/>
      <c r="CMT16" s="2212"/>
      <c r="CMU16" s="2212"/>
      <c r="CMV16" s="2212"/>
      <c r="CMW16" s="2212"/>
      <c r="CMX16" s="2212"/>
      <c r="CMY16" s="2212"/>
      <c r="CMZ16" s="2212"/>
      <c r="CNA16" s="2212"/>
      <c r="CNB16" s="2212"/>
      <c r="CNC16" s="2212"/>
      <c r="CND16" s="2212"/>
      <c r="CNE16" s="2212"/>
      <c r="CNF16" s="2212"/>
      <c r="CNG16" s="2212"/>
      <c r="CNH16" s="2212"/>
      <c r="CNI16" s="2212"/>
      <c r="CNJ16" s="2212"/>
      <c r="CNK16" s="2212"/>
      <c r="CNL16" s="2212"/>
      <c r="CNM16" s="2212"/>
      <c r="CNN16" s="2212"/>
      <c r="CNO16" s="2212"/>
      <c r="CNP16" s="2212"/>
      <c r="CNQ16" s="2212"/>
      <c r="CNR16" s="2212"/>
      <c r="CNS16" s="2212"/>
      <c r="CNT16" s="2212"/>
      <c r="CNU16" s="2212"/>
      <c r="CNV16" s="2212"/>
      <c r="CNW16" s="2212"/>
      <c r="CNX16" s="2212"/>
      <c r="CNY16" s="2212"/>
      <c r="CNZ16" s="2212"/>
      <c r="COA16" s="2212"/>
      <c r="COB16" s="2212"/>
      <c r="COC16" s="2212"/>
      <c r="COD16" s="2212"/>
      <c r="COE16" s="2212"/>
      <c r="COF16" s="2212"/>
      <c r="COG16" s="2212"/>
      <c r="COH16" s="2212"/>
      <c r="COI16" s="2212"/>
      <c r="COJ16" s="2212"/>
      <c r="COK16" s="2212"/>
      <c r="COL16" s="2212"/>
      <c r="COM16" s="2212"/>
      <c r="CON16" s="2212"/>
      <c r="COO16" s="2212"/>
      <c r="COP16" s="2212"/>
      <c r="COQ16" s="2212"/>
      <c r="COR16" s="2212"/>
      <c r="COS16" s="2212"/>
      <c r="COT16" s="2212"/>
      <c r="COU16" s="2212"/>
      <c r="COV16" s="2212"/>
      <c r="COW16" s="2212"/>
      <c r="COX16" s="2212"/>
      <c r="COY16" s="2212"/>
      <c r="COZ16" s="2212"/>
      <c r="CPA16" s="2212"/>
      <c r="CPB16" s="2212"/>
      <c r="CPC16" s="2212"/>
      <c r="CPD16" s="2212"/>
      <c r="CPE16" s="2212"/>
      <c r="CPF16" s="2212"/>
      <c r="CPG16" s="2212"/>
      <c r="CPH16" s="2212"/>
      <c r="CPI16" s="2212"/>
      <c r="CPJ16" s="2212"/>
      <c r="CPK16" s="2212"/>
      <c r="CPL16" s="2212"/>
      <c r="CPM16" s="2212"/>
      <c r="CPN16" s="2212"/>
      <c r="CPO16" s="2212"/>
      <c r="CPP16" s="2212"/>
      <c r="CPQ16" s="2212"/>
      <c r="CPR16" s="2212"/>
      <c r="CPS16" s="2212"/>
      <c r="CPT16" s="2212"/>
      <c r="CPU16" s="2212"/>
      <c r="CPV16" s="2212"/>
      <c r="CPW16" s="2212"/>
      <c r="CPX16" s="2212"/>
      <c r="CPY16" s="2212"/>
      <c r="CPZ16" s="2212"/>
      <c r="CQA16" s="2212"/>
      <c r="CQB16" s="2212"/>
      <c r="CQC16" s="2212"/>
      <c r="CQD16" s="2212"/>
      <c r="CQE16" s="2212"/>
      <c r="CQF16" s="2212"/>
      <c r="CQG16" s="2212"/>
      <c r="CQH16" s="2212"/>
      <c r="CQI16" s="2212"/>
      <c r="CQJ16" s="2212"/>
      <c r="CQK16" s="2212"/>
      <c r="CQL16" s="2212"/>
      <c r="CQM16" s="2212"/>
      <c r="CQN16" s="2212"/>
      <c r="CQO16" s="2212"/>
      <c r="CQP16" s="2212"/>
      <c r="CQQ16" s="2212"/>
      <c r="CQR16" s="2212"/>
      <c r="CQS16" s="2212"/>
      <c r="CQT16" s="2212"/>
      <c r="CQU16" s="2212"/>
      <c r="CQV16" s="2212"/>
      <c r="CQW16" s="2212"/>
      <c r="CQX16" s="2212"/>
      <c r="CQY16" s="2212"/>
      <c r="CQZ16" s="2212"/>
      <c r="CRA16" s="2212"/>
      <c r="CRB16" s="2212"/>
      <c r="CRC16" s="2212"/>
      <c r="CRD16" s="2212"/>
      <c r="CRE16" s="2212"/>
      <c r="CRF16" s="2212"/>
      <c r="CRG16" s="2212"/>
      <c r="CRH16" s="2212"/>
      <c r="CRI16" s="2212"/>
      <c r="CRJ16" s="2212"/>
      <c r="CRK16" s="2212"/>
      <c r="CRL16" s="2212"/>
      <c r="CRM16" s="2212"/>
      <c r="CRN16" s="2212"/>
      <c r="CRO16" s="2212"/>
      <c r="CRP16" s="2212"/>
      <c r="CRQ16" s="2212"/>
      <c r="CRR16" s="2212"/>
      <c r="CRS16" s="2212"/>
      <c r="CRT16" s="2212"/>
      <c r="CRU16" s="2212"/>
      <c r="CRV16" s="2212"/>
      <c r="CRW16" s="2212"/>
      <c r="CRX16" s="2212"/>
      <c r="CRY16" s="2212"/>
      <c r="CRZ16" s="2212"/>
      <c r="CSA16" s="2212"/>
      <c r="CSB16" s="2212"/>
      <c r="CSC16" s="2212"/>
      <c r="CSD16" s="2212"/>
      <c r="CSE16" s="2212"/>
      <c r="CSF16" s="2212"/>
      <c r="CSG16" s="2212"/>
      <c r="CSH16" s="2212"/>
      <c r="CSI16" s="2212"/>
      <c r="CSJ16" s="2212"/>
      <c r="CSK16" s="2212"/>
      <c r="CSL16" s="2212"/>
      <c r="CSM16" s="2212"/>
      <c r="CSN16" s="2212"/>
      <c r="CSO16" s="2212"/>
      <c r="CSP16" s="2212"/>
      <c r="CSQ16" s="2212"/>
      <c r="CSR16" s="2212"/>
      <c r="CSS16" s="2212"/>
      <c r="CST16" s="2212"/>
      <c r="CSU16" s="2212"/>
      <c r="CSV16" s="2212"/>
      <c r="CSW16" s="2212"/>
      <c r="CSX16" s="2212"/>
      <c r="CSY16" s="2212"/>
      <c r="CSZ16" s="2212"/>
      <c r="CTA16" s="2212"/>
      <c r="CTB16" s="2212"/>
      <c r="CTC16" s="2212"/>
      <c r="CTD16" s="2212"/>
      <c r="CTE16" s="2212"/>
      <c r="CTF16" s="2212"/>
      <c r="CTG16" s="2212"/>
      <c r="CTH16" s="2212"/>
      <c r="CTI16" s="2212"/>
      <c r="CTJ16" s="2212"/>
      <c r="CTK16" s="2212"/>
      <c r="CTL16" s="2212"/>
      <c r="CTM16" s="2212"/>
      <c r="CTN16" s="2212"/>
      <c r="CTO16" s="2212"/>
      <c r="CTP16" s="2212"/>
      <c r="CTQ16" s="2212"/>
      <c r="CTR16" s="2212"/>
      <c r="CTS16" s="2212"/>
      <c r="CTT16" s="2212"/>
      <c r="CTU16" s="2212"/>
      <c r="CTV16" s="2212"/>
      <c r="CTW16" s="2212"/>
      <c r="CTX16" s="2212"/>
      <c r="CTY16" s="2212"/>
      <c r="CTZ16" s="2212"/>
      <c r="CUA16" s="2212"/>
      <c r="CUB16" s="2212"/>
      <c r="CUC16" s="2212"/>
      <c r="CUD16" s="2212"/>
      <c r="CUE16" s="2212"/>
      <c r="CUF16" s="2212"/>
      <c r="CUG16" s="2212"/>
      <c r="CUH16" s="2212"/>
      <c r="CUI16" s="2212"/>
      <c r="CUJ16" s="2212"/>
      <c r="CUK16" s="2212"/>
      <c r="CUL16" s="2212"/>
      <c r="CUM16" s="2212"/>
      <c r="CUN16" s="2212"/>
      <c r="CUO16" s="2212"/>
      <c r="CUP16" s="2212"/>
      <c r="CUQ16" s="2212"/>
      <c r="CUR16" s="2212"/>
      <c r="CUS16" s="2212"/>
      <c r="CUT16" s="2212"/>
      <c r="CUU16" s="2212"/>
      <c r="CUV16" s="2212"/>
      <c r="CUW16" s="2212"/>
      <c r="CUX16" s="2212"/>
      <c r="CUY16" s="2212"/>
      <c r="CUZ16" s="2212"/>
      <c r="CVA16" s="2212"/>
      <c r="CVB16" s="2212"/>
      <c r="CVC16" s="2212"/>
      <c r="CVD16" s="2212"/>
      <c r="CVE16" s="2212"/>
      <c r="CVF16" s="2212"/>
      <c r="CVG16" s="2212"/>
      <c r="CVH16" s="2212"/>
      <c r="CVI16" s="2212"/>
      <c r="CVJ16" s="2212"/>
      <c r="CVK16" s="2212"/>
      <c r="CVL16" s="2212"/>
      <c r="CVM16" s="2212"/>
      <c r="CVN16" s="2212"/>
      <c r="CVO16" s="2212"/>
      <c r="CVP16" s="2212"/>
      <c r="CVQ16" s="2212"/>
      <c r="CVR16" s="2212"/>
      <c r="CVS16" s="2212"/>
      <c r="CVT16" s="2212"/>
      <c r="CVU16" s="2212"/>
      <c r="CVV16" s="2212"/>
      <c r="CVW16" s="2212"/>
      <c r="CVX16" s="2212"/>
      <c r="CVY16" s="2212"/>
      <c r="CVZ16" s="2212"/>
      <c r="CWA16" s="2212"/>
      <c r="CWB16" s="2212"/>
      <c r="CWC16" s="2212"/>
      <c r="CWD16" s="2212"/>
      <c r="CWE16" s="2212"/>
      <c r="CWF16" s="2212"/>
      <c r="CWG16" s="2212"/>
      <c r="CWH16" s="2212"/>
      <c r="CWI16" s="2212"/>
      <c r="CWJ16" s="2212"/>
      <c r="CWK16" s="2212"/>
      <c r="CWL16" s="2212"/>
      <c r="CWM16" s="2212"/>
      <c r="CWN16" s="2212"/>
      <c r="CWO16" s="2212"/>
      <c r="CWP16" s="2212"/>
      <c r="CWQ16" s="2212"/>
      <c r="CWR16" s="2212"/>
      <c r="CWS16" s="2212"/>
      <c r="CWT16" s="2212"/>
      <c r="CWU16" s="2212"/>
      <c r="CWV16" s="2212"/>
      <c r="CWW16" s="2212"/>
      <c r="CWX16" s="2212"/>
      <c r="CWY16" s="2212"/>
      <c r="CWZ16" s="2212"/>
      <c r="CXA16" s="2212"/>
      <c r="CXB16" s="2212"/>
      <c r="CXC16" s="2212"/>
      <c r="CXD16" s="2212"/>
      <c r="CXE16" s="2212"/>
      <c r="CXF16" s="2212"/>
      <c r="CXG16" s="2212"/>
      <c r="CXH16" s="2212"/>
      <c r="CXI16" s="2212"/>
      <c r="CXJ16" s="2212"/>
      <c r="CXK16" s="2212"/>
      <c r="CXL16" s="2212"/>
      <c r="CXM16" s="2212"/>
      <c r="CXN16" s="2212"/>
      <c r="CXO16" s="2212"/>
      <c r="CXP16" s="2212"/>
      <c r="CXQ16" s="2212"/>
      <c r="CXR16" s="2212"/>
      <c r="CXS16" s="2212"/>
      <c r="CXT16" s="2212"/>
      <c r="CXU16" s="2212"/>
      <c r="CXV16" s="2212"/>
      <c r="CXW16" s="2212"/>
      <c r="CXX16" s="2212"/>
      <c r="CXY16" s="2212"/>
      <c r="CXZ16" s="2212"/>
      <c r="CYA16" s="2212"/>
      <c r="CYB16" s="2212"/>
      <c r="CYC16" s="2212"/>
      <c r="CYD16" s="2212"/>
      <c r="CYE16" s="2212"/>
      <c r="CYF16" s="2212"/>
      <c r="CYG16" s="2212"/>
      <c r="CYH16" s="2212"/>
      <c r="CYI16" s="2212"/>
      <c r="CYJ16" s="2212"/>
      <c r="CYK16" s="2212"/>
      <c r="CYL16" s="2212"/>
      <c r="CYM16" s="2212"/>
      <c r="CYN16" s="2212"/>
      <c r="CYO16" s="2212"/>
      <c r="CYP16" s="2212"/>
      <c r="CYQ16" s="2212"/>
      <c r="CYR16" s="2212"/>
      <c r="CYS16" s="2212"/>
      <c r="CYT16" s="2212"/>
      <c r="CYU16" s="2212"/>
      <c r="CYV16" s="2212"/>
      <c r="CYW16" s="2212"/>
      <c r="CYX16" s="2212"/>
      <c r="CYY16" s="2212"/>
      <c r="CYZ16" s="2212"/>
      <c r="CZA16" s="2212"/>
      <c r="CZB16" s="2212"/>
      <c r="CZC16" s="2212"/>
      <c r="CZD16" s="2212"/>
      <c r="CZE16" s="2212"/>
      <c r="CZF16" s="2212"/>
      <c r="CZG16" s="2212"/>
      <c r="CZH16" s="2212"/>
      <c r="CZI16" s="2212"/>
      <c r="CZJ16" s="2212"/>
      <c r="CZK16" s="2212"/>
      <c r="CZL16" s="2212"/>
      <c r="CZM16" s="2212"/>
      <c r="CZN16" s="2212"/>
      <c r="CZO16" s="2212"/>
      <c r="CZP16" s="2212"/>
      <c r="CZQ16" s="2212"/>
      <c r="CZR16" s="2212"/>
      <c r="CZS16" s="2212"/>
      <c r="CZT16" s="2212"/>
      <c r="CZU16" s="2212"/>
      <c r="CZV16" s="2212"/>
      <c r="CZW16" s="2212"/>
      <c r="CZX16" s="2212"/>
      <c r="CZY16" s="2212"/>
      <c r="CZZ16" s="2212"/>
      <c r="DAA16" s="2212"/>
      <c r="DAB16" s="2212"/>
      <c r="DAC16" s="2212"/>
      <c r="DAD16" s="2212"/>
      <c r="DAE16" s="2212"/>
      <c r="DAF16" s="2212"/>
      <c r="DAG16" s="2212"/>
      <c r="DAH16" s="2212"/>
      <c r="DAI16" s="2212"/>
      <c r="DAJ16" s="2212"/>
      <c r="DAK16" s="2212"/>
      <c r="DAL16" s="2212"/>
      <c r="DAM16" s="2212"/>
      <c r="DAN16" s="2212"/>
      <c r="DAO16" s="2212"/>
      <c r="DAP16" s="2212"/>
      <c r="DAQ16" s="2212"/>
      <c r="DAR16" s="2212"/>
      <c r="DAS16" s="2212"/>
      <c r="DAT16" s="2212"/>
      <c r="DAU16" s="2212"/>
      <c r="DAV16" s="2212"/>
      <c r="DAW16" s="2212"/>
      <c r="DAX16" s="2212"/>
      <c r="DAY16" s="2212"/>
      <c r="DAZ16" s="2212"/>
      <c r="DBA16" s="2212"/>
      <c r="DBB16" s="2212"/>
      <c r="DBC16" s="2212"/>
      <c r="DBD16" s="2212"/>
      <c r="DBE16" s="2212"/>
      <c r="DBF16" s="2212"/>
      <c r="DBG16" s="2212"/>
      <c r="DBH16" s="2212"/>
      <c r="DBI16" s="2212"/>
      <c r="DBJ16" s="2212"/>
      <c r="DBK16" s="2212"/>
      <c r="DBL16" s="2212"/>
      <c r="DBM16" s="2212"/>
      <c r="DBN16" s="2212"/>
      <c r="DBO16" s="2212"/>
      <c r="DBP16" s="2212"/>
      <c r="DBQ16" s="2212"/>
      <c r="DBR16" s="2212"/>
      <c r="DBS16" s="2212"/>
      <c r="DBT16" s="2212"/>
      <c r="DBU16" s="2212"/>
      <c r="DBV16" s="2212"/>
      <c r="DBW16" s="2212"/>
      <c r="DBX16" s="2212"/>
      <c r="DBY16" s="2212"/>
      <c r="DBZ16" s="2212"/>
      <c r="DCA16" s="2212"/>
      <c r="DCB16" s="2212"/>
      <c r="DCC16" s="2212"/>
      <c r="DCD16" s="2212"/>
      <c r="DCE16" s="2212"/>
      <c r="DCF16" s="2212"/>
      <c r="DCG16" s="2212"/>
      <c r="DCH16" s="2212"/>
      <c r="DCI16" s="2212"/>
      <c r="DCJ16" s="2212"/>
      <c r="DCK16" s="2212"/>
      <c r="DCL16" s="2212"/>
      <c r="DCM16" s="2212"/>
      <c r="DCN16" s="2212"/>
      <c r="DCO16" s="2212"/>
      <c r="DCP16" s="2212"/>
      <c r="DCQ16" s="2212"/>
      <c r="DCR16" s="2212"/>
      <c r="DCS16" s="2212"/>
      <c r="DCT16" s="2212"/>
      <c r="DCU16" s="2212"/>
      <c r="DCV16" s="2212"/>
      <c r="DCW16" s="2212"/>
      <c r="DCX16" s="2212"/>
      <c r="DCY16" s="2212"/>
      <c r="DCZ16" s="2212"/>
      <c r="DDA16" s="2212"/>
      <c r="DDB16" s="2212"/>
      <c r="DDC16" s="2212"/>
      <c r="DDD16" s="2212"/>
      <c r="DDE16" s="2212"/>
      <c r="DDF16" s="2212"/>
      <c r="DDG16" s="2212"/>
      <c r="DDH16" s="2212"/>
      <c r="DDI16" s="2212"/>
      <c r="DDJ16" s="2212"/>
      <c r="DDK16" s="2212"/>
      <c r="DDL16" s="2212"/>
      <c r="DDM16" s="2212"/>
      <c r="DDN16" s="2212"/>
      <c r="DDO16" s="2212"/>
      <c r="DDP16" s="2212"/>
      <c r="DDQ16" s="2212"/>
      <c r="DDR16" s="2212"/>
      <c r="DDS16" s="2212"/>
      <c r="DDT16" s="2212"/>
      <c r="DDU16" s="2212"/>
      <c r="DDV16" s="2212"/>
      <c r="DDW16" s="2212"/>
      <c r="DDX16" s="2212"/>
      <c r="DDY16" s="2212"/>
      <c r="DDZ16" s="2212"/>
      <c r="DEA16" s="2212"/>
      <c r="DEB16" s="2212"/>
      <c r="DEC16" s="2212"/>
      <c r="DED16" s="2212"/>
      <c r="DEE16" s="2212"/>
      <c r="DEF16" s="2212"/>
      <c r="DEG16" s="2212"/>
      <c r="DEH16" s="2212"/>
      <c r="DEI16" s="2212"/>
      <c r="DEJ16" s="2212"/>
      <c r="DEK16" s="2212"/>
      <c r="DEL16" s="2212"/>
      <c r="DEM16" s="2212"/>
      <c r="DEN16" s="2212"/>
      <c r="DEO16" s="2212"/>
      <c r="DEP16" s="2212"/>
      <c r="DEQ16" s="2212"/>
      <c r="DER16" s="2212"/>
      <c r="DES16" s="2212"/>
      <c r="DET16" s="2212"/>
      <c r="DEU16" s="2212"/>
      <c r="DEV16" s="2212"/>
      <c r="DEW16" s="2212"/>
      <c r="DEX16" s="2212"/>
      <c r="DEY16" s="2212"/>
      <c r="DEZ16" s="2212"/>
      <c r="DFA16" s="2212"/>
      <c r="DFB16" s="2212"/>
      <c r="DFC16" s="2212"/>
      <c r="DFD16" s="2212"/>
      <c r="DFE16" s="2212"/>
      <c r="DFF16" s="2212"/>
      <c r="DFG16" s="2212"/>
      <c r="DFH16" s="2212"/>
      <c r="DFI16" s="2212"/>
      <c r="DFJ16" s="2212"/>
      <c r="DFK16" s="2212"/>
      <c r="DFL16" s="2212"/>
      <c r="DFM16" s="2212"/>
      <c r="DFN16" s="2212"/>
      <c r="DFO16" s="2212"/>
      <c r="DFP16" s="2212"/>
      <c r="DFQ16" s="2212"/>
      <c r="DFR16" s="2212"/>
      <c r="DFS16" s="2212"/>
      <c r="DFT16" s="2212"/>
      <c r="DFU16" s="2212"/>
      <c r="DFV16" s="2212"/>
      <c r="DFW16" s="2212"/>
      <c r="DFX16" s="2212"/>
      <c r="DFY16" s="2212"/>
      <c r="DFZ16" s="2212"/>
      <c r="DGA16" s="2212"/>
      <c r="DGB16" s="2212"/>
      <c r="DGC16" s="2212"/>
      <c r="DGD16" s="2212"/>
      <c r="DGE16" s="2212"/>
      <c r="DGF16" s="2212"/>
      <c r="DGG16" s="2212"/>
      <c r="DGH16" s="2212"/>
      <c r="DGI16" s="2212"/>
      <c r="DGJ16" s="2212"/>
      <c r="DGK16" s="2212"/>
      <c r="DGL16" s="2212"/>
      <c r="DGM16" s="2212"/>
      <c r="DGN16" s="2212"/>
      <c r="DGO16" s="2212"/>
      <c r="DGP16" s="2212"/>
      <c r="DGQ16" s="2212"/>
      <c r="DGR16" s="2212"/>
      <c r="DGS16" s="2212"/>
      <c r="DGT16" s="2212"/>
      <c r="DGU16" s="2212"/>
      <c r="DGV16" s="2212"/>
      <c r="DGW16" s="2212"/>
      <c r="DGX16" s="2212"/>
      <c r="DGY16" s="2212"/>
      <c r="DGZ16" s="2212"/>
      <c r="DHA16" s="2212"/>
      <c r="DHB16" s="2212"/>
      <c r="DHC16" s="2212"/>
      <c r="DHD16" s="2212"/>
      <c r="DHE16" s="2212"/>
      <c r="DHF16" s="2212"/>
      <c r="DHG16" s="2212"/>
      <c r="DHH16" s="2212"/>
      <c r="DHI16" s="2212"/>
      <c r="DHJ16" s="2212"/>
      <c r="DHK16" s="2212"/>
      <c r="DHL16" s="2212"/>
      <c r="DHM16" s="2212"/>
      <c r="DHN16" s="2212"/>
      <c r="DHO16" s="2212"/>
      <c r="DHP16" s="2212"/>
      <c r="DHQ16" s="2212"/>
      <c r="DHR16" s="2212"/>
      <c r="DHS16" s="2212"/>
      <c r="DHT16" s="2212"/>
      <c r="DHU16" s="2212"/>
      <c r="DHV16" s="2212"/>
      <c r="DHW16" s="2212"/>
      <c r="DHX16" s="2212"/>
      <c r="DHY16" s="2212"/>
      <c r="DHZ16" s="2212"/>
      <c r="DIA16" s="2212"/>
      <c r="DIB16" s="2212"/>
      <c r="DIC16" s="2212"/>
      <c r="DID16" s="2212"/>
      <c r="DIE16" s="2212"/>
      <c r="DIF16" s="2212"/>
      <c r="DIG16" s="2212"/>
      <c r="DIH16" s="2212"/>
      <c r="DII16" s="2212"/>
      <c r="DIJ16" s="2212"/>
      <c r="DIK16" s="2212"/>
      <c r="DIL16" s="2212"/>
      <c r="DIM16" s="2212"/>
      <c r="DIN16" s="2212"/>
      <c r="DIO16" s="2212"/>
      <c r="DIP16" s="2212"/>
      <c r="DIQ16" s="2212"/>
      <c r="DIR16" s="2212"/>
      <c r="DIS16" s="2212"/>
      <c r="DIT16" s="2212"/>
      <c r="DIU16" s="2212"/>
      <c r="DIV16" s="2212"/>
      <c r="DIW16" s="2212"/>
      <c r="DIX16" s="2212"/>
      <c r="DIY16" s="2212"/>
      <c r="DIZ16" s="2212"/>
      <c r="DJA16" s="2212"/>
      <c r="DJB16" s="2212"/>
      <c r="DJC16" s="2212"/>
      <c r="DJD16" s="2212"/>
      <c r="DJE16" s="2212"/>
      <c r="DJF16" s="2212"/>
      <c r="DJG16" s="2212"/>
      <c r="DJH16" s="2212"/>
      <c r="DJI16" s="2212"/>
      <c r="DJJ16" s="2212"/>
      <c r="DJK16" s="2212"/>
      <c r="DJL16" s="2212"/>
      <c r="DJM16" s="2212"/>
      <c r="DJN16" s="2212"/>
      <c r="DJO16" s="2212"/>
      <c r="DJP16" s="2212"/>
      <c r="DJQ16" s="2212"/>
      <c r="DJR16" s="2212"/>
      <c r="DJS16" s="2212"/>
      <c r="DJT16" s="2212"/>
      <c r="DJU16" s="2212"/>
      <c r="DJV16" s="2212"/>
      <c r="DJW16" s="2212"/>
      <c r="DJX16" s="2212"/>
      <c r="DJY16" s="2212"/>
      <c r="DJZ16" s="2212"/>
      <c r="DKA16" s="2212"/>
      <c r="DKB16" s="2212"/>
      <c r="DKC16" s="2212"/>
      <c r="DKD16" s="2212"/>
      <c r="DKE16" s="2212"/>
      <c r="DKF16" s="2212"/>
      <c r="DKG16" s="2212"/>
      <c r="DKH16" s="2212"/>
      <c r="DKI16" s="2212"/>
      <c r="DKJ16" s="2212"/>
      <c r="DKK16" s="2212"/>
      <c r="DKL16" s="2212"/>
      <c r="DKM16" s="2212"/>
      <c r="DKN16" s="2212"/>
      <c r="DKO16" s="2212"/>
      <c r="DKP16" s="2212"/>
      <c r="DKQ16" s="2212"/>
      <c r="DKR16" s="2212"/>
      <c r="DKS16" s="2212"/>
      <c r="DKT16" s="2212"/>
      <c r="DKU16" s="2212"/>
      <c r="DKV16" s="2212"/>
      <c r="DKW16" s="2212"/>
      <c r="DKX16" s="2212"/>
      <c r="DKY16" s="2212"/>
      <c r="DKZ16" s="2212"/>
      <c r="DLA16" s="2212"/>
      <c r="DLB16" s="2212"/>
      <c r="DLC16" s="2212"/>
      <c r="DLD16" s="2212"/>
      <c r="DLE16" s="2212"/>
      <c r="DLF16" s="2212"/>
      <c r="DLG16" s="2212"/>
      <c r="DLH16" s="2212"/>
      <c r="DLI16" s="2212"/>
      <c r="DLJ16" s="2212"/>
      <c r="DLK16" s="2212"/>
      <c r="DLL16" s="2212"/>
      <c r="DLM16" s="2212"/>
      <c r="DLN16" s="2212"/>
      <c r="DLO16" s="2212"/>
      <c r="DLP16" s="2212"/>
      <c r="DLQ16" s="2212"/>
      <c r="DLR16" s="2212"/>
      <c r="DLS16" s="2212"/>
      <c r="DLT16" s="2212"/>
      <c r="DLU16" s="2212"/>
      <c r="DLV16" s="2212"/>
      <c r="DLW16" s="2212"/>
      <c r="DLX16" s="2212"/>
      <c r="DLY16" s="2212"/>
      <c r="DLZ16" s="2212"/>
      <c r="DMA16" s="2212"/>
      <c r="DMB16" s="2212"/>
      <c r="DMC16" s="2212"/>
      <c r="DMD16" s="2212"/>
      <c r="DME16" s="2212"/>
      <c r="DMF16" s="2212"/>
      <c r="DMG16" s="2212"/>
      <c r="DMH16" s="2212"/>
      <c r="DMI16" s="2212"/>
      <c r="DMJ16" s="2212"/>
      <c r="DMK16" s="2212"/>
      <c r="DML16" s="2212"/>
      <c r="DMM16" s="2212"/>
      <c r="DMN16" s="2212"/>
      <c r="DMO16" s="2212"/>
      <c r="DMP16" s="2212"/>
      <c r="DMQ16" s="2212"/>
      <c r="DMR16" s="2212"/>
      <c r="DMS16" s="2212"/>
      <c r="DMT16" s="2212"/>
      <c r="DMU16" s="2212"/>
      <c r="DMV16" s="2212"/>
      <c r="DMW16" s="2212"/>
      <c r="DMX16" s="2212"/>
      <c r="DMY16" s="2212"/>
      <c r="DMZ16" s="2212"/>
      <c r="DNA16" s="2212"/>
      <c r="DNB16" s="2212"/>
      <c r="DNC16" s="2212"/>
      <c r="DND16" s="2212"/>
      <c r="DNE16" s="2212"/>
      <c r="DNF16" s="2212"/>
      <c r="DNG16" s="2212"/>
      <c r="DNH16" s="2212"/>
      <c r="DNI16" s="2212"/>
      <c r="DNJ16" s="2212"/>
      <c r="DNK16" s="2212"/>
      <c r="DNL16" s="2212"/>
      <c r="DNM16" s="2212"/>
      <c r="DNN16" s="2212"/>
      <c r="DNO16" s="2212"/>
      <c r="DNP16" s="2212"/>
      <c r="DNQ16" s="2212"/>
      <c r="DNR16" s="2212"/>
      <c r="DNS16" s="2212"/>
      <c r="DNT16" s="2212"/>
      <c r="DNU16" s="2212"/>
      <c r="DNV16" s="2212"/>
      <c r="DNW16" s="2212"/>
      <c r="DNX16" s="2212"/>
      <c r="DNY16" s="2212"/>
      <c r="DNZ16" s="2212"/>
      <c r="DOA16" s="2212"/>
      <c r="DOB16" s="2212"/>
      <c r="DOC16" s="2212"/>
      <c r="DOD16" s="2212"/>
      <c r="DOE16" s="2212"/>
      <c r="DOF16" s="2212"/>
      <c r="DOG16" s="2212"/>
      <c r="DOH16" s="2212"/>
      <c r="DOI16" s="2212"/>
      <c r="DOJ16" s="2212"/>
      <c r="DOK16" s="2212"/>
      <c r="DOL16" s="2212"/>
      <c r="DOM16" s="2212"/>
      <c r="DON16" s="2212"/>
      <c r="DOO16" s="2212"/>
      <c r="DOP16" s="2212"/>
      <c r="DOQ16" s="2212"/>
      <c r="DOR16" s="2212"/>
      <c r="DOS16" s="2212"/>
      <c r="DOT16" s="2212"/>
      <c r="DOU16" s="2212"/>
      <c r="DOV16" s="2212"/>
      <c r="DOW16" s="2212"/>
      <c r="DOX16" s="2212"/>
      <c r="DOY16" s="2212"/>
      <c r="DOZ16" s="2212"/>
      <c r="DPA16" s="2212"/>
      <c r="DPB16" s="2212"/>
      <c r="DPC16" s="2212"/>
      <c r="DPD16" s="2212"/>
      <c r="DPE16" s="2212"/>
      <c r="DPF16" s="2212"/>
      <c r="DPG16" s="2212"/>
      <c r="DPH16" s="2212"/>
      <c r="DPI16" s="2212"/>
      <c r="DPJ16" s="2212"/>
      <c r="DPK16" s="2212"/>
      <c r="DPL16" s="2212"/>
      <c r="DPM16" s="2212"/>
      <c r="DPN16" s="2212"/>
      <c r="DPO16" s="2212"/>
      <c r="DPP16" s="2212"/>
      <c r="DPQ16" s="2212"/>
      <c r="DPR16" s="2212"/>
      <c r="DPS16" s="2212"/>
      <c r="DPT16" s="2212"/>
      <c r="DPU16" s="2212"/>
      <c r="DPV16" s="2212"/>
      <c r="DPW16" s="2212"/>
      <c r="DPX16" s="2212"/>
      <c r="DPY16" s="2212"/>
      <c r="DPZ16" s="2212"/>
      <c r="DQA16" s="2212"/>
      <c r="DQB16" s="2212"/>
      <c r="DQC16" s="2212"/>
      <c r="DQD16" s="2212"/>
      <c r="DQE16" s="2212"/>
      <c r="DQF16" s="2212"/>
      <c r="DQG16" s="2212"/>
      <c r="DQH16" s="2212"/>
      <c r="DQI16" s="2212"/>
      <c r="DQJ16" s="2212"/>
      <c r="DQK16" s="2212"/>
      <c r="DQL16" s="2212"/>
      <c r="DQM16" s="2212"/>
      <c r="DQN16" s="2212"/>
      <c r="DQO16" s="2212"/>
      <c r="DQP16" s="2212"/>
      <c r="DQQ16" s="2212"/>
      <c r="DQR16" s="2212"/>
      <c r="DQS16" s="2212"/>
      <c r="DQT16" s="2212"/>
      <c r="DQU16" s="2212"/>
      <c r="DQV16" s="2212"/>
      <c r="DQW16" s="2212"/>
      <c r="DQX16" s="2212"/>
      <c r="DQY16" s="2212"/>
      <c r="DQZ16" s="2212"/>
      <c r="DRA16" s="2212"/>
      <c r="DRB16" s="2212"/>
      <c r="DRC16" s="2212"/>
      <c r="DRD16" s="2212"/>
      <c r="DRE16" s="2212"/>
      <c r="DRF16" s="2212"/>
      <c r="DRG16" s="2212"/>
      <c r="DRH16" s="2212"/>
      <c r="DRI16" s="2212"/>
      <c r="DRJ16" s="2212"/>
      <c r="DRK16" s="2212"/>
      <c r="DRL16" s="2212"/>
      <c r="DRM16" s="2212"/>
      <c r="DRN16" s="2212"/>
      <c r="DRO16" s="2212"/>
      <c r="DRP16" s="2212"/>
      <c r="DRQ16" s="2212"/>
      <c r="DRR16" s="2212"/>
      <c r="DRS16" s="2212"/>
      <c r="DRT16" s="2212"/>
      <c r="DRU16" s="2212"/>
      <c r="DRV16" s="2212"/>
      <c r="DRW16" s="2212"/>
      <c r="DRX16" s="2212"/>
      <c r="DRY16" s="2212"/>
      <c r="DRZ16" s="2212"/>
      <c r="DSA16" s="2212"/>
      <c r="DSB16" s="2212"/>
      <c r="DSC16" s="2212"/>
      <c r="DSD16" s="2212"/>
      <c r="DSE16" s="2212"/>
      <c r="DSF16" s="2212"/>
      <c r="DSG16" s="2212"/>
      <c r="DSH16" s="2212"/>
      <c r="DSI16" s="2212"/>
      <c r="DSJ16" s="2212"/>
      <c r="DSK16" s="2212"/>
      <c r="DSL16" s="2212"/>
      <c r="DSM16" s="2212"/>
      <c r="DSN16" s="2212"/>
      <c r="DSO16" s="2212"/>
      <c r="DSP16" s="2212"/>
      <c r="DSQ16" s="2212"/>
      <c r="DSR16" s="2212"/>
      <c r="DSS16" s="2212"/>
      <c r="DST16" s="2212"/>
      <c r="DSU16" s="2212"/>
      <c r="DSV16" s="2212"/>
      <c r="DSW16" s="2212"/>
      <c r="DSX16" s="2212"/>
      <c r="DSY16" s="2212"/>
      <c r="DSZ16" s="2212"/>
      <c r="DTA16" s="2212"/>
      <c r="DTB16" s="2212"/>
      <c r="DTC16" s="2212"/>
      <c r="DTD16" s="2212"/>
      <c r="DTE16" s="2212"/>
      <c r="DTF16" s="2212"/>
      <c r="DTG16" s="2212"/>
      <c r="DTH16" s="2212"/>
      <c r="DTI16" s="2212"/>
      <c r="DTJ16" s="2212"/>
      <c r="DTK16" s="2212"/>
      <c r="DTL16" s="2212"/>
      <c r="DTM16" s="2212"/>
      <c r="DTN16" s="2212"/>
      <c r="DTO16" s="2212"/>
      <c r="DTP16" s="2212"/>
      <c r="DTQ16" s="2212"/>
      <c r="DTR16" s="2212"/>
      <c r="DTS16" s="2212"/>
      <c r="DTT16" s="2212"/>
      <c r="DTU16" s="2212"/>
      <c r="DTV16" s="2212"/>
      <c r="DTW16" s="2212"/>
      <c r="DTX16" s="2212"/>
      <c r="DTY16" s="2212"/>
      <c r="DTZ16" s="2212"/>
      <c r="DUA16" s="2212"/>
      <c r="DUB16" s="2212"/>
      <c r="DUC16" s="2212"/>
      <c r="DUD16" s="2212"/>
      <c r="DUE16" s="2212"/>
      <c r="DUF16" s="2212"/>
      <c r="DUG16" s="2212"/>
      <c r="DUH16" s="2212"/>
      <c r="DUI16" s="2212"/>
      <c r="DUJ16" s="2212"/>
      <c r="DUK16" s="2212"/>
      <c r="DUL16" s="2212"/>
      <c r="DUM16" s="2212"/>
      <c r="DUN16" s="2212"/>
      <c r="DUO16" s="2212"/>
      <c r="DUP16" s="2212"/>
      <c r="DUQ16" s="2212"/>
      <c r="DUR16" s="2212"/>
      <c r="DUS16" s="2212"/>
      <c r="DUT16" s="2212"/>
      <c r="DUU16" s="2212"/>
      <c r="DUV16" s="2212"/>
      <c r="DUW16" s="2212"/>
      <c r="DUX16" s="2212"/>
      <c r="DUY16" s="2212"/>
      <c r="DUZ16" s="2212"/>
      <c r="DVA16" s="2212"/>
      <c r="DVB16" s="2212"/>
      <c r="DVC16" s="2212"/>
      <c r="DVD16" s="2212"/>
      <c r="DVE16" s="2212"/>
      <c r="DVF16" s="2212"/>
      <c r="DVG16" s="2212"/>
      <c r="DVH16" s="2212"/>
      <c r="DVI16" s="2212"/>
      <c r="DVJ16" s="2212"/>
      <c r="DVK16" s="2212"/>
      <c r="DVL16" s="2212"/>
      <c r="DVM16" s="2212"/>
      <c r="DVN16" s="2212"/>
      <c r="DVO16" s="2212"/>
      <c r="DVP16" s="2212"/>
      <c r="DVQ16" s="2212"/>
      <c r="DVR16" s="2212"/>
      <c r="DVS16" s="2212"/>
      <c r="DVT16" s="2212"/>
      <c r="DVU16" s="2212"/>
      <c r="DVV16" s="2212"/>
      <c r="DVW16" s="2212"/>
      <c r="DVX16" s="2212"/>
      <c r="DVY16" s="2212"/>
      <c r="DVZ16" s="2212"/>
      <c r="DWA16" s="2212"/>
      <c r="DWB16" s="2212"/>
      <c r="DWC16" s="2212"/>
      <c r="DWD16" s="2212"/>
      <c r="DWE16" s="2212"/>
      <c r="DWF16" s="2212"/>
      <c r="DWG16" s="2212"/>
      <c r="DWH16" s="2212"/>
      <c r="DWI16" s="2212"/>
      <c r="DWJ16" s="2212"/>
      <c r="DWK16" s="2212"/>
      <c r="DWL16" s="2212"/>
      <c r="DWM16" s="2212"/>
      <c r="DWN16" s="2212"/>
      <c r="DWO16" s="2212"/>
      <c r="DWP16" s="2212"/>
      <c r="DWQ16" s="2212"/>
      <c r="DWR16" s="2212"/>
      <c r="DWS16" s="2212"/>
      <c r="DWT16" s="2212"/>
      <c r="DWU16" s="2212"/>
      <c r="DWV16" s="2212"/>
      <c r="DWW16" s="2212"/>
      <c r="DWX16" s="2212"/>
      <c r="DWY16" s="2212"/>
      <c r="DWZ16" s="2212"/>
      <c r="DXA16" s="2212"/>
      <c r="DXB16" s="2212"/>
      <c r="DXC16" s="2212"/>
      <c r="DXD16" s="2212"/>
      <c r="DXE16" s="2212"/>
      <c r="DXF16" s="2212"/>
      <c r="DXG16" s="2212"/>
      <c r="DXH16" s="2212"/>
      <c r="DXI16" s="2212"/>
      <c r="DXJ16" s="2212"/>
      <c r="DXK16" s="2212"/>
      <c r="DXL16" s="2212"/>
      <c r="DXM16" s="2212"/>
      <c r="DXN16" s="2212"/>
      <c r="DXO16" s="2212"/>
      <c r="DXP16" s="2212"/>
      <c r="DXQ16" s="2212"/>
      <c r="DXR16" s="2212"/>
      <c r="DXS16" s="2212"/>
      <c r="DXT16" s="2212"/>
      <c r="DXU16" s="2212"/>
      <c r="DXV16" s="2212"/>
      <c r="DXW16" s="2212"/>
      <c r="DXX16" s="2212"/>
      <c r="DXY16" s="2212"/>
      <c r="DXZ16" s="2212"/>
      <c r="DYA16" s="2212"/>
      <c r="DYB16" s="2212"/>
      <c r="DYC16" s="2212"/>
      <c r="DYD16" s="2212"/>
      <c r="DYE16" s="2212"/>
      <c r="DYF16" s="2212"/>
      <c r="DYG16" s="2212"/>
      <c r="DYH16" s="2212"/>
      <c r="DYI16" s="2212"/>
      <c r="DYJ16" s="2212"/>
      <c r="DYK16" s="2212"/>
      <c r="DYL16" s="2212"/>
      <c r="DYM16" s="2212"/>
      <c r="DYN16" s="2212"/>
      <c r="DYO16" s="2212"/>
      <c r="DYP16" s="2212"/>
      <c r="DYQ16" s="2212"/>
      <c r="DYR16" s="2212"/>
      <c r="DYS16" s="2212"/>
      <c r="DYT16" s="2212"/>
      <c r="DYU16" s="2212"/>
      <c r="DYV16" s="2212"/>
      <c r="DYW16" s="2212"/>
      <c r="DYX16" s="2212"/>
      <c r="DYY16" s="2212"/>
      <c r="DYZ16" s="2212"/>
      <c r="DZA16" s="2212"/>
      <c r="DZB16" s="2212"/>
      <c r="DZC16" s="2212"/>
      <c r="DZD16" s="2212"/>
      <c r="DZE16" s="2212"/>
      <c r="DZF16" s="2212"/>
      <c r="DZG16" s="2212"/>
      <c r="DZH16" s="2212"/>
      <c r="DZI16" s="2212"/>
      <c r="DZJ16" s="2212"/>
      <c r="DZK16" s="2212"/>
      <c r="DZL16" s="2212"/>
      <c r="DZM16" s="2212"/>
      <c r="DZN16" s="2212"/>
      <c r="DZO16" s="2212"/>
      <c r="DZP16" s="2212"/>
      <c r="DZQ16" s="2212"/>
      <c r="DZR16" s="2212"/>
      <c r="DZS16" s="2212"/>
      <c r="DZT16" s="2212"/>
      <c r="DZU16" s="2212"/>
      <c r="DZV16" s="2212"/>
      <c r="DZW16" s="2212"/>
      <c r="DZX16" s="2212"/>
      <c r="DZY16" s="2212"/>
      <c r="DZZ16" s="2212"/>
      <c r="EAA16" s="2212"/>
      <c r="EAB16" s="2212"/>
      <c r="EAC16" s="2212"/>
      <c r="EAD16" s="2212"/>
      <c r="EAE16" s="2212"/>
      <c r="EAF16" s="2212"/>
      <c r="EAG16" s="2212"/>
      <c r="EAH16" s="2212"/>
      <c r="EAI16" s="2212"/>
      <c r="EAJ16" s="2212"/>
      <c r="EAK16" s="2212"/>
      <c r="EAL16" s="2212"/>
      <c r="EAM16" s="2212"/>
      <c r="EAN16" s="2212"/>
      <c r="EAO16" s="2212"/>
      <c r="EAP16" s="2212"/>
      <c r="EAQ16" s="2212"/>
      <c r="EAR16" s="2212"/>
      <c r="EAS16" s="2212"/>
      <c r="EAT16" s="2212"/>
      <c r="EAU16" s="2212"/>
      <c r="EAV16" s="2212"/>
      <c r="EAW16" s="2212"/>
      <c r="EAX16" s="2212"/>
      <c r="EAY16" s="2212"/>
      <c r="EAZ16" s="2212"/>
      <c r="EBA16" s="2212"/>
      <c r="EBB16" s="2212"/>
      <c r="EBC16" s="2212"/>
      <c r="EBD16" s="2212"/>
      <c r="EBE16" s="2212"/>
      <c r="EBF16" s="2212"/>
      <c r="EBG16" s="2212"/>
      <c r="EBH16" s="2212"/>
      <c r="EBI16" s="2212"/>
      <c r="EBJ16" s="2212"/>
      <c r="EBK16" s="2212"/>
      <c r="EBL16" s="2212"/>
      <c r="EBM16" s="2212"/>
      <c r="EBN16" s="2212"/>
      <c r="EBO16" s="2212"/>
      <c r="EBP16" s="2212"/>
      <c r="EBQ16" s="2212"/>
      <c r="EBR16" s="2212"/>
      <c r="EBS16" s="2212"/>
      <c r="EBT16" s="2212"/>
      <c r="EBU16" s="2212"/>
      <c r="EBV16" s="2212"/>
      <c r="EBW16" s="2212"/>
      <c r="EBX16" s="2212"/>
      <c r="EBY16" s="2212"/>
      <c r="EBZ16" s="2212"/>
      <c r="ECA16" s="2212"/>
      <c r="ECB16" s="2212"/>
      <c r="ECC16" s="2212"/>
      <c r="ECD16" s="2212"/>
      <c r="ECE16" s="2212"/>
      <c r="ECF16" s="2212"/>
      <c r="ECG16" s="2212"/>
      <c r="ECH16" s="2212"/>
      <c r="ECI16" s="2212"/>
      <c r="ECJ16" s="2212"/>
      <c r="ECK16" s="2212"/>
      <c r="ECL16" s="2212"/>
      <c r="ECM16" s="2212"/>
      <c r="ECN16" s="2212"/>
      <c r="ECO16" s="2212"/>
      <c r="ECP16" s="2212"/>
      <c r="ECQ16" s="2212"/>
      <c r="ECR16" s="2212"/>
      <c r="ECS16" s="2212"/>
      <c r="ECT16" s="2212"/>
      <c r="ECU16" s="2212"/>
      <c r="ECV16" s="2212"/>
      <c r="ECW16" s="2212"/>
      <c r="ECX16" s="2212"/>
      <c r="ECY16" s="2212"/>
      <c r="ECZ16" s="2212"/>
      <c r="EDA16" s="2212"/>
      <c r="EDB16" s="2212"/>
      <c r="EDC16" s="2212"/>
      <c r="EDD16" s="2212"/>
      <c r="EDE16" s="2212"/>
      <c r="EDF16" s="2212"/>
      <c r="EDG16" s="2212"/>
      <c r="EDH16" s="2212"/>
      <c r="EDI16" s="2212"/>
      <c r="EDJ16" s="2212"/>
      <c r="EDK16" s="2212"/>
      <c r="EDL16" s="2212"/>
      <c r="EDM16" s="2212"/>
      <c r="EDN16" s="2212"/>
      <c r="EDO16" s="2212"/>
      <c r="EDP16" s="2212"/>
      <c r="EDQ16" s="2212"/>
      <c r="EDR16" s="2212"/>
      <c r="EDS16" s="2212"/>
      <c r="EDT16" s="2212"/>
      <c r="EDU16" s="2212"/>
      <c r="EDV16" s="2212"/>
      <c r="EDW16" s="2212"/>
      <c r="EDX16" s="2212"/>
      <c r="EDY16" s="2212"/>
      <c r="EDZ16" s="2212"/>
      <c r="EEA16" s="2212"/>
      <c r="EEB16" s="2212"/>
      <c r="EEC16" s="2212"/>
      <c r="EED16" s="2212"/>
      <c r="EEE16" s="2212"/>
      <c r="EEF16" s="2212"/>
      <c r="EEG16" s="2212"/>
      <c r="EEH16" s="2212"/>
      <c r="EEI16" s="2212"/>
      <c r="EEJ16" s="2212"/>
      <c r="EEK16" s="2212"/>
      <c r="EEL16" s="2212"/>
      <c r="EEM16" s="2212"/>
      <c r="EEN16" s="2212"/>
      <c r="EEO16" s="2212"/>
      <c r="EEP16" s="2212"/>
      <c r="EEQ16" s="2212"/>
      <c r="EER16" s="2212"/>
      <c r="EES16" s="2212"/>
      <c r="EET16" s="2212"/>
      <c r="EEU16" s="2212"/>
      <c r="EEV16" s="2212"/>
      <c r="EEW16" s="2212"/>
      <c r="EEX16" s="2212"/>
      <c r="EEY16" s="2212"/>
      <c r="EEZ16" s="2212"/>
      <c r="EFA16" s="2212"/>
      <c r="EFB16" s="2212"/>
      <c r="EFC16" s="2212"/>
      <c r="EFD16" s="2212"/>
      <c r="EFE16" s="2212"/>
      <c r="EFF16" s="2212"/>
      <c r="EFG16" s="2212"/>
      <c r="EFH16" s="2212"/>
      <c r="EFI16" s="2212"/>
      <c r="EFJ16" s="2212"/>
      <c r="EFK16" s="2212"/>
      <c r="EFL16" s="2212"/>
      <c r="EFM16" s="2212"/>
      <c r="EFN16" s="2212"/>
      <c r="EFO16" s="2212"/>
      <c r="EFP16" s="2212"/>
      <c r="EFQ16" s="2212"/>
      <c r="EFR16" s="2212"/>
      <c r="EFS16" s="2212"/>
      <c r="EFT16" s="2212"/>
      <c r="EFU16" s="2212"/>
      <c r="EFV16" s="2212"/>
      <c r="EFW16" s="2212"/>
      <c r="EFX16" s="2212"/>
      <c r="EFY16" s="2212"/>
      <c r="EFZ16" s="2212"/>
      <c r="EGA16" s="2212"/>
      <c r="EGB16" s="2212"/>
      <c r="EGC16" s="2212"/>
      <c r="EGD16" s="2212"/>
      <c r="EGE16" s="2212"/>
      <c r="EGF16" s="2212"/>
      <c r="EGG16" s="2212"/>
      <c r="EGH16" s="2212"/>
      <c r="EGI16" s="2212"/>
      <c r="EGJ16" s="2212"/>
      <c r="EGK16" s="2212"/>
      <c r="EGL16" s="2212"/>
      <c r="EGM16" s="2212"/>
      <c r="EGN16" s="2212"/>
      <c r="EGO16" s="2212"/>
      <c r="EGP16" s="2212"/>
      <c r="EGQ16" s="2212"/>
      <c r="EGR16" s="2212"/>
      <c r="EGS16" s="2212"/>
      <c r="EGT16" s="2212"/>
      <c r="EGU16" s="2212"/>
      <c r="EGV16" s="2212"/>
      <c r="EGW16" s="2212"/>
      <c r="EGX16" s="2212"/>
      <c r="EGY16" s="2212"/>
      <c r="EGZ16" s="2212"/>
      <c r="EHA16" s="2212"/>
      <c r="EHB16" s="2212"/>
      <c r="EHC16" s="2212"/>
      <c r="EHD16" s="2212"/>
      <c r="EHE16" s="2212"/>
      <c r="EHF16" s="2212"/>
      <c r="EHG16" s="2212"/>
      <c r="EHH16" s="2212"/>
      <c r="EHI16" s="2212"/>
      <c r="EHJ16" s="2212"/>
      <c r="EHK16" s="2212"/>
      <c r="EHL16" s="2212"/>
      <c r="EHM16" s="2212"/>
      <c r="EHN16" s="2212"/>
      <c r="EHO16" s="2212"/>
      <c r="EHP16" s="2212"/>
      <c r="EHQ16" s="2212"/>
      <c r="EHR16" s="2212"/>
      <c r="EHS16" s="2212"/>
      <c r="EHT16" s="2212"/>
      <c r="EHU16" s="2212"/>
      <c r="EHV16" s="2212"/>
      <c r="EHW16" s="2212"/>
      <c r="EHX16" s="2212"/>
      <c r="EHY16" s="2212"/>
      <c r="EHZ16" s="2212"/>
      <c r="EIA16" s="2212"/>
      <c r="EIB16" s="2212"/>
      <c r="EIC16" s="2212"/>
      <c r="EID16" s="2212"/>
      <c r="EIE16" s="2212"/>
      <c r="EIF16" s="2212"/>
      <c r="EIG16" s="2212"/>
      <c r="EIH16" s="2212"/>
      <c r="EII16" s="2212"/>
      <c r="EIJ16" s="2212"/>
      <c r="EIK16" s="2212"/>
      <c r="EIL16" s="2212"/>
      <c r="EIM16" s="2212"/>
      <c r="EIN16" s="2212"/>
      <c r="EIO16" s="2212"/>
      <c r="EIP16" s="2212"/>
      <c r="EIQ16" s="2212"/>
      <c r="EIR16" s="2212"/>
      <c r="EIS16" s="2212"/>
      <c r="EIT16" s="2212"/>
      <c r="EIU16" s="2212"/>
      <c r="EIV16" s="2212"/>
      <c r="EIW16" s="2212"/>
      <c r="EIX16" s="2212"/>
      <c r="EIY16" s="2212"/>
      <c r="EIZ16" s="2212"/>
      <c r="EJA16" s="2212"/>
      <c r="EJB16" s="2212"/>
      <c r="EJC16" s="2212"/>
      <c r="EJD16" s="2212"/>
      <c r="EJE16" s="2212"/>
      <c r="EJF16" s="2212"/>
      <c r="EJG16" s="2212"/>
      <c r="EJH16" s="2212"/>
      <c r="EJI16" s="2212"/>
      <c r="EJJ16" s="2212"/>
      <c r="EJK16" s="2212"/>
      <c r="EJL16" s="2212"/>
      <c r="EJM16" s="2212"/>
      <c r="EJN16" s="2212"/>
      <c r="EJO16" s="2212"/>
      <c r="EJP16" s="2212"/>
      <c r="EJQ16" s="2212"/>
      <c r="EJR16" s="2212"/>
      <c r="EJS16" s="2212"/>
      <c r="EJT16" s="2212"/>
      <c r="EJU16" s="2212"/>
      <c r="EJV16" s="2212"/>
      <c r="EJW16" s="2212"/>
      <c r="EJX16" s="2212"/>
      <c r="EJY16" s="2212"/>
      <c r="EJZ16" s="2212"/>
      <c r="EKA16" s="2212"/>
      <c r="EKB16" s="2212"/>
      <c r="EKC16" s="2212"/>
      <c r="EKD16" s="2212"/>
      <c r="EKE16" s="2212"/>
      <c r="EKF16" s="2212"/>
      <c r="EKG16" s="2212"/>
      <c r="EKH16" s="2212"/>
      <c r="EKI16" s="2212"/>
      <c r="EKJ16" s="2212"/>
      <c r="EKK16" s="2212"/>
      <c r="EKL16" s="2212"/>
      <c r="EKM16" s="2212"/>
      <c r="EKN16" s="2212"/>
      <c r="EKO16" s="2212"/>
      <c r="EKP16" s="2212"/>
      <c r="EKQ16" s="2212"/>
      <c r="EKR16" s="2212"/>
      <c r="EKS16" s="2212"/>
      <c r="EKT16" s="2212"/>
      <c r="EKU16" s="2212"/>
      <c r="EKV16" s="2212"/>
      <c r="EKW16" s="2212"/>
      <c r="EKX16" s="2212"/>
      <c r="EKY16" s="2212"/>
      <c r="EKZ16" s="2212"/>
      <c r="ELA16" s="2212"/>
      <c r="ELB16" s="2212"/>
      <c r="ELC16" s="2212"/>
      <c r="ELD16" s="2212"/>
      <c r="ELE16" s="2212"/>
      <c r="ELF16" s="2212"/>
      <c r="ELG16" s="2212"/>
      <c r="ELH16" s="2212"/>
      <c r="ELI16" s="2212"/>
      <c r="ELJ16" s="2212"/>
      <c r="ELK16" s="2212"/>
      <c r="ELL16" s="2212"/>
      <c r="ELM16" s="2212"/>
      <c r="ELN16" s="2212"/>
      <c r="ELO16" s="2212"/>
      <c r="ELP16" s="2212"/>
      <c r="ELQ16" s="2212"/>
      <c r="ELR16" s="2212"/>
      <c r="ELS16" s="2212"/>
      <c r="ELT16" s="2212"/>
      <c r="ELU16" s="2212"/>
      <c r="ELV16" s="2212"/>
      <c r="ELW16" s="2212"/>
      <c r="ELX16" s="2212"/>
      <c r="ELY16" s="2212"/>
      <c r="ELZ16" s="2212"/>
      <c r="EMA16" s="2212"/>
      <c r="EMB16" s="2212"/>
      <c r="EMC16" s="2212"/>
      <c r="EMD16" s="2212"/>
      <c r="EME16" s="2212"/>
      <c r="EMF16" s="2212"/>
      <c r="EMG16" s="2212"/>
      <c r="EMH16" s="2212"/>
      <c r="EMI16" s="2212"/>
      <c r="EMJ16" s="2212"/>
      <c r="EMK16" s="2212"/>
      <c r="EML16" s="2212"/>
      <c r="EMM16" s="2212"/>
      <c r="EMN16" s="2212"/>
      <c r="EMO16" s="2212"/>
      <c r="EMP16" s="2212"/>
      <c r="EMQ16" s="2212"/>
      <c r="EMR16" s="2212"/>
      <c r="EMS16" s="2212"/>
      <c r="EMT16" s="2212"/>
      <c r="EMU16" s="2212"/>
      <c r="EMV16" s="2212"/>
      <c r="EMW16" s="2212"/>
      <c r="EMX16" s="2212"/>
      <c r="EMY16" s="2212"/>
      <c r="EMZ16" s="2212"/>
      <c r="ENA16" s="2212"/>
      <c r="ENB16" s="2212"/>
      <c r="ENC16" s="2212"/>
      <c r="END16" s="2212"/>
      <c r="ENE16" s="2212"/>
      <c r="ENF16" s="2212"/>
      <c r="ENG16" s="2212"/>
      <c r="ENH16" s="2212"/>
      <c r="ENI16" s="2212"/>
      <c r="ENJ16" s="2212"/>
      <c r="ENK16" s="2212"/>
      <c r="ENL16" s="2212"/>
      <c r="ENM16" s="2212"/>
      <c r="ENN16" s="2212"/>
      <c r="ENO16" s="2212"/>
      <c r="ENP16" s="2212"/>
      <c r="ENQ16" s="2212"/>
      <c r="ENR16" s="2212"/>
      <c r="ENS16" s="2212"/>
      <c r="ENT16" s="2212"/>
      <c r="ENU16" s="2212"/>
      <c r="ENV16" s="2212"/>
      <c r="ENW16" s="2212"/>
      <c r="ENX16" s="2212"/>
      <c r="ENY16" s="2212"/>
      <c r="ENZ16" s="2212"/>
      <c r="EOA16" s="2212"/>
      <c r="EOB16" s="2212"/>
      <c r="EOC16" s="2212"/>
      <c r="EOD16" s="2212"/>
      <c r="EOE16" s="2212"/>
      <c r="EOF16" s="2212"/>
      <c r="EOG16" s="2212"/>
      <c r="EOH16" s="2212"/>
      <c r="EOI16" s="2212"/>
      <c r="EOJ16" s="2212"/>
      <c r="EOK16" s="2212"/>
      <c r="EOL16" s="2212"/>
      <c r="EOM16" s="2212"/>
      <c r="EON16" s="2212"/>
      <c r="EOO16" s="2212"/>
      <c r="EOP16" s="2212"/>
      <c r="EOQ16" s="2212"/>
      <c r="EOR16" s="2212"/>
      <c r="EOS16" s="2212"/>
      <c r="EOT16" s="2212"/>
      <c r="EOU16" s="2212"/>
      <c r="EOV16" s="2212"/>
      <c r="EOW16" s="2212"/>
      <c r="EOX16" s="2212"/>
      <c r="EOY16" s="2212"/>
      <c r="EOZ16" s="2212"/>
      <c r="EPA16" s="2212"/>
      <c r="EPB16" s="2212"/>
      <c r="EPC16" s="2212"/>
      <c r="EPD16" s="2212"/>
      <c r="EPE16" s="2212"/>
      <c r="EPF16" s="2212"/>
      <c r="EPG16" s="2212"/>
      <c r="EPH16" s="2212"/>
      <c r="EPI16" s="2212"/>
      <c r="EPJ16" s="2212"/>
      <c r="EPK16" s="2212"/>
      <c r="EPL16" s="2212"/>
      <c r="EPM16" s="2212"/>
      <c r="EPN16" s="2212"/>
      <c r="EPO16" s="2212"/>
      <c r="EPP16" s="2212"/>
      <c r="EPQ16" s="2212"/>
      <c r="EPR16" s="2212"/>
      <c r="EPS16" s="2212"/>
      <c r="EPT16" s="2212"/>
      <c r="EPU16" s="2212"/>
      <c r="EPV16" s="2212"/>
      <c r="EPW16" s="2212"/>
      <c r="EPX16" s="2212"/>
      <c r="EPY16" s="2212"/>
      <c r="EPZ16" s="2212"/>
      <c r="EQA16" s="2212"/>
      <c r="EQB16" s="2212"/>
      <c r="EQC16" s="2212"/>
      <c r="EQD16" s="2212"/>
      <c r="EQE16" s="2212"/>
      <c r="EQF16" s="2212"/>
      <c r="EQG16" s="2212"/>
      <c r="EQH16" s="2212"/>
      <c r="EQI16" s="2212"/>
      <c r="EQJ16" s="2212"/>
      <c r="EQK16" s="2212"/>
      <c r="EQL16" s="2212"/>
      <c r="EQM16" s="2212"/>
      <c r="EQN16" s="2212"/>
      <c r="EQO16" s="2212"/>
      <c r="EQP16" s="2212"/>
      <c r="EQQ16" s="2212"/>
      <c r="EQR16" s="2212"/>
      <c r="EQS16" s="2212"/>
      <c r="EQT16" s="2212"/>
      <c r="EQU16" s="2212"/>
      <c r="EQV16" s="2212"/>
      <c r="EQW16" s="2212"/>
      <c r="EQX16" s="2212"/>
      <c r="EQY16" s="2212"/>
      <c r="EQZ16" s="2212"/>
      <c r="ERA16" s="2212"/>
      <c r="ERB16" s="2212"/>
      <c r="ERC16" s="2212"/>
      <c r="ERD16" s="2212"/>
      <c r="ERE16" s="2212"/>
      <c r="ERF16" s="2212"/>
      <c r="ERG16" s="2212"/>
      <c r="ERH16" s="2212"/>
      <c r="ERI16" s="2212"/>
      <c r="ERJ16" s="2212"/>
      <c r="ERK16" s="2212"/>
      <c r="ERL16" s="2212"/>
      <c r="ERM16" s="2212"/>
      <c r="ERN16" s="2212"/>
      <c r="ERO16" s="2212"/>
      <c r="ERP16" s="2212"/>
      <c r="ERQ16" s="2212"/>
      <c r="ERR16" s="2212"/>
      <c r="ERS16" s="2212"/>
      <c r="ERT16" s="2212"/>
      <c r="ERU16" s="2212"/>
      <c r="ERV16" s="2212"/>
      <c r="ERW16" s="2212"/>
      <c r="ERX16" s="2212"/>
      <c r="ERY16" s="2212"/>
      <c r="ERZ16" s="2212"/>
      <c r="ESA16" s="2212"/>
      <c r="ESB16" s="2212"/>
      <c r="ESC16" s="2212"/>
      <c r="ESD16" s="2212"/>
      <c r="ESE16" s="2212"/>
      <c r="ESF16" s="2212"/>
      <c r="ESG16" s="2212"/>
      <c r="ESH16" s="2212"/>
      <c r="ESI16" s="2212"/>
      <c r="ESJ16" s="2212"/>
      <c r="ESK16" s="2212"/>
      <c r="ESL16" s="2212"/>
      <c r="ESM16" s="2212"/>
      <c r="ESN16" s="2212"/>
      <c r="ESO16" s="2212"/>
      <c r="ESP16" s="2212"/>
      <c r="ESQ16" s="2212"/>
      <c r="ESR16" s="2212"/>
      <c r="ESS16" s="2212"/>
      <c r="EST16" s="2212"/>
      <c r="ESU16" s="2212"/>
      <c r="ESV16" s="2212"/>
      <c r="ESW16" s="2212"/>
      <c r="ESX16" s="2212"/>
      <c r="ESY16" s="2212"/>
      <c r="ESZ16" s="2212"/>
      <c r="ETA16" s="2212"/>
      <c r="ETB16" s="2212"/>
      <c r="ETC16" s="2212"/>
      <c r="ETD16" s="2212"/>
      <c r="ETE16" s="2212"/>
      <c r="ETF16" s="2212"/>
      <c r="ETG16" s="2212"/>
      <c r="ETH16" s="2212"/>
      <c r="ETI16" s="2212"/>
      <c r="ETJ16" s="2212"/>
      <c r="ETK16" s="2212"/>
      <c r="ETL16" s="2212"/>
      <c r="ETM16" s="2212"/>
      <c r="ETN16" s="2212"/>
      <c r="ETO16" s="2212"/>
      <c r="ETP16" s="2212"/>
      <c r="ETQ16" s="2212"/>
      <c r="ETR16" s="2212"/>
      <c r="ETS16" s="2212"/>
      <c r="ETT16" s="2212"/>
      <c r="ETU16" s="2212"/>
      <c r="ETV16" s="2212"/>
      <c r="ETW16" s="2212"/>
      <c r="ETX16" s="2212"/>
      <c r="ETY16" s="2212"/>
      <c r="ETZ16" s="2212"/>
      <c r="EUA16" s="2212"/>
      <c r="EUB16" s="2212"/>
      <c r="EUC16" s="2212"/>
      <c r="EUD16" s="2212"/>
      <c r="EUE16" s="2212"/>
      <c r="EUF16" s="2212"/>
      <c r="EUG16" s="2212"/>
      <c r="EUH16" s="2212"/>
      <c r="EUI16" s="2212"/>
      <c r="EUJ16" s="2212"/>
      <c r="EUK16" s="2212"/>
      <c r="EUL16" s="2212"/>
      <c r="EUM16" s="2212"/>
      <c r="EUN16" s="2212"/>
      <c r="EUO16" s="2212"/>
      <c r="EUP16" s="2212"/>
      <c r="EUQ16" s="2212"/>
      <c r="EUR16" s="2212"/>
      <c r="EUS16" s="2212"/>
      <c r="EUT16" s="2212"/>
      <c r="EUU16" s="2212"/>
      <c r="EUV16" s="2212"/>
      <c r="EUW16" s="2212"/>
      <c r="EUX16" s="2212"/>
      <c r="EUY16" s="2212"/>
      <c r="EUZ16" s="2212"/>
      <c r="EVA16" s="2212"/>
      <c r="EVB16" s="2212"/>
      <c r="EVC16" s="2212"/>
      <c r="EVD16" s="2212"/>
      <c r="EVE16" s="2212"/>
      <c r="EVF16" s="2212"/>
      <c r="EVG16" s="2212"/>
      <c r="EVH16" s="2212"/>
      <c r="EVI16" s="2212"/>
      <c r="EVJ16" s="2212"/>
      <c r="EVK16" s="2212"/>
      <c r="EVL16" s="2212"/>
      <c r="EVM16" s="2212"/>
      <c r="EVN16" s="2212"/>
      <c r="EVO16" s="2212"/>
      <c r="EVP16" s="2212"/>
      <c r="EVQ16" s="2212"/>
      <c r="EVR16" s="2212"/>
      <c r="EVS16" s="2212"/>
      <c r="EVT16" s="2212"/>
      <c r="EVU16" s="2212"/>
      <c r="EVV16" s="2212"/>
      <c r="EVW16" s="2212"/>
      <c r="EVX16" s="2212"/>
      <c r="EVY16" s="2212"/>
      <c r="EVZ16" s="2212"/>
      <c r="EWA16" s="2212"/>
      <c r="EWB16" s="2212"/>
      <c r="EWC16" s="2212"/>
      <c r="EWD16" s="2212"/>
      <c r="EWE16" s="2212"/>
      <c r="EWF16" s="2212"/>
      <c r="EWG16" s="2212"/>
      <c r="EWH16" s="2212"/>
      <c r="EWI16" s="2212"/>
      <c r="EWJ16" s="2212"/>
      <c r="EWK16" s="2212"/>
      <c r="EWL16" s="2212"/>
      <c r="EWM16" s="2212"/>
      <c r="EWN16" s="2212"/>
      <c r="EWO16" s="2212"/>
      <c r="EWP16" s="2212"/>
      <c r="EWQ16" s="2212"/>
      <c r="EWR16" s="2212"/>
      <c r="EWS16" s="2212"/>
      <c r="EWT16" s="2212"/>
      <c r="EWU16" s="2212"/>
      <c r="EWV16" s="2212"/>
      <c r="EWW16" s="2212"/>
      <c r="EWX16" s="2212"/>
      <c r="EWY16" s="2212"/>
      <c r="EWZ16" s="2212"/>
      <c r="EXA16" s="2212"/>
      <c r="EXB16" s="2212"/>
      <c r="EXC16" s="2212"/>
      <c r="EXD16" s="2212"/>
      <c r="EXE16" s="2212"/>
      <c r="EXF16" s="2212"/>
      <c r="EXG16" s="2212"/>
      <c r="EXH16" s="2212"/>
      <c r="EXI16" s="2212"/>
      <c r="EXJ16" s="2212"/>
      <c r="EXK16" s="2212"/>
      <c r="EXL16" s="2212"/>
      <c r="EXM16" s="2212"/>
      <c r="EXN16" s="2212"/>
      <c r="EXO16" s="2212"/>
      <c r="EXP16" s="2212"/>
      <c r="EXQ16" s="2212"/>
      <c r="EXR16" s="2212"/>
      <c r="EXS16" s="2212"/>
      <c r="EXT16" s="2212"/>
      <c r="EXU16" s="2212"/>
      <c r="EXV16" s="2212"/>
      <c r="EXW16" s="2212"/>
      <c r="EXX16" s="2212"/>
      <c r="EXY16" s="2212"/>
      <c r="EXZ16" s="2212"/>
      <c r="EYA16" s="2212"/>
      <c r="EYB16" s="2212"/>
      <c r="EYC16" s="2212"/>
      <c r="EYD16" s="2212"/>
      <c r="EYE16" s="2212"/>
      <c r="EYF16" s="2212"/>
      <c r="EYG16" s="2212"/>
      <c r="EYH16" s="2212"/>
      <c r="EYI16" s="2212"/>
      <c r="EYJ16" s="2212"/>
      <c r="EYK16" s="2212"/>
      <c r="EYL16" s="2212"/>
      <c r="EYM16" s="2212"/>
      <c r="EYN16" s="2212"/>
      <c r="EYO16" s="2212"/>
      <c r="EYP16" s="2212"/>
      <c r="EYQ16" s="2212"/>
      <c r="EYR16" s="2212"/>
      <c r="EYS16" s="2212"/>
      <c r="EYT16" s="2212"/>
      <c r="EYU16" s="2212"/>
      <c r="EYV16" s="2212"/>
      <c r="EYW16" s="2212"/>
      <c r="EYX16" s="2212"/>
      <c r="EYY16" s="2212"/>
      <c r="EYZ16" s="2212"/>
      <c r="EZA16" s="2212"/>
      <c r="EZB16" s="2212"/>
      <c r="EZC16" s="2212"/>
      <c r="EZD16" s="2212"/>
      <c r="EZE16" s="2212"/>
      <c r="EZF16" s="2212"/>
      <c r="EZG16" s="2212"/>
      <c r="EZH16" s="2212"/>
      <c r="EZI16" s="2212"/>
      <c r="EZJ16" s="2212"/>
      <c r="EZK16" s="2212"/>
      <c r="EZL16" s="2212"/>
      <c r="EZM16" s="2212"/>
      <c r="EZN16" s="2212"/>
      <c r="EZO16" s="2212"/>
      <c r="EZP16" s="2212"/>
      <c r="EZQ16" s="2212"/>
      <c r="EZR16" s="2212"/>
      <c r="EZS16" s="2212"/>
      <c r="EZT16" s="2212"/>
      <c r="EZU16" s="2212"/>
      <c r="EZV16" s="2212"/>
      <c r="EZW16" s="2212"/>
      <c r="EZX16" s="2212"/>
      <c r="EZY16" s="2212"/>
      <c r="EZZ16" s="2212"/>
      <c r="FAA16" s="2212"/>
      <c r="FAB16" s="2212"/>
      <c r="FAC16" s="2212"/>
      <c r="FAD16" s="2212"/>
      <c r="FAE16" s="2212"/>
      <c r="FAF16" s="2212"/>
      <c r="FAG16" s="2212"/>
      <c r="FAH16" s="2212"/>
      <c r="FAI16" s="2212"/>
      <c r="FAJ16" s="2212"/>
      <c r="FAK16" s="2212"/>
      <c r="FAL16" s="2212"/>
      <c r="FAM16" s="2212"/>
      <c r="FAN16" s="2212"/>
      <c r="FAO16" s="2212"/>
      <c r="FAP16" s="2212"/>
      <c r="FAQ16" s="2212"/>
      <c r="FAR16" s="2212"/>
      <c r="FAS16" s="2212"/>
      <c r="FAT16" s="2212"/>
      <c r="FAU16" s="2212"/>
      <c r="FAV16" s="2212"/>
      <c r="FAW16" s="2212"/>
      <c r="FAX16" s="2212"/>
      <c r="FAY16" s="2212"/>
      <c r="FAZ16" s="2212"/>
      <c r="FBA16" s="2212"/>
      <c r="FBB16" s="2212"/>
      <c r="FBC16" s="2212"/>
      <c r="FBD16" s="2212"/>
      <c r="FBE16" s="2212"/>
      <c r="FBF16" s="2212"/>
      <c r="FBG16" s="2212"/>
      <c r="FBH16" s="2212"/>
      <c r="FBI16" s="2212"/>
      <c r="FBJ16" s="2212"/>
      <c r="FBK16" s="2212"/>
      <c r="FBL16" s="2212"/>
      <c r="FBM16" s="2212"/>
      <c r="FBN16" s="2212"/>
      <c r="FBO16" s="2212"/>
      <c r="FBP16" s="2212"/>
      <c r="FBQ16" s="2212"/>
      <c r="FBR16" s="2212"/>
      <c r="FBS16" s="2212"/>
      <c r="FBT16" s="2212"/>
      <c r="FBU16" s="2212"/>
      <c r="FBV16" s="2212"/>
      <c r="FBW16" s="2212"/>
      <c r="FBX16" s="2212"/>
      <c r="FBY16" s="2212"/>
      <c r="FBZ16" s="2212"/>
      <c r="FCA16" s="2212"/>
      <c r="FCB16" s="2212"/>
      <c r="FCC16" s="2212"/>
      <c r="FCD16" s="2212"/>
      <c r="FCE16" s="2212"/>
      <c r="FCF16" s="2212"/>
      <c r="FCG16" s="2212"/>
      <c r="FCH16" s="2212"/>
      <c r="FCI16" s="2212"/>
      <c r="FCJ16" s="2212"/>
      <c r="FCK16" s="2212"/>
      <c r="FCL16" s="2212"/>
      <c r="FCM16" s="2212"/>
      <c r="FCN16" s="2212"/>
      <c r="FCO16" s="2212"/>
      <c r="FCP16" s="2212"/>
      <c r="FCQ16" s="2212"/>
      <c r="FCR16" s="2212"/>
      <c r="FCS16" s="2212"/>
      <c r="FCT16" s="2212"/>
      <c r="FCU16" s="2212"/>
      <c r="FCV16" s="2212"/>
      <c r="FCW16" s="2212"/>
      <c r="FCX16" s="2212"/>
      <c r="FCY16" s="2212"/>
      <c r="FCZ16" s="2212"/>
      <c r="FDA16" s="2212"/>
      <c r="FDB16" s="2212"/>
      <c r="FDC16" s="2212"/>
      <c r="FDD16" s="2212"/>
      <c r="FDE16" s="2212"/>
      <c r="FDF16" s="2212"/>
      <c r="FDG16" s="2212"/>
      <c r="FDH16" s="2212"/>
      <c r="FDI16" s="2212"/>
      <c r="FDJ16" s="2212"/>
      <c r="FDK16" s="2212"/>
      <c r="FDL16" s="2212"/>
      <c r="FDM16" s="2212"/>
      <c r="FDN16" s="2212"/>
      <c r="FDO16" s="2212"/>
      <c r="FDP16" s="2212"/>
      <c r="FDQ16" s="2212"/>
      <c r="FDR16" s="2212"/>
      <c r="FDS16" s="2212"/>
      <c r="FDT16" s="2212"/>
      <c r="FDU16" s="2212"/>
      <c r="FDV16" s="2212"/>
      <c r="FDW16" s="2212"/>
      <c r="FDX16" s="2212"/>
      <c r="FDY16" s="2212"/>
      <c r="FDZ16" s="2212"/>
      <c r="FEA16" s="2212"/>
      <c r="FEB16" s="2212"/>
      <c r="FEC16" s="2212"/>
      <c r="FED16" s="2212"/>
      <c r="FEE16" s="2212"/>
      <c r="FEF16" s="2212"/>
      <c r="FEG16" s="2212"/>
      <c r="FEH16" s="2212"/>
      <c r="FEI16" s="2212"/>
      <c r="FEJ16" s="2212"/>
      <c r="FEK16" s="2212"/>
      <c r="FEL16" s="2212"/>
      <c r="FEM16" s="2212"/>
      <c r="FEN16" s="2212"/>
      <c r="FEO16" s="2212"/>
      <c r="FEP16" s="2212"/>
      <c r="FEQ16" s="2212"/>
      <c r="FER16" s="2212"/>
      <c r="FES16" s="2212"/>
      <c r="FET16" s="2212"/>
      <c r="FEU16" s="2212"/>
      <c r="FEV16" s="2212"/>
      <c r="FEW16" s="2212"/>
      <c r="FEX16" s="2212"/>
      <c r="FEY16" s="2212"/>
      <c r="FEZ16" s="2212"/>
      <c r="FFA16" s="2212"/>
      <c r="FFB16" s="2212"/>
      <c r="FFC16" s="2212"/>
      <c r="FFD16" s="2212"/>
      <c r="FFE16" s="2212"/>
      <c r="FFF16" s="2212"/>
      <c r="FFG16" s="2212"/>
      <c r="FFH16" s="2212"/>
      <c r="FFI16" s="2212"/>
      <c r="FFJ16" s="2212"/>
      <c r="FFK16" s="2212"/>
      <c r="FFL16" s="2212"/>
      <c r="FFM16" s="2212"/>
      <c r="FFN16" s="2212"/>
      <c r="FFO16" s="2212"/>
      <c r="FFP16" s="2212"/>
      <c r="FFQ16" s="2212"/>
      <c r="FFR16" s="2212"/>
      <c r="FFS16" s="2212"/>
      <c r="FFT16" s="2212"/>
      <c r="FFU16" s="2212"/>
      <c r="FFV16" s="2212"/>
      <c r="FFW16" s="2212"/>
      <c r="FFX16" s="2212"/>
      <c r="FFY16" s="2212"/>
      <c r="FFZ16" s="2212"/>
      <c r="FGA16" s="2212"/>
      <c r="FGB16" s="2212"/>
      <c r="FGC16" s="2212"/>
      <c r="FGD16" s="2212"/>
      <c r="FGE16" s="2212"/>
      <c r="FGF16" s="2212"/>
      <c r="FGG16" s="2212"/>
      <c r="FGH16" s="2212"/>
      <c r="FGI16" s="2212"/>
      <c r="FGJ16" s="2212"/>
      <c r="FGK16" s="2212"/>
      <c r="FGL16" s="2212"/>
      <c r="FGM16" s="2212"/>
      <c r="FGN16" s="2212"/>
      <c r="FGO16" s="2212"/>
      <c r="FGP16" s="2212"/>
      <c r="FGQ16" s="2212"/>
      <c r="FGR16" s="2212"/>
      <c r="FGS16" s="2212"/>
      <c r="FGT16" s="2212"/>
      <c r="FGU16" s="2212"/>
      <c r="FGV16" s="2212"/>
      <c r="FGW16" s="2212"/>
      <c r="FGX16" s="2212"/>
      <c r="FGY16" s="2212"/>
      <c r="FGZ16" s="2212"/>
      <c r="FHA16" s="2212"/>
      <c r="FHB16" s="2212"/>
      <c r="FHC16" s="2212"/>
      <c r="FHD16" s="2212"/>
      <c r="FHE16" s="2212"/>
      <c r="FHF16" s="2212"/>
      <c r="FHG16" s="2212"/>
      <c r="FHH16" s="2212"/>
      <c r="FHI16" s="2212"/>
      <c r="FHJ16" s="2212"/>
      <c r="FHK16" s="2212"/>
      <c r="FHL16" s="2212"/>
      <c r="FHM16" s="2212"/>
      <c r="FHN16" s="2212"/>
      <c r="FHO16" s="2212"/>
      <c r="FHP16" s="2212"/>
      <c r="FHQ16" s="2212"/>
      <c r="FHR16" s="2212"/>
      <c r="FHS16" s="2212"/>
      <c r="FHT16" s="2212"/>
      <c r="FHU16" s="2212"/>
      <c r="FHV16" s="2212"/>
      <c r="FHW16" s="2212"/>
      <c r="FHX16" s="2212"/>
      <c r="FHY16" s="2212"/>
      <c r="FHZ16" s="2212"/>
      <c r="FIA16" s="2212"/>
      <c r="FIB16" s="2212"/>
      <c r="FIC16" s="2212"/>
      <c r="FID16" s="2212"/>
      <c r="FIE16" s="2212"/>
      <c r="FIF16" s="2212"/>
      <c r="FIG16" s="2212"/>
      <c r="FIH16" s="2212"/>
      <c r="FII16" s="2212"/>
      <c r="FIJ16" s="2212"/>
      <c r="FIK16" s="2212"/>
      <c r="FIL16" s="2212"/>
      <c r="FIM16" s="2212"/>
      <c r="FIN16" s="2212"/>
      <c r="FIO16" s="2212"/>
      <c r="FIP16" s="2212"/>
      <c r="FIQ16" s="2212"/>
      <c r="FIR16" s="2212"/>
      <c r="FIS16" s="2212"/>
      <c r="FIT16" s="2212"/>
      <c r="FIU16" s="2212"/>
      <c r="FIV16" s="2212"/>
      <c r="FIW16" s="2212"/>
      <c r="FIX16" s="2212"/>
      <c r="FIY16" s="2212"/>
      <c r="FIZ16" s="2212"/>
      <c r="FJA16" s="2212"/>
      <c r="FJB16" s="2212"/>
      <c r="FJC16" s="2212"/>
      <c r="FJD16" s="2212"/>
      <c r="FJE16" s="2212"/>
      <c r="FJF16" s="2212"/>
      <c r="FJG16" s="2212"/>
      <c r="FJH16" s="2212"/>
      <c r="FJI16" s="2212"/>
      <c r="FJJ16" s="2212"/>
      <c r="FJK16" s="2212"/>
      <c r="FJL16" s="2212"/>
      <c r="FJM16" s="2212"/>
      <c r="FJN16" s="2212"/>
      <c r="FJO16" s="2212"/>
      <c r="FJP16" s="2212"/>
      <c r="FJQ16" s="2212"/>
      <c r="FJR16" s="2212"/>
      <c r="FJS16" s="2212"/>
      <c r="FJT16" s="2212"/>
      <c r="FJU16" s="2212"/>
      <c r="FJV16" s="2212"/>
      <c r="FJW16" s="2212"/>
      <c r="FJX16" s="2212"/>
      <c r="FJY16" s="2212"/>
      <c r="FJZ16" s="2212"/>
      <c r="FKA16" s="2212"/>
      <c r="FKB16" s="2212"/>
      <c r="FKC16" s="2212"/>
      <c r="FKD16" s="2212"/>
      <c r="FKE16" s="2212"/>
      <c r="FKF16" s="2212"/>
      <c r="FKG16" s="2212"/>
      <c r="FKH16" s="2212"/>
      <c r="FKI16" s="2212"/>
      <c r="FKJ16" s="2212"/>
      <c r="FKK16" s="2212"/>
      <c r="FKL16" s="2212"/>
      <c r="FKM16" s="2212"/>
      <c r="FKN16" s="2212"/>
      <c r="FKO16" s="2212"/>
      <c r="FKP16" s="2212"/>
      <c r="FKQ16" s="2212"/>
      <c r="FKR16" s="2212"/>
      <c r="FKS16" s="2212"/>
      <c r="FKT16" s="2212"/>
      <c r="FKU16" s="2212"/>
      <c r="FKV16" s="2212"/>
      <c r="FKW16" s="2212"/>
      <c r="FKX16" s="2212"/>
      <c r="FKY16" s="2212"/>
      <c r="FKZ16" s="2212"/>
      <c r="FLA16" s="2212"/>
      <c r="FLB16" s="2212"/>
      <c r="FLC16" s="2212"/>
      <c r="FLD16" s="2212"/>
      <c r="FLE16" s="2212"/>
      <c r="FLF16" s="2212"/>
      <c r="FLG16" s="2212"/>
      <c r="FLH16" s="2212"/>
      <c r="FLI16" s="2212"/>
      <c r="FLJ16" s="2212"/>
      <c r="FLK16" s="2212"/>
      <c r="FLL16" s="2212"/>
      <c r="FLM16" s="2212"/>
      <c r="FLN16" s="2212"/>
      <c r="FLO16" s="2212"/>
      <c r="FLP16" s="2212"/>
      <c r="FLQ16" s="2212"/>
      <c r="FLR16" s="2212"/>
      <c r="FLS16" s="2212"/>
      <c r="FLT16" s="2212"/>
      <c r="FLU16" s="2212"/>
      <c r="FLV16" s="2212"/>
      <c r="FLW16" s="2212"/>
      <c r="FLX16" s="2212"/>
      <c r="FLY16" s="2212"/>
      <c r="FLZ16" s="2212"/>
      <c r="FMA16" s="2212"/>
      <c r="FMB16" s="2212"/>
      <c r="FMC16" s="2212"/>
      <c r="FMD16" s="2212"/>
      <c r="FME16" s="2212"/>
      <c r="FMF16" s="2212"/>
      <c r="FMG16" s="2212"/>
      <c r="FMH16" s="2212"/>
      <c r="FMI16" s="2212"/>
      <c r="FMJ16" s="2212"/>
      <c r="FMK16" s="2212"/>
      <c r="FML16" s="2212"/>
      <c r="FMM16" s="2212"/>
      <c r="FMN16" s="2212"/>
      <c r="FMO16" s="2212"/>
      <c r="FMP16" s="2212"/>
      <c r="FMQ16" s="2212"/>
      <c r="FMR16" s="2212"/>
      <c r="FMS16" s="2212"/>
      <c r="FMT16" s="2212"/>
      <c r="FMU16" s="2212"/>
      <c r="FMV16" s="2212"/>
      <c r="FMW16" s="2212"/>
      <c r="FMX16" s="2212"/>
      <c r="FMY16" s="2212"/>
      <c r="FMZ16" s="2212"/>
      <c r="FNA16" s="2212"/>
      <c r="FNB16" s="2212"/>
      <c r="FNC16" s="2212"/>
      <c r="FND16" s="2212"/>
      <c r="FNE16" s="2212"/>
      <c r="FNF16" s="2212"/>
      <c r="FNG16" s="2212"/>
      <c r="FNH16" s="2212"/>
      <c r="FNI16" s="2212"/>
      <c r="FNJ16" s="2212"/>
      <c r="FNK16" s="2212"/>
      <c r="FNL16" s="2212"/>
      <c r="FNM16" s="2212"/>
      <c r="FNN16" s="2212"/>
      <c r="FNO16" s="2212"/>
      <c r="FNP16" s="2212"/>
      <c r="FNQ16" s="2212"/>
      <c r="FNR16" s="2212"/>
      <c r="FNS16" s="2212"/>
      <c r="FNT16" s="2212"/>
      <c r="FNU16" s="2212"/>
      <c r="FNV16" s="2212"/>
      <c r="FNW16" s="2212"/>
      <c r="FNX16" s="2212"/>
      <c r="FNY16" s="2212"/>
      <c r="FNZ16" s="2212"/>
      <c r="FOA16" s="2212"/>
      <c r="FOB16" s="2212"/>
      <c r="FOC16" s="2212"/>
      <c r="FOD16" s="2212"/>
      <c r="FOE16" s="2212"/>
      <c r="FOF16" s="2212"/>
      <c r="FOG16" s="2212"/>
      <c r="FOH16" s="2212"/>
      <c r="FOI16" s="2212"/>
      <c r="FOJ16" s="2212"/>
      <c r="FOK16" s="2212"/>
      <c r="FOL16" s="2212"/>
      <c r="FOM16" s="2212"/>
      <c r="FON16" s="2212"/>
      <c r="FOO16" s="2212"/>
      <c r="FOP16" s="2212"/>
      <c r="FOQ16" s="2212"/>
      <c r="FOR16" s="2212"/>
      <c r="FOS16" s="2212"/>
      <c r="FOT16" s="2212"/>
      <c r="FOU16" s="2212"/>
      <c r="FOV16" s="2212"/>
      <c r="FOW16" s="2212"/>
      <c r="FOX16" s="2212"/>
      <c r="FOY16" s="2212"/>
      <c r="FOZ16" s="2212"/>
      <c r="FPA16" s="2212"/>
      <c r="FPB16" s="2212"/>
      <c r="FPC16" s="2212"/>
      <c r="FPD16" s="2212"/>
      <c r="FPE16" s="2212"/>
      <c r="FPF16" s="2212"/>
      <c r="FPG16" s="2212"/>
      <c r="FPH16" s="2212"/>
      <c r="FPI16" s="2212"/>
      <c r="FPJ16" s="2212"/>
      <c r="FPK16" s="2212"/>
      <c r="FPL16" s="2212"/>
      <c r="FPM16" s="2212"/>
      <c r="FPN16" s="2212"/>
      <c r="FPO16" s="2212"/>
      <c r="FPP16" s="2212"/>
      <c r="FPQ16" s="2212"/>
      <c r="FPR16" s="2212"/>
      <c r="FPS16" s="2212"/>
      <c r="FPT16" s="2212"/>
      <c r="FPU16" s="2212"/>
      <c r="FPV16" s="2212"/>
      <c r="FPW16" s="2212"/>
      <c r="FPX16" s="2212"/>
      <c r="FPY16" s="2212"/>
      <c r="FPZ16" s="2212"/>
      <c r="FQA16" s="2212"/>
      <c r="FQB16" s="2212"/>
      <c r="FQC16" s="2212"/>
      <c r="FQD16" s="2212"/>
      <c r="FQE16" s="2212"/>
      <c r="FQF16" s="2212"/>
      <c r="FQG16" s="2212"/>
      <c r="FQH16" s="2212"/>
      <c r="FQI16" s="2212"/>
      <c r="FQJ16" s="2212"/>
      <c r="FQK16" s="2212"/>
      <c r="FQL16" s="2212"/>
      <c r="FQM16" s="2212"/>
      <c r="FQN16" s="2212"/>
      <c r="FQO16" s="2212"/>
      <c r="FQP16" s="2212"/>
      <c r="FQQ16" s="2212"/>
      <c r="FQR16" s="2212"/>
      <c r="FQS16" s="2212"/>
      <c r="FQT16" s="2212"/>
      <c r="FQU16" s="2212"/>
      <c r="FQV16" s="2212"/>
      <c r="FQW16" s="2212"/>
      <c r="FQX16" s="2212"/>
      <c r="FQY16" s="2212"/>
      <c r="FQZ16" s="2212"/>
      <c r="FRA16" s="2212"/>
      <c r="FRB16" s="2212"/>
      <c r="FRC16" s="2212"/>
      <c r="FRD16" s="2212"/>
      <c r="FRE16" s="2212"/>
      <c r="FRF16" s="2212"/>
      <c r="FRG16" s="2212"/>
      <c r="FRH16" s="2212"/>
      <c r="FRI16" s="2212"/>
      <c r="FRJ16" s="2212"/>
      <c r="FRK16" s="2212"/>
      <c r="FRL16" s="2212"/>
      <c r="FRM16" s="2212"/>
      <c r="FRN16" s="2212"/>
      <c r="FRO16" s="2212"/>
      <c r="FRP16" s="2212"/>
      <c r="FRQ16" s="2212"/>
      <c r="FRR16" s="2212"/>
      <c r="FRS16" s="2212"/>
      <c r="FRT16" s="2212"/>
      <c r="FRU16" s="2212"/>
      <c r="FRV16" s="2212"/>
      <c r="FRW16" s="2212"/>
      <c r="FRX16" s="2212"/>
      <c r="FRY16" s="2212"/>
      <c r="FRZ16" s="2212"/>
      <c r="FSA16" s="2212"/>
      <c r="FSB16" s="2212"/>
      <c r="FSC16" s="2212"/>
      <c r="FSD16" s="2212"/>
      <c r="FSE16" s="2212"/>
      <c r="FSF16" s="2212"/>
      <c r="FSG16" s="2212"/>
      <c r="FSH16" s="2212"/>
      <c r="FSI16" s="2212"/>
      <c r="FSJ16" s="2212"/>
      <c r="FSK16" s="2212"/>
      <c r="FSL16" s="2212"/>
      <c r="FSM16" s="2212"/>
      <c r="FSN16" s="2212"/>
      <c r="FSO16" s="2212"/>
      <c r="FSP16" s="2212"/>
      <c r="FSQ16" s="2212"/>
      <c r="FSR16" s="2212"/>
      <c r="FSS16" s="2212"/>
      <c r="FST16" s="2212"/>
      <c r="FSU16" s="2212"/>
      <c r="FSV16" s="2212"/>
      <c r="FSW16" s="2212"/>
      <c r="FSX16" s="2212"/>
      <c r="FSY16" s="2212"/>
      <c r="FSZ16" s="2212"/>
      <c r="FTA16" s="2212"/>
      <c r="FTB16" s="2212"/>
      <c r="FTC16" s="2212"/>
      <c r="FTD16" s="2212"/>
      <c r="FTE16" s="2212"/>
      <c r="FTF16" s="2212"/>
      <c r="FTG16" s="2212"/>
      <c r="FTH16" s="2212"/>
      <c r="FTI16" s="2212"/>
      <c r="FTJ16" s="2212"/>
      <c r="FTK16" s="2212"/>
      <c r="FTL16" s="2212"/>
      <c r="FTM16" s="2212"/>
      <c r="FTN16" s="2212"/>
      <c r="FTO16" s="2212"/>
      <c r="FTP16" s="2212"/>
      <c r="FTQ16" s="2212"/>
      <c r="FTR16" s="2212"/>
      <c r="FTS16" s="2212"/>
      <c r="FTT16" s="2212"/>
      <c r="FTU16" s="2212"/>
      <c r="FTV16" s="2212"/>
      <c r="FTW16" s="2212"/>
      <c r="FTX16" s="2212"/>
      <c r="FTY16" s="2212"/>
      <c r="FTZ16" s="2212"/>
      <c r="FUA16" s="2212"/>
      <c r="FUB16" s="2212"/>
      <c r="FUC16" s="2212"/>
      <c r="FUD16" s="2212"/>
      <c r="FUE16" s="2212"/>
      <c r="FUF16" s="2212"/>
      <c r="FUG16" s="2212"/>
      <c r="FUH16" s="2212"/>
      <c r="FUI16" s="2212"/>
      <c r="FUJ16" s="2212"/>
      <c r="FUK16" s="2212"/>
      <c r="FUL16" s="2212"/>
      <c r="FUM16" s="2212"/>
      <c r="FUN16" s="2212"/>
      <c r="FUO16" s="2212"/>
      <c r="FUP16" s="2212"/>
      <c r="FUQ16" s="2212"/>
      <c r="FUR16" s="2212"/>
      <c r="FUS16" s="2212"/>
      <c r="FUT16" s="2212"/>
      <c r="FUU16" s="2212"/>
      <c r="FUV16" s="2212"/>
      <c r="FUW16" s="2212"/>
      <c r="FUX16" s="2212"/>
      <c r="FUY16" s="2212"/>
      <c r="FUZ16" s="2212"/>
      <c r="FVA16" s="2212"/>
      <c r="FVB16" s="2212"/>
      <c r="FVC16" s="2212"/>
      <c r="FVD16" s="2212"/>
      <c r="FVE16" s="2212"/>
      <c r="FVF16" s="2212"/>
      <c r="FVG16" s="2212"/>
      <c r="FVH16" s="2212"/>
      <c r="FVI16" s="2212"/>
      <c r="FVJ16" s="2212"/>
      <c r="FVK16" s="2212"/>
      <c r="FVL16" s="2212"/>
      <c r="FVM16" s="2212"/>
      <c r="FVN16" s="2212"/>
      <c r="FVO16" s="2212"/>
      <c r="FVP16" s="2212"/>
      <c r="FVQ16" s="2212"/>
      <c r="FVR16" s="2212"/>
      <c r="FVS16" s="2212"/>
      <c r="FVT16" s="2212"/>
      <c r="FVU16" s="2212"/>
      <c r="FVV16" s="2212"/>
      <c r="FVW16" s="2212"/>
      <c r="FVX16" s="2212"/>
      <c r="FVY16" s="2212"/>
      <c r="FVZ16" s="2212"/>
      <c r="FWA16" s="2212"/>
      <c r="FWB16" s="2212"/>
      <c r="FWC16" s="2212"/>
      <c r="FWD16" s="2212"/>
      <c r="FWE16" s="2212"/>
      <c r="FWF16" s="2212"/>
      <c r="FWG16" s="2212"/>
      <c r="FWH16" s="2212"/>
      <c r="FWI16" s="2212"/>
      <c r="FWJ16" s="2212"/>
      <c r="FWK16" s="2212"/>
      <c r="FWL16" s="2212"/>
      <c r="FWM16" s="2212"/>
      <c r="FWN16" s="2212"/>
      <c r="FWO16" s="2212"/>
      <c r="FWP16" s="2212"/>
      <c r="FWQ16" s="2212"/>
      <c r="FWR16" s="2212"/>
      <c r="FWS16" s="2212"/>
      <c r="FWT16" s="2212"/>
      <c r="FWU16" s="2212"/>
      <c r="FWV16" s="2212"/>
      <c r="FWW16" s="2212"/>
      <c r="FWX16" s="2212"/>
      <c r="FWY16" s="2212"/>
      <c r="FWZ16" s="2212"/>
      <c r="FXA16" s="2212"/>
      <c r="FXB16" s="2212"/>
      <c r="FXC16" s="2212"/>
      <c r="FXD16" s="2212"/>
      <c r="FXE16" s="2212"/>
      <c r="FXF16" s="2212"/>
      <c r="FXG16" s="2212"/>
      <c r="FXH16" s="2212"/>
      <c r="FXI16" s="2212"/>
      <c r="FXJ16" s="2212"/>
      <c r="FXK16" s="2212"/>
      <c r="FXL16" s="2212"/>
      <c r="FXM16" s="2212"/>
      <c r="FXN16" s="2212"/>
      <c r="FXO16" s="2212"/>
      <c r="FXP16" s="2212"/>
      <c r="FXQ16" s="2212"/>
      <c r="FXR16" s="2212"/>
      <c r="FXS16" s="2212"/>
      <c r="FXT16" s="2212"/>
      <c r="FXU16" s="2212"/>
      <c r="FXV16" s="2212"/>
      <c r="FXW16" s="2212"/>
      <c r="FXX16" s="2212"/>
      <c r="FXY16" s="2212"/>
      <c r="FXZ16" s="2212"/>
      <c r="FYA16" s="2212"/>
      <c r="FYB16" s="2212"/>
      <c r="FYC16" s="2212"/>
      <c r="FYD16" s="2212"/>
      <c r="FYE16" s="2212"/>
      <c r="FYF16" s="2212"/>
      <c r="FYG16" s="2212"/>
      <c r="FYH16" s="2212"/>
      <c r="FYI16" s="2212"/>
      <c r="FYJ16" s="2212"/>
      <c r="FYK16" s="2212"/>
      <c r="FYL16" s="2212"/>
      <c r="FYM16" s="2212"/>
      <c r="FYN16" s="2212"/>
      <c r="FYO16" s="2212"/>
      <c r="FYP16" s="2212"/>
      <c r="FYQ16" s="2212"/>
      <c r="FYR16" s="2212"/>
      <c r="FYS16" s="2212"/>
      <c r="FYT16" s="2212"/>
      <c r="FYU16" s="2212"/>
      <c r="FYV16" s="2212"/>
      <c r="FYW16" s="2212"/>
      <c r="FYX16" s="2212"/>
      <c r="FYY16" s="2212"/>
      <c r="FYZ16" s="2212"/>
      <c r="FZA16" s="2212"/>
      <c r="FZB16" s="2212"/>
      <c r="FZC16" s="2212"/>
      <c r="FZD16" s="2212"/>
      <c r="FZE16" s="2212"/>
      <c r="FZF16" s="2212"/>
      <c r="FZG16" s="2212"/>
      <c r="FZH16" s="2212"/>
      <c r="FZI16" s="2212"/>
      <c r="FZJ16" s="2212"/>
      <c r="FZK16" s="2212"/>
      <c r="FZL16" s="2212"/>
      <c r="FZM16" s="2212"/>
      <c r="FZN16" s="2212"/>
      <c r="FZO16" s="2212"/>
      <c r="FZP16" s="2212"/>
      <c r="FZQ16" s="2212"/>
      <c r="FZR16" s="2212"/>
      <c r="FZS16" s="2212"/>
      <c r="FZT16" s="2212"/>
      <c r="FZU16" s="2212"/>
      <c r="FZV16" s="2212"/>
      <c r="FZW16" s="2212"/>
      <c r="FZX16" s="2212"/>
      <c r="FZY16" s="2212"/>
      <c r="FZZ16" s="2212"/>
      <c r="GAA16" s="2212"/>
      <c r="GAB16" s="2212"/>
      <c r="GAC16" s="2212"/>
      <c r="GAD16" s="2212"/>
      <c r="GAE16" s="2212"/>
      <c r="GAF16" s="2212"/>
      <c r="GAG16" s="2212"/>
      <c r="GAH16" s="2212"/>
      <c r="GAI16" s="2212"/>
      <c r="GAJ16" s="2212"/>
      <c r="GAK16" s="2212"/>
      <c r="GAL16" s="2212"/>
      <c r="GAM16" s="2212"/>
      <c r="GAN16" s="2212"/>
      <c r="GAO16" s="2212"/>
      <c r="GAP16" s="2212"/>
      <c r="GAQ16" s="2212"/>
      <c r="GAR16" s="2212"/>
      <c r="GAS16" s="2212"/>
      <c r="GAT16" s="2212"/>
      <c r="GAU16" s="2212"/>
      <c r="GAV16" s="2212"/>
      <c r="GAW16" s="2212"/>
      <c r="GAX16" s="2212"/>
      <c r="GAY16" s="2212"/>
      <c r="GAZ16" s="2212"/>
      <c r="GBA16" s="2212"/>
      <c r="GBB16" s="2212"/>
      <c r="GBC16" s="2212"/>
      <c r="GBD16" s="2212"/>
      <c r="GBE16" s="2212"/>
      <c r="GBF16" s="2212"/>
      <c r="GBG16" s="2212"/>
      <c r="GBH16" s="2212"/>
      <c r="GBI16" s="2212"/>
      <c r="GBJ16" s="2212"/>
      <c r="GBK16" s="2212"/>
      <c r="GBL16" s="2212"/>
      <c r="GBM16" s="2212"/>
      <c r="GBN16" s="2212"/>
      <c r="GBO16" s="2212"/>
      <c r="GBP16" s="2212"/>
      <c r="GBQ16" s="2212"/>
      <c r="GBR16" s="2212"/>
      <c r="GBS16" s="2212"/>
      <c r="GBT16" s="2212"/>
      <c r="GBU16" s="2212"/>
      <c r="GBV16" s="2212"/>
      <c r="GBW16" s="2212"/>
      <c r="GBX16" s="2212"/>
      <c r="GBY16" s="2212"/>
      <c r="GBZ16" s="2212"/>
      <c r="GCA16" s="2212"/>
      <c r="GCB16" s="2212"/>
      <c r="GCC16" s="2212"/>
      <c r="GCD16" s="2212"/>
      <c r="GCE16" s="2212"/>
      <c r="GCF16" s="2212"/>
      <c r="GCG16" s="2212"/>
      <c r="GCH16" s="2212"/>
      <c r="GCI16" s="2212"/>
      <c r="GCJ16" s="2212"/>
      <c r="GCK16" s="2212"/>
      <c r="GCL16" s="2212"/>
      <c r="GCM16" s="2212"/>
      <c r="GCN16" s="2212"/>
      <c r="GCO16" s="2212"/>
      <c r="GCP16" s="2212"/>
      <c r="GCQ16" s="2212"/>
      <c r="GCR16" s="2212"/>
      <c r="GCS16" s="2212"/>
      <c r="GCT16" s="2212"/>
      <c r="GCU16" s="2212"/>
      <c r="GCV16" s="2212"/>
      <c r="GCW16" s="2212"/>
      <c r="GCX16" s="2212"/>
      <c r="GCY16" s="2212"/>
      <c r="GCZ16" s="2212"/>
      <c r="GDA16" s="2212"/>
      <c r="GDB16" s="2212"/>
      <c r="GDC16" s="2212"/>
      <c r="GDD16" s="2212"/>
      <c r="GDE16" s="2212"/>
      <c r="GDF16" s="2212"/>
      <c r="GDG16" s="2212"/>
      <c r="GDH16" s="2212"/>
      <c r="GDI16" s="2212"/>
      <c r="GDJ16" s="2212"/>
      <c r="GDK16" s="2212"/>
      <c r="GDL16" s="2212"/>
      <c r="GDM16" s="2212"/>
      <c r="GDN16" s="2212"/>
      <c r="GDO16" s="2212"/>
      <c r="GDP16" s="2212"/>
      <c r="GDQ16" s="2212"/>
      <c r="GDR16" s="2212"/>
      <c r="GDS16" s="2212"/>
      <c r="GDT16" s="2212"/>
      <c r="GDU16" s="2212"/>
      <c r="GDV16" s="2212"/>
      <c r="GDW16" s="2212"/>
      <c r="GDX16" s="2212"/>
      <c r="GDY16" s="2212"/>
      <c r="GDZ16" s="2212"/>
      <c r="GEA16" s="2212"/>
      <c r="GEB16" s="2212"/>
      <c r="GEC16" s="2212"/>
      <c r="GED16" s="2212"/>
      <c r="GEE16" s="2212"/>
      <c r="GEF16" s="2212"/>
      <c r="GEG16" s="2212"/>
      <c r="GEH16" s="2212"/>
      <c r="GEI16" s="2212"/>
      <c r="GEJ16" s="2212"/>
      <c r="GEK16" s="2212"/>
      <c r="GEL16" s="2212"/>
      <c r="GEM16" s="2212"/>
      <c r="GEN16" s="2212"/>
      <c r="GEO16" s="2212"/>
      <c r="GEP16" s="2212"/>
      <c r="GEQ16" s="2212"/>
      <c r="GER16" s="2212"/>
      <c r="GES16" s="2212"/>
      <c r="GET16" s="2212"/>
      <c r="GEU16" s="2212"/>
      <c r="GEV16" s="2212"/>
      <c r="GEW16" s="2212"/>
      <c r="GEX16" s="2212"/>
      <c r="GEY16" s="2212"/>
      <c r="GEZ16" s="2212"/>
      <c r="GFA16" s="2212"/>
      <c r="GFB16" s="2212"/>
      <c r="GFC16" s="2212"/>
      <c r="GFD16" s="2212"/>
      <c r="GFE16" s="2212"/>
      <c r="GFF16" s="2212"/>
      <c r="GFG16" s="2212"/>
      <c r="GFH16" s="2212"/>
      <c r="GFI16" s="2212"/>
      <c r="GFJ16" s="2212"/>
      <c r="GFK16" s="2212"/>
      <c r="GFL16" s="2212"/>
      <c r="GFM16" s="2212"/>
      <c r="GFN16" s="2212"/>
      <c r="GFO16" s="2212"/>
      <c r="GFP16" s="2212"/>
      <c r="GFQ16" s="2212"/>
      <c r="GFR16" s="2212"/>
      <c r="GFS16" s="2212"/>
      <c r="GFT16" s="2212"/>
      <c r="GFU16" s="2212"/>
      <c r="GFV16" s="2212"/>
      <c r="GFW16" s="2212"/>
      <c r="GFX16" s="2212"/>
      <c r="GFY16" s="2212"/>
      <c r="GFZ16" s="2212"/>
      <c r="GGA16" s="2212"/>
      <c r="GGB16" s="2212"/>
      <c r="GGC16" s="2212"/>
      <c r="GGD16" s="2212"/>
      <c r="GGE16" s="2212"/>
      <c r="GGF16" s="2212"/>
      <c r="GGG16" s="2212"/>
      <c r="GGH16" s="2212"/>
      <c r="GGI16" s="2212"/>
      <c r="GGJ16" s="2212"/>
      <c r="GGK16" s="2212"/>
      <c r="GGL16" s="2212"/>
      <c r="GGM16" s="2212"/>
      <c r="GGN16" s="2212"/>
      <c r="GGO16" s="2212"/>
      <c r="GGP16" s="2212"/>
      <c r="GGQ16" s="2212"/>
      <c r="GGR16" s="2212"/>
      <c r="GGS16" s="2212"/>
      <c r="GGT16" s="2212"/>
      <c r="GGU16" s="2212"/>
      <c r="GGV16" s="2212"/>
      <c r="GGW16" s="2212"/>
      <c r="GGX16" s="2212"/>
      <c r="GGY16" s="2212"/>
      <c r="GGZ16" s="2212"/>
      <c r="GHA16" s="2212"/>
      <c r="GHB16" s="2212"/>
      <c r="GHC16" s="2212"/>
      <c r="GHD16" s="2212"/>
      <c r="GHE16" s="2212"/>
      <c r="GHF16" s="2212"/>
      <c r="GHG16" s="2212"/>
      <c r="GHH16" s="2212"/>
      <c r="GHI16" s="2212"/>
      <c r="GHJ16" s="2212"/>
      <c r="GHK16" s="2212"/>
      <c r="GHL16" s="2212"/>
      <c r="GHM16" s="2212"/>
      <c r="GHN16" s="2212"/>
      <c r="GHO16" s="2212"/>
      <c r="GHP16" s="2212"/>
      <c r="GHQ16" s="2212"/>
      <c r="GHR16" s="2212"/>
      <c r="GHS16" s="2212"/>
      <c r="GHT16" s="2212"/>
      <c r="GHU16" s="2212"/>
      <c r="GHV16" s="2212"/>
      <c r="GHW16" s="2212"/>
      <c r="GHX16" s="2212"/>
      <c r="GHY16" s="2212"/>
      <c r="GHZ16" s="2212"/>
      <c r="GIA16" s="2212"/>
      <c r="GIB16" s="2212"/>
      <c r="GIC16" s="2212"/>
      <c r="GID16" s="2212"/>
      <c r="GIE16" s="2212"/>
      <c r="GIF16" s="2212"/>
      <c r="GIG16" s="2212"/>
      <c r="GIH16" s="2212"/>
      <c r="GII16" s="2212"/>
      <c r="GIJ16" s="2212"/>
      <c r="GIK16" s="2212"/>
      <c r="GIL16" s="2212"/>
      <c r="GIM16" s="2212"/>
      <c r="GIN16" s="2212"/>
      <c r="GIO16" s="2212"/>
      <c r="GIP16" s="2212"/>
      <c r="GIQ16" s="2212"/>
      <c r="GIR16" s="2212"/>
      <c r="GIS16" s="2212"/>
      <c r="GIT16" s="2212"/>
      <c r="GIU16" s="2212"/>
      <c r="GIV16" s="2212"/>
      <c r="GIW16" s="2212"/>
      <c r="GIX16" s="2212"/>
      <c r="GIY16" s="2212"/>
      <c r="GIZ16" s="2212"/>
      <c r="GJA16" s="2212"/>
      <c r="GJB16" s="2212"/>
      <c r="GJC16" s="2212"/>
      <c r="GJD16" s="2212"/>
      <c r="GJE16" s="2212"/>
      <c r="GJF16" s="2212"/>
      <c r="GJG16" s="2212"/>
      <c r="GJH16" s="2212"/>
      <c r="GJI16" s="2212"/>
      <c r="GJJ16" s="2212"/>
      <c r="GJK16" s="2212"/>
      <c r="GJL16" s="2212"/>
      <c r="GJM16" s="2212"/>
      <c r="GJN16" s="2212"/>
      <c r="GJO16" s="2212"/>
      <c r="GJP16" s="2212"/>
      <c r="GJQ16" s="2212"/>
      <c r="GJR16" s="2212"/>
      <c r="GJS16" s="2212"/>
      <c r="GJT16" s="2212"/>
      <c r="GJU16" s="2212"/>
      <c r="GJV16" s="2212"/>
      <c r="GJW16" s="2212"/>
      <c r="GJX16" s="2212"/>
      <c r="GJY16" s="2212"/>
      <c r="GJZ16" s="2212"/>
      <c r="GKA16" s="2212"/>
      <c r="GKB16" s="2212"/>
      <c r="GKC16" s="2212"/>
      <c r="GKD16" s="2212"/>
      <c r="GKE16" s="2212"/>
      <c r="GKF16" s="2212"/>
      <c r="GKG16" s="2212"/>
      <c r="GKH16" s="2212"/>
      <c r="GKI16" s="2212"/>
      <c r="GKJ16" s="2212"/>
      <c r="GKK16" s="2212"/>
      <c r="GKL16" s="2212"/>
      <c r="GKM16" s="2212"/>
      <c r="GKN16" s="2212"/>
      <c r="GKO16" s="2212"/>
      <c r="GKP16" s="2212"/>
      <c r="GKQ16" s="2212"/>
      <c r="GKR16" s="2212"/>
      <c r="GKS16" s="2212"/>
      <c r="GKT16" s="2212"/>
      <c r="GKU16" s="2212"/>
      <c r="GKV16" s="2212"/>
      <c r="GKW16" s="2212"/>
      <c r="GKX16" s="2212"/>
      <c r="GKY16" s="2212"/>
      <c r="GKZ16" s="2212"/>
      <c r="GLA16" s="2212"/>
      <c r="GLB16" s="2212"/>
      <c r="GLC16" s="2212"/>
      <c r="GLD16" s="2212"/>
      <c r="GLE16" s="2212"/>
      <c r="GLF16" s="2212"/>
      <c r="GLG16" s="2212"/>
      <c r="GLH16" s="2212"/>
      <c r="GLI16" s="2212"/>
      <c r="GLJ16" s="2212"/>
      <c r="GLK16" s="2212"/>
      <c r="GLL16" s="2212"/>
      <c r="GLM16" s="2212"/>
      <c r="GLN16" s="2212"/>
      <c r="GLO16" s="2212"/>
      <c r="GLP16" s="2212"/>
      <c r="GLQ16" s="2212"/>
      <c r="GLR16" s="2212"/>
      <c r="GLS16" s="2212"/>
      <c r="GLT16" s="2212"/>
      <c r="GLU16" s="2212"/>
      <c r="GLV16" s="2212"/>
      <c r="GLW16" s="2212"/>
      <c r="GLX16" s="2212"/>
      <c r="GLY16" s="2212"/>
      <c r="GLZ16" s="2212"/>
      <c r="GMA16" s="2212"/>
      <c r="GMB16" s="2212"/>
      <c r="GMC16" s="2212"/>
      <c r="GMD16" s="2212"/>
      <c r="GME16" s="2212"/>
      <c r="GMF16" s="2212"/>
      <c r="GMG16" s="2212"/>
      <c r="GMH16" s="2212"/>
      <c r="GMI16" s="2212"/>
      <c r="GMJ16" s="2212"/>
      <c r="GMK16" s="2212"/>
      <c r="GML16" s="2212"/>
      <c r="GMM16" s="2212"/>
      <c r="GMN16" s="2212"/>
      <c r="GMO16" s="2212"/>
      <c r="GMP16" s="2212"/>
      <c r="GMQ16" s="2212"/>
      <c r="GMR16" s="2212"/>
      <c r="GMS16" s="2212"/>
      <c r="GMT16" s="2212"/>
      <c r="GMU16" s="2212"/>
      <c r="GMV16" s="2212"/>
      <c r="GMW16" s="2212"/>
      <c r="GMX16" s="2212"/>
      <c r="GMY16" s="2212"/>
      <c r="GMZ16" s="2212"/>
      <c r="GNA16" s="2212"/>
      <c r="GNB16" s="2212"/>
      <c r="GNC16" s="2212"/>
      <c r="GND16" s="2212"/>
      <c r="GNE16" s="2212"/>
      <c r="GNF16" s="2212"/>
      <c r="GNG16" s="2212"/>
      <c r="GNH16" s="2212"/>
      <c r="GNI16" s="2212"/>
      <c r="GNJ16" s="2212"/>
      <c r="GNK16" s="2212"/>
      <c r="GNL16" s="2212"/>
      <c r="GNM16" s="2212"/>
      <c r="GNN16" s="2212"/>
      <c r="GNO16" s="2212"/>
      <c r="GNP16" s="2212"/>
      <c r="GNQ16" s="2212"/>
      <c r="GNR16" s="2212"/>
      <c r="GNS16" s="2212"/>
      <c r="GNT16" s="2212"/>
      <c r="GNU16" s="2212"/>
      <c r="GNV16" s="2212"/>
      <c r="GNW16" s="2212"/>
      <c r="GNX16" s="2212"/>
      <c r="GNY16" s="2212"/>
      <c r="GNZ16" s="2212"/>
      <c r="GOA16" s="2212"/>
      <c r="GOB16" s="2212"/>
      <c r="GOC16" s="2212"/>
      <c r="GOD16" s="2212"/>
      <c r="GOE16" s="2212"/>
      <c r="GOF16" s="2212"/>
      <c r="GOG16" s="2212"/>
      <c r="GOH16" s="2212"/>
      <c r="GOI16" s="2212"/>
      <c r="GOJ16" s="2212"/>
      <c r="GOK16" s="2212"/>
      <c r="GOL16" s="2212"/>
      <c r="GOM16" s="2212"/>
      <c r="GON16" s="2212"/>
      <c r="GOO16" s="2212"/>
      <c r="GOP16" s="2212"/>
      <c r="GOQ16" s="2212"/>
      <c r="GOR16" s="2212"/>
      <c r="GOS16" s="2212"/>
      <c r="GOT16" s="2212"/>
      <c r="GOU16" s="2212"/>
      <c r="GOV16" s="2212"/>
      <c r="GOW16" s="2212"/>
      <c r="GOX16" s="2212"/>
      <c r="GOY16" s="2212"/>
      <c r="GOZ16" s="2212"/>
      <c r="GPA16" s="2212"/>
      <c r="GPB16" s="2212"/>
      <c r="GPC16" s="2212"/>
      <c r="GPD16" s="2212"/>
      <c r="GPE16" s="2212"/>
      <c r="GPF16" s="2212"/>
      <c r="GPG16" s="2212"/>
      <c r="GPH16" s="2212"/>
      <c r="GPI16" s="2212"/>
      <c r="GPJ16" s="2212"/>
      <c r="GPK16" s="2212"/>
      <c r="GPL16" s="2212"/>
      <c r="GPM16" s="2212"/>
      <c r="GPN16" s="2212"/>
      <c r="GPO16" s="2212"/>
      <c r="GPP16" s="2212"/>
      <c r="GPQ16" s="2212"/>
      <c r="GPR16" s="2212"/>
      <c r="GPS16" s="2212"/>
      <c r="GPT16" s="2212"/>
      <c r="GPU16" s="2212"/>
      <c r="GPV16" s="2212"/>
      <c r="GPW16" s="2212"/>
      <c r="GPX16" s="2212"/>
      <c r="GPY16" s="2212"/>
      <c r="GPZ16" s="2212"/>
      <c r="GQA16" s="2212"/>
      <c r="GQB16" s="2212"/>
      <c r="GQC16" s="2212"/>
      <c r="GQD16" s="2212"/>
      <c r="GQE16" s="2212"/>
      <c r="GQF16" s="2212"/>
      <c r="GQG16" s="2212"/>
      <c r="GQH16" s="2212"/>
      <c r="GQI16" s="2212"/>
      <c r="GQJ16" s="2212"/>
      <c r="GQK16" s="2212"/>
      <c r="GQL16" s="2212"/>
      <c r="GQM16" s="2212"/>
      <c r="GQN16" s="2212"/>
      <c r="GQO16" s="2212"/>
      <c r="GQP16" s="2212"/>
      <c r="GQQ16" s="2212"/>
      <c r="GQR16" s="2212"/>
      <c r="GQS16" s="2212"/>
      <c r="GQT16" s="2212"/>
      <c r="GQU16" s="2212"/>
      <c r="GQV16" s="2212"/>
      <c r="GQW16" s="2212"/>
      <c r="GQX16" s="2212"/>
      <c r="GQY16" s="2212"/>
      <c r="GQZ16" s="2212"/>
      <c r="GRA16" s="2212"/>
      <c r="GRB16" s="2212"/>
      <c r="GRC16" s="2212"/>
      <c r="GRD16" s="2212"/>
      <c r="GRE16" s="2212"/>
      <c r="GRF16" s="2212"/>
      <c r="GRG16" s="2212"/>
      <c r="GRH16" s="2212"/>
      <c r="GRI16" s="2212"/>
      <c r="GRJ16" s="2212"/>
      <c r="GRK16" s="2212"/>
      <c r="GRL16" s="2212"/>
      <c r="GRM16" s="2212"/>
      <c r="GRN16" s="2212"/>
      <c r="GRO16" s="2212"/>
      <c r="GRP16" s="2212"/>
      <c r="GRQ16" s="2212"/>
      <c r="GRR16" s="2212"/>
      <c r="GRS16" s="2212"/>
      <c r="GRT16" s="2212"/>
      <c r="GRU16" s="2212"/>
      <c r="GRV16" s="2212"/>
      <c r="GRW16" s="2212"/>
      <c r="GRX16" s="2212"/>
      <c r="GRY16" s="2212"/>
      <c r="GRZ16" s="2212"/>
      <c r="GSA16" s="2212"/>
      <c r="GSB16" s="2212"/>
      <c r="GSC16" s="2212"/>
      <c r="GSD16" s="2212"/>
      <c r="GSE16" s="2212"/>
      <c r="GSF16" s="2212"/>
      <c r="GSG16" s="2212"/>
      <c r="GSH16" s="2212"/>
      <c r="GSI16" s="2212"/>
      <c r="GSJ16" s="2212"/>
      <c r="GSK16" s="2212"/>
      <c r="GSL16" s="2212"/>
      <c r="GSM16" s="2212"/>
      <c r="GSN16" s="2212"/>
      <c r="GSO16" s="2212"/>
      <c r="GSP16" s="2212"/>
      <c r="GSQ16" s="2212"/>
      <c r="GSR16" s="2212"/>
      <c r="GSS16" s="2212"/>
      <c r="GST16" s="2212"/>
      <c r="GSU16" s="2212"/>
      <c r="GSV16" s="2212"/>
      <c r="GSW16" s="2212"/>
      <c r="GSX16" s="2212"/>
      <c r="GSY16" s="2212"/>
      <c r="GSZ16" s="2212"/>
      <c r="GTA16" s="2212"/>
      <c r="GTB16" s="2212"/>
      <c r="GTC16" s="2212"/>
      <c r="GTD16" s="2212"/>
      <c r="GTE16" s="2212"/>
      <c r="GTF16" s="2212"/>
      <c r="GTG16" s="2212"/>
      <c r="GTH16" s="2212"/>
      <c r="GTI16" s="2212"/>
      <c r="GTJ16" s="2212"/>
      <c r="GTK16" s="2212"/>
      <c r="GTL16" s="2212"/>
      <c r="GTM16" s="2212"/>
      <c r="GTN16" s="2212"/>
      <c r="GTO16" s="2212"/>
      <c r="GTP16" s="2212"/>
      <c r="GTQ16" s="2212"/>
      <c r="GTR16" s="2212"/>
      <c r="GTS16" s="2212"/>
      <c r="GTT16" s="2212"/>
      <c r="GTU16" s="2212"/>
      <c r="GTV16" s="2212"/>
      <c r="GTW16" s="2212"/>
      <c r="GTX16" s="2212"/>
      <c r="GTY16" s="2212"/>
      <c r="GTZ16" s="2212"/>
      <c r="GUA16" s="2212"/>
      <c r="GUB16" s="2212"/>
      <c r="GUC16" s="2212"/>
      <c r="GUD16" s="2212"/>
      <c r="GUE16" s="2212"/>
      <c r="GUF16" s="2212"/>
      <c r="GUG16" s="2212"/>
      <c r="GUH16" s="2212"/>
      <c r="GUI16" s="2212"/>
      <c r="GUJ16" s="2212"/>
      <c r="GUK16" s="2212"/>
      <c r="GUL16" s="2212"/>
      <c r="GUM16" s="2212"/>
      <c r="GUN16" s="2212"/>
      <c r="GUO16" s="2212"/>
      <c r="GUP16" s="2212"/>
      <c r="GUQ16" s="2212"/>
      <c r="GUR16" s="2212"/>
      <c r="GUS16" s="2212"/>
      <c r="GUT16" s="2212"/>
      <c r="GUU16" s="2212"/>
      <c r="GUV16" s="2212"/>
      <c r="GUW16" s="2212"/>
      <c r="GUX16" s="2212"/>
      <c r="GUY16" s="2212"/>
      <c r="GUZ16" s="2212"/>
      <c r="GVA16" s="2212"/>
      <c r="GVB16" s="2212"/>
      <c r="GVC16" s="2212"/>
      <c r="GVD16" s="2212"/>
      <c r="GVE16" s="2212"/>
      <c r="GVF16" s="2212"/>
      <c r="GVG16" s="2212"/>
      <c r="GVH16" s="2212"/>
      <c r="GVI16" s="2212"/>
      <c r="GVJ16" s="2212"/>
      <c r="GVK16" s="2212"/>
      <c r="GVL16" s="2212"/>
      <c r="GVM16" s="2212"/>
      <c r="GVN16" s="2212"/>
      <c r="GVO16" s="2212"/>
      <c r="GVP16" s="2212"/>
      <c r="GVQ16" s="2212"/>
      <c r="GVR16" s="2212"/>
      <c r="GVS16" s="2212"/>
      <c r="GVT16" s="2212"/>
      <c r="GVU16" s="2212"/>
      <c r="GVV16" s="2212"/>
      <c r="GVW16" s="2212"/>
      <c r="GVX16" s="2212"/>
      <c r="GVY16" s="2212"/>
      <c r="GVZ16" s="2212"/>
      <c r="GWA16" s="2212"/>
      <c r="GWB16" s="2212"/>
      <c r="GWC16" s="2212"/>
      <c r="GWD16" s="2212"/>
      <c r="GWE16" s="2212"/>
      <c r="GWF16" s="2212"/>
      <c r="GWG16" s="2212"/>
      <c r="GWH16" s="2212"/>
      <c r="GWI16" s="2212"/>
      <c r="GWJ16" s="2212"/>
      <c r="GWK16" s="2212"/>
      <c r="GWL16" s="2212"/>
      <c r="GWM16" s="2212"/>
      <c r="GWN16" s="2212"/>
      <c r="GWO16" s="2212"/>
      <c r="GWP16" s="2212"/>
      <c r="GWQ16" s="2212"/>
      <c r="GWR16" s="2212"/>
      <c r="GWS16" s="2212"/>
      <c r="GWT16" s="2212"/>
      <c r="GWU16" s="2212"/>
      <c r="GWV16" s="2212"/>
      <c r="GWW16" s="2212"/>
      <c r="GWX16" s="2212"/>
      <c r="GWY16" s="2212"/>
      <c r="GWZ16" s="2212"/>
      <c r="GXA16" s="2212"/>
      <c r="GXB16" s="2212"/>
      <c r="GXC16" s="2212"/>
      <c r="GXD16" s="2212"/>
      <c r="GXE16" s="2212"/>
      <c r="GXF16" s="2212"/>
      <c r="GXG16" s="2212"/>
      <c r="GXH16" s="2212"/>
      <c r="GXI16" s="2212"/>
      <c r="GXJ16" s="2212"/>
      <c r="GXK16" s="2212"/>
      <c r="GXL16" s="2212"/>
      <c r="GXM16" s="2212"/>
      <c r="GXN16" s="2212"/>
      <c r="GXO16" s="2212"/>
      <c r="GXP16" s="2212"/>
      <c r="GXQ16" s="2212"/>
      <c r="GXR16" s="2212"/>
      <c r="GXS16" s="2212"/>
      <c r="GXT16" s="2212"/>
      <c r="GXU16" s="2212"/>
      <c r="GXV16" s="2212"/>
      <c r="GXW16" s="2212"/>
      <c r="GXX16" s="2212"/>
      <c r="GXY16" s="2212"/>
      <c r="GXZ16" s="2212"/>
      <c r="GYA16" s="2212"/>
      <c r="GYB16" s="2212"/>
      <c r="GYC16" s="2212"/>
      <c r="GYD16" s="2212"/>
      <c r="GYE16" s="2212"/>
      <c r="GYF16" s="2212"/>
      <c r="GYG16" s="2212"/>
      <c r="GYH16" s="2212"/>
      <c r="GYI16" s="2212"/>
      <c r="GYJ16" s="2212"/>
      <c r="GYK16" s="2212"/>
      <c r="GYL16" s="2212"/>
      <c r="GYM16" s="2212"/>
      <c r="GYN16" s="2212"/>
      <c r="GYO16" s="2212"/>
      <c r="GYP16" s="2212"/>
      <c r="GYQ16" s="2212"/>
      <c r="GYR16" s="2212"/>
      <c r="GYS16" s="2212"/>
      <c r="GYT16" s="2212"/>
      <c r="GYU16" s="2212"/>
      <c r="GYV16" s="2212"/>
      <c r="GYW16" s="2212"/>
      <c r="GYX16" s="2212"/>
      <c r="GYY16" s="2212"/>
      <c r="GYZ16" s="2212"/>
      <c r="GZA16" s="2212"/>
      <c r="GZB16" s="2212"/>
      <c r="GZC16" s="2212"/>
      <c r="GZD16" s="2212"/>
      <c r="GZE16" s="2212"/>
      <c r="GZF16" s="2212"/>
      <c r="GZG16" s="2212"/>
      <c r="GZH16" s="2212"/>
      <c r="GZI16" s="2212"/>
      <c r="GZJ16" s="2212"/>
      <c r="GZK16" s="2212"/>
      <c r="GZL16" s="2212"/>
      <c r="GZM16" s="2212"/>
      <c r="GZN16" s="2212"/>
      <c r="GZO16" s="2212"/>
      <c r="GZP16" s="2212"/>
      <c r="GZQ16" s="2212"/>
      <c r="GZR16" s="2212"/>
      <c r="GZS16" s="2212"/>
      <c r="GZT16" s="2212"/>
      <c r="GZU16" s="2212"/>
      <c r="GZV16" s="2212"/>
      <c r="GZW16" s="2212"/>
      <c r="GZX16" s="2212"/>
      <c r="GZY16" s="2212"/>
      <c r="GZZ16" s="2212"/>
      <c r="HAA16" s="2212"/>
      <c r="HAB16" s="2212"/>
      <c r="HAC16" s="2212"/>
      <c r="HAD16" s="2212"/>
      <c r="HAE16" s="2212"/>
      <c r="HAF16" s="2212"/>
      <c r="HAG16" s="2212"/>
      <c r="HAH16" s="2212"/>
      <c r="HAI16" s="2212"/>
      <c r="HAJ16" s="2212"/>
      <c r="HAK16" s="2212"/>
      <c r="HAL16" s="2212"/>
      <c r="HAM16" s="2212"/>
      <c r="HAN16" s="2212"/>
      <c r="HAO16" s="2212"/>
      <c r="HAP16" s="2212"/>
      <c r="HAQ16" s="2212"/>
      <c r="HAR16" s="2212"/>
      <c r="HAS16" s="2212"/>
      <c r="HAT16" s="2212"/>
      <c r="HAU16" s="2212"/>
      <c r="HAV16" s="2212"/>
      <c r="HAW16" s="2212"/>
      <c r="HAX16" s="2212"/>
      <c r="HAY16" s="2212"/>
      <c r="HAZ16" s="2212"/>
      <c r="HBA16" s="2212"/>
      <c r="HBB16" s="2212"/>
      <c r="HBC16" s="2212"/>
      <c r="HBD16" s="2212"/>
      <c r="HBE16" s="2212"/>
      <c r="HBF16" s="2212"/>
      <c r="HBG16" s="2212"/>
      <c r="HBH16" s="2212"/>
      <c r="HBI16" s="2212"/>
      <c r="HBJ16" s="2212"/>
      <c r="HBK16" s="2212"/>
      <c r="HBL16" s="2212"/>
      <c r="HBM16" s="2212"/>
      <c r="HBN16" s="2212"/>
      <c r="HBO16" s="2212"/>
      <c r="HBP16" s="2212"/>
      <c r="HBQ16" s="2212"/>
      <c r="HBR16" s="2212"/>
      <c r="HBS16" s="2212"/>
      <c r="HBT16" s="2212"/>
      <c r="HBU16" s="2212"/>
      <c r="HBV16" s="2212"/>
      <c r="HBW16" s="2212"/>
      <c r="HBX16" s="2212"/>
      <c r="HBY16" s="2212"/>
      <c r="HBZ16" s="2212"/>
      <c r="HCA16" s="2212"/>
      <c r="HCB16" s="2212"/>
      <c r="HCC16" s="2212"/>
      <c r="HCD16" s="2212"/>
      <c r="HCE16" s="2212"/>
      <c r="HCF16" s="2212"/>
      <c r="HCG16" s="2212"/>
      <c r="HCH16" s="2212"/>
      <c r="HCI16" s="2212"/>
      <c r="HCJ16" s="2212"/>
      <c r="HCK16" s="2212"/>
      <c r="HCL16" s="2212"/>
      <c r="HCM16" s="2212"/>
      <c r="HCN16" s="2212"/>
      <c r="HCO16" s="2212"/>
      <c r="HCP16" s="2212"/>
      <c r="HCQ16" s="2212"/>
      <c r="HCR16" s="2212"/>
      <c r="HCS16" s="2212"/>
      <c r="HCT16" s="2212"/>
      <c r="HCU16" s="2212"/>
      <c r="HCV16" s="2212"/>
      <c r="HCW16" s="2212"/>
      <c r="HCX16" s="2212"/>
      <c r="HCY16" s="2212"/>
      <c r="HCZ16" s="2212"/>
      <c r="HDA16" s="2212"/>
      <c r="HDB16" s="2212"/>
      <c r="HDC16" s="2212"/>
      <c r="HDD16" s="2212"/>
      <c r="HDE16" s="2212"/>
      <c r="HDF16" s="2212"/>
      <c r="HDG16" s="2212"/>
      <c r="HDH16" s="2212"/>
      <c r="HDI16" s="2212"/>
      <c r="HDJ16" s="2212"/>
      <c r="HDK16" s="2212"/>
      <c r="HDL16" s="2212"/>
      <c r="HDM16" s="2212"/>
      <c r="HDN16" s="2212"/>
      <c r="HDO16" s="2212"/>
      <c r="HDP16" s="2212"/>
      <c r="HDQ16" s="2212"/>
      <c r="HDR16" s="2212"/>
      <c r="HDS16" s="2212"/>
      <c r="HDT16" s="2212"/>
      <c r="HDU16" s="2212"/>
      <c r="HDV16" s="2212"/>
      <c r="HDW16" s="2212"/>
      <c r="HDX16" s="2212"/>
      <c r="HDY16" s="2212"/>
      <c r="HDZ16" s="2212"/>
      <c r="HEA16" s="2212"/>
      <c r="HEB16" s="2212"/>
      <c r="HEC16" s="2212"/>
      <c r="HED16" s="2212"/>
      <c r="HEE16" s="2212"/>
      <c r="HEF16" s="2212"/>
      <c r="HEG16" s="2212"/>
      <c r="HEH16" s="2212"/>
      <c r="HEI16" s="2212"/>
      <c r="HEJ16" s="2212"/>
      <c r="HEK16" s="2212"/>
      <c r="HEL16" s="2212"/>
      <c r="HEM16" s="2212"/>
      <c r="HEN16" s="2212"/>
      <c r="HEO16" s="2212"/>
      <c r="HEP16" s="2212"/>
      <c r="HEQ16" s="2212"/>
      <c r="HER16" s="2212"/>
      <c r="HES16" s="2212"/>
      <c r="HET16" s="2212"/>
      <c r="HEU16" s="2212"/>
      <c r="HEV16" s="2212"/>
      <c r="HEW16" s="2212"/>
      <c r="HEX16" s="2212"/>
      <c r="HEY16" s="2212"/>
      <c r="HEZ16" s="2212"/>
      <c r="HFA16" s="2212"/>
      <c r="HFB16" s="2212"/>
      <c r="HFC16" s="2212"/>
      <c r="HFD16" s="2212"/>
      <c r="HFE16" s="2212"/>
      <c r="HFF16" s="2212"/>
      <c r="HFG16" s="2212"/>
      <c r="HFH16" s="2212"/>
      <c r="HFI16" s="2212"/>
      <c r="HFJ16" s="2212"/>
      <c r="HFK16" s="2212"/>
      <c r="HFL16" s="2212"/>
      <c r="HFM16" s="2212"/>
      <c r="HFN16" s="2212"/>
      <c r="HFO16" s="2212"/>
      <c r="HFP16" s="2212"/>
      <c r="HFQ16" s="2212"/>
      <c r="HFR16" s="2212"/>
      <c r="HFS16" s="2212"/>
      <c r="HFT16" s="2212"/>
      <c r="HFU16" s="2212"/>
      <c r="HFV16" s="2212"/>
      <c r="HFW16" s="2212"/>
      <c r="HFX16" s="2212"/>
      <c r="HFY16" s="2212"/>
      <c r="HFZ16" s="2212"/>
      <c r="HGA16" s="2212"/>
      <c r="HGB16" s="2212"/>
      <c r="HGC16" s="2212"/>
      <c r="HGD16" s="2212"/>
      <c r="HGE16" s="2212"/>
      <c r="HGF16" s="2212"/>
      <c r="HGG16" s="2212"/>
      <c r="HGH16" s="2212"/>
      <c r="HGI16" s="2212"/>
      <c r="HGJ16" s="2212"/>
      <c r="HGK16" s="2212"/>
      <c r="HGL16" s="2212"/>
      <c r="HGM16" s="2212"/>
      <c r="HGN16" s="2212"/>
      <c r="HGO16" s="2212"/>
      <c r="HGP16" s="2212"/>
      <c r="HGQ16" s="2212"/>
      <c r="HGR16" s="2212"/>
      <c r="HGS16" s="2212"/>
      <c r="HGT16" s="2212"/>
      <c r="HGU16" s="2212"/>
      <c r="HGV16" s="2212"/>
      <c r="HGW16" s="2212"/>
      <c r="HGX16" s="2212"/>
      <c r="HGY16" s="2212"/>
      <c r="HGZ16" s="2212"/>
      <c r="HHA16" s="2212"/>
      <c r="HHB16" s="2212"/>
      <c r="HHC16" s="2212"/>
      <c r="HHD16" s="2212"/>
      <c r="HHE16" s="2212"/>
      <c r="HHF16" s="2212"/>
      <c r="HHG16" s="2212"/>
      <c r="HHH16" s="2212"/>
      <c r="HHI16" s="2212"/>
      <c r="HHJ16" s="2212"/>
      <c r="HHK16" s="2212"/>
      <c r="HHL16" s="2212"/>
      <c r="HHM16" s="2212"/>
      <c r="HHN16" s="2212"/>
      <c r="HHO16" s="2212"/>
      <c r="HHP16" s="2212"/>
      <c r="HHQ16" s="2212"/>
      <c r="HHR16" s="2212"/>
      <c r="HHS16" s="2212"/>
      <c r="HHT16" s="2212"/>
      <c r="HHU16" s="2212"/>
      <c r="HHV16" s="2212"/>
      <c r="HHW16" s="2212"/>
      <c r="HHX16" s="2212"/>
      <c r="HHY16" s="2212"/>
      <c r="HHZ16" s="2212"/>
      <c r="HIA16" s="2212"/>
      <c r="HIB16" s="2212"/>
      <c r="HIC16" s="2212"/>
      <c r="HID16" s="2212"/>
      <c r="HIE16" s="2212"/>
      <c r="HIF16" s="2212"/>
      <c r="HIG16" s="2212"/>
      <c r="HIH16" s="2212"/>
      <c r="HII16" s="2212"/>
      <c r="HIJ16" s="2212"/>
      <c r="HIK16" s="2212"/>
      <c r="HIL16" s="2212"/>
      <c r="HIM16" s="2212"/>
      <c r="HIN16" s="2212"/>
      <c r="HIO16" s="2212"/>
      <c r="HIP16" s="2212"/>
      <c r="HIQ16" s="2212"/>
      <c r="HIR16" s="2212"/>
      <c r="HIS16" s="2212"/>
      <c r="HIT16" s="2212"/>
      <c r="HIU16" s="2212"/>
      <c r="HIV16" s="2212"/>
      <c r="HIW16" s="2212"/>
      <c r="HIX16" s="2212"/>
      <c r="HIY16" s="2212"/>
      <c r="HIZ16" s="2212"/>
      <c r="HJA16" s="2212"/>
      <c r="HJB16" s="2212"/>
      <c r="HJC16" s="2212"/>
      <c r="HJD16" s="2212"/>
      <c r="HJE16" s="2212"/>
      <c r="HJF16" s="2212"/>
      <c r="HJG16" s="2212"/>
      <c r="HJH16" s="2212"/>
      <c r="HJI16" s="2212"/>
      <c r="HJJ16" s="2212"/>
      <c r="HJK16" s="2212"/>
      <c r="HJL16" s="2212"/>
      <c r="HJM16" s="2212"/>
      <c r="HJN16" s="2212"/>
      <c r="HJO16" s="2212"/>
      <c r="HJP16" s="2212"/>
      <c r="HJQ16" s="2212"/>
      <c r="HJR16" s="2212"/>
      <c r="HJS16" s="2212"/>
      <c r="HJT16" s="2212"/>
      <c r="HJU16" s="2212"/>
      <c r="HJV16" s="2212"/>
      <c r="HJW16" s="2212"/>
      <c r="HJX16" s="2212"/>
      <c r="HJY16" s="2212"/>
      <c r="HJZ16" s="2212"/>
      <c r="HKA16" s="2212"/>
      <c r="HKB16" s="2212"/>
      <c r="HKC16" s="2212"/>
      <c r="HKD16" s="2212"/>
      <c r="HKE16" s="2212"/>
      <c r="HKF16" s="2212"/>
      <c r="HKG16" s="2212"/>
      <c r="HKH16" s="2212"/>
      <c r="HKI16" s="2212"/>
      <c r="HKJ16" s="2212"/>
      <c r="HKK16" s="2212"/>
      <c r="HKL16" s="2212"/>
      <c r="HKM16" s="2212"/>
      <c r="HKN16" s="2212"/>
      <c r="HKO16" s="2212"/>
      <c r="HKP16" s="2212"/>
      <c r="HKQ16" s="2212"/>
      <c r="HKR16" s="2212"/>
      <c r="HKS16" s="2212"/>
      <c r="HKT16" s="2212"/>
      <c r="HKU16" s="2212"/>
      <c r="HKV16" s="2212"/>
      <c r="HKW16" s="2212"/>
      <c r="HKX16" s="2212"/>
      <c r="HKY16" s="2212"/>
      <c r="HKZ16" s="2212"/>
      <c r="HLA16" s="2212"/>
      <c r="HLB16" s="2212"/>
      <c r="HLC16" s="2212"/>
      <c r="HLD16" s="2212"/>
      <c r="HLE16" s="2212"/>
      <c r="HLF16" s="2212"/>
      <c r="HLG16" s="2212"/>
      <c r="HLH16" s="2212"/>
      <c r="HLI16" s="2212"/>
      <c r="HLJ16" s="2212"/>
      <c r="HLK16" s="2212"/>
      <c r="HLL16" s="2212"/>
      <c r="HLM16" s="2212"/>
      <c r="HLN16" s="2212"/>
      <c r="HLO16" s="2212"/>
      <c r="HLP16" s="2212"/>
      <c r="HLQ16" s="2212"/>
      <c r="HLR16" s="2212"/>
      <c r="HLS16" s="2212"/>
      <c r="HLT16" s="2212"/>
      <c r="HLU16" s="2212"/>
      <c r="HLV16" s="2212"/>
      <c r="HLW16" s="2212"/>
      <c r="HLX16" s="2212"/>
      <c r="HLY16" s="2212"/>
      <c r="HLZ16" s="2212"/>
      <c r="HMA16" s="2212"/>
      <c r="HMB16" s="2212"/>
      <c r="HMC16" s="2212"/>
      <c r="HMD16" s="2212"/>
      <c r="HME16" s="2212"/>
      <c r="HMF16" s="2212"/>
      <c r="HMG16" s="2212"/>
      <c r="HMH16" s="2212"/>
      <c r="HMI16" s="2212"/>
      <c r="HMJ16" s="2212"/>
      <c r="HMK16" s="2212"/>
      <c r="HML16" s="2212"/>
      <c r="HMM16" s="2212"/>
      <c r="HMN16" s="2212"/>
      <c r="HMO16" s="2212"/>
      <c r="HMP16" s="2212"/>
      <c r="HMQ16" s="2212"/>
      <c r="HMR16" s="2212"/>
      <c r="HMS16" s="2212"/>
      <c r="HMT16" s="2212"/>
      <c r="HMU16" s="2212"/>
      <c r="HMV16" s="2212"/>
      <c r="HMW16" s="2212"/>
      <c r="HMX16" s="2212"/>
      <c r="HMY16" s="2212"/>
      <c r="HMZ16" s="2212"/>
      <c r="HNA16" s="2212"/>
      <c r="HNB16" s="2212"/>
      <c r="HNC16" s="2212"/>
      <c r="HND16" s="2212"/>
      <c r="HNE16" s="2212"/>
      <c r="HNF16" s="2212"/>
      <c r="HNG16" s="2212"/>
      <c r="HNH16" s="2212"/>
      <c r="HNI16" s="2212"/>
      <c r="HNJ16" s="2212"/>
      <c r="HNK16" s="2212"/>
      <c r="HNL16" s="2212"/>
      <c r="HNM16" s="2212"/>
      <c r="HNN16" s="2212"/>
      <c r="HNO16" s="2212"/>
      <c r="HNP16" s="2212"/>
      <c r="HNQ16" s="2212"/>
      <c r="HNR16" s="2212"/>
      <c r="HNS16" s="2212"/>
      <c r="HNT16" s="2212"/>
      <c r="HNU16" s="2212"/>
      <c r="HNV16" s="2212"/>
      <c r="HNW16" s="2212"/>
      <c r="HNX16" s="2212"/>
      <c r="HNY16" s="2212"/>
      <c r="HNZ16" s="2212"/>
      <c r="HOA16" s="2212"/>
      <c r="HOB16" s="2212"/>
      <c r="HOC16" s="2212"/>
      <c r="HOD16" s="2212"/>
      <c r="HOE16" s="2212"/>
      <c r="HOF16" s="2212"/>
      <c r="HOG16" s="2212"/>
      <c r="HOH16" s="2212"/>
      <c r="HOI16" s="2212"/>
      <c r="HOJ16" s="2212"/>
      <c r="HOK16" s="2212"/>
      <c r="HOL16" s="2212"/>
      <c r="HOM16" s="2212"/>
      <c r="HON16" s="2212"/>
      <c r="HOO16" s="2212"/>
      <c r="HOP16" s="2212"/>
      <c r="HOQ16" s="2212"/>
      <c r="HOR16" s="2212"/>
      <c r="HOS16" s="2212"/>
      <c r="HOT16" s="2212"/>
      <c r="HOU16" s="2212"/>
      <c r="HOV16" s="2212"/>
      <c r="HOW16" s="2212"/>
      <c r="HOX16" s="2212"/>
      <c r="HOY16" s="2212"/>
      <c r="HOZ16" s="2212"/>
      <c r="HPA16" s="2212"/>
      <c r="HPB16" s="2212"/>
      <c r="HPC16" s="2212"/>
      <c r="HPD16" s="2212"/>
      <c r="HPE16" s="2212"/>
      <c r="HPF16" s="2212"/>
      <c r="HPG16" s="2212"/>
      <c r="HPH16" s="2212"/>
      <c r="HPI16" s="2212"/>
      <c r="HPJ16" s="2212"/>
      <c r="HPK16" s="2212"/>
      <c r="HPL16" s="2212"/>
      <c r="HPM16" s="2212"/>
      <c r="HPN16" s="2212"/>
      <c r="HPO16" s="2212"/>
      <c r="HPP16" s="2212"/>
      <c r="HPQ16" s="2212"/>
      <c r="HPR16" s="2212"/>
      <c r="HPS16" s="2212"/>
      <c r="HPT16" s="2212"/>
      <c r="HPU16" s="2212"/>
      <c r="HPV16" s="2212"/>
      <c r="HPW16" s="2212"/>
      <c r="HPX16" s="2212"/>
      <c r="HPY16" s="2212"/>
      <c r="HPZ16" s="2212"/>
      <c r="HQA16" s="2212"/>
      <c r="HQB16" s="2212"/>
      <c r="HQC16" s="2212"/>
      <c r="HQD16" s="2212"/>
      <c r="HQE16" s="2212"/>
      <c r="HQF16" s="2212"/>
      <c r="HQG16" s="2212"/>
      <c r="HQH16" s="2212"/>
      <c r="HQI16" s="2212"/>
      <c r="HQJ16" s="2212"/>
      <c r="HQK16" s="2212"/>
      <c r="HQL16" s="2212"/>
      <c r="HQM16" s="2212"/>
      <c r="HQN16" s="2212"/>
      <c r="HQO16" s="2212"/>
      <c r="HQP16" s="2212"/>
      <c r="HQQ16" s="2212"/>
      <c r="HQR16" s="2212"/>
      <c r="HQS16" s="2212"/>
      <c r="HQT16" s="2212"/>
      <c r="HQU16" s="2212"/>
      <c r="HQV16" s="2212"/>
      <c r="HQW16" s="2212"/>
      <c r="HQX16" s="2212"/>
      <c r="HQY16" s="2212"/>
      <c r="HQZ16" s="2212"/>
      <c r="HRA16" s="2212"/>
      <c r="HRB16" s="2212"/>
      <c r="HRC16" s="2212"/>
      <c r="HRD16" s="2212"/>
      <c r="HRE16" s="2212"/>
      <c r="HRF16" s="2212"/>
      <c r="HRG16" s="2212"/>
      <c r="HRH16" s="2212"/>
      <c r="HRI16" s="2212"/>
      <c r="HRJ16" s="2212"/>
      <c r="HRK16" s="2212"/>
      <c r="HRL16" s="2212"/>
      <c r="HRM16" s="2212"/>
      <c r="HRN16" s="2212"/>
      <c r="HRO16" s="2212"/>
      <c r="HRP16" s="2212"/>
      <c r="HRQ16" s="2212"/>
      <c r="HRR16" s="2212"/>
      <c r="HRS16" s="2212"/>
      <c r="HRT16" s="2212"/>
      <c r="HRU16" s="2212"/>
      <c r="HRV16" s="2212"/>
      <c r="HRW16" s="2212"/>
      <c r="HRX16" s="2212"/>
      <c r="HRY16" s="2212"/>
      <c r="HRZ16" s="2212"/>
      <c r="HSA16" s="2212"/>
      <c r="HSB16" s="2212"/>
      <c r="HSC16" s="2212"/>
      <c r="HSD16" s="2212"/>
      <c r="HSE16" s="2212"/>
      <c r="HSF16" s="2212"/>
      <c r="HSG16" s="2212"/>
      <c r="HSH16" s="2212"/>
      <c r="HSI16" s="2212"/>
      <c r="HSJ16" s="2212"/>
      <c r="HSK16" s="2212"/>
      <c r="HSL16" s="2212"/>
      <c r="HSM16" s="2212"/>
      <c r="HSN16" s="2212"/>
      <c r="HSO16" s="2212"/>
      <c r="HSP16" s="2212"/>
      <c r="HSQ16" s="2212"/>
      <c r="HSR16" s="2212"/>
      <c r="HSS16" s="2212"/>
      <c r="HST16" s="2212"/>
      <c r="HSU16" s="2212"/>
      <c r="HSV16" s="2212"/>
      <c r="HSW16" s="2212"/>
      <c r="HSX16" s="2212"/>
      <c r="HSY16" s="2212"/>
      <c r="HSZ16" s="2212"/>
      <c r="HTA16" s="2212"/>
      <c r="HTB16" s="2212"/>
      <c r="HTC16" s="2212"/>
      <c r="HTD16" s="2212"/>
      <c r="HTE16" s="2212"/>
      <c r="HTF16" s="2212"/>
      <c r="HTG16" s="2212"/>
      <c r="HTH16" s="2212"/>
      <c r="HTI16" s="2212"/>
      <c r="HTJ16" s="2212"/>
      <c r="HTK16" s="2212"/>
      <c r="HTL16" s="2212"/>
      <c r="HTM16" s="2212"/>
      <c r="HTN16" s="2212"/>
      <c r="HTO16" s="2212"/>
      <c r="HTP16" s="2212"/>
      <c r="HTQ16" s="2212"/>
      <c r="HTR16" s="2212"/>
      <c r="HTS16" s="2212"/>
      <c r="HTT16" s="2212"/>
      <c r="HTU16" s="2212"/>
      <c r="HTV16" s="2212"/>
      <c r="HTW16" s="2212"/>
      <c r="HTX16" s="2212"/>
      <c r="HTY16" s="2212"/>
      <c r="HTZ16" s="2212"/>
      <c r="HUA16" s="2212"/>
      <c r="HUB16" s="2212"/>
      <c r="HUC16" s="2212"/>
      <c r="HUD16" s="2212"/>
      <c r="HUE16" s="2212"/>
      <c r="HUF16" s="2212"/>
      <c r="HUG16" s="2212"/>
      <c r="HUH16" s="2212"/>
      <c r="HUI16" s="2212"/>
      <c r="HUJ16" s="2212"/>
      <c r="HUK16" s="2212"/>
      <c r="HUL16" s="2212"/>
      <c r="HUM16" s="2212"/>
      <c r="HUN16" s="2212"/>
      <c r="HUO16" s="2212"/>
      <c r="HUP16" s="2212"/>
      <c r="HUQ16" s="2212"/>
      <c r="HUR16" s="2212"/>
      <c r="HUS16" s="2212"/>
      <c r="HUT16" s="2212"/>
      <c r="HUU16" s="2212"/>
      <c r="HUV16" s="2212"/>
      <c r="HUW16" s="2212"/>
      <c r="HUX16" s="2212"/>
      <c r="HUY16" s="2212"/>
      <c r="HUZ16" s="2212"/>
      <c r="HVA16" s="2212"/>
      <c r="HVB16" s="2212"/>
      <c r="HVC16" s="2212"/>
      <c r="HVD16" s="2212"/>
      <c r="HVE16" s="2212"/>
      <c r="HVF16" s="2212"/>
      <c r="HVG16" s="2212"/>
      <c r="HVH16" s="2212"/>
      <c r="HVI16" s="2212"/>
      <c r="HVJ16" s="2212"/>
      <c r="HVK16" s="2212"/>
      <c r="HVL16" s="2212"/>
      <c r="HVM16" s="2212"/>
      <c r="HVN16" s="2212"/>
      <c r="HVO16" s="2212"/>
      <c r="HVP16" s="2212"/>
      <c r="HVQ16" s="2212"/>
      <c r="HVR16" s="2212"/>
      <c r="HVS16" s="2212"/>
      <c r="HVT16" s="2212"/>
      <c r="HVU16" s="2212"/>
      <c r="HVV16" s="2212"/>
      <c r="HVW16" s="2212"/>
      <c r="HVX16" s="2212"/>
      <c r="HVY16" s="2212"/>
      <c r="HVZ16" s="2212"/>
      <c r="HWA16" s="2212"/>
      <c r="HWB16" s="2212"/>
      <c r="HWC16" s="2212"/>
      <c r="HWD16" s="2212"/>
      <c r="HWE16" s="2212"/>
      <c r="HWF16" s="2212"/>
      <c r="HWG16" s="2212"/>
      <c r="HWH16" s="2212"/>
      <c r="HWI16" s="2212"/>
      <c r="HWJ16" s="2212"/>
      <c r="HWK16" s="2212"/>
      <c r="HWL16" s="2212"/>
      <c r="HWM16" s="2212"/>
      <c r="HWN16" s="2212"/>
      <c r="HWO16" s="2212"/>
      <c r="HWP16" s="2212"/>
      <c r="HWQ16" s="2212"/>
      <c r="HWR16" s="2212"/>
      <c r="HWS16" s="2212"/>
      <c r="HWT16" s="2212"/>
      <c r="HWU16" s="2212"/>
      <c r="HWV16" s="2212"/>
      <c r="HWW16" s="2212"/>
      <c r="HWX16" s="2212"/>
      <c r="HWY16" s="2212"/>
      <c r="HWZ16" s="2212"/>
      <c r="HXA16" s="2212"/>
      <c r="HXB16" s="2212"/>
      <c r="HXC16" s="2212"/>
      <c r="HXD16" s="2212"/>
      <c r="HXE16" s="2212"/>
      <c r="HXF16" s="2212"/>
      <c r="HXG16" s="2212"/>
      <c r="HXH16" s="2212"/>
      <c r="HXI16" s="2212"/>
      <c r="HXJ16" s="2212"/>
      <c r="HXK16" s="2212"/>
      <c r="HXL16" s="2212"/>
      <c r="HXM16" s="2212"/>
      <c r="HXN16" s="2212"/>
      <c r="HXO16" s="2212"/>
      <c r="HXP16" s="2212"/>
      <c r="HXQ16" s="2212"/>
      <c r="HXR16" s="2212"/>
      <c r="HXS16" s="2212"/>
      <c r="HXT16" s="2212"/>
      <c r="HXU16" s="2212"/>
      <c r="HXV16" s="2212"/>
      <c r="HXW16" s="2212"/>
      <c r="HXX16" s="2212"/>
      <c r="HXY16" s="2212"/>
      <c r="HXZ16" s="2212"/>
      <c r="HYA16" s="2212"/>
      <c r="HYB16" s="2212"/>
      <c r="HYC16" s="2212"/>
      <c r="HYD16" s="2212"/>
      <c r="HYE16" s="2212"/>
      <c r="HYF16" s="2212"/>
      <c r="HYG16" s="2212"/>
      <c r="HYH16" s="2212"/>
      <c r="HYI16" s="2212"/>
      <c r="HYJ16" s="2212"/>
      <c r="HYK16" s="2212"/>
      <c r="HYL16" s="2212"/>
      <c r="HYM16" s="2212"/>
      <c r="HYN16" s="2212"/>
      <c r="HYO16" s="2212"/>
      <c r="HYP16" s="2212"/>
      <c r="HYQ16" s="2212"/>
      <c r="HYR16" s="2212"/>
      <c r="HYS16" s="2212"/>
      <c r="HYT16" s="2212"/>
      <c r="HYU16" s="2212"/>
      <c r="HYV16" s="2212"/>
      <c r="HYW16" s="2212"/>
      <c r="HYX16" s="2212"/>
      <c r="HYY16" s="2212"/>
      <c r="HYZ16" s="2212"/>
      <c r="HZA16" s="2212"/>
      <c r="HZB16" s="2212"/>
      <c r="HZC16" s="2212"/>
      <c r="HZD16" s="2212"/>
      <c r="HZE16" s="2212"/>
      <c r="HZF16" s="2212"/>
      <c r="HZG16" s="2212"/>
      <c r="HZH16" s="2212"/>
      <c r="HZI16" s="2212"/>
      <c r="HZJ16" s="2212"/>
      <c r="HZK16" s="2212"/>
      <c r="HZL16" s="2212"/>
      <c r="HZM16" s="2212"/>
      <c r="HZN16" s="2212"/>
      <c r="HZO16" s="2212"/>
      <c r="HZP16" s="2212"/>
      <c r="HZQ16" s="2212"/>
      <c r="HZR16" s="2212"/>
      <c r="HZS16" s="2212"/>
      <c r="HZT16" s="2212"/>
      <c r="HZU16" s="2212"/>
      <c r="HZV16" s="2212"/>
      <c r="HZW16" s="2212"/>
      <c r="HZX16" s="2212"/>
      <c r="HZY16" s="2212"/>
      <c r="HZZ16" s="2212"/>
      <c r="IAA16" s="2212"/>
      <c r="IAB16" s="2212"/>
      <c r="IAC16" s="2212"/>
      <c r="IAD16" s="2212"/>
      <c r="IAE16" s="2212"/>
      <c r="IAF16" s="2212"/>
      <c r="IAG16" s="2212"/>
      <c r="IAH16" s="2212"/>
      <c r="IAI16" s="2212"/>
      <c r="IAJ16" s="2212"/>
      <c r="IAK16" s="2212"/>
      <c r="IAL16" s="2212"/>
      <c r="IAM16" s="2212"/>
      <c r="IAN16" s="2212"/>
      <c r="IAO16" s="2212"/>
      <c r="IAP16" s="2212"/>
      <c r="IAQ16" s="2212"/>
      <c r="IAR16" s="2212"/>
      <c r="IAS16" s="2212"/>
      <c r="IAT16" s="2212"/>
      <c r="IAU16" s="2212"/>
      <c r="IAV16" s="2212"/>
      <c r="IAW16" s="2212"/>
      <c r="IAX16" s="2212"/>
      <c r="IAY16" s="2212"/>
      <c r="IAZ16" s="2212"/>
      <c r="IBA16" s="2212"/>
      <c r="IBB16" s="2212"/>
      <c r="IBC16" s="2212"/>
      <c r="IBD16" s="2212"/>
      <c r="IBE16" s="2212"/>
      <c r="IBF16" s="2212"/>
      <c r="IBG16" s="2212"/>
      <c r="IBH16" s="2212"/>
      <c r="IBI16" s="2212"/>
      <c r="IBJ16" s="2212"/>
      <c r="IBK16" s="2212"/>
      <c r="IBL16" s="2212"/>
      <c r="IBM16" s="2212"/>
      <c r="IBN16" s="2212"/>
      <c r="IBO16" s="2212"/>
      <c r="IBP16" s="2212"/>
      <c r="IBQ16" s="2212"/>
      <c r="IBR16" s="2212"/>
      <c r="IBS16" s="2212"/>
      <c r="IBT16" s="2212"/>
      <c r="IBU16" s="2212"/>
      <c r="IBV16" s="2212"/>
      <c r="IBW16" s="2212"/>
      <c r="IBX16" s="2212"/>
      <c r="IBY16" s="2212"/>
      <c r="IBZ16" s="2212"/>
      <c r="ICA16" s="2212"/>
      <c r="ICB16" s="2212"/>
      <c r="ICC16" s="2212"/>
      <c r="ICD16" s="2212"/>
      <c r="ICE16" s="2212"/>
      <c r="ICF16" s="2212"/>
      <c r="ICG16" s="2212"/>
      <c r="ICH16" s="2212"/>
      <c r="ICI16" s="2212"/>
      <c r="ICJ16" s="2212"/>
      <c r="ICK16" s="2212"/>
      <c r="ICL16" s="2212"/>
      <c r="ICM16" s="2212"/>
      <c r="ICN16" s="2212"/>
      <c r="ICO16" s="2212"/>
      <c r="ICP16" s="2212"/>
      <c r="ICQ16" s="2212"/>
      <c r="ICR16" s="2212"/>
      <c r="ICS16" s="2212"/>
      <c r="ICT16" s="2212"/>
      <c r="ICU16" s="2212"/>
      <c r="ICV16" s="2212"/>
      <c r="ICW16" s="2212"/>
      <c r="ICX16" s="2212"/>
      <c r="ICY16" s="2212"/>
      <c r="ICZ16" s="2212"/>
      <c r="IDA16" s="2212"/>
      <c r="IDB16" s="2212"/>
      <c r="IDC16" s="2212"/>
      <c r="IDD16" s="2212"/>
      <c r="IDE16" s="2212"/>
      <c r="IDF16" s="2212"/>
      <c r="IDG16" s="2212"/>
      <c r="IDH16" s="2212"/>
      <c r="IDI16" s="2212"/>
      <c r="IDJ16" s="2212"/>
      <c r="IDK16" s="2212"/>
      <c r="IDL16" s="2212"/>
      <c r="IDM16" s="2212"/>
      <c r="IDN16" s="2212"/>
      <c r="IDO16" s="2212"/>
      <c r="IDP16" s="2212"/>
      <c r="IDQ16" s="2212"/>
      <c r="IDR16" s="2212"/>
      <c r="IDS16" s="2212"/>
      <c r="IDT16" s="2212"/>
      <c r="IDU16" s="2212"/>
      <c r="IDV16" s="2212"/>
      <c r="IDW16" s="2212"/>
      <c r="IDX16" s="2212"/>
      <c r="IDY16" s="2212"/>
      <c r="IDZ16" s="2212"/>
      <c r="IEA16" s="2212"/>
      <c r="IEB16" s="2212"/>
      <c r="IEC16" s="2212"/>
      <c r="IED16" s="2212"/>
      <c r="IEE16" s="2212"/>
      <c r="IEF16" s="2212"/>
      <c r="IEG16" s="2212"/>
      <c r="IEH16" s="2212"/>
      <c r="IEI16" s="2212"/>
      <c r="IEJ16" s="2212"/>
      <c r="IEK16" s="2212"/>
      <c r="IEL16" s="2212"/>
      <c r="IEM16" s="2212"/>
      <c r="IEN16" s="2212"/>
      <c r="IEO16" s="2212"/>
      <c r="IEP16" s="2212"/>
      <c r="IEQ16" s="2212"/>
      <c r="IER16" s="2212"/>
      <c r="IES16" s="2212"/>
      <c r="IET16" s="2212"/>
      <c r="IEU16" s="2212"/>
      <c r="IEV16" s="2212"/>
      <c r="IEW16" s="2212"/>
      <c r="IEX16" s="2212"/>
      <c r="IEY16" s="2212"/>
      <c r="IEZ16" s="2212"/>
      <c r="IFA16" s="2212"/>
      <c r="IFB16" s="2212"/>
      <c r="IFC16" s="2212"/>
      <c r="IFD16" s="2212"/>
      <c r="IFE16" s="2212"/>
      <c r="IFF16" s="2212"/>
      <c r="IFG16" s="2212"/>
      <c r="IFH16" s="2212"/>
      <c r="IFI16" s="2212"/>
      <c r="IFJ16" s="2212"/>
      <c r="IFK16" s="2212"/>
      <c r="IFL16" s="2212"/>
      <c r="IFM16" s="2212"/>
      <c r="IFN16" s="2212"/>
      <c r="IFO16" s="2212"/>
      <c r="IFP16" s="2212"/>
      <c r="IFQ16" s="2212"/>
      <c r="IFR16" s="2212"/>
      <c r="IFS16" s="2212"/>
      <c r="IFT16" s="2212"/>
      <c r="IFU16" s="2212"/>
      <c r="IFV16" s="2212"/>
      <c r="IFW16" s="2212"/>
      <c r="IFX16" s="2212"/>
      <c r="IFY16" s="2212"/>
      <c r="IFZ16" s="2212"/>
      <c r="IGA16" s="2212"/>
      <c r="IGB16" s="2212"/>
      <c r="IGC16" s="2212"/>
      <c r="IGD16" s="2212"/>
      <c r="IGE16" s="2212"/>
      <c r="IGF16" s="2212"/>
      <c r="IGG16" s="2212"/>
      <c r="IGH16" s="2212"/>
      <c r="IGI16" s="2212"/>
      <c r="IGJ16" s="2212"/>
      <c r="IGK16" s="2212"/>
      <c r="IGL16" s="2212"/>
      <c r="IGM16" s="2212"/>
      <c r="IGN16" s="2212"/>
      <c r="IGO16" s="2212"/>
      <c r="IGP16" s="2212"/>
      <c r="IGQ16" s="2212"/>
      <c r="IGR16" s="2212"/>
      <c r="IGS16" s="2212"/>
      <c r="IGT16" s="2212"/>
      <c r="IGU16" s="2212"/>
      <c r="IGV16" s="2212"/>
      <c r="IGW16" s="2212"/>
      <c r="IGX16" s="2212"/>
      <c r="IGY16" s="2212"/>
      <c r="IGZ16" s="2212"/>
      <c r="IHA16" s="2212"/>
      <c r="IHB16" s="2212"/>
      <c r="IHC16" s="2212"/>
      <c r="IHD16" s="2212"/>
      <c r="IHE16" s="2212"/>
      <c r="IHF16" s="2212"/>
      <c r="IHG16" s="2212"/>
      <c r="IHH16" s="2212"/>
      <c r="IHI16" s="2212"/>
      <c r="IHJ16" s="2212"/>
      <c r="IHK16" s="2212"/>
      <c r="IHL16" s="2212"/>
      <c r="IHM16" s="2212"/>
      <c r="IHN16" s="2212"/>
      <c r="IHO16" s="2212"/>
      <c r="IHP16" s="2212"/>
      <c r="IHQ16" s="2212"/>
      <c r="IHR16" s="2212"/>
      <c r="IHS16" s="2212"/>
      <c r="IHT16" s="2212"/>
      <c r="IHU16" s="2212"/>
      <c r="IHV16" s="2212"/>
      <c r="IHW16" s="2212"/>
      <c r="IHX16" s="2212"/>
      <c r="IHY16" s="2212"/>
      <c r="IHZ16" s="2212"/>
      <c r="IIA16" s="2212"/>
      <c r="IIB16" s="2212"/>
      <c r="IIC16" s="2212"/>
      <c r="IID16" s="2212"/>
      <c r="IIE16" s="2212"/>
      <c r="IIF16" s="2212"/>
      <c r="IIG16" s="2212"/>
      <c r="IIH16" s="2212"/>
      <c r="III16" s="2212"/>
      <c r="IIJ16" s="2212"/>
      <c r="IIK16" s="2212"/>
      <c r="IIL16" s="2212"/>
      <c r="IIM16" s="2212"/>
      <c r="IIN16" s="2212"/>
      <c r="IIO16" s="2212"/>
      <c r="IIP16" s="2212"/>
      <c r="IIQ16" s="2212"/>
      <c r="IIR16" s="2212"/>
      <c r="IIS16" s="2212"/>
      <c r="IIT16" s="2212"/>
      <c r="IIU16" s="2212"/>
      <c r="IIV16" s="2212"/>
      <c r="IIW16" s="2212"/>
      <c r="IIX16" s="2212"/>
      <c r="IIY16" s="2212"/>
      <c r="IIZ16" s="2212"/>
      <c r="IJA16" s="2212"/>
      <c r="IJB16" s="2212"/>
      <c r="IJC16" s="2212"/>
      <c r="IJD16" s="2212"/>
      <c r="IJE16" s="2212"/>
      <c r="IJF16" s="2212"/>
      <c r="IJG16" s="2212"/>
      <c r="IJH16" s="2212"/>
      <c r="IJI16" s="2212"/>
      <c r="IJJ16" s="2212"/>
      <c r="IJK16" s="2212"/>
      <c r="IJL16" s="2212"/>
      <c r="IJM16" s="2212"/>
      <c r="IJN16" s="2212"/>
      <c r="IJO16" s="2212"/>
      <c r="IJP16" s="2212"/>
      <c r="IJQ16" s="2212"/>
      <c r="IJR16" s="2212"/>
      <c r="IJS16" s="2212"/>
      <c r="IJT16" s="2212"/>
      <c r="IJU16" s="2212"/>
      <c r="IJV16" s="2212"/>
      <c r="IJW16" s="2212"/>
      <c r="IJX16" s="2212"/>
      <c r="IJY16" s="2212"/>
      <c r="IJZ16" s="2212"/>
      <c r="IKA16" s="2212"/>
      <c r="IKB16" s="2212"/>
      <c r="IKC16" s="2212"/>
      <c r="IKD16" s="2212"/>
      <c r="IKE16" s="2212"/>
      <c r="IKF16" s="2212"/>
      <c r="IKG16" s="2212"/>
      <c r="IKH16" s="2212"/>
      <c r="IKI16" s="2212"/>
      <c r="IKJ16" s="2212"/>
      <c r="IKK16" s="2212"/>
      <c r="IKL16" s="2212"/>
      <c r="IKM16" s="2212"/>
      <c r="IKN16" s="2212"/>
      <c r="IKO16" s="2212"/>
      <c r="IKP16" s="2212"/>
      <c r="IKQ16" s="2212"/>
      <c r="IKR16" s="2212"/>
      <c r="IKS16" s="2212"/>
      <c r="IKT16" s="2212"/>
      <c r="IKU16" s="2212"/>
      <c r="IKV16" s="2212"/>
      <c r="IKW16" s="2212"/>
      <c r="IKX16" s="2212"/>
      <c r="IKY16" s="2212"/>
      <c r="IKZ16" s="2212"/>
      <c r="ILA16" s="2212"/>
      <c r="ILB16" s="2212"/>
      <c r="ILC16" s="2212"/>
      <c r="ILD16" s="2212"/>
      <c r="ILE16" s="2212"/>
      <c r="ILF16" s="2212"/>
      <c r="ILG16" s="2212"/>
      <c r="ILH16" s="2212"/>
      <c r="ILI16" s="2212"/>
      <c r="ILJ16" s="2212"/>
      <c r="ILK16" s="2212"/>
      <c r="ILL16" s="2212"/>
      <c r="ILM16" s="2212"/>
      <c r="ILN16" s="2212"/>
      <c r="ILO16" s="2212"/>
      <c r="ILP16" s="2212"/>
      <c r="ILQ16" s="2212"/>
      <c r="ILR16" s="2212"/>
      <c r="ILS16" s="2212"/>
      <c r="ILT16" s="2212"/>
      <c r="ILU16" s="2212"/>
      <c r="ILV16" s="2212"/>
      <c r="ILW16" s="2212"/>
      <c r="ILX16" s="2212"/>
      <c r="ILY16" s="2212"/>
      <c r="ILZ16" s="2212"/>
      <c r="IMA16" s="2212"/>
      <c r="IMB16" s="2212"/>
      <c r="IMC16" s="2212"/>
      <c r="IMD16" s="2212"/>
      <c r="IME16" s="2212"/>
      <c r="IMF16" s="2212"/>
      <c r="IMG16" s="2212"/>
      <c r="IMH16" s="2212"/>
      <c r="IMI16" s="2212"/>
      <c r="IMJ16" s="2212"/>
      <c r="IMK16" s="2212"/>
      <c r="IML16" s="2212"/>
      <c r="IMM16" s="2212"/>
      <c r="IMN16" s="2212"/>
      <c r="IMO16" s="2212"/>
      <c r="IMP16" s="2212"/>
      <c r="IMQ16" s="2212"/>
      <c r="IMR16" s="2212"/>
      <c r="IMS16" s="2212"/>
      <c r="IMT16" s="2212"/>
      <c r="IMU16" s="2212"/>
      <c r="IMV16" s="2212"/>
      <c r="IMW16" s="2212"/>
      <c r="IMX16" s="2212"/>
      <c r="IMY16" s="2212"/>
      <c r="IMZ16" s="2212"/>
      <c r="INA16" s="2212"/>
      <c r="INB16" s="2212"/>
      <c r="INC16" s="2212"/>
      <c r="IND16" s="2212"/>
      <c r="INE16" s="2212"/>
      <c r="INF16" s="2212"/>
      <c r="ING16" s="2212"/>
      <c r="INH16" s="2212"/>
      <c r="INI16" s="2212"/>
      <c r="INJ16" s="2212"/>
      <c r="INK16" s="2212"/>
      <c r="INL16" s="2212"/>
      <c r="INM16" s="2212"/>
      <c r="INN16" s="2212"/>
      <c r="INO16" s="2212"/>
      <c r="INP16" s="2212"/>
      <c r="INQ16" s="2212"/>
      <c r="INR16" s="2212"/>
      <c r="INS16" s="2212"/>
      <c r="INT16" s="2212"/>
      <c r="INU16" s="2212"/>
      <c r="INV16" s="2212"/>
      <c r="INW16" s="2212"/>
      <c r="INX16" s="2212"/>
      <c r="INY16" s="2212"/>
      <c r="INZ16" s="2212"/>
      <c r="IOA16" s="2212"/>
      <c r="IOB16" s="2212"/>
      <c r="IOC16" s="2212"/>
      <c r="IOD16" s="2212"/>
      <c r="IOE16" s="2212"/>
      <c r="IOF16" s="2212"/>
      <c r="IOG16" s="2212"/>
      <c r="IOH16" s="2212"/>
      <c r="IOI16" s="2212"/>
      <c r="IOJ16" s="2212"/>
      <c r="IOK16" s="2212"/>
      <c r="IOL16" s="2212"/>
      <c r="IOM16" s="2212"/>
      <c r="ION16" s="2212"/>
      <c r="IOO16" s="2212"/>
      <c r="IOP16" s="2212"/>
      <c r="IOQ16" s="2212"/>
      <c r="IOR16" s="2212"/>
      <c r="IOS16" s="2212"/>
      <c r="IOT16" s="2212"/>
      <c r="IOU16" s="2212"/>
      <c r="IOV16" s="2212"/>
      <c r="IOW16" s="2212"/>
      <c r="IOX16" s="2212"/>
      <c r="IOY16" s="2212"/>
      <c r="IOZ16" s="2212"/>
      <c r="IPA16" s="2212"/>
      <c r="IPB16" s="2212"/>
      <c r="IPC16" s="2212"/>
      <c r="IPD16" s="2212"/>
      <c r="IPE16" s="2212"/>
      <c r="IPF16" s="2212"/>
      <c r="IPG16" s="2212"/>
      <c r="IPH16" s="2212"/>
      <c r="IPI16" s="2212"/>
      <c r="IPJ16" s="2212"/>
      <c r="IPK16" s="2212"/>
      <c r="IPL16" s="2212"/>
      <c r="IPM16" s="2212"/>
      <c r="IPN16" s="2212"/>
      <c r="IPO16" s="2212"/>
      <c r="IPP16" s="2212"/>
      <c r="IPQ16" s="2212"/>
      <c r="IPR16" s="2212"/>
      <c r="IPS16" s="2212"/>
      <c r="IPT16" s="2212"/>
      <c r="IPU16" s="2212"/>
      <c r="IPV16" s="2212"/>
      <c r="IPW16" s="2212"/>
      <c r="IPX16" s="2212"/>
      <c r="IPY16" s="2212"/>
      <c r="IPZ16" s="2212"/>
      <c r="IQA16" s="2212"/>
      <c r="IQB16" s="2212"/>
      <c r="IQC16" s="2212"/>
      <c r="IQD16" s="2212"/>
      <c r="IQE16" s="2212"/>
      <c r="IQF16" s="2212"/>
      <c r="IQG16" s="2212"/>
      <c r="IQH16" s="2212"/>
      <c r="IQI16" s="2212"/>
      <c r="IQJ16" s="2212"/>
      <c r="IQK16" s="2212"/>
      <c r="IQL16" s="2212"/>
      <c r="IQM16" s="2212"/>
      <c r="IQN16" s="2212"/>
      <c r="IQO16" s="2212"/>
      <c r="IQP16" s="2212"/>
      <c r="IQQ16" s="2212"/>
      <c r="IQR16" s="2212"/>
      <c r="IQS16" s="2212"/>
      <c r="IQT16" s="2212"/>
      <c r="IQU16" s="2212"/>
      <c r="IQV16" s="2212"/>
      <c r="IQW16" s="2212"/>
      <c r="IQX16" s="2212"/>
      <c r="IQY16" s="2212"/>
      <c r="IQZ16" s="2212"/>
      <c r="IRA16" s="2212"/>
      <c r="IRB16" s="2212"/>
      <c r="IRC16" s="2212"/>
      <c r="IRD16" s="2212"/>
      <c r="IRE16" s="2212"/>
      <c r="IRF16" s="2212"/>
      <c r="IRG16" s="2212"/>
      <c r="IRH16" s="2212"/>
      <c r="IRI16" s="2212"/>
      <c r="IRJ16" s="2212"/>
      <c r="IRK16" s="2212"/>
      <c r="IRL16" s="2212"/>
      <c r="IRM16" s="2212"/>
      <c r="IRN16" s="2212"/>
      <c r="IRO16" s="2212"/>
      <c r="IRP16" s="2212"/>
      <c r="IRQ16" s="2212"/>
      <c r="IRR16" s="2212"/>
      <c r="IRS16" s="2212"/>
      <c r="IRT16" s="2212"/>
      <c r="IRU16" s="2212"/>
      <c r="IRV16" s="2212"/>
      <c r="IRW16" s="2212"/>
      <c r="IRX16" s="2212"/>
      <c r="IRY16" s="2212"/>
      <c r="IRZ16" s="2212"/>
      <c r="ISA16" s="2212"/>
      <c r="ISB16" s="2212"/>
      <c r="ISC16" s="2212"/>
      <c r="ISD16" s="2212"/>
      <c r="ISE16" s="2212"/>
      <c r="ISF16" s="2212"/>
      <c r="ISG16" s="2212"/>
      <c r="ISH16" s="2212"/>
      <c r="ISI16" s="2212"/>
      <c r="ISJ16" s="2212"/>
      <c r="ISK16" s="2212"/>
      <c r="ISL16" s="2212"/>
      <c r="ISM16" s="2212"/>
      <c r="ISN16" s="2212"/>
      <c r="ISO16" s="2212"/>
      <c r="ISP16" s="2212"/>
      <c r="ISQ16" s="2212"/>
      <c r="ISR16" s="2212"/>
      <c r="ISS16" s="2212"/>
      <c r="IST16" s="2212"/>
      <c r="ISU16" s="2212"/>
      <c r="ISV16" s="2212"/>
      <c r="ISW16" s="2212"/>
      <c r="ISX16" s="2212"/>
      <c r="ISY16" s="2212"/>
      <c r="ISZ16" s="2212"/>
      <c r="ITA16" s="2212"/>
      <c r="ITB16" s="2212"/>
      <c r="ITC16" s="2212"/>
      <c r="ITD16" s="2212"/>
      <c r="ITE16" s="2212"/>
      <c r="ITF16" s="2212"/>
      <c r="ITG16" s="2212"/>
      <c r="ITH16" s="2212"/>
      <c r="ITI16" s="2212"/>
      <c r="ITJ16" s="2212"/>
      <c r="ITK16" s="2212"/>
      <c r="ITL16" s="2212"/>
      <c r="ITM16" s="2212"/>
      <c r="ITN16" s="2212"/>
      <c r="ITO16" s="2212"/>
      <c r="ITP16" s="2212"/>
      <c r="ITQ16" s="2212"/>
      <c r="ITR16" s="2212"/>
      <c r="ITS16" s="2212"/>
      <c r="ITT16" s="2212"/>
      <c r="ITU16" s="2212"/>
      <c r="ITV16" s="2212"/>
      <c r="ITW16" s="2212"/>
      <c r="ITX16" s="2212"/>
      <c r="ITY16" s="2212"/>
      <c r="ITZ16" s="2212"/>
      <c r="IUA16" s="2212"/>
      <c r="IUB16" s="2212"/>
      <c r="IUC16" s="2212"/>
      <c r="IUD16" s="2212"/>
      <c r="IUE16" s="2212"/>
      <c r="IUF16" s="2212"/>
      <c r="IUG16" s="2212"/>
      <c r="IUH16" s="2212"/>
      <c r="IUI16" s="2212"/>
      <c r="IUJ16" s="2212"/>
      <c r="IUK16" s="2212"/>
      <c r="IUL16" s="2212"/>
      <c r="IUM16" s="2212"/>
      <c r="IUN16" s="2212"/>
      <c r="IUO16" s="2212"/>
      <c r="IUP16" s="2212"/>
      <c r="IUQ16" s="2212"/>
      <c r="IUR16" s="2212"/>
      <c r="IUS16" s="2212"/>
      <c r="IUT16" s="2212"/>
      <c r="IUU16" s="2212"/>
      <c r="IUV16" s="2212"/>
      <c r="IUW16" s="2212"/>
      <c r="IUX16" s="2212"/>
      <c r="IUY16" s="2212"/>
      <c r="IUZ16" s="2212"/>
      <c r="IVA16" s="2212"/>
      <c r="IVB16" s="2212"/>
      <c r="IVC16" s="2212"/>
      <c r="IVD16" s="2212"/>
      <c r="IVE16" s="2212"/>
      <c r="IVF16" s="2212"/>
      <c r="IVG16" s="2212"/>
      <c r="IVH16" s="2212"/>
      <c r="IVI16" s="2212"/>
      <c r="IVJ16" s="2212"/>
      <c r="IVK16" s="2212"/>
      <c r="IVL16" s="2212"/>
      <c r="IVM16" s="2212"/>
      <c r="IVN16" s="2212"/>
      <c r="IVO16" s="2212"/>
      <c r="IVP16" s="2212"/>
      <c r="IVQ16" s="2212"/>
      <c r="IVR16" s="2212"/>
      <c r="IVS16" s="2212"/>
      <c r="IVT16" s="2212"/>
      <c r="IVU16" s="2212"/>
      <c r="IVV16" s="2212"/>
      <c r="IVW16" s="2212"/>
      <c r="IVX16" s="2212"/>
      <c r="IVY16" s="2212"/>
      <c r="IVZ16" s="2212"/>
      <c r="IWA16" s="2212"/>
      <c r="IWB16" s="2212"/>
      <c r="IWC16" s="2212"/>
      <c r="IWD16" s="2212"/>
      <c r="IWE16" s="2212"/>
      <c r="IWF16" s="2212"/>
      <c r="IWG16" s="2212"/>
      <c r="IWH16" s="2212"/>
      <c r="IWI16" s="2212"/>
      <c r="IWJ16" s="2212"/>
      <c r="IWK16" s="2212"/>
      <c r="IWL16" s="2212"/>
      <c r="IWM16" s="2212"/>
      <c r="IWN16" s="2212"/>
      <c r="IWO16" s="2212"/>
      <c r="IWP16" s="2212"/>
      <c r="IWQ16" s="2212"/>
      <c r="IWR16" s="2212"/>
      <c r="IWS16" s="2212"/>
      <c r="IWT16" s="2212"/>
      <c r="IWU16" s="2212"/>
      <c r="IWV16" s="2212"/>
      <c r="IWW16" s="2212"/>
      <c r="IWX16" s="2212"/>
      <c r="IWY16" s="2212"/>
      <c r="IWZ16" s="2212"/>
      <c r="IXA16" s="2212"/>
      <c r="IXB16" s="2212"/>
      <c r="IXC16" s="2212"/>
      <c r="IXD16" s="2212"/>
      <c r="IXE16" s="2212"/>
      <c r="IXF16" s="2212"/>
      <c r="IXG16" s="2212"/>
      <c r="IXH16" s="2212"/>
      <c r="IXI16" s="2212"/>
      <c r="IXJ16" s="2212"/>
      <c r="IXK16" s="2212"/>
      <c r="IXL16" s="2212"/>
      <c r="IXM16" s="2212"/>
      <c r="IXN16" s="2212"/>
      <c r="IXO16" s="2212"/>
      <c r="IXP16" s="2212"/>
      <c r="IXQ16" s="2212"/>
      <c r="IXR16" s="2212"/>
      <c r="IXS16" s="2212"/>
      <c r="IXT16" s="2212"/>
      <c r="IXU16" s="2212"/>
      <c r="IXV16" s="2212"/>
      <c r="IXW16" s="2212"/>
      <c r="IXX16" s="2212"/>
      <c r="IXY16" s="2212"/>
      <c r="IXZ16" s="2212"/>
      <c r="IYA16" s="2212"/>
      <c r="IYB16" s="2212"/>
      <c r="IYC16" s="2212"/>
      <c r="IYD16" s="2212"/>
      <c r="IYE16" s="2212"/>
      <c r="IYF16" s="2212"/>
      <c r="IYG16" s="2212"/>
      <c r="IYH16" s="2212"/>
      <c r="IYI16" s="2212"/>
      <c r="IYJ16" s="2212"/>
      <c r="IYK16" s="2212"/>
      <c r="IYL16" s="2212"/>
      <c r="IYM16" s="2212"/>
      <c r="IYN16" s="2212"/>
      <c r="IYO16" s="2212"/>
      <c r="IYP16" s="2212"/>
      <c r="IYQ16" s="2212"/>
      <c r="IYR16" s="2212"/>
      <c r="IYS16" s="2212"/>
      <c r="IYT16" s="2212"/>
      <c r="IYU16" s="2212"/>
      <c r="IYV16" s="2212"/>
      <c r="IYW16" s="2212"/>
      <c r="IYX16" s="2212"/>
      <c r="IYY16" s="2212"/>
      <c r="IYZ16" s="2212"/>
      <c r="IZA16" s="2212"/>
      <c r="IZB16" s="2212"/>
      <c r="IZC16" s="2212"/>
      <c r="IZD16" s="2212"/>
      <c r="IZE16" s="2212"/>
      <c r="IZF16" s="2212"/>
      <c r="IZG16" s="2212"/>
      <c r="IZH16" s="2212"/>
      <c r="IZI16" s="2212"/>
      <c r="IZJ16" s="2212"/>
      <c r="IZK16" s="2212"/>
      <c r="IZL16" s="2212"/>
      <c r="IZM16" s="2212"/>
      <c r="IZN16" s="2212"/>
      <c r="IZO16" s="2212"/>
      <c r="IZP16" s="2212"/>
      <c r="IZQ16" s="2212"/>
      <c r="IZR16" s="2212"/>
      <c r="IZS16" s="2212"/>
      <c r="IZT16" s="2212"/>
      <c r="IZU16" s="2212"/>
      <c r="IZV16" s="2212"/>
      <c r="IZW16" s="2212"/>
      <c r="IZX16" s="2212"/>
      <c r="IZY16" s="2212"/>
      <c r="IZZ16" s="2212"/>
      <c r="JAA16" s="2212"/>
      <c r="JAB16" s="2212"/>
      <c r="JAC16" s="2212"/>
      <c r="JAD16" s="2212"/>
      <c r="JAE16" s="2212"/>
      <c r="JAF16" s="2212"/>
      <c r="JAG16" s="2212"/>
      <c r="JAH16" s="2212"/>
      <c r="JAI16" s="2212"/>
      <c r="JAJ16" s="2212"/>
      <c r="JAK16" s="2212"/>
      <c r="JAL16" s="2212"/>
      <c r="JAM16" s="2212"/>
      <c r="JAN16" s="2212"/>
      <c r="JAO16" s="2212"/>
      <c r="JAP16" s="2212"/>
      <c r="JAQ16" s="2212"/>
      <c r="JAR16" s="2212"/>
      <c r="JAS16" s="2212"/>
      <c r="JAT16" s="2212"/>
      <c r="JAU16" s="2212"/>
      <c r="JAV16" s="2212"/>
      <c r="JAW16" s="2212"/>
      <c r="JAX16" s="2212"/>
      <c r="JAY16" s="2212"/>
      <c r="JAZ16" s="2212"/>
      <c r="JBA16" s="2212"/>
      <c r="JBB16" s="2212"/>
      <c r="JBC16" s="2212"/>
      <c r="JBD16" s="2212"/>
      <c r="JBE16" s="2212"/>
      <c r="JBF16" s="2212"/>
      <c r="JBG16" s="2212"/>
      <c r="JBH16" s="2212"/>
      <c r="JBI16" s="2212"/>
      <c r="JBJ16" s="2212"/>
      <c r="JBK16" s="2212"/>
      <c r="JBL16" s="2212"/>
      <c r="JBM16" s="2212"/>
      <c r="JBN16" s="2212"/>
      <c r="JBO16" s="2212"/>
      <c r="JBP16" s="2212"/>
      <c r="JBQ16" s="2212"/>
      <c r="JBR16" s="2212"/>
      <c r="JBS16" s="2212"/>
      <c r="JBT16" s="2212"/>
      <c r="JBU16" s="2212"/>
      <c r="JBV16" s="2212"/>
      <c r="JBW16" s="2212"/>
      <c r="JBX16" s="2212"/>
      <c r="JBY16" s="2212"/>
      <c r="JBZ16" s="2212"/>
      <c r="JCA16" s="2212"/>
      <c r="JCB16" s="2212"/>
      <c r="JCC16" s="2212"/>
      <c r="JCD16" s="2212"/>
      <c r="JCE16" s="2212"/>
      <c r="JCF16" s="2212"/>
      <c r="JCG16" s="2212"/>
      <c r="JCH16" s="2212"/>
      <c r="JCI16" s="2212"/>
      <c r="JCJ16" s="2212"/>
      <c r="JCK16" s="2212"/>
      <c r="JCL16" s="2212"/>
      <c r="JCM16" s="2212"/>
      <c r="JCN16" s="2212"/>
      <c r="JCO16" s="2212"/>
      <c r="JCP16" s="2212"/>
      <c r="JCQ16" s="2212"/>
      <c r="JCR16" s="2212"/>
      <c r="JCS16" s="2212"/>
      <c r="JCT16" s="2212"/>
      <c r="JCU16" s="2212"/>
      <c r="JCV16" s="2212"/>
      <c r="JCW16" s="2212"/>
      <c r="JCX16" s="2212"/>
      <c r="JCY16" s="2212"/>
      <c r="JCZ16" s="2212"/>
      <c r="JDA16" s="2212"/>
      <c r="JDB16" s="2212"/>
      <c r="JDC16" s="2212"/>
      <c r="JDD16" s="2212"/>
      <c r="JDE16" s="2212"/>
      <c r="JDF16" s="2212"/>
      <c r="JDG16" s="2212"/>
      <c r="JDH16" s="2212"/>
      <c r="JDI16" s="2212"/>
      <c r="JDJ16" s="2212"/>
      <c r="JDK16" s="2212"/>
      <c r="JDL16" s="2212"/>
      <c r="JDM16" s="2212"/>
      <c r="JDN16" s="2212"/>
      <c r="JDO16" s="2212"/>
      <c r="JDP16" s="2212"/>
      <c r="JDQ16" s="2212"/>
      <c r="JDR16" s="2212"/>
      <c r="JDS16" s="2212"/>
      <c r="JDT16" s="2212"/>
      <c r="JDU16" s="2212"/>
      <c r="JDV16" s="2212"/>
      <c r="JDW16" s="2212"/>
      <c r="JDX16" s="2212"/>
      <c r="JDY16" s="2212"/>
      <c r="JDZ16" s="2212"/>
      <c r="JEA16" s="2212"/>
      <c r="JEB16" s="2212"/>
      <c r="JEC16" s="2212"/>
      <c r="JED16" s="2212"/>
      <c r="JEE16" s="2212"/>
      <c r="JEF16" s="2212"/>
      <c r="JEG16" s="2212"/>
      <c r="JEH16" s="2212"/>
      <c r="JEI16" s="2212"/>
      <c r="JEJ16" s="2212"/>
      <c r="JEK16" s="2212"/>
      <c r="JEL16" s="2212"/>
      <c r="JEM16" s="2212"/>
      <c r="JEN16" s="2212"/>
      <c r="JEO16" s="2212"/>
      <c r="JEP16" s="2212"/>
      <c r="JEQ16" s="2212"/>
      <c r="JER16" s="2212"/>
      <c r="JES16" s="2212"/>
      <c r="JET16" s="2212"/>
      <c r="JEU16" s="2212"/>
      <c r="JEV16" s="2212"/>
      <c r="JEW16" s="2212"/>
      <c r="JEX16" s="2212"/>
      <c r="JEY16" s="2212"/>
      <c r="JEZ16" s="2212"/>
      <c r="JFA16" s="2212"/>
      <c r="JFB16" s="2212"/>
      <c r="JFC16" s="2212"/>
      <c r="JFD16" s="2212"/>
      <c r="JFE16" s="2212"/>
      <c r="JFF16" s="2212"/>
      <c r="JFG16" s="2212"/>
      <c r="JFH16" s="2212"/>
      <c r="JFI16" s="2212"/>
      <c r="JFJ16" s="2212"/>
      <c r="JFK16" s="2212"/>
      <c r="JFL16" s="2212"/>
      <c r="JFM16" s="2212"/>
      <c r="JFN16" s="2212"/>
      <c r="JFO16" s="2212"/>
      <c r="JFP16" s="2212"/>
      <c r="JFQ16" s="2212"/>
      <c r="JFR16" s="2212"/>
      <c r="JFS16" s="2212"/>
      <c r="JFT16" s="2212"/>
      <c r="JFU16" s="2212"/>
      <c r="JFV16" s="2212"/>
      <c r="JFW16" s="2212"/>
      <c r="JFX16" s="2212"/>
      <c r="JFY16" s="2212"/>
      <c r="JFZ16" s="2212"/>
      <c r="JGA16" s="2212"/>
      <c r="JGB16" s="2212"/>
      <c r="JGC16" s="2212"/>
      <c r="JGD16" s="2212"/>
      <c r="JGE16" s="2212"/>
      <c r="JGF16" s="2212"/>
      <c r="JGG16" s="2212"/>
      <c r="JGH16" s="2212"/>
      <c r="JGI16" s="2212"/>
      <c r="JGJ16" s="2212"/>
      <c r="JGK16" s="2212"/>
      <c r="JGL16" s="2212"/>
      <c r="JGM16" s="2212"/>
      <c r="JGN16" s="2212"/>
      <c r="JGO16" s="2212"/>
      <c r="JGP16" s="2212"/>
      <c r="JGQ16" s="2212"/>
      <c r="JGR16" s="2212"/>
      <c r="JGS16" s="2212"/>
      <c r="JGT16" s="2212"/>
      <c r="JGU16" s="2212"/>
      <c r="JGV16" s="2212"/>
      <c r="JGW16" s="2212"/>
      <c r="JGX16" s="2212"/>
      <c r="JGY16" s="2212"/>
      <c r="JGZ16" s="2212"/>
      <c r="JHA16" s="2212"/>
      <c r="JHB16" s="2212"/>
      <c r="JHC16" s="2212"/>
      <c r="JHD16" s="2212"/>
      <c r="JHE16" s="2212"/>
      <c r="JHF16" s="2212"/>
      <c r="JHG16" s="2212"/>
      <c r="JHH16" s="2212"/>
      <c r="JHI16" s="2212"/>
      <c r="JHJ16" s="2212"/>
      <c r="JHK16" s="2212"/>
      <c r="JHL16" s="2212"/>
      <c r="JHM16" s="2212"/>
      <c r="JHN16" s="2212"/>
      <c r="JHO16" s="2212"/>
      <c r="JHP16" s="2212"/>
      <c r="JHQ16" s="2212"/>
      <c r="JHR16" s="2212"/>
      <c r="JHS16" s="2212"/>
      <c r="JHT16" s="2212"/>
      <c r="JHU16" s="2212"/>
      <c r="JHV16" s="2212"/>
      <c r="JHW16" s="2212"/>
      <c r="JHX16" s="2212"/>
      <c r="JHY16" s="2212"/>
      <c r="JHZ16" s="2212"/>
      <c r="JIA16" s="2212"/>
      <c r="JIB16" s="2212"/>
      <c r="JIC16" s="2212"/>
      <c r="JID16" s="2212"/>
      <c r="JIE16" s="2212"/>
      <c r="JIF16" s="2212"/>
      <c r="JIG16" s="2212"/>
      <c r="JIH16" s="2212"/>
      <c r="JII16" s="2212"/>
      <c r="JIJ16" s="2212"/>
      <c r="JIK16" s="2212"/>
      <c r="JIL16" s="2212"/>
      <c r="JIM16" s="2212"/>
      <c r="JIN16" s="2212"/>
      <c r="JIO16" s="2212"/>
      <c r="JIP16" s="2212"/>
      <c r="JIQ16" s="2212"/>
      <c r="JIR16" s="2212"/>
      <c r="JIS16" s="2212"/>
      <c r="JIT16" s="2212"/>
      <c r="JIU16" s="2212"/>
      <c r="JIV16" s="2212"/>
      <c r="JIW16" s="2212"/>
      <c r="JIX16" s="2212"/>
      <c r="JIY16" s="2212"/>
      <c r="JIZ16" s="2212"/>
      <c r="JJA16" s="2212"/>
      <c r="JJB16" s="2212"/>
      <c r="JJC16" s="2212"/>
      <c r="JJD16" s="2212"/>
      <c r="JJE16" s="2212"/>
      <c r="JJF16" s="2212"/>
      <c r="JJG16" s="2212"/>
      <c r="JJH16" s="2212"/>
      <c r="JJI16" s="2212"/>
      <c r="JJJ16" s="2212"/>
      <c r="JJK16" s="2212"/>
      <c r="JJL16" s="2212"/>
      <c r="JJM16" s="2212"/>
      <c r="JJN16" s="2212"/>
      <c r="JJO16" s="2212"/>
      <c r="JJP16" s="2212"/>
      <c r="JJQ16" s="2212"/>
      <c r="JJR16" s="2212"/>
      <c r="JJS16" s="2212"/>
      <c r="JJT16" s="2212"/>
      <c r="JJU16" s="2212"/>
      <c r="JJV16" s="2212"/>
      <c r="JJW16" s="2212"/>
      <c r="JJX16" s="2212"/>
      <c r="JJY16" s="2212"/>
      <c r="JJZ16" s="2212"/>
      <c r="JKA16" s="2212"/>
      <c r="JKB16" s="2212"/>
      <c r="JKC16" s="2212"/>
      <c r="JKD16" s="2212"/>
      <c r="JKE16" s="2212"/>
      <c r="JKF16" s="2212"/>
      <c r="JKG16" s="2212"/>
      <c r="JKH16" s="2212"/>
      <c r="JKI16" s="2212"/>
      <c r="JKJ16" s="2212"/>
      <c r="JKK16" s="2212"/>
      <c r="JKL16" s="2212"/>
      <c r="JKM16" s="2212"/>
      <c r="JKN16" s="2212"/>
      <c r="JKO16" s="2212"/>
      <c r="JKP16" s="2212"/>
      <c r="JKQ16" s="2212"/>
      <c r="JKR16" s="2212"/>
      <c r="JKS16" s="2212"/>
      <c r="JKT16" s="2212"/>
      <c r="JKU16" s="2212"/>
      <c r="JKV16" s="2212"/>
      <c r="JKW16" s="2212"/>
      <c r="JKX16" s="2212"/>
      <c r="JKY16" s="2212"/>
      <c r="JKZ16" s="2212"/>
      <c r="JLA16" s="2212"/>
      <c r="JLB16" s="2212"/>
      <c r="JLC16" s="2212"/>
      <c r="JLD16" s="2212"/>
      <c r="JLE16" s="2212"/>
      <c r="JLF16" s="2212"/>
      <c r="JLG16" s="2212"/>
      <c r="JLH16" s="2212"/>
      <c r="JLI16" s="2212"/>
      <c r="JLJ16" s="2212"/>
      <c r="JLK16" s="2212"/>
      <c r="JLL16" s="2212"/>
      <c r="JLM16" s="2212"/>
      <c r="JLN16" s="2212"/>
      <c r="JLO16" s="2212"/>
      <c r="JLP16" s="2212"/>
      <c r="JLQ16" s="2212"/>
      <c r="JLR16" s="2212"/>
      <c r="JLS16" s="2212"/>
      <c r="JLT16" s="2212"/>
      <c r="JLU16" s="2212"/>
      <c r="JLV16" s="2212"/>
      <c r="JLW16" s="2212"/>
      <c r="JLX16" s="2212"/>
      <c r="JLY16" s="2212"/>
      <c r="JLZ16" s="2212"/>
      <c r="JMA16" s="2212"/>
      <c r="JMB16" s="2212"/>
      <c r="JMC16" s="2212"/>
      <c r="JMD16" s="2212"/>
      <c r="JME16" s="2212"/>
      <c r="JMF16" s="2212"/>
      <c r="JMG16" s="2212"/>
      <c r="JMH16" s="2212"/>
      <c r="JMI16" s="2212"/>
      <c r="JMJ16" s="2212"/>
      <c r="JMK16" s="2212"/>
      <c r="JML16" s="2212"/>
      <c r="JMM16" s="2212"/>
      <c r="JMN16" s="2212"/>
      <c r="JMO16" s="2212"/>
      <c r="JMP16" s="2212"/>
      <c r="JMQ16" s="2212"/>
      <c r="JMR16" s="2212"/>
      <c r="JMS16" s="2212"/>
      <c r="JMT16" s="2212"/>
      <c r="JMU16" s="2212"/>
      <c r="JMV16" s="2212"/>
      <c r="JMW16" s="2212"/>
      <c r="JMX16" s="2212"/>
      <c r="JMY16" s="2212"/>
      <c r="JMZ16" s="2212"/>
      <c r="JNA16" s="2212"/>
      <c r="JNB16" s="2212"/>
      <c r="JNC16" s="2212"/>
      <c r="JND16" s="2212"/>
      <c r="JNE16" s="2212"/>
      <c r="JNF16" s="2212"/>
      <c r="JNG16" s="2212"/>
      <c r="JNH16" s="2212"/>
      <c r="JNI16" s="2212"/>
      <c r="JNJ16" s="2212"/>
      <c r="JNK16" s="2212"/>
      <c r="JNL16" s="2212"/>
      <c r="JNM16" s="2212"/>
      <c r="JNN16" s="2212"/>
      <c r="JNO16" s="2212"/>
      <c r="JNP16" s="2212"/>
      <c r="JNQ16" s="2212"/>
      <c r="JNR16" s="2212"/>
      <c r="JNS16" s="2212"/>
      <c r="JNT16" s="2212"/>
      <c r="JNU16" s="2212"/>
      <c r="JNV16" s="2212"/>
      <c r="JNW16" s="2212"/>
      <c r="JNX16" s="2212"/>
      <c r="JNY16" s="2212"/>
      <c r="JNZ16" s="2212"/>
      <c r="JOA16" s="2212"/>
      <c r="JOB16" s="2212"/>
      <c r="JOC16" s="2212"/>
      <c r="JOD16" s="2212"/>
      <c r="JOE16" s="2212"/>
      <c r="JOF16" s="2212"/>
      <c r="JOG16" s="2212"/>
      <c r="JOH16" s="2212"/>
      <c r="JOI16" s="2212"/>
      <c r="JOJ16" s="2212"/>
      <c r="JOK16" s="2212"/>
      <c r="JOL16" s="2212"/>
      <c r="JOM16" s="2212"/>
      <c r="JON16" s="2212"/>
      <c r="JOO16" s="2212"/>
      <c r="JOP16" s="2212"/>
      <c r="JOQ16" s="2212"/>
      <c r="JOR16" s="2212"/>
      <c r="JOS16" s="2212"/>
      <c r="JOT16" s="2212"/>
      <c r="JOU16" s="2212"/>
      <c r="JOV16" s="2212"/>
      <c r="JOW16" s="2212"/>
      <c r="JOX16" s="2212"/>
      <c r="JOY16" s="2212"/>
      <c r="JOZ16" s="2212"/>
      <c r="JPA16" s="2212"/>
      <c r="JPB16" s="2212"/>
      <c r="JPC16" s="2212"/>
      <c r="JPD16" s="2212"/>
      <c r="JPE16" s="2212"/>
      <c r="JPF16" s="2212"/>
      <c r="JPG16" s="2212"/>
      <c r="JPH16" s="2212"/>
      <c r="JPI16" s="2212"/>
      <c r="JPJ16" s="2212"/>
      <c r="JPK16" s="2212"/>
      <c r="JPL16" s="2212"/>
      <c r="JPM16" s="2212"/>
      <c r="JPN16" s="2212"/>
      <c r="JPO16" s="2212"/>
      <c r="JPP16" s="2212"/>
      <c r="JPQ16" s="2212"/>
      <c r="JPR16" s="2212"/>
      <c r="JPS16" s="2212"/>
      <c r="JPT16" s="2212"/>
      <c r="JPU16" s="2212"/>
      <c r="JPV16" s="2212"/>
      <c r="JPW16" s="2212"/>
      <c r="JPX16" s="2212"/>
      <c r="JPY16" s="2212"/>
      <c r="JPZ16" s="2212"/>
      <c r="JQA16" s="2212"/>
      <c r="JQB16" s="2212"/>
      <c r="JQC16" s="2212"/>
      <c r="JQD16" s="2212"/>
      <c r="JQE16" s="2212"/>
      <c r="JQF16" s="2212"/>
      <c r="JQG16" s="2212"/>
      <c r="JQH16" s="2212"/>
      <c r="JQI16" s="2212"/>
      <c r="JQJ16" s="2212"/>
      <c r="JQK16" s="2212"/>
      <c r="JQL16" s="2212"/>
      <c r="JQM16" s="2212"/>
      <c r="JQN16" s="2212"/>
      <c r="JQO16" s="2212"/>
      <c r="JQP16" s="2212"/>
      <c r="JQQ16" s="2212"/>
      <c r="JQR16" s="2212"/>
      <c r="JQS16" s="2212"/>
      <c r="JQT16" s="2212"/>
      <c r="JQU16" s="2212"/>
      <c r="JQV16" s="2212"/>
      <c r="JQW16" s="2212"/>
      <c r="JQX16" s="2212"/>
      <c r="JQY16" s="2212"/>
      <c r="JQZ16" s="2212"/>
      <c r="JRA16" s="2212"/>
      <c r="JRB16" s="2212"/>
      <c r="JRC16" s="2212"/>
      <c r="JRD16" s="2212"/>
      <c r="JRE16" s="2212"/>
      <c r="JRF16" s="2212"/>
      <c r="JRG16" s="2212"/>
      <c r="JRH16" s="2212"/>
      <c r="JRI16" s="2212"/>
      <c r="JRJ16" s="2212"/>
      <c r="JRK16" s="2212"/>
      <c r="JRL16" s="2212"/>
      <c r="JRM16" s="2212"/>
      <c r="JRN16" s="2212"/>
      <c r="JRO16" s="2212"/>
      <c r="JRP16" s="2212"/>
      <c r="JRQ16" s="2212"/>
      <c r="JRR16" s="2212"/>
      <c r="JRS16" s="2212"/>
      <c r="JRT16" s="2212"/>
      <c r="JRU16" s="2212"/>
      <c r="JRV16" s="2212"/>
      <c r="JRW16" s="2212"/>
      <c r="JRX16" s="2212"/>
      <c r="JRY16" s="2212"/>
      <c r="JRZ16" s="2212"/>
      <c r="JSA16" s="2212"/>
      <c r="JSB16" s="2212"/>
      <c r="JSC16" s="2212"/>
      <c r="JSD16" s="2212"/>
      <c r="JSE16" s="2212"/>
      <c r="JSF16" s="2212"/>
      <c r="JSG16" s="2212"/>
      <c r="JSH16" s="2212"/>
      <c r="JSI16" s="2212"/>
      <c r="JSJ16" s="2212"/>
      <c r="JSK16" s="2212"/>
      <c r="JSL16" s="2212"/>
      <c r="JSM16" s="2212"/>
      <c r="JSN16" s="2212"/>
      <c r="JSO16" s="2212"/>
      <c r="JSP16" s="2212"/>
      <c r="JSQ16" s="2212"/>
      <c r="JSR16" s="2212"/>
      <c r="JSS16" s="2212"/>
      <c r="JST16" s="2212"/>
      <c r="JSU16" s="2212"/>
      <c r="JSV16" s="2212"/>
      <c r="JSW16" s="2212"/>
      <c r="JSX16" s="2212"/>
      <c r="JSY16" s="2212"/>
      <c r="JSZ16" s="2212"/>
      <c r="JTA16" s="2212"/>
      <c r="JTB16" s="2212"/>
      <c r="JTC16" s="2212"/>
      <c r="JTD16" s="2212"/>
      <c r="JTE16" s="2212"/>
      <c r="JTF16" s="2212"/>
      <c r="JTG16" s="2212"/>
      <c r="JTH16" s="2212"/>
      <c r="JTI16" s="2212"/>
      <c r="JTJ16" s="2212"/>
      <c r="JTK16" s="2212"/>
      <c r="JTL16" s="2212"/>
      <c r="JTM16" s="2212"/>
      <c r="JTN16" s="2212"/>
      <c r="JTO16" s="2212"/>
      <c r="JTP16" s="2212"/>
      <c r="JTQ16" s="2212"/>
      <c r="JTR16" s="2212"/>
      <c r="JTS16" s="2212"/>
      <c r="JTT16" s="2212"/>
      <c r="JTU16" s="2212"/>
      <c r="JTV16" s="2212"/>
      <c r="JTW16" s="2212"/>
      <c r="JTX16" s="2212"/>
      <c r="JTY16" s="2212"/>
      <c r="JTZ16" s="2212"/>
      <c r="JUA16" s="2212"/>
      <c r="JUB16" s="2212"/>
      <c r="JUC16" s="2212"/>
      <c r="JUD16" s="2212"/>
      <c r="JUE16" s="2212"/>
      <c r="JUF16" s="2212"/>
      <c r="JUG16" s="2212"/>
      <c r="JUH16" s="2212"/>
      <c r="JUI16" s="2212"/>
      <c r="JUJ16" s="2212"/>
      <c r="JUK16" s="2212"/>
      <c r="JUL16" s="2212"/>
      <c r="JUM16" s="2212"/>
      <c r="JUN16" s="2212"/>
      <c r="JUO16" s="2212"/>
      <c r="JUP16" s="2212"/>
      <c r="JUQ16" s="2212"/>
      <c r="JUR16" s="2212"/>
      <c r="JUS16" s="2212"/>
      <c r="JUT16" s="2212"/>
      <c r="JUU16" s="2212"/>
      <c r="JUV16" s="2212"/>
      <c r="JUW16" s="2212"/>
      <c r="JUX16" s="2212"/>
      <c r="JUY16" s="2212"/>
      <c r="JUZ16" s="2212"/>
      <c r="JVA16" s="2212"/>
      <c r="JVB16" s="2212"/>
      <c r="JVC16" s="2212"/>
      <c r="JVD16" s="2212"/>
      <c r="JVE16" s="2212"/>
      <c r="JVF16" s="2212"/>
      <c r="JVG16" s="2212"/>
      <c r="JVH16" s="2212"/>
      <c r="JVI16" s="2212"/>
      <c r="JVJ16" s="2212"/>
      <c r="JVK16" s="2212"/>
      <c r="JVL16" s="2212"/>
      <c r="JVM16" s="2212"/>
      <c r="JVN16" s="2212"/>
      <c r="JVO16" s="2212"/>
      <c r="JVP16" s="2212"/>
      <c r="JVQ16" s="2212"/>
      <c r="JVR16" s="2212"/>
      <c r="JVS16" s="2212"/>
      <c r="JVT16" s="2212"/>
      <c r="JVU16" s="2212"/>
      <c r="JVV16" s="2212"/>
      <c r="JVW16" s="2212"/>
      <c r="JVX16" s="2212"/>
      <c r="JVY16" s="2212"/>
      <c r="JVZ16" s="2212"/>
      <c r="JWA16" s="2212"/>
      <c r="JWB16" s="2212"/>
      <c r="JWC16" s="2212"/>
      <c r="JWD16" s="2212"/>
      <c r="JWE16" s="2212"/>
      <c r="JWF16" s="2212"/>
      <c r="JWG16" s="2212"/>
      <c r="JWH16" s="2212"/>
      <c r="JWI16" s="2212"/>
      <c r="JWJ16" s="2212"/>
      <c r="JWK16" s="2212"/>
      <c r="JWL16" s="2212"/>
      <c r="JWM16" s="2212"/>
      <c r="JWN16" s="2212"/>
      <c r="JWO16" s="2212"/>
      <c r="JWP16" s="2212"/>
      <c r="JWQ16" s="2212"/>
      <c r="JWR16" s="2212"/>
      <c r="JWS16" s="2212"/>
      <c r="JWT16" s="2212"/>
      <c r="JWU16" s="2212"/>
      <c r="JWV16" s="2212"/>
      <c r="JWW16" s="2212"/>
      <c r="JWX16" s="2212"/>
      <c r="JWY16" s="2212"/>
      <c r="JWZ16" s="2212"/>
      <c r="JXA16" s="2212"/>
      <c r="JXB16" s="2212"/>
      <c r="JXC16" s="2212"/>
      <c r="JXD16" s="2212"/>
      <c r="JXE16" s="2212"/>
      <c r="JXF16" s="2212"/>
      <c r="JXG16" s="2212"/>
      <c r="JXH16" s="2212"/>
      <c r="JXI16" s="2212"/>
      <c r="JXJ16" s="2212"/>
      <c r="JXK16" s="2212"/>
      <c r="JXL16" s="2212"/>
      <c r="JXM16" s="2212"/>
      <c r="JXN16" s="2212"/>
      <c r="JXO16" s="2212"/>
      <c r="JXP16" s="2212"/>
      <c r="JXQ16" s="2212"/>
      <c r="JXR16" s="2212"/>
      <c r="JXS16" s="2212"/>
      <c r="JXT16" s="2212"/>
      <c r="JXU16" s="2212"/>
      <c r="JXV16" s="2212"/>
      <c r="JXW16" s="2212"/>
      <c r="JXX16" s="2212"/>
      <c r="JXY16" s="2212"/>
      <c r="JXZ16" s="2212"/>
      <c r="JYA16" s="2212"/>
      <c r="JYB16" s="2212"/>
      <c r="JYC16" s="2212"/>
      <c r="JYD16" s="2212"/>
      <c r="JYE16" s="2212"/>
      <c r="JYF16" s="2212"/>
      <c r="JYG16" s="2212"/>
      <c r="JYH16" s="2212"/>
      <c r="JYI16" s="2212"/>
      <c r="JYJ16" s="2212"/>
      <c r="JYK16" s="2212"/>
      <c r="JYL16" s="2212"/>
      <c r="JYM16" s="2212"/>
      <c r="JYN16" s="2212"/>
      <c r="JYO16" s="2212"/>
      <c r="JYP16" s="2212"/>
      <c r="JYQ16" s="2212"/>
      <c r="JYR16" s="2212"/>
      <c r="JYS16" s="2212"/>
      <c r="JYT16" s="2212"/>
      <c r="JYU16" s="2212"/>
      <c r="JYV16" s="2212"/>
      <c r="JYW16" s="2212"/>
      <c r="JYX16" s="2212"/>
      <c r="JYY16" s="2212"/>
      <c r="JYZ16" s="2212"/>
      <c r="JZA16" s="2212"/>
      <c r="JZB16" s="2212"/>
      <c r="JZC16" s="2212"/>
      <c r="JZD16" s="2212"/>
      <c r="JZE16" s="2212"/>
      <c r="JZF16" s="2212"/>
      <c r="JZG16" s="2212"/>
      <c r="JZH16" s="2212"/>
      <c r="JZI16" s="2212"/>
      <c r="JZJ16" s="2212"/>
      <c r="JZK16" s="2212"/>
      <c r="JZL16" s="2212"/>
      <c r="JZM16" s="2212"/>
      <c r="JZN16" s="2212"/>
      <c r="JZO16" s="2212"/>
      <c r="JZP16" s="2212"/>
      <c r="JZQ16" s="2212"/>
      <c r="JZR16" s="2212"/>
      <c r="JZS16" s="2212"/>
      <c r="JZT16" s="2212"/>
      <c r="JZU16" s="2212"/>
      <c r="JZV16" s="2212"/>
      <c r="JZW16" s="2212"/>
      <c r="JZX16" s="2212"/>
      <c r="JZY16" s="2212"/>
      <c r="JZZ16" s="2212"/>
      <c r="KAA16" s="2212"/>
      <c r="KAB16" s="2212"/>
      <c r="KAC16" s="2212"/>
      <c r="KAD16" s="2212"/>
      <c r="KAE16" s="2212"/>
      <c r="KAF16" s="2212"/>
      <c r="KAG16" s="2212"/>
      <c r="KAH16" s="2212"/>
      <c r="KAI16" s="2212"/>
      <c r="KAJ16" s="2212"/>
      <c r="KAK16" s="2212"/>
      <c r="KAL16" s="2212"/>
      <c r="KAM16" s="2212"/>
      <c r="KAN16" s="2212"/>
      <c r="KAO16" s="2212"/>
      <c r="KAP16" s="2212"/>
      <c r="KAQ16" s="2212"/>
      <c r="KAR16" s="2212"/>
      <c r="KAS16" s="2212"/>
      <c r="KAT16" s="2212"/>
      <c r="KAU16" s="2212"/>
      <c r="KAV16" s="2212"/>
      <c r="KAW16" s="2212"/>
      <c r="KAX16" s="2212"/>
      <c r="KAY16" s="2212"/>
      <c r="KAZ16" s="2212"/>
      <c r="KBA16" s="2212"/>
      <c r="KBB16" s="2212"/>
      <c r="KBC16" s="2212"/>
      <c r="KBD16" s="2212"/>
      <c r="KBE16" s="2212"/>
      <c r="KBF16" s="2212"/>
      <c r="KBG16" s="2212"/>
      <c r="KBH16" s="2212"/>
      <c r="KBI16" s="2212"/>
      <c r="KBJ16" s="2212"/>
      <c r="KBK16" s="2212"/>
      <c r="KBL16" s="2212"/>
      <c r="KBM16" s="2212"/>
      <c r="KBN16" s="2212"/>
      <c r="KBO16" s="2212"/>
      <c r="KBP16" s="2212"/>
      <c r="KBQ16" s="2212"/>
      <c r="KBR16" s="2212"/>
      <c r="KBS16" s="2212"/>
      <c r="KBT16" s="2212"/>
      <c r="KBU16" s="2212"/>
      <c r="KBV16" s="2212"/>
      <c r="KBW16" s="2212"/>
      <c r="KBX16" s="2212"/>
      <c r="KBY16" s="2212"/>
      <c r="KBZ16" s="2212"/>
      <c r="KCA16" s="2212"/>
      <c r="KCB16" s="2212"/>
      <c r="KCC16" s="2212"/>
      <c r="KCD16" s="2212"/>
      <c r="KCE16" s="2212"/>
      <c r="KCF16" s="2212"/>
      <c r="KCG16" s="2212"/>
      <c r="KCH16" s="2212"/>
      <c r="KCI16" s="2212"/>
      <c r="KCJ16" s="2212"/>
      <c r="KCK16" s="2212"/>
      <c r="KCL16" s="2212"/>
      <c r="KCM16" s="2212"/>
      <c r="KCN16" s="2212"/>
      <c r="KCO16" s="2212"/>
      <c r="KCP16" s="2212"/>
      <c r="KCQ16" s="2212"/>
      <c r="KCR16" s="2212"/>
      <c r="KCS16" s="2212"/>
      <c r="KCT16" s="2212"/>
      <c r="KCU16" s="2212"/>
      <c r="KCV16" s="2212"/>
      <c r="KCW16" s="2212"/>
      <c r="KCX16" s="2212"/>
      <c r="KCY16" s="2212"/>
      <c r="KCZ16" s="2212"/>
      <c r="KDA16" s="2212"/>
      <c r="KDB16" s="2212"/>
      <c r="KDC16" s="2212"/>
      <c r="KDD16" s="2212"/>
      <c r="KDE16" s="2212"/>
      <c r="KDF16" s="2212"/>
      <c r="KDG16" s="2212"/>
      <c r="KDH16" s="2212"/>
      <c r="KDI16" s="2212"/>
      <c r="KDJ16" s="2212"/>
      <c r="KDK16" s="2212"/>
      <c r="KDL16" s="2212"/>
      <c r="KDM16" s="2212"/>
      <c r="KDN16" s="2212"/>
      <c r="KDO16" s="2212"/>
      <c r="KDP16" s="2212"/>
      <c r="KDQ16" s="2212"/>
      <c r="KDR16" s="2212"/>
      <c r="KDS16" s="2212"/>
      <c r="KDT16" s="2212"/>
      <c r="KDU16" s="2212"/>
      <c r="KDV16" s="2212"/>
      <c r="KDW16" s="2212"/>
      <c r="KDX16" s="2212"/>
      <c r="KDY16" s="2212"/>
      <c r="KDZ16" s="2212"/>
      <c r="KEA16" s="2212"/>
      <c r="KEB16" s="2212"/>
      <c r="KEC16" s="2212"/>
      <c r="KED16" s="2212"/>
      <c r="KEE16" s="2212"/>
      <c r="KEF16" s="2212"/>
      <c r="KEG16" s="2212"/>
      <c r="KEH16" s="2212"/>
      <c r="KEI16" s="2212"/>
      <c r="KEJ16" s="2212"/>
      <c r="KEK16" s="2212"/>
      <c r="KEL16" s="2212"/>
      <c r="KEM16" s="2212"/>
      <c r="KEN16" s="2212"/>
      <c r="KEO16" s="2212"/>
      <c r="KEP16" s="2212"/>
      <c r="KEQ16" s="2212"/>
      <c r="KER16" s="2212"/>
      <c r="KES16" s="2212"/>
      <c r="KET16" s="2212"/>
      <c r="KEU16" s="2212"/>
      <c r="KEV16" s="2212"/>
      <c r="KEW16" s="2212"/>
      <c r="KEX16" s="2212"/>
      <c r="KEY16" s="2212"/>
      <c r="KEZ16" s="2212"/>
      <c r="KFA16" s="2212"/>
      <c r="KFB16" s="2212"/>
      <c r="KFC16" s="2212"/>
      <c r="KFD16" s="2212"/>
      <c r="KFE16" s="2212"/>
      <c r="KFF16" s="2212"/>
      <c r="KFG16" s="2212"/>
      <c r="KFH16" s="2212"/>
      <c r="KFI16" s="2212"/>
      <c r="KFJ16" s="2212"/>
      <c r="KFK16" s="2212"/>
      <c r="KFL16" s="2212"/>
      <c r="KFM16" s="2212"/>
      <c r="KFN16" s="2212"/>
      <c r="KFO16" s="2212"/>
      <c r="KFP16" s="2212"/>
      <c r="KFQ16" s="2212"/>
      <c r="KFR16" s="2212"/>
      <c r="KFS16" s="2212"/>
      <c r="KFT16" s="2212"/>
      <c r="KFU16" s="2212"/>
      <c r="KFV16" s="2212"/>
      <c r="KFW16" s="2212"/>
      <c r="KFX16" s="2212"/>
      <c r="KFY16" s="2212"/>
      <c r="KFZ16" s="2212"/>
      <c r="KGA16" s="2212"/>
      <c r="KGB16" s="2212"/>
      <c r="KGC16" s="2212"/>
      <c r="KGD16" s="2212"/>
      <c r="KGE16" s="2212"/>
      <c r="KGF16" s="2212"/>
      <c r="KGG16" s="2212"/>
      <c r="KGH16" s="2212"/>
      <c r="KGI16" s="2212"/>
      <c r="KGJ16" s="2212"/>
      <c r="KGK16" s="2212"/>
      <c r="KGL16" s="2212"/>
      <c r="KGM16" s="2212"/>
      <c r="KGN16" s="2212"/>
      <c r="KGO16" s="2212"/>
      <c r="KGP16" s="2212"/>
      <c r="KGQ16" s="2212"/>
      <c r="KGR16" s="2212"/>
      <c r="KGS16" s="2212"/>
      <c r="KGT16" s="2212"/>
      <c r="KGU16" s="2212"/>
      <c r="KGV16" s="2212"/>
      <c r="KGW16" s="2212"/>
      <c r="KGX16" s="2212"/>
      <c r="KGY16" s="2212"/>
      <c r="KGZ16" s="2212"/>
      <c r="KHA16" s="2212"/>
      <c r="KHB16" s="2212"/>
      <c r="KHC16" s="2212"/>
      <c r="KHD16" s="2212"/>
      <c r="KHE16" s="2212"/>
      <c r="KHF16" s="2212"/>
      <c r="KHG16" s="2212"/>
      <c r="KHH16" s="2212"/>
      <c r="KHI16" s="2212"/>
      <c r="KHJ16" s="2212"/>
      <c r="KHK16" s="2212"/>
      <c r="KHL16" s="2212"/>
      <c r="KHM16" s="2212"/>
      <c r="KHN16" s="2212"/>
      <c r="KHO16" s="2212"/>
      <c r="KHP16" s="2212"/>
      <c r="KHQ16" s="2212"/>
      <c r="KHR16" s="2212"/>
      <c r="KHS16" s="2212"/>
      <c r="KHT16" s="2212"/>
      <c r="KHU16" s="2212"/>
      <c r="KHV16" s="2212"/>
      <c r="KHW16" s="2212"/>
      <c r="KHX16" s="2212"/>
      <c r="KHY16" s="2212"/>
      <c r="KHZ16" s="2212"/>
      <c r="KIA16" s="2212"/>
      <c r="KIB16" s="2212"/>
      <c r="KIC16" s="2212"/>
      <c r="KID16" s="2212"/>
      <c r="KIE16" s="2212"/>
      <c r="KIF16" s="2212"/>
      <c r="KIG16" s="2212"/>
      <c r="KIH16" s="2212"/>
      <c r="KII16" s="2212"/>
      <c r="KIJ16" s="2212"/>
      <c r="KIK16" s="2212"/>
      <c r="KIL16" s="2212"/>
      <c r="KIM16" s="2212"/>
      <c r="KIN16" s="2212"/>
      <c r="KIO16" s="2212"/>
      <c r="KIP16" s="2212"/>
      <c r="KIQ16" s="2212"/>
      <c r="KIR16" s="2212"/>
      <c r="KIS16" s="2212"/>
      <c r="KIT16" s="2212"/>
      <c r="KIU16" s="2212"/>
      <c r="KIV16" s="2212"/>
      <c r="KIW16" s="2212"/>
      <c r="KIX16" s="2212"/>
      <c r="KIY16" s="2212"/>
      <c r="KIZ16" s="2212"/>
      <c r="KJA16" s="2212"/>
      <c r="KJB16" s="2212"/>
      <c r="KJC16" s="2212"/>
      <c r="KJD16" s="2212"/>
      <c r="KJE16" s="2212"/>
      <c r="KJF16" s="2212"/>
      <c r="KJG16" s="2212"/>
      <c r="KJH16" s="2212"/>
      <c r="KJI16" s="2212"/>
      <c r="KJJ16" s="2212"/>
      <c r="KJK16" s="2212"/>
      <c r="KJL16" s="2212"/>
      <c r="KJM16" s="2212"/>
      <c r="KJN16" s="2212"/>
      <c r="KJO16" s="2212"/>
      <c r="KJP16" s="2212"/>
      <c r="KJQ16" s="2212"/>
      <c r="KJR16" s="2212"/>
      <c r="KJS16" s="2212"/>
      <c r="KJT16" s="2212"/>
      <c r="KJU16" s="2212"/>
      <c r="KJV16" s="2212"/>
      <c r="KJW16" s="2212"/>
      <c r="KJX16" s="2212"/>
      <c r="KJY16" s="2212"/>
      <c r="KJZ16" s="2212"/>
      <c r="KKA16" s="2212"/>
      <c r="KKB16" s="2212"/>
      <c r="KKC16" s="2212"/>
      <c r="KKD16" s="2212"/>
      <c r="KKE16" s="2212"/>
      <c r="KKF16" s="2212"/>
      <c r="KKG16" s="2212"/>
      <c r="KKH16" s="2212"/>
      <c r="KKI16" s="2212"/>
      <c r="KKJ16" s="2212"/>
      <c r="KKK16" s="2212"/>
      <c r="KKL16" s="2212"/>
      <c r="KKM16" s="2212"/>
      <c r="KKN16" s="2212"/>
      <c r="KKO16" s="2212"/>
      <c r="KKP16" s="2212"/>
      <c r="KKQ16" s="2212"/>
      <c r="KKR16" s="2212"/>
      <c r="KKS16" s="2212"/>
      <c r="KKT16" s="2212"/>
      <c r="KKU16" s="2212"/>
      <c r="KKV16" s="2212"/>
      <c r="KKW16" s="2212"/>
      <c r="KKX16" s="2212"/>
      <c r="KKY16" s="2212"/>
      <c r="KKZ16" s="2212"/>
      <c r="KLA16" s="2212"/>
      <c r="KLB16" s="2212"/>
      <c r="KLC16" s="2212"/>
      <c r="KLD16" s="2212"/>
      <c r="KLE16" s="2212"/>
      <c r="KLF16" s="2212"/>
      <c r="KLG16" s="2212"/>
      <c r="KLH16" s="2212"/>
      <c r="KLI16" s="2212"/>
      <c r="KLJ16" s="2212"/>
      <c r="KLK16" s="2212"/>
      <c r="KLL16" s="2212"/>
      <c r="KLM16" s="2212"/>
      <c r="KLN16" s="2212"/>
      <c r="KLO16" s="2212"/>
      <c r="KLP16" s="2212"/>
      <c r="KLQ16" s="2212"/>
      <c r="KLR16" s="2212"/>
      <c r="KLS16" s="2212"/>
      <c r="KLT16" s="2212"/>
      <c r="KLU16" s="2212"/>
      <c r="KLV16" s="2212"/>
      <c r="KLW16" s="2212"/>
      <c r="KLX16" s="2212"/>
      <c r="KLY16" s="2212"/>
      <c r="KLZ16" s="2212"/>
      <c r="KMA16" s="2212"/>
      <c r="KMB16" s="2212"/>
      <c r="KMC16" s="2212"/>
      <c r="KMD16" s="2212"/>
      <c r="KME16" s="2212"/>
      <c r="KMF16" s="2212"/>
      <c r="KMG16" s="2212"/>
      <c r="KMH16" s="2212"/>
      <c r="KMI16" s="2212"/>
      <c r="KMJ16" s="2212"/>
      <c r="KMK16" s="2212"/>
      <c r="KML16" s="2212"/>
      <c r="KMM16" s="2212"/>
      <c r="KMN16" s="2212"/>
      <c r="KMO16" s="2212"/>
      <c r="KMP16" s="2212"/>
      <c r="KMQ16" s="2212"/>
      <c r="KMR16" s="2212"/>
      <c r="KMS16" s="2212"/>
      <c r="KMT16" s="2212"/>
      <c r="KMU16" s="2212"/>
      <c r="KMV16" s="2212"/>
      <c r="KMW16" s="2212"/>
      <c r="KMX16" s="2212"/>
      <c r="KMY16" s="2212"/>
      <c r="KMZ16" s="2212"/>
      <c r="KNA16" s="2212"/>
      <c r="KNB16" s="2212"/>
      <c r="KNC16" s="2212"/>
      <c r="KND16" s="2212"/>
      <c r="KNE16" s="2212"/>
      <c r="KNF16" s="2212"/>
      <c r="KNG16" s="2212"/>
      <c r="KNH16" s="2212"/>
      <c r="KNI16" s="2212"/>
      <c r="KNJ16" s="2212"/>
      <c r="KNK16" s="2212"/>
      <c r="KNL16" s="2212"/>
      <c r="KNM16" s="2212"/>
      <c r="KNN16" s="2212"/>
      <c r="KNO16" s="2212"/>
      <c r="KNP16" s="2212"/>
      <c r="KNQ16" s="2212"/>
      <c r="KNR16" s="2212"/>
      <c r="KNS16" s="2212"/>
      <c r="KNT16" s="2212"/>
      <c r="KNU16" s="2212"/>
      <c r="KNV16" s="2212"/>
      <c r="KNW16" s="2212"/>
      <c r="KNX16" s="2212"/>
      <c r="KNY16" s="2212"/>
      <c r="KNZ16" s="2212"/>
      <c r="KOA16" s="2212"/>
      <c r="KOB16" s="2212"/>
      <c r="KOC16" s="2212"/>
      <c r="KOD16" s="2212"/>
      <c r="KOE16" s="2212"/>
      <c r="KOF16" s="2212"/>
      <c r="KOG16" s="2212"/>
      <c r="KOH16" s="2212"/>
      <c r="KOI16" s="2212"/>
      <c r="KOJ16" s="2212"/>
      <c r="KOK16" s="2212"/>
      <c r="KOL16" s="2212"/>
      <c r="KOM16" s="2212"/>
      <c r="KON16" s="2212"/>
      <c r="KOO16" s="2212"/>
      <c r="KOP16" s="2212"/>
      <c r="KOQ16" s="2212"/>
      <c r="KOR16" s="2212"/>
      <c r="KOS16" s="2212"/>
      <c r="KOT16" s="2212"/>
      <c r="KOU16" s="2212"/>
      <c r="KOV16" s="2212"/>
      <c r="KOW16" s="2212"/>
      <c r="KOX16" s="2212"/>
      <c r="KOY16" s="2212"/>
      <c r="KOZ16" s="2212"/>
      <c r="KPA16" s="2212"/>
      <c r="KPB16" s="2212"/>
      <c r="KPC16" s="2212"/>
      <c r="KPD16" s="2212"/>
      <c r="KPE16" s="2212"/>
      <c r="KPF16" s="2212"/>
      <c r="KPG16" s="2212"/>
      <c r="KPH16" s="2212"/>
      <c r="KPI16" s="2212"/>
      <c r="KPJ16" s="2212"/>
      <c r="KPK16" s="2212"/>
      <c r="KPL16" s="2212"/>
      <c r="KPM16" s="2212"/>
      <c r="KPN16" s="2212"/>
      <c r="KPO16" s="2212"/>
      <c r="KPP16" s="2212"/>
      <c r="KPQ16" s="2212"/>
      <c r="KPR16" s="2212"/>
      <c r="KPS16" s="2212"/>
      <c r="KPT16" s="2212"/>
      <c r="KPU16" s="2212"/>
      <c r="KPV16" s="2212"/>
      <c r="KPW16" s="2212"/>
      <c r="KPX16" s="2212"/>
      <c r="KPY16" s="2212"/>
      <c r="KPZ16" s="2212"/>
      <c r="KQA16" s="2212"/>
      <c r="KQB16" s="2212"/>
      <c r="KQC16" s="2212"/>
      <c r="KQD16" s="2212"/>
      <c r="KQE16" s="2212"/>
      <c r="KQF16" s="2212"/>
      <c r="KQG16" s="2212"/>
      <c r="KQH16" s="2212"/>
      <c r="KQI16" s="2212"/>
      <c r="KQJ16" s="2212"/>
      <c r="KQK16" s="2212"/>
      <c r="KQL16" s="2212"/>
      <c r="KQM16" s="2212"/>
      <c r="KQN16" s="2212"/>
      <c r="KQO16" s="2212"/>
      <c r="KQP16" s="2212"/>
      <c r="KQQ16" s="2212"/>
      <c r="KQR16" s="2212"/>
      <c r="KQS16" s="2212"/>
      <c r="KQT16" s="2212"/>
      <c r="KQU16" s="2212"/>
      <c r="KQV16" s="2212"/>
      <c r="KQW16" s="2212"/>
      <c r="KQX16" s="2212"/>
      <c r="KQY16" s="2212"/>
      <c r="KQZ16" s="2212"/>
      <c r="KRA16" s="2212"/>
      <c r="KRB16" s="2212"/>
      <c r="KRC16" s="2212"/>
      <c r="KRD16" s="2212"/>
      <c r="KRE16" s="2212"/>
      <c r="KRF16" s="2212"/>
      <c r="KRG16" s="2212"/>
      <c r="KRH16" s="2212"/>
      <c r="KRI16" s="2212"/>
      <c r="KRJ16" s="2212"/>
      <c r="KRK16" s="2212"/>
      <c r="KRL16" s="2212"/>
      <c r="KRM16" s="2212"/>
      <c r="KRN16" s="2212"/>
      <c r="KRO16" s="2212"/>
      <c r="KRP16" s="2212"/>
      <c r="KRQ16" s="2212"/>
      <c r="KRR16" s="2212"/>
      <c r="KRS16" s="2212"/>
      <c r="KRT16" s="2212"/>
      <c r="KRU16" s="2212"/>
      <c r="KRV16" s="2212"/>
      <c r="KRW16" s="2212"/>
      <c r="KRX16" s="2212"/>
      <c r="KRY16" s="2212"/>
      <c r="KRZ16" s="2212"/>
      <c r="KSA16" s="2212"/>
      <c r="KSB16" s="2212"/>
      <c r="KSC16" s="2212"/>
      <c r="KSD16" s="2212"/>
      <c r="KSE16" s="2212"/>
      <c r="KSF16" s="2212"/>
      <c r="KSG16" s="2212"/>
      <c r="KSH16" s="2212"/>
      <c r="KSI16" s="2212"/>
      <c r="KSJ16" s="2212"/>
      <c r="KSK16" s="2212"/>
      <c r="KSL16" s="2212"/>
      <c r="KSM16" s="2212"/>
      <c r="KSN16" s="2212"/>
      <c r="KSO16" s="2212"/>
      <c r="KSP16" s="2212"/>
      <c r="KSQ16" s="2212"/>
      <c r="KSR16" s="2212"/>
      <c r="KSS16" s="2212"/>
      <c r="KST16" s="2212"/>
      <c r="KSU16" s="2212"/>
      <c r="KSV16" s="2212"/>
      <c r="KSW16" s="2212"/>
      <c r="KSX16" s="2212"/>
      <c r="KSY16" s="2212"/>
      <c r="KSZ16" s="2212"/>
      <c r="KTA16" s="2212"/>
      <c r="KTB16" s="2212"/>
      <c r="KTC16" s="2212"/>
      <c r="KTD16" s="2212"/>
      <c r="KTE16" s="2212"/>
      <c r="KTF16" s="2212"/>
      <c r="KTG16" s="2212"/>
      <c r="KTH16" s="2212"/>
      <c r="KTI16" s="2212"/>
      <c r="KTJ16" s="2212"/>
      <c r="KTK16" s="2212"/>
      <c r="KTL16" s="2212"/>
      <c r="KTM16" s="2212"/>
      <c r="KTN16" s="2212"/>
      <c r="KTO16" s="2212"/>
      <c r="KTP16" s="2212"/>
      <c r="KTQ16" s="2212"/>
      <c r="KTR16" s="2212"/>
      <c r="KTS16" s="2212"/>
      <c r="KTT16" s="2212"/>
      <c r="KTU16" s="2212"/>
      <c r="KTV16" s="2212"/>
      <c r="KTW16" s="2212"/>
      <c r="KTX16" s="2212"/>
      <c r="KTY16" s="2212"/>
      <c r="KTZ16" s="2212"/>
      <c r="KUA16" s="2212"/>
      <c r="KUB16" s="2212"/>
      <c r="KUC16" s="2212"/>
      <c r="KUD16" s="2212"/>
      <c r="KUE16" s="2212"/>
      <c r="KUF16" s="2212"/>
      <c r="KUG16" s="2212"/>
      <c r="KUH16" s="2212"/>
      <c r="KUI16" s="2212"/>
      <c r="KUJ16" s="2212"/>
      <c r="KUK16" s="2212"/>
      <c r="KUL16" s="2212"/>
      <c r="KUM16" s="2212"/>
      <c r="KUN16" s="2212"/>
      <c r="KUO16" s="2212"/>
      <c r="KUP16" s="2212"/>
      <c r="KUQ16" s="2212"/>
      <c r="KUR16" s="2212"/>
      <c r="KUS16" s="2212"/>
      <c r="KUT16" s="2212"/>
      <c r="KUU16" s="2212"/>
      <c r="KUV16" s="2212"/>
      <c r="KUW16" s="2212"/>
      <c r="KUX16" s="2212"/>
      <c r="KUY16" s="2212"/>
      <c r="KUZ16" s="2212"/>
      <c r="KVA16" s="2212"/>
      <c r="KVB16" s="2212"/>
      <c r="KVC16" s="2212"/>
      <c r="KVD16" s="2212"/>
      <c r="KVE16" s="2212"/>
      <c r="KVF16" s="2212"/>
      <c r="KVG16" s="2212"/>
      <c r="KVH16" s="2212"/>
      <c r="KVI16" s="2212"/>
      <c r="KVJ16" s="2212"/>
      <c r="KVK16" s="2212"/>
      <c r="KVL16" s="2212"/>
      <c r="KVM16" s="2212"/>
      <c r="KVN16" s="2212"/>
      <c r="KVO16" s="2212"/>
      <c r="KVP16" s="2212"/>
      <c r="KVQ16" s="2212"/>
      <c r="KVR16" s="2212"/>
      <c r="KVS16" s="2212"/>
      <c r="KVT16" s="2212"/>
      <c r="KVU16" s="2212"/>
      <c r="KVV16" s="2212"/>
      <c r="KVW16" s="2212"/>
      <c r="KVX16" s="2212"/>
      <c r="KVY16" s="2212"/>
      <c r="KVZ16" s="2212"/>
      <c r="KWA16" s="2212"/>
      <c r="KWB16" s="2212"/>
      <c r="KWC16" s="2212"/>
      <c r="KWD16" s="2212"/>
      <c r="KWE16" s="2212"/>
      <c r="KWF16" s="2212"/>
      <c r="KWG16" s="2212"/>
      <c r="KWH16" s="2212"/>
      <c r="KWI16" s="2212"/>
      <c r="KWJ16" s="2212"/>
      <c r="KWK16" s="2212"/>
      <c r="KWL16" s="2212"/>
      <c r="KWM16" s="2212"/>
      <c r="KWN16" s="2212"/>
      <c r="KWO16" s="2212"/>
      <c r="KWP16" s="2212"/>
      <c r="KWQ16" s="2212"/>
      <c r="KWR16" s="2212"/>
      <c r="KWS16" s="2212"/>
      <c r="KWT16" s="2212"/>
      <c r="KWU16" s="2212"/>
      <c r="KWV16" s="2212"/>
      <c r="KWW16" s="2212"/>
      <c r="KWX16" s="2212"/>
      <c r="KWY16" s="2212"/>
      <c r="KWZ16" s="2212"/>
      <c r="KXA16" s="2212"/>
      <c r="KXB16" s="2212"/>
      <c r="KXC16" s="2212"/>
      <c r="KXD16" s="2212"/>
      <c r="KXE16" s="2212"/>
      <c r="KXF16" s="2212"/>
      <c r="KXG16" s="2212"/>
      <c r="KXH16" s="2212"/>
      <c r="KXI16" s="2212"/>
      <c r="KXJ16" s="2212"/>
      <c r="KXK16" s="2212"/>
      <c r="KXL16" s="2212"/>
      <c r="KXM16" s="2212"/>
      <c r="KXN16" s="2212"/>
      <c r="KXO16" s="2212"/>
      <c r="KXP16" s="2212"/>
      <c r="KXQ16" s="2212"/>
      <c r="KXR16" s="2212"/>
      <c r="KXS16" s="2212"/>
      <c r="KXT16" s="2212"/>
      <c r="KXU16" s="2212"/>
      <c r="KXV16" s="2212"/>
      <c r="KXW16" s="2212"/>
      <c r="KXX16" s="2212"/>
      <c r="KXY16" s="2212"/>
      <c r="KXZ16" s="2212"/>
      <c r="KYA16" s="2212"/>
      <c r="KYB16" s="2212"/>
      <c r="KYC16" s="2212"/>
      <c r="KYD16" s="2212"/>
      <c r="KYE16" s="2212"/>
      <c r="KYF16" s="2212"/>
      <c r="KYG16" s="2212"/>
      <c r="KYH16" s="2212"/>
      <c r="KYI16" s="2212"/>
      <c r="KYJ16" s="2212"/>
      <c r="KYK16" s="2212"/>
      <c r="KYL16" s="2212"/>
      <c r="KYM16" s="2212"/>
      <c r="KYN16" s="2212"/>
      <c r="KYO16" s="2212"/>
      <c r="KYP16" s="2212"/>
      <c r="KYQ16" s="2212"/>
      <c r="KYR16" s="2212"/>
      <c r="KYS16" s="2212"/>
      <c r="KYT16" s="2212"/>
      <c r="KYU16" s="2212"/>
      <c r="KYV16" s="2212"/>
      <c r="KYW16" s="2212"/>
      <c r="KYX16" s="2212"/>
      <c r="KYY16" s="2212"/>
      <c r="KYZ16" s="2212"/>
      <c r="KZA16" s="2212"/>
      <c r="KZB16" s="2212"/>
      <c r="KZC16" s="2212"/>
      <c r="KZD16" s="2212"/>
      <c r="KZE16" s="2212"/>
      <c r="KZF16" s="2212"/>
      <c r="KZG16" s="2212"/>
      <c r="KZH16" s="2212"/>
      <c r="KZI16" s="2212"/>
      <c r="KZJ16" s="2212"/>
      <c r="KZK16" s="2212"/>
      <c r="KZL16" s="2212"/>
      <c r="KZM16" s="2212"/>
      <c r="KZN16" s="2212"/>
      <c r="KZO16" s="2212"/>
      <c r="KZP16" s="2212"/>
      <c r="KZQ16" s="2212"/>
      <c r="KZR16" s="2212"/>
      <c r="KZS16" s="2212"/>
      <c r="KZT16" s="2212"/>
      <c r="KZU16" s="2212"/>
      <c r="KZV16" s="2212"/>
      <c r="KZW16" s="2212"/>
      <c r="KZX16" s="2212"/>
      <c r="KZY16" s="2212"/>
      <c r="KZZ16" s="2212"/>
      <c r="LAA16" s="2212"/>
      <c r="LAB16" s="2212"/>
      <c r="LAC16" s="2212"/>
      <c r="LAD16" s="2212"/>
      <c r="LAE16" s="2212"/>
      <c r="LAF16" s="2212"/>
      <c r="LAG16" s="2212"/>
      <c r="LAH16" s="2212"/>
      <c r="LAI16" s="2212"/>
      <c r="LAJ16" s="2212"/>
      <c r="LAK16" s="2212"/>
      <c r="LAL16" s="2212"/>
      <c r="LAM16" s="2212"/>
      <c r="LAN16" s="2212"/>
      <c r="LAO16" s="2212"/>
      <c r="LAP16" s="2212"/>
      <c r="LAQ16" s="2212"/>
      <c r="LAR16" s="2212"/>
      <c r="LAS16" s="2212"/>
      <c r="LAT16" s="2212"/>
      <c r="LAU16" s="2212"/>
      <c r="LAV16" s="2212"/>
      <c r="LAW16" s="2212"/>
      <c r="LAX16" s="2212"/>
      <c r="LAY16" s="2212"/>
      <c r="LAZ16" s="2212"/>
      <c r="LBA16" s="2212"/>
      <c r="LBB16" s="2212"/>
      <c r="LBC16" s="2212"/>
      <c r="LBD16" s="2212"/>
      <c r="LBE16" s="2212"/>
      <c r="LBF16" s="2212"/>
      <c r="LBG16" s="2212"/>
      <c r="LBH16" s="2212"/>
      <c r="LBI16" s="2212"/>
      <c r="LBJ16" s="2212"/>
      <c r="LBK16" s="2212"/>
      <c r="LBL16" s="2212"/>
      <c r="LBM16" s="2212"/>
      <c r="LBN16" s="2212"/>
      <c r="LBO16" s="2212"/>
      <c r="LBP16" s="2212"/>
      <c r="LBQ16" s="2212"/>
      <c r="LBR16" s="2212"/>
      <c r="LBS16" s="2212"/>
      <c r="LBT16" s="2212"/>
      <c r="LBU16" s="2212"/>
      <c r="LBV16" s="2212"/>
      <c r="LBW16" s="2212"/>
      <c r="LBX16" s="2212"/>
      <c r="LBY16" s="2212"/>
      <c r="LBZ16" s="2212"/>
      <c r="LCA16" s="2212"/>
      <c r="LCB16" s="2212"/>
      <c r="LCC16" s="2212"/>
      <c r="LCD16" s="2212"/>
      <c r="LCE16" s="2212"/>
      <c r="LCF16" s="2212"/>
      <c r="LCG16" s="2212"/>
      <c r="LCH16" s="2212"/>
      <c r="LCI16" s="2212"/>
      <c r="LCJ16" s="2212"/>
      <c r="LCK16" s="2212"/>
      <c r="LCL16" s="2212"/>
      <c r="LCM16" s="2212"/>
      <c r="LCN16" s="2212"/>
      <c r="LCO16" s="2212"/>
      <c r="LCP16" s="2212"/>
      <c r="LCQ16" s="2212"/>
      <c r="LCR16" s="2212"/>
      <c r="LCS16" s="2212"/>
      <c r="LCT16" s="2212"/>
      <c r="LCU16" s="2212"/>
      <c r="LCV16" s="2212"/>
      <c r="LCW16" s="2212"/>
      <c r="LCX16" s="2212"/>
      <c r="LCY16" s="2212"/>
      <c r="LCZ16" s="2212"/>
      <c r="LDA16" s="2212"/>
      <c r="LDB16" s="2212"/>
      <c r="LDC16" s="2212"/>
      <c r="LDD16" s="2212"/>
      <c r="LDE16" s="2212"/>
      <c r="LDF16" s="2212"/>
      <c r="LDG16" s="2212"/>
      <c r="LDH16" s="2212"/>
      <c r="LDI16" s="2212"/>
      <c r="LDJ16" s="2212"/>
      <c r="LDK16" s="2212"/>
      <c r="LDL16" s="2212"/>
      <c r="LDM16" s="2212"/>
      <c r="LDN16" s="2212"/>
      <c r="LDO16" s="2212"/>
      <c r="LDP16" s="2212"/>
      <c r="LDQ16" s="2212"/>
      <c r="LDR16" s="2212"/>
      <c r="LDS16" s="2212"/>
      <c r="LDT16" s="2212"/>
      <c r="LDU16" s="2212"/>
      <c r="LDV16" s="2212"/>
      <c r="LDW16" s="2212"/>
      <c r="LDX16" s="2212"/>
      <c r="LDY16" s="2212"/>
      <c r="LDZ16" s="2212"/>
      <c r="LEA16" s="2212"/>
      <c r="LEB16" s="2212"/>
      <c r="LEC16" s="2212"/>
      <c r="LED16" s="2212"/>
      <c r="LEE16" s="2212"/>
      <c r="LEF16" s="2212"/>
      <c r="LEG16" s="2212"/>
      <c r="LEH16" s="2212"/>
      <c r="LEI16" s="2212"/>
      <c r="LEJ16" s="2212"/>
      <c r="LEK16" s="2212"/>
      <c r="LEL16" s="2212"/>
      <c r="LEM16" s="2212"/>
      <c r="LEN16" s="2212"/>
      <c r="LEO16" s="2212"/>
      <c r="LEP16" s="2212"/>
      <c r="LEQ16" s="2212"/>
      <c r="LER16" s="2212"/>
      <c r="LES16" s="2212"/>
      <c r="LET16" s="2212"/>
      <c r="LEU16" s="2212"/>
      <c r="LEV16" s="2212"/>
      <c r="LEW16" s="2212"/>
      <c r="LEX16" s="2212"/>
      <c r="LEY16" s="2212"/>
      <c r="LEZ16" s="2212"/>
      <c r="LFA16" s="2212"/>
      <c r="LFB16" s="2212"/>
      <c r="LFC16" s="2212"/>
      <c r="LFD16" s="2212"/>
      <c r="LFE16" s="2212"/>
      <c r="LFF16" s="2212"/>
      <c r="LFG16" s="2212"/>
      <c r="LFH16" s="2212"/>
      <c r="LFI16" s="2212"/>
      <c r="LFJ16" s="2212"/>
      <c r="LFK16" s="2212"/>
      <c r="LFL16" s="2212"/>
      <c r="LFM16" s="2212"/>
      <c r="LFN16" s="2212"/>
      <c r="LFO16" s="2212"/>
      <c r="LFP16" s="2212"/>
      <c r="LFQ16" s="2212"/>
      <c r="LFR16" s="2212"/>
      <c r="LFS16" s="2212"/>
      <c r="LFT16" s="2212"/>
      <c r="LFU16" s="2212"/>
      <c r="LFV16" s="2212"/>
      <c r="LFW16" s="2212"/>
      <c r="LFX16" s="2212"/>
      <c r="LFY16" s="2212"/>
      <c r="LFZ16" s="2212"/>
      <c r="LGA16" s="2212"/>
      <c r="LGB16" s="2212"/>
      <c r="LGC16" s="2212"/>
      <c r="LGD16" s="2212"/>
      <c r="LGE16" s="2212"/>
      <c r="LGF16" s="2212"/>
      <c r="LGG16" s="2212"/>
      <c r="LGH16" s="2212"/>
      <c r="LGI16" s="2212"/>
      <c r="LGJ16" s="2212"/>
      <c r="LGK16" s="2212"/>
      <c r="LGL16" s="2212"/>
      <c r="LGM16" s="2212"/>
      <c r="LGN16" s="2212"/>
      <c r="LGO16" s="2212"/>
      <c r="LGP16" s="2212"/>
      <c r="LGQ16" s="2212"/>
      <c r="LGR16" s="2212"/>
      <c r="LGS16" s="2212"/>
      <c r="LGT16" s="2212"/>
      <c r="LGU16" s="2212"/>
      <c r="LGV16" s="2212"/>
      <c r="LGW16" s="2212"/>
      <c r="LGX16" s="2212"/>
      <c r="LGY16" s="2212"/>
      <c r="LGZ16" s="2212"/>
      <c r="LHA16" s="2212"/>
      <c r="LHB16" s="2212"/>
      <c r="LHC16" s="2212"/>
      <c r="LHD16" s="2212"/>
      <c r="LHE16" s="2212"/>
      <c r="LHF16" s="2212"/>
      <c r="LHG16" s="2212"/>
      <c r="LHH16" s="2212"/>
      <c r="LHI16" s="2212"/>
      <c r="LHJ16" s="2212"/>
      <c r="LHK16" s="2212"/>
      <c r="LHL16" s="2212"/>
      <c r="LHM16" s="2212"/>
      <c r="LHN16" s="2212"/>
      <c r="LHO16" s="2212"/>
      <c r="LHP16" s="2212"/>
      <c r="LHQ16" s="2212"/>
      <c r="LHR16" s="2212"/>
      <c r="LHS16" s="2212"/>
      <c r="LHT16" s="2212"/>
      <c r="LHU16" s="2212"/>
      <c r="LHV16" s="2212"/>
      <c r="LHW16" s="2212"/>
      <c r="LHX16" s="2212"/>
      <c r="LHY16" s="2212"/>
      <c r="LHZ16" s="2212"/>
      <c r="LIA16" s="2212"/>
      <c r="LIB16" s="2212"/>
      <c r="LIC16" s="2212"/>
      <c r="LID16" s="2212"/>
      <c r="LIE16" s="2212"/>
      <c r="LIF16" s="2212"/>
      <c r="LIG16" s="2212"/>
      <c r="LIH16" s="2212"/>
      <c r="LII16" s="2212"/>
      <c r="LIJ16" s="2212"/>
      <c r="LIK16" s="2212"/>
      <c r="LIL16" s="2212"/>
      <c r="LIM16" s="2212"/>
      <c r="LIN16" s="2212"/>
      <c r="LIO16" s="2212"/>
      <c r="LIP16" s="2212"/>
      <c r="LIQ16" s="2212"/>
      <c r="LIR16" s="2212"/>
      <c r="LIS16" s="2212"/>
      <c r="LIT16" s="2212"/>
      <c r="LIU16" s="2212"/>
      <c r="LIV16" s="2212"/>
      <c r="LIW16" s="2212"/>
      <c r="LIX16" s="2212"/>
      <c r="LIY16" s="2212"/>
      <c r="LIZ16" s="2212"/>
      <c r="LJA16" s="2212"/>
      <c r="LJB16" s="2212"/>
      <c r="LJC16" s="2212"/>
      <c r="LJD16" s="2212"/>
      <c r="LJE16" s="2212"/>
      <c r="LJF16" s="2212"/>
      <c r="LJG16" s="2212"/>
      <c r="LJH16" s="2212"/>
      <c r="LJI16" s="2212"/>
      <c r="LJJ16" s="2212"/>
      <c r="LJK16" s="2212"/>
      <c r="LJL16" s="2212"/>
      <c r="LJM16" s="2212"/>
      <c r="LJN16" s="2212"/>
      <c r="LJO16" s="2212"/>
      <c r="LJP16" s="2212"/>
      <c r="LJQ16" s="2212"/>
      <c r="LJR16" s="2212"/>
      <c r="LJS16" s="2212"/>
      <c r="LJT16" s="2212"/>
      <c r="LJU16" s="2212"/>
      <c r="LJV16" s="2212"/>
      <c r="LJW16" s="2212"/>
      <c r="LJX16" s="2212"/>
      <c r="LJY16" s="2212"/>
      <c r="LJZ16" s="2212"/>
      <c r="LKA16" s="2212"/>
      <c r="LKB16" s="2212"/>
      <c r="LKC16" s="2212"/>
      <c r="LKD16" s="2212"/>
      <c r="LKE16" s="2212"/>
      <c r="LKF16" s="2212"/>
      <c r="LKG16" s="2212"/>
      <c r="LKH16" s="2212"/>
      <c r="LKI16" s="2212"/>
      <c r="LKJ16" s="2212"/>
      <c r="LKK16" s="2212"/>
      <c r="LKL16" s="2212"/>
      <c r="LKM16" s="2212"/>
      <c r="LKN16" s="2212"/>
      <c r="LKO16" s="2212"/>
      <c r="LKP16" s="2212"/>
      <c r="LKQ16" s="2212"/>
      <c r="LKR16" s="2212"/>
      <c r="LKS16" s="2212"/>
      <c r="LKT16" s="2212"/>
      <c r="LKU16" s="2212"/>
      <c r="LKV16" s="2212"/>
      <c r="LKW16" s="2212"/>
      <c r="LKX16" s="2212"/>
      <c r="LKY16" s="2212"/>
      <c r="LKZ16" s="2212"/>
      <c r="LLA16" s="2212"/>
      <c r="LLB16" s="2212"/>
      <c r="LLC16" s="2212"/>
      <c r="LLD16" s="2212"/>
      <c r="LLE16" s="2212"/>
      <c r="LLF16" s="2212"/>
      <c r="LLG16" s="2212"/>
      <c r="LLH16" s="2212"/>
      <c r="LLI16" s="2212"/>
      <c r="LLJ16" s="2212"/>
      <c r="LLK16" s="2212"/>
      <c r="LLL16" s="2212"/>
      <c r="LLM16" s="2212"/>
      <c r="LLN16" s="2212"/>
      <c r="LLO16" s="2212"/>
      <c r="LLP16" s="2212"/>
      <c r="LLQ16" s="2212"/>
      <c r="LLR16" s="2212"/>
      <c r="LLS16" s="2212"/>
      <c r="LLT16" s="2212"/>
      <c r="LLU16" s="2212"/>
      <c r="LLV16" s="2212"/>
      <c r="LLW16" s="2212"/>
      <c r="LLX16" s="2212"/>
      <c r="LLY16" s="2212"/>
      <c r="LLZ16" s="2212"/>
      <c r="LMA16" s="2212"/>
      <c r="LMB16" s="2212"/>
      <c r="LMC16" s="2212"/>
      <c r="LMD16" s="2212"/>
      <c r="LME16" s="2212"/>
      <c r="LMF16" s="2212"/>
      <c r="LMG16" s="2212"/>
      <c r="LMH16" s="2212"/>
      <c r="LMI16" s="2212"/>
      <c r="LMJ16" s="2212"/>
      <c r="LMK16" s="2212"/>
      <c r="LML16" s="2212"/>
      <c r="LMM16" s="2212"/>
      <c r="LMN16" s="2212"/>
      <c r="LMO16" s="2212"/>
      <c r="LMP16" s="2212"/>
      <c r="LMQ16" s="2212"/>
      <c r="LMR16" s="2212"/>
      <c r="LMS16" s="2212"/>
      <c r="LMT16" s="2212"/>
      <c r="LMU16" s="2212"/>
      <c r="LMV16" s="2212"/>
      <c r="LMW16" s="2212"/>
      <c r="LMX16" s="2212"/>
      <c r="LMY16" s="2212"/>
      <c r="LMZ16" s="2212"/>
      <c r="LNA16" s="2212"/>
      <c r="LNB16" s="2212"/>
      <c r="LNC16" s="2212"/>
      <c r="LND16" s="2212"/>
      <c r="LNE16" s="2212"/>
      <c r="LNF16" s="2212"/>
      <c r="LNG16" s="2212"/>
      <c r="LNH16" s="2212"/>
      <c r="LNI16" s="2212"/>
      <c r="LNJ16" s="2212"/>
      <c r="LNK16" s="2212"/>
      <c r="LNL16" s="2212"/>
      <c r="LNM16" s="2212"/>
      <c r="LNN16" s="2212"/>
      <c r="LNO16" s="2212"/>
      <c r="LNP16" s="2212"/>
      <c r="LNQ16" s="2212"/>
      <c r="LNR16" s="2212"/>
      <c r="LNS16" s="2212"/>
      <c r="LNT16" s="2212"/>
      <c r="LNU16" s="2212"/>
      <c r="LNV16" s="2212"/>
      <c r="LNW16" s="2212"/>
      <c r="LNX16" s="2212"/>
      <c r="LNY16" s="2212"/>
      <c r="LNZ16" s="2212"/>
      <c r="LOA16" s="2212"/>
      <c r="LOB16" s="2212"/>
      <c r="LOC16" s="2212"/>
      <c r="LOD16" s="2212"/>
      <c r="LOE16" s="2212"/>
      <c r="LOF16" s="2212"/>
      <c r="LOG16" s="2212"/>
      <c r="LOH16" s="2212"/>
      <c r="LOI16" s="2212"/>
      <c r="LOJ16" s="2212"/>
      <c r="LOK16" s="2212"/>
      <c r="LOL16" s="2212"/>
      <c r="LOM16" s="2212"/>
      <c r="LON16" s="2212"/>
      <c r="LOO16" s="2212"/>
      <c r="LOP16" s="2212"/>
      <c r="LOQ16" s="2212"/>
      <c r="LOR16" s="2212"/>
      <c r="LOS16" s="2212"/>
      <c r="LOT16" s="2212"/>
      <c r="LOU16" s="2212"/>
      <c r="LOV16" s="2212"/>
      <c r="LOW16" s="2212"/>
      <c r="LOX16" s="2212"/>
      <c r="LOY16" s="2212"/>
      <c r="LOZ16" s="2212"/>
      <c r="LPA16" s="2212"/>
      <c r="LPB16" s="2212"/>
      <c r="LPC16" s="2212"/>
      <c r="LPD16" s="2212"/>
      <c r="LPE16" s="2212"/>
      <c r="LPF16" s="2212"/>
      <c r="LPG16" s="2212"/>
      <c r="LPH16" s="2212"/>
      <c r="LPI16" s="2212"/>
      <c r="LPJ16" s="2212"/>
      <c r="LPK16" s="2212"/>
      <c r="LPL16" s="2212"/>
      <c r="LPM16" s="2212"/>
      <c r="LPN16" s="2212"/>
      <c r="LPO16" s="2212"/>
      <c r="LPP16" s="2212"/>
      <c r="LPQ16" s="2212"/>
      <c r="LPR16" s="2212"/>
      <c r="LPS16" s="2212"/>
      <c r="LPT16" s="2212"/>
      <c r="LPU16" s="2212"/>
      <c r="LPV16" s="2212"/>
      <c r="LPW16" s="2212"/>
      <c r="LPX16" s="2212"/>
      <c r="LPY16" s="2212"/>
      <c r="LPZ16" s="2212"/>
      <c r="LQA16" s="2212"/>
      <c r="LQB16" s="2212"/>
      <c r="LQC16" s="2212"/>
      <c r="LQD16" s="2212"/>
      <c r="LQE16" s="2212"/>
      <c r="LQF16" s="2212"/>
      <c r="LQG16" s="2212"/>
      <c r="LQH16" s="2212"/>
      <c r="LQI16" s="2212"/>
      <c r="LQJ16" s="2212"/>
      <c r="LQK16" s="2212"/>
      <c r="LQL16" s="2212"/>
      <c r="LQM16" s="2212"/>
      <c r="LQN16" s="2212"/>
      <c r="LQO16" s="2212"/>
      <c r="LQP16" s="2212"/>
      <c r="LQQ16" s="2212"/>
      <c r="LQR16" s="2212"/>
      <c r="LQS16" s="2212"/>
      <c r="LQT16" s="2212"/>
      <c r="LQU16" s="2212"/>
      <c r="LQV16" s="2212"/>
      <c r="LQW16" s="2212"/>
      <c r="LQX16" s="2212"/>
      <c r="LQY16" s="2212"/>
      <c r="LQZ16" s="2212"/>
      <c r="LRA16" s="2212"/>
      <c r="LRB16" s="2212"/>
      <c r="LRC16" s="2212"/>
      <c r="LRD16" s="2212"/>
      <c r="LRE16" s="2212"/>
      <c r="LRF16" s="2212"/>
      <c r="LRG16" s="2212"/>
      <c r="LRH16" s="2212"/>
      <c r="LRI16" s="2212"/>
      <c r="LRJ16" s="2212"/>
      <c r="LRK16" s="2212"/>
      <c r="LRL16" s="2212"/>
      <c r="LRM16" s="2212"/>
      <c r="LRN16" s="2212"/>
      <c r="LRO16" s="2212"/>
      <c r="LRP16" s="2212"/>
      <c r="LRQ16" s="2212"/>
      <c r="LRR16" s="2212"/>
      <c r="LRS16" s="2212"/>
      <c r="LRT16" s="2212"/>
      <c r="LRU16" s="2212"/>
      <c r="LRV16" s="2212"/>
      <c r="LRW16" s="2212"/>
      <c r="LRX16" s="2212"/>
      <c r="LRY16" s="2212"/>
      <c r="LRZ16" s="2212"/>
      <c r="LSA16" s="2212"/>
      <c r="LSB16" s="2212"/>
      <c r="LSC16" s="2212"/>
      <c r="LSD16" s="2212"/>
      <c r="LSE16" s="2212"/>
      <c r="LSF16" s="2212"/>
      <c r="LSG16" s="2212"/>
      <c r="LSH16" s="2212"/>
      <c r="LSI16" s="2212"/>
      <c r="LSJ16" s="2212"/>
      <c r="LSK16" s="2212"/>
      <c r="LSL16" s="2212"/>
      <c r="LSM16" s="2212"/>
      <c r="LSN16" s="2212"/>
      <c r="LSO16" s="2212"/>
      <c r="LSP16" s="2212"/>
      <c r="LSQ16" s="2212"/>
      <c r="LSR16" s="2212"/>
      <c r="LSS16" s="2212"/>
      <c r="LST16" s="2212"/>
      <c r="LSU16" s="2212"/>
      <c r="LSV16" s="2212"/>
      <c r="LSW16" s="2212"/>
      <c r="LSX16" s="2212"/>
      <c r="LSY16" s="2212"/>
      <c r="LSZ16" s="2212"/>
      <c r="LTA16" s="2212"/>
      <c r="LTB16" s="2212"/>
      <c r="LTC16" s="2212"/>
      <c r="LTD16" s="2212"/>
      <c r="LTE16" s="2212"/>
      <c r="LTF16" s="2212"/>
      <c r="LTG16" s="2212"/>
      <c r="LTH16" s="2212"/>
      <c r="LTI16" s="2212"/>
      <c r="LTJ16" s="2212"/>
      <c r="LTK16" s="2212"/>
      <c r="LTL16" s="2212"/>
      <c r="LTM16" s="2212"/>
      <c r="LTN16" s="2212"/>
      <c r="LTO16" s="2212"/>
      <c r="LTP16" s="2212"/>
      <c r="LTQ16" s="2212"/>
      <c r="LTR16" s="2212"/>
      <c r="LTS16" s="2212"/>
      <c r="LTT16" s="2212"/>
      <c r="LTU16" s="2212"/>
      <c r="LTV16" s="2212"/>
      <c r="LTW16" s="2212"/>
      <c r="LTX16" s="2212"/>
      <c r="LTY16" s="2212"/>
      <c r="LTZ16" s="2212"/>
      <c r="LUA16" s="2212"/>
      <c r="LUB16" s="2212"/>
      <c r="LUC16" s="2212"/>
      <c r="LUD16" s="2212"/>
      <c r="LUE16" s="2212"/>
      <c r="LUF16" s="2212"/>
      <c r="LUG16" s="2212"/>
      <c r="LUH16" s="2212"/>
      <c r="LUI16" s="2212"/>
      <c r="LUJ16" s="2212"/>
      <c r="LUK16" s="2212"/>
      <c r="LUL16" s="2212"/>
      <c r="LUM16" s="2212"/>
      <c r="LUN16" s="2212"/>
      <c r="LUO16" s="2212"/>
      <c r="LUP16" s="2212"/>
      <c r="LUQ16" s="2212"/>
      <c r="LUR16" s="2212"/>
      <c r="LUS16" s="2212"/>
      <c r="LUT16" s="2212"/>
      <c r="LUU16" s="2212"/>
      <c r="LUV16" s="2212"/>
      <c r="LUW16" s="2212"/>
      <c r="LUX16" s="2212"/>
      <c r="LUY16" s="2212"/>
      <c r="LUZ16" s="2212"/>
      <c r="LVA16" s="2212"/>
      <c r="LVB16" s="2212"/>
      <c r="LVC16" s="2212"/>
      <c r="LVD16" s="2212"/>
      <c r="LVE16" s="2212"/>
      <c r="LVF16" s="2212"/>
      <c r="LVG16" s="2212"/>
      <c r="LVH16" s="2212"/>
      <c r="LVI16" s="2212"/>
      <c r="LVJ16" s="2212"/>
      <c r="LVK16" s="2212"/>
      <c r="LVL16" s="2212"/>
      <c r="LVM16" s="2212"/>
      <c r="LVN16" s="2212"/>
      <c r="LVO16" s="2212"/>
      <c r="LVP16" s="2212"/>
      <c r="LVQ16" s="2212"/>
      <c r="LVR16" s="2212"/>
      <c r="LVS16" s="2212"/>
      <c r="LVT16" s="2212"/>
      <c r="LVU16" s="2212"/>
      <c r="LVV16" s="2212"/>
      <c r="LVW16" s="2212"/>
      <c r="LVX16" s="2212"/>
      <c r="LVY16" s="2212"/>
      <c r="LVZ16" s="2212"/>
      <c r="LWA16" s="2212"/>
      <c r="LWB16" s="2212"/>
      <c r="LWC16" s="2212"/>
      <c r="LWD16" s="2212"/>
      <c r="LWE16" s="2212"/>
      <c r="LWF16" s="2212"/>
      <c r="LWG16" s="2212"/>
      <c r="LWH16" s="2212"/>
      <c r="LWI16" s="2212"/>
      <c r="LWJ16" s="2212"/>
      <c r="LWK16" s="2212"/>
      <c r="LWL16" s="2212"/>
      <c r="LWM16" s="2212"/>
      <c r="LWN16" s="2212"/>
      <c r="LWO16" s="2212"/>
      <c r="LWP16" s="2212"/>
      <c r="LWQ16" s="2212"/>
      <c r="LWR16" s="2212"/>
      <c r="LWS16" s="2212"/>
      <c r="LWT16" s="2212"/>
      <c r="LWU16" s="2212"/>
      <c r="LWV16" s="2212"/>
      <c r="LWW16" s="2212"/>
      <c r="LWX16" s="2212"/>
      <c r="LWY16" s="2212"/>
      <c r="LWZ16" s="2212"/>
      <c r="LXA16" s="2212"/>
      <c r="LXB16" s="2212"/>
      <c r="LXC16" s="2212"/>
      <c r="LXD16" s="2212"/>
      <c r="LXE16" s="2212"/>
      <c r="LXF16" s="2212"/>
      <c r="LXG16" s="2212"/>
      <c r="LXH16" s="2212"/>
      <c r="LXI16" s="2212"/>
      <c r="LXJ16" s="2212"/>
      <c r="LXK16" s="2212"/>
      <c r="LXL16" s="2212"/>
      <c r="LXM16" s="2212"/>
      <c r="LXN16" s="2212"/>
      <c r="LXO16" s="2212"/>
      <c r="LXP16" s="2212"/>
      <c r="LXQ16" s="2212"/>
      <c r="LXR16" s="2212"/>
      <c r="LXS16" s="2212"/>
      <c r="LXT16" s="2212"/>
      <c r="LXU16" s="2212"/>
      <c r="LXV16" s="2212"/>
      <c r="LXW16" s="2212"/>
      <c r="LXX16" s="2212"/>
      <c r="LXY16" s="2212"/>
      <c r="LXZ16" s="2212"/>
      <c r="LYA16" s="2212"/>
      <c r="LYB16" s="2212"/>
      <c r="LYC16" s="2212"/>
      <c r="LYD16" s="2212"/>
      <c r="LYE16" s="2212"/>
      <c r="LYF16" s="2212"/>
      <c r="LYG16" s="2212"/>
      <c r="LYH16" s="2212"/>
      <c r="LYI16" s="2212"/>
      <c r="LYJ16" s="2212"/>
      <c r="LYK16" s="2212"/>
      <c r="LYL16" s="2212"/>
      <c r="LYM16" s="2212"/>
      <c r="LYN16" s="2212"/>
      <c r="LYO16" s="2212"/>
      <c r="LYP16" s="2212"/>
      <c r="LYQ16" s="2212"/>
      <c r="LYR16" s="2212"/>
      <c r="LYS16" s="2212"/>
      <c r="LYT16" s="2212"/>
      <c r="LYU16" s="2212"/>
      <c r="LYV16" s="2212"/>
      <c r="LYW16" s="2212"/>
      <c r="LYX16" s="2212"/>
      <c r="LYY16" s="2212"/>
      <c r="LYZ16" s="2212"/>
      <c r="LZA16" s="2212"/>
      <c r="LZB16" s="2212"/>
      <c r="LZC16" s="2212"/>
      <c r="LZD16" s="2212"/>
      <c r="LZE16" s="2212"/>
      <c r="LZF16" s="2212"/>
      <c r="LZG16" s="2212"/>
      <c r="LZH16" s="2212"/>
      <c r="LZI16" s="2212"/>
      <c r="LZJ16" s="2212"/>
      <c r="LZK16" s="2212"/>
      <c r="LZL16" s="2212"/>
      <c r="LZM16" s="2212"/>
      <c r="LZN16" s="2212"/>
      <c r="LZO16" s="2212"/>
      <c r="LZP16" s="2212"/>
      <c r="LZQ16" s="2212"/>
      <c r="LZR16" s="2212"/>
      <c r="LZS16" s="2212"/>
      <c r="LZT16" s="2212"/>
      <c r="LZU16" s="2212"/>
      <c r="LZV16" s="2212"/>
      <c r="LZW16" s="2212"/>
      <c r="LZX16" s="2212"/>
      <c r="LZY16" s="2212"/>
      <c r="LZZ16" s="2212"/>
      <c r="MAA16" s="2212"/>
      <c r="MAB16" s="2212"/>
      <c r="MAC16" s="2212"/>
      <c r="MAD16" s="2212"/>
      <c r="MAE16" s="2212"/>
      <c r="MAF16" s="2212"/>
      <c r="MAG16" s="2212"/>
      <c r="MAH16" s="2212"/>
      <c r="MAI16" s="2212"/>
      <c r="MAJ16" s="2212"/>
      <c r="MAK16" s="2212"/>
      <c r="MAL16" s="2212"/>
      <c r="MAM16" s="2212"/>
      <c r="MAN16" s="2212"/>
      <c r="MAO16" s="2212"/>
      <c r="MAP16" s="2212"/>
      <c r="MAQ16" s="2212"/>
      <c r="MAR16" s="2212"/>
      <c r="MAS16" s="2212"/>
      <c r="MAT16" s="2212"/>
      <c r="MAU16" s="2212"/>
      <c r="MAV16" s="2212"/>
      <c r="MAW16" s="2212"/>
      <c r="MAX16" s="2212"/>
      <c r="MAY16" s="2212"/>
      <c r="MAZ16" s="2212"/>
      <c r="MBA16" s="2212"/>
      <c r="MBB16" s="2212"/>
      <c r="MBC16" s="2212"/>
      <c r="MBD16" s="2212"/>
      <c r="MBE16" s="2212"/>
      <c r="MBF16" s="2212"/>
      <c r="MBG16" s="2212"/>
      <c r="MBH16" s="2212"/>
      <c r="MBI16" s="2212"/>
      <c r="MBJ16" s="2212"/>
      <c r="MBK16" s="2212"/>
      <c r="MBL16" s="2212"/>
      <c r="MBM16" s="2212"/>
      <c r="MBN16" s="2212"/>
      <c r="MBO16" s="2212"/>
      <c r="MBP16" s="2212"/>
      <c r="MBQ16" s="2212"/>
      <c r="MBR16" s="2212"/>
      <c r="MBS16" s="2212"/>
      <c r="MBT16" s="2212"/>
      <c r="MBU16" s="2212"/>
      <c r="MBV16" s="2212"/>
      <c r="MBW16" s="2212"/>
      <c r="MBX16" s="2212"/>
      <c r="MBY16" s="2212"/>
      <c r="MBZ16" s="2212"/>
      <c r="MCA16" s="2212"/>
      <c r="MCB16" s="2212"/>
      <c r="MCC16" s="2212"/>
      <c r="MCD16" s="2212"/>
      <c r="MCE16" s="2212"/>
      <c r="MCF16" s="2212"/>
      <c r="MCG16" s="2212"/>
      <c r="MCH16" s="2212"/>
      <c r="MCI16" s="2212"/>
      <c r="MCJ16" s="2212"/>
      <c r="MCK16" s="2212"/>
      <c r="MCL16" s="2212"/>
      <c r="MCM16" s="2212"/>
      <c r="MCN16" s="2212"/>
      <c r="MCO16" s="2212"/>
      <c r="MCP16" s="2212"/>
      <c r="MCQ16" s="2212"/>
      <c r="MCR16" s="2212"/>
      <c r="MCS16" s="2212"/>
      <c r="MCT16" s="2212"/>
      <c r="MCU16" s="2212"/>
      <c r="MCV16" s="2212"/>
      <c r="MCW16" s="2212"/>
      <c r="MCX16" s="2212"/>
      <c r="MCY16" s="2212"/>
      <c r="MCZ16" s="2212"/>
      <c r="MDA16" s="2212"/>
      <c r="MDB16" s="2212"/>
      <c r="MDC16" s="2212"/>
      <c r="MDD16" s="2212"/>
      <c r="MDE16" s="2212"/>
      <c r="MDF16" s="2212"/>
      <c r="MDG16" s="2212"/>
      <c r="MDH16" s="2212"/>
      <c r="MDI16" s="2212"/>
      <c r="MDJ16" s="2212"/>
      <c r="MDK16" s="2212"/>
      <c r="MDL16" s="2212"/>
      <c r="MDM16" s="2212"/>
      <c r="MDN16" s="2212"/>
      <c r="MDO16" s="2212"/>
      <c r="MDP16" s="2212"/>
      <c r="MDQ16" s="2212"/>
      <c r="MDR16" s="2212"/>
      <c r="MDS16" s="2212"/>
      <c r="MDT16" s="2212"/>
      <c r="MDU16" s="2212"/>
      <c r="MDV16" s="2212"/>
      <c r="MDW16" s="2212"/>
      <c r="MDX16" s="2212"/>
      <c r="MDY16" s="2212"/>
      <c r="MDZ16" s="2212"/>
      <c r="MEA16" s="2212"/>
      <c r="MEB16" s="2212"/>
      <c r="MEC16" s="2212"/>
      <c r="MED16" s="2212"/>
      <c r="MEE16" s="2212"/>
      <c r="MEF16" s="2212"/>
      <c r="MEG16" s="2212"/>
      <c r="MEH16" s="2212"/>
      <c r="MEI16" s="2212"/>
      <c r="MEJ16" s="2212"/>
      <c r="MEK16" s="2212"/>
      <c r="MEL16" s="2212"/>
      <c r="MEM16" s="2212"/>
      <c r="MEN16" s="2212"/>
      <c r="MEO16" s="2212"/>
      <c r="MEP16" s="2212"/>
      <c r="MEQ16" s="2212"/>
      <c r="MER16" s="2212"/>
      <c r="MES16" s="2212"/>
      <c r="MET16" s="2212"/>
      <c r="MEU16" s="2212"/>
      <c r="MEV16" s="2212"/>
      <c r="MEW16" s="2212"/>
      <c r="MEX16" s="2212"/>
      <c r="MEY16" s="2212"/>
      <c r="MEZ16" s="2212"/>
      <c r="MFA16" s="2212"/>
      <c r="MFB16" s="2212"/>
      <c r="MFC16" s="2212"/>
      <c r="MFD16" s="2212"/>
      <c r="MFE16" s="2212"/>
      <c r="MFF16" s="2212"/>
      <c r="MFG16" s="2212"/>
      <c r="MFH16" s="2212"/>
      <c r="MFI16" s="2212"/>
      <c r="MFJ16" s="2212"/>
      <c r="MFK16" s="2212"/>
      <c r="MFL16" s="2212"/>
      <c r="MFM16" s="2212"/>
      <c r="MFN16" s="2212"/>
      <c r="MFO16" s="2212"/>
      <c r="MFP16" s="2212"/>
      <c r="MFQ16" s="2212"/>
      <c r="MFR16" s="2212"/>
      <c r="MFS16" s="2212"/>
      <c r="MFT16" s="2212"/>
      <c r="MFU16" s="2212"/>
      <c r="MFV16" s="2212"/>
      <c r="MFW16" s="2212"/>
      <c r="MFX16" s="2212"/>
      <c r="MFY16" s="2212"/>
      <c r="MFZ16" s="2212"/>
      <c r="MGA16" s="2212"/>
      <c r="MGB16" s="2212"/>
      <c r="MGC16" s="2212"/>
      <c r="MGD16" s="2212"/>
      <c r="MGE16" s="2212"/>
      <c r="MGF16" s="2212"/>
      <c r="MGG16" s="2212"/>
      <c r="MGH16" s="2212"/>
      <c r="MGI16" s="2212"/>
      <c r="MGJ16" s="2212"/>
      <c r="MGK16" s="2212"/>
      <c r="MGL16" s="2212"/>
      <c r="MGM16" s="2212"/>
      <c r="MGN16" s="2212"/>
      <c r="MGO16" s="2212"/>
      <c r="MGP16" s="2212"/>
      <c r="MGQ16" s="2212"/>
      <c r="MGR16" s="2212"/>
      <c r="MGS16" s="2212"/>
      <c r="MGT16" s="2212"/>
      <c r="MGU16" s="2212"/>
      <c r="MGV16" s="2212"/>
      <c r="MGW16" s="2212"/>
      <c r="MGX16" s="2212"/>
      <c r="MGY16" s="2212"/>
      <c r="MGZ16" s="2212"/>
      <c r="MHA16" s="2212"/>
      <c r="MHB16" s="2212"/>
      <c r="MHC16" s="2212"/>
      <c r="MHD16" s="2212"/>
      <c r="MHE16" s="2212"/>
      <c r="MHF16" s="2212"/>
      <c r="MHG16" s="2212"/>
      <c r="MHH16" s="2212"/>
      <c r="MHI16" s="2212"/>
      <c r="MHJ16" s="2212"/>
      <c r="MHK16" s="2212"/>
      <c r="MHL16" s="2212"/>
      <c r="MHM16" s="2212"/>
      <c r="MHN16" s="2212"/>
      <c r="MHO16" s="2212"/>
      <c r="MHP16" s="2212"/>
      <c r="MHQ16" s="2212"/>
      <c r="MHR16" s="2212"/>
      <c r="MHS16" s="2212"/>
      <c r="MHT16" s="2212"/>
      <c r="MHU16" s="2212"/>
      <c r="MHV16" s="2212"/>
      <c r="MHW16" s="2212"/>
      <c r="MHX16" s="2212"/>
      <c r="MHY16" s="2212"/>
      <c r="MHZ16" s="2212"/>
      <c r="MIA16" s="2212"/>
      <c r="MIB16" s="2212"/>
      <c r="MIC16" s="2212"/>
      <c r="MID16" s="2212"/>
      <c r="MIE16" s="2212"/>
      <c r="MIF16" s="2212"/>
      <c r="MIG16" s="2212"/>
      <c r="MIH16" s="2212"/>
      <c r="MII16" s="2212"/>
      <c r="MIJ16" s="2212"/>
      <c r="MIK16" s="2212"/>
      <c r="MIL16" s="2212"/>
      <c r="MIM16" s="2212"/>
      <c r="MIN16" s="2212"/>
      <c r="MIO16" s="2212"/>
      <c r="MIP16" s="2212"/>
      <c r="MIQ16" s="2212"/>
      <c r="MIR16" s="2212"/>
      <c r="MIS16" s="2212"/>
      <c r="MIT16" s="2212"/>
      <c r="MIU16" s="2212"/>
      <c r="MIV16" s="2212"/>
      <c r="MIW16" s="2212"/>
      <c r="MIX16" s="2212"/>
      <c r="MIY16" s="2212"/>
      <c r="MIZ16" s="2212"/>
      <c r="MJA16" s="2212"/>
      <c r="MJB16" s="2212"/>
      <c r="MJC16" s="2212"/>
      <c r="MJD16" s="2212"/>
      <c r="MJE16" s="2212"/>
      <c r="MJF16" s="2212"/>
      <c r="MJG16" s="2212"/>
      <c r="MJH16" s="2212"/>
      <c r="MJI16" s="2212"/>
      <c r="MJJ16" s="2212"/>
      <c r="MJK16" s="2212"/>
      <c r="MJL16" s="2212"/>
      <c r="MJM16" s="2212"/>
      <c r="MJN16" s="2212"/>
      <c r="MJO16" s="2212"/>
      <c r="MJP16" s="2212"/>
      <c r="MJQ16" s="2212"/>
      <c r="MJR16" s="2212"/>
      <c r="MJS16" s="2212"/>
      <c r="MJT16" s="2212"/>
      <c r="MJU16" s="2212"/>
      <c r="MJV16" s="2212"/>
      <c r="MJW16" s="2212"/>
      <c r="MJX16" s="2212"/>
      <c r="MJY16" s="2212"/>
      <c r="MJZ16" s="2212"/>
      <c r="MKA16" s="2212"/>
      <c r="MKB16" s="2212"/>
      <c r="MKC16" s="2212"/>
      <c r="MKD16" s="2212"/>
      <c r="MKE16" s="2212"/>
      <c r="MKF16" s="2212"/>
      <c r="MKG16" s="2212"/>
      <c r="MKH16" s="2212"/>
      <c r="MKI16" s="2212"/>
      <c r="MKJ16" s="2212"/>
      <c r="MKK16" s="2212"/>
      <c r="MKL16" s="2212"/>
      <c r="MKM16" s="2212"/>
      <c r="MKN16" s="2212"/>
      <c r="MKO16" s="2212"/>
      <c r="MKP16" s="2212"/>
      <c r="MKQ16" s="2212"/>
      <c r="MKR16" s="2212"/>
      <c r="MKS16" s="2212"/>
      <c r="MKT16" s="2212"/>
      <c r="MKU16" s="2212"/>
      <c r="MKV16" s="2212"/>
      <c r="MKW16" s="2212"/>
      <c r="MKX16" s="2212"/>
      <c r="MKY16" s="2212"/>
      <c r="MKZ16" s="2212"/>
      <c r="MLA16" s="2212"/>
      <c r="MLB16" s="2212"/>
      <c r="MLC16" s="2212"/>
      <c r="MLD16" s="2212"/>
      <c r="MLE16" s="2212"/>
      <c r="MLF16" s="2212"/>
      <c r="MLG16" s="2212"/>
      <c r="MLH16" s="2212"/>
      <c r="MLI16" s="2212"/>
      <c r="MLJ16" s="2212"/>
      <c r="MLK16" s="2212"/>
      <c r="MLL16" s="2212"/>
      <c r="MLM16" s="2212"/>
      <c r="MLN16" s="2212"/>
      <c r="MLO16" s="2212"/>
      <c r="MLP16" s="2212"/>
      <c r="MLQ16" s="2212"/>
      <c r="MLR16" s="2212"/>
      <c r="MLS16" s="2212"/>
      <c r="MLT16" s="2212"/>
      <c r="MLU16" s="2212"/>
      <c r="MLV16" s="2212"/>
      <c r="MLW16" s="2212"/>
      <c r="MLX16" s="2212"/>
      <c r="MLY16" s="2212"/>
      <c r="MLZ16" s="2212"/>
      <c r="MMA16" s="2212"/>
      <c r="MMB16" s="2212"/>
      <c r="MMC16" s="2212"/>
      <c r="MMD16" s="2212"/>
      <c r="MME16" s="2212"/>
      <c r="MMF16" s="2212"/>
      <c r="MMG16" s="2212"/>
      <c r="MMH16" s="2212"/>
      <c r="MMI16" s="2212"/>
      <c r="MMJ16" s="2212"/>
      <c r="MMK16" s="2212"/>
      <c r="MML16" s="2212"/>
      <c r="MMM16" s="2212"/>
      <c r="MMN16" s="2212"/>
      <c r="MMO16" s="2212"/>
      <c r="MMP16" s="2212"/>
      <c r="MMQ16" s="2212"/>
      <c r="MMR16" s="2212"/>
      <c r="MMS16" s="2212"/>
      <c r="MMT16" s="2212"/>
      <c r="MMU16" s="2212"/>
      <c r="MMV16" s="2212"/>
      <c r="MMW16" s="2212"/>
      <c r="MMX16" s="2212"/>
      <c r="MMY16" s="2212"/>
      <c r="MMZ16" s="2212"/>
      <c r="MNA16" s="2212"/>
      <c r="MNB16" s="2212"/>
      <c r="MNC16" s="2212"/>
      <c r="MND16" s="2212"/>
      <c r="MNE16" s="2212"/>
      <c r="MNF16" s="2212"/>
      <c r="MNG16" s="2212"/>
      <c r="MNH16" s="2212"/>
      <c r="MNI16" s="2212"/>
      <c r="MNJ16" s="2212"/>
      <c r="MNK16" s="2212"/>
      <c r="MNL16" s="2212"/>
      <c r="MNM16" s="2212"/>
      <c r="MNN16" s="2212"/>
      <c r="MNO16" s="2212"/>
      <c r="MNP16" s="2212"/>
      <c r="MNQ16" s="2212"/>
      <c r="MNR16" s="2212"/>
      <c r="MNS16" s="2212"/>
      <c r="MNT16" s="2212"/>
      <c r="MNU16" s="2212"/>
      <c r="MNV16" s="2212"/>
      <c r="MNW16" s="2212"/>
      <c r="MNX16" s="2212"/>
      <c r="MNY16" s="2212"/>
      <c r="MNZ16" s="2212"/>
      <c r="MOA16" s="2212"/>
      <c r="MOB16" s="2212"/>
      <c r="MOC16" s="2212"/>
      <c r="MOD16" s="2212"/>
      <c r="MOE16" s="2212"/>
      <c r="MOF16" s="2212"/>
      <c r="MOG16" s="2212"/>
      <c r="MOH16" s="2212"/>
      <c r="MOI16" s="2212"/>
      <c r="MOJ16" s="2212"/>
      <c r="MOK16" s="2212"/>
      <c r="MOL16" s="2212"/>
      <c r="MOM16" s="2212"/>
      <c r="MON16" s="2212"/>
      <c r="MOO16" s="2212"/>
      <c r="MOP16" s="2212"/>
      <c r="MOQ16" s="2212"/>
      <c r="MOR16" s="2212"/>
      <c r="MOS16" s="2212"/>
      <c r="MOT16" s="2212"/>
      <c r="MOU16" s="2212"/>
      <c r="MOV16" s="2212"/>
      <c r="MOW16" s="2212"/>
      <c r="MOX16" s="2212"/>
      <c r="MOY16" s="2212"/>
      <c r="MOZ16" s="2212"/>
      <c r="MPA16" s="2212"/>
      <c r="MPB16" s="2212"/>
      <c r="MPC16" s="2212"/>
      <c r="MPD16" s="2212"/>
      <c r="MPE16" s="2212"/>
      <c r="MPF16" s="2212"/>
      <c r="MPG16" s="2212"/>
      <c r="MPH16" s="2212"/>
      <c r="MPI16" s="2212"/>
      <c r="MPJ16" s="2212"/>
      <c r="MPK16" s="2212"/>
      <c r="MPL16" s="2212"/>
      <c r="MPM16" s="2212"/>
      <c r="MPN16" s="2212"/>
      <c r="MPO16" s="2212"/>
      <c r="MPP16" s="2212"/>
      <c r="MPQ16" s="2212"/>
      <c r="MPR16" s="2212"/>
      <c r="MPS16" s="2212"/>
      <c r="MPT16" s="2212"/>
      <c r="MPU16" s="2212"/>
      <c r="MPV16" s="2212"/>
      <c r="MPW16" s="2212"/>
      <c r="MPX16" s="2212"/>
      <c r="MPY16" s="2212"/>
      <c r="MPZ16" s="2212"/>
      <c r="MQA16" s="2212"/>
      <c r="MQB16" s="2212"/>
      <c r="MQC16" s="2212"/>
      <c r="MQD16" s="2212"/>
      <c r="MQE16" s="2212"/>
      <c r="MQF16" s="2212"/>
      <c r="MQG16" s="2212"/>
      <c r="MQH16" s="2212"/>
      <c r="MQI16" s="2212"/>
      <c r="MQJ16" s="2212"/>
      <c r="MQK16" s="2212"/>
      <c r="MQL16" s="2212"/>
      <c r="MQM16" s="2212"/>
      <c r="MQN16" s="2212"/>
      <c r="MQO16" s="2212"/>
      <c r="MQP16" s="2212"/>
      <c r="MQQ16" s="2212"/>
      <c r="MQR16" s="2212"/>
      <c r="MQS16" s="2212"/>
      <c r="MQT16" s="2212"/>
      <c r="MQU16" s="2212"/>
      <c r="MQV16" s="2212"/>
      <c r="MQW16" s="2212"/>
      <c r="MQX16" s="2212"/>
      <c r="MQY16" s="2212"/>
      <c r="MQZ16" s="2212"/>
      <c r="MRA16" s="2212"/>
      <c r="MRB16" s="2212"/>
      <c r="MRC16" s="2212"/>
      <c r="MRD16" s="2212"/>
      <c r="MRE16" s="2212"/>
      <c r="MRF16" s="2212"/>
      <c r="MRG16" s="2212"/>
      <c r="MRH16" s="2212"/>
      <c r="MRI16" s="2212"/>
      <c r="MRJ16" s="2212"/>
      <c r="MRK16" s="2212"/>
      <c r="MRL16" s="2212"/>
      <c r="MRM16" s="2212"/>
      <c r="MRN16" s="2212"/>
      <c r="MRO16" s="2212"/>
      <c r="MRP16" s="2212"/>
      <c r="MRQ16" s="2212"/>
      <c r="MRR16" s="2212"/>
      <c r="MRS16" s="2212"/>
      <c r="MRT16" s="2212"/>
      <c r="MRU16" s="2212"/>
      <c r="MRV16" s="2212"/>
      <c r="MRW16" s="2212"/>
      <c r="MRX16" s="2212"/>
      <c r="MRY16" s="2212"/>
      <c r="MRZ16" s="2212"/>
      <c r="MSA16" s="2212"/>
      <c r="MSB16" s="2212"/>
      <c r="MSC16" s="2212"/>
      <c r="MSD16" s="2212"/>
      <c r="MSE16" s="2212"/>
      <c r="MSF16" s="2212"/>
      <c r="MSG16" s="2212"/>
      <c r="MSH16" s="2212"/>
      <c r="MSI16" s="2212"/>
      <c r="MSJ16" s="2212"/>
      <c r="MSK16" s="2212"/>
      <c r="MSL16" s="2212"/>
      <c r="MSM16" s="2212"/>
      <c r="MSN16" s="2212"/>
      <c r="MSO16" s="2212"/>
      <c r="MSP16" s="2212"/>
      <c r="MSQ16" s="2212"/>
      <c r="MSR16" s="2212"/>
      <c r="MSS16" s="2212"/>
      <c r="MST16" s="2212"/>
      <c r="MSU16" s="2212"/>
      <c r="MSV16" s="2212"/>
      <c r="MSW16" s="2212"/>
      <c r="MSX16" s="2212"/>
      <c r="MSY16" s="2212"/>
      <c r="MSZ16" s="2212"/>
      <c r="MTA16" s="2212"/>
      <c r="MTB16" s="2212"/>
      <c r="MTC16" s="2212"/>
      <c r="MTD16" s="2212"/>
      <c r="MTE16" s="2212"/>
      <c r="MTF16" s="2212"/>
      <c r="MTG16" s="2212"/>
      <c r="MTH16" s="2212"/>
      <c r="MTI16" s="2212"/>
      <c r="MTJ16" s="2212"/>
      <c r="MTK16" s="2212"/>
      <c r="MTL16" s="2212"/>
      <c r="MTM16" s="2212"/>
      <c r="MTN16" s="2212"/>
      <c r="MTO16" s="2212"/>
      <c r="MTP16" s="2212"/>
      <c r="MTQ16" s="2212"/>
      <c r="MTR16" s="2212"/>
      <c r="MTS16" s="2212"/>
      <c r="MTT16" s="2212"/>
      <c r="MTU16" s="2212"/>
      <c r="MTV16" s="2212"/>
      <c r="MTW16" s="2212"/>
      <c r="MTX16" s="2212"/>
      <c r="MTY16" s="2212"/>
      <c r="MTZ16" s="2212"/>
      <c r="MUA16" s="2212"/>
      <c r="MUB16" s="2212"/>
      <c r="MUC16" s="2212"/>
      <c r="MUD16" s="2212"/>
      <c r="MUE16" s="2212"/>
      <c r="MUF16" s="2212"/>
      <c r="MUG16" s="2212"/>
      <c r="MUH16" s="2212"/>
      <c r="MUI16" s="2212"/>
      <c r="MUJ16" s="2212"/>
      <c r="MUK16" s="2212"/>
      <c r="MUL16" s="2212"/>
      <c r="MUM16" s="2212"/>
      <c r="MUN16" s="2212"/>
      <c r="MUO16" s="2212"/>
      <c r="MUP16" s="2212"/>
      <c r="MUQ16" s="2212"/>
      <c r="MUR16" s="2212"/>
      <c r="MUS16" s="2212"/>
      <c r="MUT16" s="2212"/>
      <c r="MUU16" s="2212"/>
      <c r="MUV16" s="2212"/>
      <c r="MUW16" s="2212"/>
      <c r="MUX16" s="2212"/>
      <c r="MUY16" s="2212"/>
      <c r="MUZ16" s="2212"/>
      <c r="MVA16" s="2212"/>
      <c r="MVB16" s="2212"/>
      <c r="MVC16" s="2212"/>
      <c r="MVD16" s="2212"/>
      <c r="MVE16" s="2212"/>
      <c r="MVF16" s="2212"/>
      <c r="MVG16" s="2212"/>
      <c r="MVH16" s="2212"/>
      <c r="MVI16" s="2212"/>
      <c r="MVJ16" s="2212"/>
      <c r="MVK16" s="2212"/>
      <c r="MVL16" s="2212"/>
      <c r="MVM16" s="2212"/>
      <c r="MVN16" s="2212"/>
      <c r="MVO16" s="2212"/>
      <c r="MVP16" s="2212"/>
      <c r="MVQ16" s="2212"/>
      <c r="MVR16" s="2212"/>
      <c r="MVS16" s="2212"/>
      <c r="MVT16" s="2212"/>
      <c r="MVU16" s="2212"/>
      <c r="MVV16" s="2212"/>
      <c r="MVW16" s="2212"/>
      <c r="MVX16" s="2212"/>
      <c r="MVY16" s="2212"/>
      <c r="MVZ16" s="2212"/>
      <c r="MWA16" s="2212"/>
      <c r="MWB16" s="2212"/>
      <c r="MWC16" s="2212"/>
      <c r="MWD16" s="2212"/>
      <c r="MWE16" s="2212"/>
      <c r="MWF16" s="2212"/>
      <c r="MWG16" s="2212"/>
      <c r="MWH16" s="2212"/>
      <c r="MWI16" s="2212"/>
      <c r="MWJ16" s="2212"/>
      <c r="MWK16" s="2212"/>
      <c r="MWL16" s="2212"/>
      <c r="MWM16" s="2212"/>
      <c r="MWN16" s="2212"/>
      <c r="MWO16" s="2212"/>
      <c r="MWP16" s="2212"/>
      <c r="MWQ16" s="2212"/>
      <c r="MWR16" s="2212"/>
      <c r="MWS16" s="2212"/>
      <c r="MWT16" s="2212"/>
      <c r="MWU16" s="2212"/>
      <c r="MWV16" s="2212"/>
      <c r="MWW16" s="2212"/>
      <c r="MWX16" s="2212"/>
      <c r="MWY16" s="2212"/>
      <c r="MWZ16" s="2212"/>
      <c r="MXA16" s="2212"/>
      <c r="MXB16" s="2212"/>
      <c r="MXC16" s="2212"/>
      <c r="MXD16" s="2212"/>
      <c r="MXE16" s="2212"/>
      <c r="MXF16" s="2212"/>
      <c r="MXG16" s="2212"/>
      <c r="MXH16" s="2212"/>
      <c r="MXI16" s="2212"/>
      <c r="MXJ16" s="2212"/>
      <c r="MXK16" s="2212"/>
      <c r="MXL16" s="2212"/>
      <c r="MXM16" s="2212"/>
      <c r="MXN16" s="2212"/>
      <c r="MXO16" s="2212"/>
      <c r="MXP16" s="2212"/>
      <c r="MXQ16" s="2212"/>
      <c r="MXR16" s="2212"/>
      <c r="MXS16" s="2212"/>
      <c r="MXT16" s="2212"/>
      <c r="MXU16" s="2212"/>
      <c r="MXV16" s="2212"/>
      <c r="MXW16" s="2212"/>
      <c r="MXX16" s="2212"/>
      <c r="MXY16" s="2212"/>
      <c r="MXZ16" s="2212"/>
      <c r="MYA16" s="2212"/>
      <c r="MYB16" s="2212"/>
      <c r="MYC16" s="2212"/>
      <c r="MYD16" s="2212"/>
      <c r="MYE16" s="2212"/>
      <c r="MYF16" s="2212"/>
      <c r="MYG16" s="2212"/>
      <c r="MYH16" s="2212"/>
      <c r="MYI16" s="2212"/>
      <c r="MYJ16" s="2212"/>
      <c r="MYK16" s="2212"/>
      <c r="MYL16" s="2212"/>
      <c r="MYM16" s="2212"/>
      <c r="MYN16" s="2212"/>
      <c r="MYO16" s="2212"/>
      <c r="MYP16" s="2212"/>
      <c r="MYQ16" s="2212"/>
      <c r="MYR16" s="2212"/>
      <c r="MYS16" s="2212"/>
      <c r="MYT16" s="2212"/>
      <c r="MYU16" s="2212"/>
      <c r="MYV16" s="2212"/>
      <c r="MYW16" s="2212"/>
      <c r="MYX16" s="2212"/>
      <c r="MYY16" s="2212"/>
      <c r="MYZ16" s="2212"/>
      <c r="MZA16" s="2212"/>
      <c r="MZB16" s="2212"/>
      <c r="MZC16" s="2212"/>
      <c r="MZD16" s="2212"/>
      <c r="MZE16" s="2212"/>
      <c r="MZF16" s="2212"/>
      <c r="MZG16" s="2212"/>
      <c r="MZH16" s="2212"/>
      <c r="MZI16" s="2212"/>
      <c r="MZJ16" s="2212"/>
      <c r="MZK16" s="2212"/>
      <c r="MZL16" s="2212"/>
      <c r="MZM16" s="2212"/>
      <c r="MZN16" s="2212"/>
      <c r="MZO16" s="2212"/>
      <c r="MZP16" s="2212"/>
      <c r="MZQ16" s="2212"/>
      <c r="MZR16" s="2212"/>
      <c r="MZS16" s="2212"/>
      <c r="MZT16" s="2212"/>
      <c r="MZU16" s="2212"/>
      <c r="MZV16" s="2212"/>
      <c r="MZW16" s="2212"/>
      <c r="MZX16" s="2212"/>
      <c r="MZY16" s="2212"/>
      <c r="MZZ16" s="2212"/>
      <c r="NAA16" s="2212"/>
      <c r="NAB16" s="2212"/>
      <c r="NAC16" s="2212"/>
      <c r="NAD16" s="2212"/>
      <c r="NAE16" s="2212"/>
      <c r="NAF16" s="2212"/>
      <c r="NAG16" s="2212"/>
      <c r="NAH16" s="2212"/>
      <c r="NAI16" s="2212"/>
      <c r="NAJ16" s="2212"/>
      <c r="NAK16" s="2212"/>
      <c r="NAL16" s="2212"/>
      <c r="NAM16" s="2212"/>
      <c r="NAN16" s="2212"/>
      <c r="NAO16" s="2212"/>
      <c r="NAP16" s="2212"/>
      <c r="NAQ16" s="2212"/>
      <c r="NAR16" s="2212"/>
      <c r="NAS16" s="2212"/>
      <c r="NAT16" s="2212"/>
      <c r="NAU16" s="2212"/>
      <c r="NAV16" s="2212"/>
      <c r="NAW16" s="2212"/>
      <c r="NAX16" s="2212"/>
      <c r="NAY16" s="2212"/>
      <c r="NAZ16" s="2212"/>
      <c r="NBA16" s="2212"/>
      <c r="NBB16" s="2212"/>
      <c r="NBC16" s="2212"/>
      <c r="NBD16" s="2212"/>
      <c r="NBE16" s="2212"/>
      <c r="NBF16" s="2212"/>
      <c r="NBG16" s="2212"/>
      <c r="NBH16" s="2212"/>
      <c r="NBI16" s="2212"/>
      <c r="NBJ16" s="2212"/>
      <c r="NBK16" s="2212"/>
      <c r="NBL16" s="2212"/>
      <c r="NBM16" s="2212"/>
      <c r="NBN16" s="2212"/>
      <c r="NBO16" s="2212"/>
      <c r="NBP16" s="2212"/>
      <c r="NBQ16" s="2212"/>
      <c r="NBR16" s="2212"/>
      <c r="NBS16" s="2212"/>
      <c r="NBT16" s="2212"/>
      <c r="NBU16" s="2212"/>
      <c r="NBV16" s="2212"/>
      <c r="NBW16" s="2212"/>
      <c r="NBX16" s="2212"/>
      <c r="NBY16" s="2212"/>
      <c r="NBZ16" s="2212"/>
      <c r="NCA16" s="2212"/>
      <c r="NCB16" s="2212"/>
      <c r="NCC16" s="2212"/>
      <c r="NCD16" s="2212"/>
      <c r="NCE16" s="2212"/>
      <c r="NCF16" s="2212"/>
      <c r="NCG16" s="2212"/>
      <c r="NCH16" s="2212"/>
      <c r="NCI16" s="2212"/>
      <c r="NCJ16" s="2212"/>
      <c r="NCK16" s="2212"/>
      <c r="NCL16" s="2212"/>
      <c r="NCM16" s="2212"/>
      <c r="NCN16" s="2212"/>
      <c r="NCO16" s="2212"/>
      <c r="NCP16" s="2212"/>
      <c r="NCQ16" s="2212"/>
      <c r="NCR16" s="2212"/>
      <c r="NCS16" s="2212"/>
      <c r="NCT16" s="2212"/>
      <c r="NCU16" s="2212"/>
      <c r="NCV16" s="2212"/>
      <c r="NCW16" s="2212"/>
      <c r="NCX16" s="2212"/>
      <c r="NCY16" s="2212"/>
      <c r="NCZ16" s="2212"/>
      <c r="NDA16" s="2212"/>
      <c r="NDB16" s="2212"/>
      <c r="NDC16" s="2212"/>
      <c r="NDD16" s="2212"/>
      <c r="NDE16" s="2212"/>
      <c r="NDF16" s="2212"/>
      <c r="NDG16" s="2212"/>
      <c r="NDH16" s="2212"/>
      <c r="NDI16" s="2212"/>
      <c r="NDJ16" s="2212"/>
      <c r="NDK16" s="2212"/>
      <c r="NDL16" s="2212"/>
      <c r="NDM16" s="2212"/>
      <c r="NDN16" s="2212"/>
      <c r="NDO16" s="2212"/>
      <c r="NDP16" s="2212"/>
      <c r="NDQ16" s="2212"/>
      <c r="NDR16" s="2212"/>
      <c r="NDS16" s="2212"/>
      <c r="NDT16" s="2212"/>
      <c r="NDU16" s="2212"/>
      <c r="NDV16" s="2212"/>
      <c r="NDW16" s="2212"/>
      <c r="NDX16" s="2212"/>
      <c r="NDY16" s="2212"/>
      <c r="NDZ16" s="2212"/>
      <c r="NEA16" s="2212"/>
      <c r="NEB16" s="2212"/>
      <c r="NEC16" s="2212"/>
      <c r="NED16" s="2212"/>
      <c r="NEE16" s="2212"/>
      <c r="NEF16" s="2212"/>
      <c r="NEG16" s="2212"/>
      <c r="NEH16" s="2212"/>
      <c r="NEI16" s="2212"/>
      <c r="NEJ16" s="2212"/>
      <c r="NEK16" s="2212"/>
      <c r="NEL16" s="2212"/>
      <c r="NEM16" s="2212"/>
      <c r="NEN16" s="2212"/>
      <c r="NEO16" s="2212"/>
      <c r="NEP16" s="2212"/>
      <c r="NEQ16" s="2212"/>
      <c r="NER16" s="2212"/>
      <c r="NES16" s="2212"/>
      <c r="NET16" s="2212"/>
      <c r="NEU16" s="2212"/>
      <c r="NEV16" s="2212"/>
      <c r="NEW16" s="2212"/>
      <c r="NEX16" s="2212"/>
      <c r="NEY16" s="2212"/>
      <c r="NEZ16" s="2212"/>
      <c r="NFA16" s="2212"/>
      <c r="NFB16" s="2212"/>
      <c r="NFC16" s="2212"/>
      <c r="NFD16" s="2212"/>
      <c r="NFE16" s="2212"/>
      <c r="NFF16" s="2212"/>
      <c r="NFG16" s="2212"/>
      <c r="NFH16" s="2212"/>
      <c r="NFI16" s="2212"/>
      <c r="NFJ16" s="2212"/>
      <c r="NFK16" s="2212"/>
      <c r="NFL16" s="2212"/>
      <c r="NFM16" s="2212"/>
      <c r="NFN16" s="2212"/>
      <c r="NFO16" s="2212"/>
      <c r="NFP16" s="2212"/>
      <c r="NFQ16" s="2212"/>
      <c r="NFR16" s="2212"/>
      <c r="NFS16" s="2212"/>
      <c r="NFT16" s="2212"/>
      <c r="NFU16" s="2212"/>
      <c r="NFV16" s="2212"/>
      <c r="NFW16" s="2212"/>
      <c r="NFX16" s="2212"/>
      <c r="NFY16" s="2212"/>
      <c r="NFZ16" s="2212"/>
      <c r="NGA16" s="2212"/>
      <c r="NGB16" s="2212"/>
      <c r="NGC16" s="2212"/>
      <c r="NGD16" s="2212"/>
      <c r="NGE16" s="2212"/>
      <c r="NGF16" s="2212"/>
      <c r="NGG16" s="2212"/>
      <c r="NGH16" s="2212"/>
      <c r="NGI16" s="2212"/>
      <c r="NGJ16" s="2212"/>
      <c r="NGK16" s="2212"/>
      <c r="NGL16" s="2212"/>
      <c r="NGM16" s="2212"/>
      <c r="NGN16" s="2212"/>
      <c r="NGO16" s="2212"/>
      <c r="NGP16" s="2212"/>
      <c r="NGQ16" s="2212"/>
      <c r="NGR16" s="2212"/>
      <c r="NGS16" s="2212"/>
      <c r="NGT16" s="2212"/>
      <c r="NGU16" s="2212"/>
      <c r="NGV16" s="2212"/>
      <c r="NGW16" s="2212"/>
      <c r="NGX16" s="2212"/>
      <c r="NGY16" s="2212"/>
      <c r="NGZ16" s="2212"/>
      <c r="NHA16" s="2212"/>
      <c r="NHB16" s="2212"/>
      <c r="NHC16" s="2212"/>
      <c r="NHD16" s="2212"/>
      <c r="NHE16" s="2212"/>
      <c r="NHF16" s="2212"/>
      <c r="NHG16" s="2212"/>
      <c r="NHH16" s="2212"/>
      <c r="NHI16" s="2212"/>
      <c r="NHJ16" s="2212"/>
      <c r="NHK16" s="2212"/>
      <c r="NHL16" s="2212"/>
      <c r="NHM16" s="2212"/>
      <c r="NHN16" s="2212"/>
      <c r="NHO16" s="2212"/>
      <c r="NHP16" s="2212"/>
      <c r="NHQ16" s="2212"/>
      <c r="NHR16" s="2212"/>
      <c r="NHS16" s="2212"/>
      <c r="NHT16" s="2212"/>
      <c r="NHU16" s="2212"/>
      <c r="NHV16" s="2212"/>
      <c r="NHW16" s="2212"/>
      <c r="NHX16" s="2212"/>
      <c r="NHY16" s="2212"/>
      <c r="NHZ16" s="2212"/>
      <c r="NIA16" s="2212"/>
      <c r="NIB16" s="2212"/>
      <c r="NIC16" s="2212"/>
      <c r="NID16" s="2212"/>
      <c r="NIE16" s="2212"/>
      <c r="NIF16" s="2212"/>
      <c r="NIG16" s="2212"/>
      <c r="NIH16" s="2212"/>
      <c r="NII16" s="2212"/>
      <c r="NIJ16" s="2212"/>
      <c r="NIK16" s="2212"/>
      <c r="NIL16" s="2212"/>
      <c r="NIM16" s="2212"/>
      <c r="NIN16" s="2212"/>
      <c r="NIO16" s="2212"/>
      <c r="NIP16" s="2212"/>
      <c r="NIQ16" s="2212"/>
      <c r="NIR16" s="2212"/>
      <c r="NIS16" s="2212"/>
      <c r="NIT16" s="2212"/>
      <c r="NIU16" s="2212"/>
      <c r="NIV16" s="2212"/>
      <c r="NIW16" s="2212"/>
      <c r="NIX16" s="2212"/>
      <c r="NIY16" s="2212"/>
      <c r="NIZ16" s="2212"/>
      <c r="NJA16" s="2212"/>
      <c r="NJB16" s="2212"/>
      <c r="NJC16" s="2212"/>
      <c r="NJD16" s="2212"/>
      <c r="NJE16" s="2212"/>
      <c r="NJF16" s="2212"/>
      <c r="NJG16" s="2212"/>
      <c r="NJH16" s="2212"/>
      <c r="NJI16" s="2212"/>
      <c r="NJJ16" s="2212"/>
      <c r="NJK16" s="2212"/>
      <c r="NJL16" s="2212"/>
      <c r="NJM16" s="2212"/>
      <c r="NJN16" s="2212"/>
      <c r="NJO16" s="2212"/>
      <c r="NJP16" s="2212"/>
      <c r="NJQ16" s="2212"/>
      <c r="NJR16" s="2212"/>
      <c r="NJS16" s="2212"/>
      <c r="NJT16" s="2212"/>
      <c r="NJU16" s="2212"/>
      <c r="NJV16" s="2212"/>
      <c r="NJW16" s="2212"/>
      <c r="NJX16" s="2212"/>
      <c r="NJY16" s="2212"/>
      <c r="NJZ16" s="2212"/>
      <c r="NKA16" s="2212"/>
      <c r="NKB16" s="2212"/>
      <c r="NKC16" s="2212"/>
      <c r="NKD16" s="2212"/>
      <c r="NKE16" s="2212"/>
      <c r="NKF16" s="2212"/>
      <c r="NKG16" s="2212"/>
      <c r="NKH16" s="2212"/>
      <c r="NKI16" s="2212"/>
      <c r="NKJ16" s="2212"/>
      <c r="NKK16" s="2212"/>
      <c r="NKL16" s="2212"/>
      <c r="NKM16" s="2212"/>
      <c r="NKN16" s="2212"/>
      <c r="NKO16" s="2212"/>
      <c r="NKP16" s="2212"/>
      <c r="NKQ16" s="2212"/>
      <c r="NKR16" s="2212"/>
      <c r="NKS16" s="2212"/>
      <c r="NKT16" s="2212"/>
      <c r="NKU16" s="2212"/>
      <c r="NKV16" s="2212"/>
      <c r="NKW16" s="2212"/>
      <c r="NKX16" s="2212"/>
      <c r="NKY16" s="2212"/>
      <c r="NKZ16" s="2212"/>
      <c r="NLA16" s="2212"/>
      <c r="NLB16" s="2212"/>
      <c r="NLC16" s="2212"/>
      <c r="NLD16" s="2212"/>
      <c r="NLE16" s="2212"/>
      <c r="NLF16" s="2212"/>
      <c r="NLG16" s="2212"/>
      <c r="NLH16" s="2212"/>
      <c r="NLI16" s="2212"/>
      <c r="NLJ16" s="2212"/>
      <c r="NLK16" s="2212"/>
      <c r="NLL16" s="2212"/>
      <c r="NLM16" s="2212"/>
      <c r="NLN16" s="2212"/>
      <c r="NLO16" s="2212"/>
      <c r="NLP16" s="2212"/>
      <c r="NLQ16" s="2212"/>
      <c r="NLR16" s="2212"/>
      <c r="NLS16" s="2212"/>
      <c r="NLT16" s="2212"/>
      <c r="NLU16" s="2212"/>
      <c r="NLV16" s="2212"/>
      <c r="NLW16" s="2212"/>
      <c r="NLX16" s="2212"/>
      <c r="NLY16" s="2212"/>
      <c r="NLZ16" s="2212"/>
      <c r="NMA16" s="2212"/>
      <c r="NMB16" s="2212"/>
      <c r="NMC16" s="2212"/>
      <c r="NMD16" s="2212"/>
      <c r="NME16" s="2212"/>
      <c r="NMF16" s="2212"/>
      <c r="NMG16" s="2212"/>
      <c r="NMH16" s="2212"/>
      <c r="NMI16" s="2212"/>
      <c r="NMJ16" s="2212"/>
      <c r="NMK16" s="2212"/>
      <c r="NML16" s="2212"/>
      <c r="NMM16" s="2212"/>
      <c r="NMN16" s="2212"/>
      <c r="NMO16" s="2212"/>
      <c r="NMP16" s="2212"/>
      <c r="NMQ16" s="2212"/>
      <c r="NMR16" s="2212"/>
      <c r="NMS16" s="2212"/>
      <c r="NMT16" s="2212"/>
      <c r="NMU16" s="2212"/>
      <c r="NMV16" s="2212"/>
      <c r="NMW16" s="2212"/>
      <c r="NMX16" s="2212"/>
      <c r="NMY16" s="2212"/>
      <c r="NMZ16" s="2212"/>
      <c r="NNA16" s="2212"/>
      <c r="NNB16" s="2212"/>
      <c r="NNC16" s="2212"/>
      <c r="NND16" s="2212"/>
      <c r="NNE16" s="2212"/>
      <c r="NNF16" s="2212"/>
      <c r="NNG16" s="2212"/>
      <c r="NNH16" s="2212"/>
      <c r="NNI16" s="2212"/>
      <c r="NNJ16" s="2212"/>
      <c r="NNK16" s="2212"/>
      <c r="NNL16" s="2212"/>
      <c r="NNM16" s="2212"/>
      <c r="NNN16" s="2212"/>
      <c r="NNO16" s="2212"/>
      <c r="NNP16" s="2212"/>
      <c r="NNQ16" s="2212"/>
      <c r="NNR16" s="2212"/>
      <c r="NNS16" s="2212"/>
      <c r="NNT16" s="2212"/>
      <c r="NNU16" s="2212"/>
      <c r="NNV16" s="2212"/>
      <c r="NNW16" s="2212"/>
      <c r="NNX16" s="2212"/>
      <c r="NNY16" s="2212"/>
      <c r="NNZ16" s="2212"/>
      <c r="NOA16" s="2212"/>
      <c r="NOB16" s="2212"/>
      <c r="NOC16" s="2212"/>
      <c r="NOD16" s="2212"/>
      <c r="NOE16" s="2212"/>
      <c r="NOF16" s="2212"/>
      <c r="NOG16" s="2212"/>
      <c r="NOH16" s="2212"/>
      <c r="NOI16" s="2212"/>
      <c r="NOJ16" s="2212"/>
      <c r="NOK16" s="2212"/>
      <c r="NOL16" s="2212"/>
      <c r="NOM16" s="2212"/>
      <c r="NON16" s="2212"/>
      <c r="NOO16" s="2212"/>
      <c r="NOP16" s="2212"/>
      <c r="NOQ16" s="2212"/>
      <c r="NOR16" s="2212"/>
      <c r="NOS16" s="2212"/>
      <c r="NOT16" s="2212"/>
      <c r="NOU16" s="2212"/>
      <c r="NOV16" s="2212"/>
      <c r="NOW16" s="2212"/>
      <c r="NOX16" s="2212"/>
      <c r="NOY16" s="2212"/>
      <c r="NOZ16" s="2212"/>
      <c r="NPA16" s="2212"/>
      <c r="NPB16" s="2212"/>
      <c r="NPC16" s="2212"/>
      <c r="NPD16" s="2212"/>
      <c r="NPE16" s="2212"/>
      <c r="NPF16" s="2212"/>
      <c r="NPG16" s="2212"/>
      <c r="NPH16" s="2212"/>
      <c r="NPI16" s="2212"/>
      <c r="NPJ16" s="2212"/>
      <c r="NPK16" s="2212"/>
      <c r="NPL16" s="2212"/>
      <c r="NPM16" s="2212"/>
      <c r="NPN16" s="2212"/>
      <c r="NPO16" s="2212"/>
      <c r="NPP16" s="2212"/>
      <c r="NPQ16" s="2212"/>
      <c r="NPR16" s="2212"/>
      <c r="NPS16" s="2212"/>
      <c r="NPT16" s="2212"/>
      <c r="NPU16" s="2212"/>
      <c r="NPV16" s="2212"/>
      <c r="NPW16" s="2212"/>
      <c r="NPX16" s="2212"/>
      <c r="NPY16" s="2212"/>
      <c r="NPZ16" s="2212"/>
      <c r="NQA16" s="2212"/>
      <c r="NQB16" s="2212"/>
      <c r="NQC16" s="2212"/>
      <c r="NQD16" s="2212"/>
      <c r="NQE16" s="2212"/>
      <c r="NQF16" s="2212"/>
      <c r="NQG16" s="2212"/>
      <c r="NQH16" s="2212"/>
      <c r="NQI16" s="2212"/>
      <c r="NQJ16" s="2212"/>
      <c r="NQK16" s="2212"/>
      <c r="NQL16" s="2212"/>
      <c r="NQM16" s="2212"/>
      <c r="NQN16" s="2212"/>
      <c r="NQO16" s="2212"/>
      <c r="NQP16" s="2212"/>
      <c r="NQQ16" s="2212"/>
      <c r="NQR16" s="2212"/>
      <c r="NQS16" s="2212"/>
      <c r="NQT16" s="2212"/>
      <c r="NQU16" s="2212"/>
      <c r="NQV16" s="2212"/>
      <c r="NQW16" s="2212"/>
      <c r="NQX16" s="2212"/>
      <c r="NQY16" s="2212"/>
      <c r="NQZ16" s="2212"/>
      <c r="NRA16" s="2212"/>
      <c r="NRB16" s="2212"/>
      <c r="NRC16" s="2212"/>
      <c r="NRD16" s="2212"/>
      <c r="NRE16" s="2212"/>
      <c r="NRF16" s="2212"/>
      <c r="NRG16" s="2212"/>
      <c r="NRH16" s="2212"/>
      <c r="NRI16" s="2212"/>
      <c r="NRJ16" s="2212"/>
      <c r="NRK16" s="2212"/>
      <c r="NRL16" s="2212"/>
      <c r="NRM16" s="2212"/>
      <c r="NRN16" s="2212"/>
      <c r="NRO16" s="2212"/>
      <c r="NRP16" s="2212"/>
      <c r="NRQ16" s="2212"/>
      <c r="NRR16" s="2212"/>
      <c r="NRS16" s="2212"/>
      <c r="NRT16" s="2212"/>
      <c r="NRU16" s="2212"/>
      <c r="NRV16" s="2212"/>
      <c r="NRW16" s="2212"/>
      <c r="NRX16" s="2212"/>
      <c r="NRY16" s="2212"/>
      <c r="NRZ16" s="2212"/>
      <c r="NSA16" s="2212"/>
      <c r="NSB16" s="2212"/>
      <c r="NSC16" s="2212"/>
      <c r="NSD16" s="2212"/>
      <c r="NSE16" s="2212"/>
      <c r="NSF16" s="2212"/>
      <c r="NSG16" s="2212"/>
      <c r="NSH16" s="2212"/>
      <c r="NSI16" s="2212"/>
      <c r="NSJ16" s="2212"/>
      <c r="NSK16" s="2212"/>
      <c r="NSL16" s="2212"/>
      <c r="NSM16" s="2212"/>
      <c r="NSN16" s="2212"/>
      <c r="NSO16" s="2212"/>
      <c r="NSP16" s="2212"/>
      <c r="NSQ16" s="2212"/>
      <c r="NSR16" s="2212"/>
      <c r="NSS16" s="2212"/>
      <c r="NST16" s="2212"/>
      <c r="NSU16" s="2212"/>
      <c r="NSV16" s="2212"/>
      <c r="NSW16" s="2212"/>
      <c r="NSX16" s="2212"/>
      <c r="NSY16" s="2212"/>
      <c r="NSZ16" s="2212"/>
      <c r="NTA16" s="2212"/>
      <c r="NTB16" s="2212"/>
      <c r="NTC16" s="2212"/>
      <c r="NTD16" s="2212"/>
      <c r="NTE16" s="2212"/>
      <c r="NTF16" s="2212"/>
      <c r="NTG16" s="2212"/>
      <c r="NTH16" s="2212"/>
      <c r="NTI16" s="2212"/>
      <c r="NTJ16" s="2212"/>
      <c r="NTK16" s="2212"/>
      <c r="NTL16" s="2212"/>
      <c r="NTM16" s="2212"/>
      <c r="NTN16" s="2212"/>
      <c r="NTO16" s="2212"/>
      <c r="NTP16" s="2212"/>
      <c r="NTQ16" s="2212"/>
      <c r="NTR16" s="2212"/>
      <c r="NTS16" s="2212"/>
      <c r="NTT16" s="2212"/>
      <c r="NTU16" s="2212"/>
      <c r="NTV16" s="2212"/>
      <c r="NTW16" s="2212"/>
      <c r="NTX16" s="2212"/>
      <c r="NTY16" s="2212"/>
      <c r="NTZ16" s="2212"/>
      <c r="NUA16" s="2212"/>
      <c r="NUB16" s="2212"/>
      <c r="NUC16" s="2212"/>
      <c r="NUD16" s="2212"/>
      <c r="NUE16" s="2212"/>
      <c r="NUF16" s="2212"/>
      <c r="NUG16" s="2212"/>
      <c r="NUH16" s="2212"/>
      <c r="NUI16" s="2212"/>
      <c r="NUJ16" s="2212"/>
      <c r="NUK16" s="2212"/>
      <c r="NUL16" s="2212"/>
      <c r="NUM16" s="2212"/>
      <c r="NUN16" s="2212"/>
      <c r="NUO16" s="2212"/>
      <c r="NUP16" s="2212"/>
      <c r="NUQ16" s="2212"/>
      <c r="NUR16" s="2212"/>
      <c r="NUS16" s="2212"/>
      <c r="NUT16" s="2212"/>
      <c r="NUU16" s="2212"/>
      <c r="NUV16" s="2212"/>
      <c r="NUW16" s="2212"/>
      <c r="NUX16" s="2212"/>
      <c r="NUY16" s="2212"/>
      <c r="NUZ16" s="2212"/>
      <c r="NVA16" s="2212"/>
      <c r="NVB16" s="2212"/>
      <c r="NVC16" s="2212"/>
      <c r="NVD16" s="2212"/>
      <c r="NVE16" s="2212"/>
      <c r="NVF16" s="2212"/>
      <c r="NVG16" s="2212"/>
      <c r="NVH16" s="2212"/>
      <c r="NVI16" s="2212"/>
      <c r="NVJ16" s="2212"/>
      <c r="NVK16" s="2212"/>
      <c r="NVL16" s="2212"/>
      <c r="NVM16" s="2212"/>
      <c r="NVN16" s="2212"/>
      <c r="NVO16" s="2212"/>
      <c r="NVP16" s="2212"/>
      <c r="NVQ16" s="2212"/>
      <c r="NVR16" s="2212"/>
      <c r="NVS16" s="2212"/>
      <c r="NVT16" s="2212"/>
      <c r="NVU16" s="2212"/>
      <c r="NVV16" s="2212"/>
      <c r="NVW16" s="2212"/>
      <c r="NVX16" s="2212"/>
      <c r="NVY16" s="2212"/>
      <c r="NVZ16" s="2212"/>
      <c r="NWA16" s="2212"/>
      <c r="NWB16" s="2212"/>
      <c r="NWC16" s="2212"/>
      <c r="NWD16" s="2212"/>
      <c r="NWE16" s="2212"/>
      <c r="NWF16" s="2212"/>
      <c r="NWG16" s="2212"/>
      <c r="NWH16" s="2212"/>
      <c r="NWI16" s="2212"/>
      <c r="NWJ16" s="2212"/>
      <c r="NWK16" s="2212"/>
      <c r="NWL16" s="2212"/>
      <c r="NWM16" s="2212"/>
      <c r="NWN16" s="2212"/>
      <c r="NWO16" s="2212"/>
      <c r="NWP16" s="2212"/>
      <c r="NWQ16" s="2212"/>
      <c r="NWR16" s="2212"/>
      <c r="NWS16" s="2212"/>
      <c r="NWT16" s="2212"/>
      <c r="NWU16" s="2212"/>
      <c r="NWV16" s="2212"/>
      <c r="NWW16" s="2212"/>
      <c r="NWX16" s="2212"/>
      <c r="NWY16" s="2212"/>
      <c r="NWZ16" s="2212"/>
      <c r="NXA16" s="2212"/>
      <c r="NXB16" s="2212"/>
      <c r="NXC16" s="2212"/>
      <c r="NXD16" s="2212"/>
      <c r="NXE16" s="2212"/>
      <c r="NXF16" s="2212"/>
      <c r="NXG16" s="2212"/>
      <c r="NXH16" s="2212"/>
      <c r="NXI16" s="2212"/>
      <c r="NXJ16" s="2212"/>
      <c r="NXK16" s="2212"/>
      <c r="NXL16" s="2212"/>
      <c r="NXM16" s="2212"/>
      <c r="NXN16" s="2212"/>
      <c r="NXO16" s="2212"/>
      <c r="NXP16" s="2212"/>
      <c r="NXQ16" s="2212"/>
      <c r="NXR16" s="2212"/>
      <c r="NXS16" s="2212"/>
      <c r="NXT16" s="2212"/>
      <c r="NXU16" s="2212"/>
      <c r="NXV16" s="2212"/>
      <c r="NXW16" s="2212"/>
      <c r="NXX16" s="2212"/>
      <c r="NXY16" s="2212"/>
      <c r="NXZ16" s="2212"/>
      <c r="NYA16" s="2212"/>
      <c r="NYB16" s="2212"/>
      <c r="NYC16" s="2212"/>
      <c r="NYD16" s="2212"/>
      <c r="NYE16" s="2212"/>
      <c r="NYF16" s="2212"/>
      <c r="NYG16" s="2212"/>
      <c r="NYH16" s="2212"/>
      <c r="NYI16" s="2212"/>
      <c r="NYJ16" s="2212"/>
      <c r="NYK16" s="2212"/>
      <c r="NYL16" s="2212"/>
      <c r="NYM16" s="2212"/>
      <c r="NYN16" s="2212"/>
      <c r="NYO16" s="2212"/>
      <c r="NYP16" s="2212"/>
      <c r="NYQ16" s="2212"/>
      <c r="NYR16" s="2212"/>
      <c r="NYS16" s="2212"/>
      <c r="NYT16" s="2212"/>
      <c r="NYU16" s="2212"/>
      <c r="NYV16" s="2212"/>
      <c r="NYW16" s="2212"/>
      <c r="NYX16" s="2212"/>
      <c r="NYY16" s="2212"/>
      <c r="NYZ16" s="2212"/>
      <c r="NZA16" s="2212"/>
      <c r="NZB16" s="2212"/>
      <c r="NZC16" s="2212"/>
      <c r="NZD16" s="2212"/>
      <c r="NZE16" s="2212"/>
      <c r="NZF16" s="2212"/>
      <c r="NZG16" s="2212"/>
      <c r="NZH16" s="2212"/>
      <c r="NZI16" s="2212"/>
      <c r="NZJ16" s="2212"/>
      <c r="NZK16" s="2212"/>
      <c r="NZL16" s="2212"/>
      <c r="NZM16" s="2212"/>
      <c r="NZN16" s="2212"/>
      <c r="NZO16" s="2212"/>
      <c r="NZP16" s="2212"/>
      <c r="NZQ16" s="2212"/>
      <c r="NZR16" s="2212"/>
      <c r="NZS16" s="2212"/>
      <c r="NZT16" s="2212"/>
      <c r="NZU16" s="2212"/>
      <c r="NZV16" s="2212"/>
      <c r="NZW16" s="2212"/>
      <c r="NZX16" s="2212"/>
      <c r="NZY16" s="2212"/>
      <c r="NZZ16" s="2212"/>
      <c r="OAA16" s="2212"/>
      <c r="OAB16" s="2212"/>
      <c r="OAC16" s="2212"/>
      <c r="OAD16" s="2212"/>
      <c r="OAE16" s="2212"/>
      <c r="OAF16" s="2212"/>
      <c r="OAG16" s="2212"/>
      <c r="OAH16" s="2212"/>
      <c r="OAI16" s="2212"/>
      <c r="OAJ16" s="2212"/>
      <c r="OAK16" s="2212"/>
      <c r="OAL16" s="2212"/>
      <c r="OAM16" s="2212"/>
      <c r="OAN16" s="2212"/>
      <c r="OAO16" s="2212"/>
      <c r="OAP16" s="2212"/>
      <c r="OAQ16" s="2212"/>
      <c r="OAR16" s="2212"/>
      <c r="OAS16" s="2212"/>
      <c r="OAT16" s="2212"/>
      <c r="OAU16" s="2212"/>
      <c r="OAV16" s="2212"/>
      <c r="OAW16" s="2212"/>
      <c r="OAX16" s="2212"/>
      <c r="OAY16" s="2212"/>
      <c r="OAZ16" s="2212"/>
      <c r="OBA16" s="2212"/>
      <c r="OBB16" s="2212"/>
      <c r="OBC16" s="2212"/>
      <c r="OBD16" s="2212"/>
      <c r="OBE16" s="2212"/>
      <c r="OBF16" s="2212"/>
      <c r="OBG16" s="2212"/>
      <c r="OBH16" s="2212"/>
      <c r="OBI16" s="2212"/>
      <c r="OBJ16" s="2212"/>
      <c r="OBK16" s="2212"/>
      <c r="OBL16" s="2212"/>
      <c r="OBM16" s="2212"/>
      <c r="OBN16" s="2212"/>
      <c r="OBO16" s="2212"/>
      <c r="OBP16" s="2212"/>
      <c r="OBQ16" s="2212"/>
      <c r="OBR16" s="2212"/>
      <c r="OBS16" s="2212"/>
      <c r="OBT16" s="2212"/>
      <c r="OBU16" s="2212"/>
      <c r="OBV16" s="2212"/>
      <c r="OBW16" s="2212"/>
      <c r="OBX16" s="2212"/>
      <c r="OBY16" s="2212"/>
      <c r="OBZ16" s="2212"/>
      <c r="OCA16" s="2212"/>
      <c r="OCB16" s="2212"/>
      <c r="OCC16" s="2212"/>
      <c r="OCD16" s="2212"/>
      <c r="OCE16" s="2212"/>
      <c r="OCF16" s="2212"/>
      <c r="OCG16" s="2212"/>
      <c r="OCH16" s="2212"/>
      <c r="OCI16" s="2212"/>
      <c r="OCJ16" s="2212"/>
      <c r="OCK16" s="2212"/>
      <c r="OCL16" s="2212"/>
      <c r="OCM16" s="2212"/>
      <c r="OCN16" s="2212"/>
      <c r="OCO16" s="2212"/>
      <c r="OCP16" s="2212"/>
      <c r="OCQ16" s="2212"/>
      <c r="OCR16" s="2212"/>
      <c r="OCS16" s="2212"/>
      <c r="OCT16" s="2212"/>
      <c r="OCU16" s="2212"/>
      <c r="OCV16" s="2212"/>
      <c r="OCW16" s="2212"/>
      <c r="OCX16" s="2212"/>
      <c r="OCY16" s="2212"/>
      <c r="OCZ16" s="2212"/>
      <c r="ODA16" s="2212"/>
      <c r="ODB16" s="2212"/>
      <c r="ODC16" s="2212"/>
      <c r="ODD16" s="2212"/>
      <c r="ODE16" s="2212"/>
      <c r="ODF16" s="2212"/>
      <c r="ODG16" s="2212"/>
      <c r="ODH16" s="2212"/>
      <c r="ODI16" s="2212"/>
      <c r="ODJ16" s="2212"/>
      <c r="ODK16" s="2212"/>
      <c r="ODL16" s="2212"/>
      <c r="ODM16" s="2212"/>
      <c r="ODN16" s="2212"/>
      <c r="ODO16" s="2212"/>
      <c r="ODP16" s="2212"/>
      <c r="ODQ16" s="2212"/>
      <c r="ODR16" s="2212"/>
      <c r="ODS16" s="2212"/>
      <c r="ODT16" s="2212"/>
      <c r="ODU16" s="2212"/>
      <c r="ODV16" s="2212"/>
      <c r="ODW16" s="2212"/>
      <c r="ODX16" s="2212"/>
      <c r="ODY16" s="2212"/>
      <c r="ODZ16" s="2212"/>
      <c r="OEA16" s="2212"/>
      <c r="OEB16" s="2212"/>
      <c r="OEC16" s="2212"/>
      <c r="OED16" s="2212"/>
      <c r="OEE16" s="2212"/>
      <c r="OEF16" s="2212"/>
      <c r="OEG16" s="2212"/>
      <c r="OEH16" s="2212"/>
      <c r="OEI16" s="2212"/>
      <c r="OEJ16" s="2212"/>
      <c r="OEK16" s="2212"/>
      <c r="OEL16" s="2212"/>
      <c r="OEM16" s="2212"/>
      <c r="OEN16" s="2212"/>
      <c r="OEO16" s="2212"/>
      <c r="OEP16" s="2212"/>
      <c r="OEQ16" s="2212"/>
      <c r="OER16" s="2212"/>
      <c r="OES16" s="2212"/>
      <c r="OET16" s="2212"/>
      <c r="OEU16" s="2212"/>
      <c r="OEV16" s="2212"/>
      <c r="OEW16" s="2212"/>
      <c r="OEX16" s="2212"/>
      <c r="OEY16" s="2212"/>
      <c r="OEZ16" s="2212"/>
      <c r="OFA16" s="2212"/>
      <c r="OFB16" s="2212"/>
      <c r="OFC16" s="2212"/>
      <c r="OFD16" s="2212"/>
      <c r="OFE16" s="2212"/>
      <c r="OFF16" s="2212"/>
      <c r="OFG16" s="2212"/>
      <c r="OFH16" s="2212"/>
      <c r="OFI16" s="2212"/>
      <c r="OFJ16" s="2212"/>
      <c r="OFK16" s="2212"/>
      <c r="OFL16" s="2212"/>
      <c r="OFM16" s="2212"/>
      <c r="OFN16" s="2212"/>
      <c r="OFO16" s="2212"/>
      <c r="OFP16" s="2212"/>
      <c r="OFQ16" s="2212"/>
      <c r="OFR16" s="2212"/>
      <c r="OFS16" s="2212"/>
      <c r="OFT16" s="2212"/>
      <c r="OFU16" s="2212"/>
      <c r="OFV16" s="2212"/>
      <c r="OFW16" s="2212"/>
      <c r="OFX16" s="2212"/>
      <c r="OFY16" s="2212"/>
      <c r="OFZ16" s="2212"/>
      <c r="OGA16" s="2212"/>
      <c r="OGB16" s="2212"/>
      <c r="OGC16" s="2212"/>
      <c r="OGD16" s="2212"/>
      <c r="OGE16" s="2212"/>
      <c r="OGF16" s="2212"/>
      <c r="OGG16" s="2212"/>
      <c r="OGH16" s="2212"/>
      <c r="OGI16" s="2212"/>
      <c r="OGJ16" s="2212"/>
      <c r="OGK16" s="2212"/>
      <c r="OGL16" s="2212"/>
      <c r="OGM16" s="2212"/>
      <c r="OGN16" s="2212"/>
      <c r="OGO16" s="2212"/>
      <c r="OGP16" s="2212"/>
      <c r="OGQ16" s="2212"/>
      <c r="OGR16" s="2212"/>
      <c r="OGS16" s="2212"/>
      <c r="OGT16" s="2212"/>
      <c r="OGU16" s="2212"/>
      <c r="OGV16" s="2212"/>
      <c r="OGW16" s="2212"/>
      <c r="OGX16" s="2212"/>
      <c r="OGY16" s="2212"/>
      <c r="OGZ16" s="2212"/>
      <c r="OHA16" s="2212"/>
      <c r="OHB16" s="2212"/>
      <c r="OHC16" s="2212"/>
      <c r="OHD16" s="2212"/>
      <c r="OHE16" s="2212"/>
      <c r="OHF16" s="2212"/>
      <c r="OHG16" s="2212"/>
      <c r="OHH16" s="2212"/>
      <c r="OHI16" s="2212"/>
      <c r="OHJ16" s="2212"/>
      <c r="OHK16" s="2212"/>
      <c r="OHL16" s="2212"/>
      <c r="OHM16" s="2212"/>
      <c r="OHN16" s="2212"/>
      <c r="OHO16" s="2212"/>
      <c r="OHP16" s="2212"/>
      <c r="OHQ16" s="2212"/>
      <c r="OHR16" s="2212"/>
      <c r="OHS16" s="2212"/>
      <c r="OHT16" s="2212"/>
      <c r="OHU16" s="2212"/>
      <c r="OHV16" s="2212"/>
      <c r="OHW16" s="2212"/>
      <c r="OHX16" s="2212"/>
      <c r="OHY16" s="2212"/>
      <c r="OHZ16" s="2212"/>
      <c r="OIA16" s="2212"/>
      <c r="OIB16" s="2212"/>
      <c r="OIC16" s="2212"/>
      <c r="OID16" s="2212"/>
      <c r="OIE16" s="2212"/>
      <c r="OIF16" s="2212"/>
      <c r="OIG16" s="2212"/>
      <c r="OIH16" s="2212"/>
      <c r="OII16" s="2212"/>
      <c r="OIJ16" s="2212"/>
      <c r="OIK16" s="2212"/>
      <c r="OIL16" s="2212"/>
      <c r="OIM16" s="2212"/>
      <c r="OIN16" s="2212"/>
      <c r="OIO16" s="2212"/>
      <c r="OIP16" s="2212"/>
      <c r="OIQ16" s="2212"/>
      <c r="OIR16" s="2212"/>
      <c r="OIS16" s="2212"/>
      <c r="OIT16" s="2212"/>
      <c r="OIU16" s="2212"/>
      <c r="OIV16" s="2212"/>
      <c r="OIW16" s="2212"/>
      <c r="OIX16" s="2212"/>
      <c r="OIY16" s="2212"/>
      <c r="OIZ16" s="2212"/>
      <c r="OJA16" s="2212"/>
      <c r="OJB16" s="2212"/>
      <c r="OJC16" s="2212"/>
      <c r="OJD16" s="2212"/>
      <c r="OJE16" s="2212"/>
      <c r="OJF16" s="2212"/>
      <c r="OJG16" s="2212"/>
      <c r="OJH16" s="2212"/>
      <c r="OJI16" s="2212"/>
      <c r="OJJ16" s="2212"/>
      <c r="OJK16" s="2212"/>
      <c r="OJL16" s="2212"/>
      <c r="OJM16" s="2212"/>
      <c r="OJN16" s="2212"/>
      <c r="OJO16" s="2212"/>
      <c r="OJP16" s="2212"/>
      <c r="OJQ16" s="2212"/>
      <c r="OJR16" s="2212"/>
      <c r="OJS16" s="2212"/>
      <c r="OJT16" s="2212"/>
      <c r="OJU16" s="2212"/>
      <c r="OJV16" s="2212"/>
      <c r="OJW16" s="2212"/>
      <c r="OJX16" s="2212"/>
      <c r="OJY16" s="2212"/>
      <c r="OJZ16" s="2212"/>
      <c r="OKA16" s="2212"/>
      <c r="OKB16" s="2212"/>
      <c r="OKC16" s="2212"/>
      <c r="OKD16" s="2212"/>
      <c r="OKE16" s="2212"/>
      <c r="OKF16" s="2212"/>
      <c r="OKG16" s="2212"/>
      <c r="OKH16" s="2212"/>
      <c r="OKI16" s="2212"/>
      <c r="OKJ16" s="2212"/>
      <c r="OKK16" s="2212"/>
      <c r="OKL16" s="2212"/>
      <c r="OKM16" s="2212"/>
      <c r="OKN16" s="2212"/>
      <c r="OKO16" s="2212"/>
      <c r="OKP16" s="2212"/>
      <c r="OKQ16" s="2212"/>
      <c r="OKR16" s="2212"/>
      <c r="OKS16" s="2212"/>
      <c r="OKT16" s="2212"/>
      <c r="OKU16" s="2212"/>
      <c r="OKV16" s="2212"/>
      <c r="OKW16" s="2212"/>
      <c r="OKX16" s="2212"/>
      <c r="OKY16" s="2212"/>
      <c r="OKZ16" s="2212"/>
      <c r="OLA16" s="2212"/>
      <c r="OLB16" s="2212"/>
      <c r="OLC16" s="2212"/>
      <c r="OLD16" s="2212"/>
      <c r="OLE16" s="2212"/>
      <c r="OLF16" s="2212"/>
      <c r="OLG16" s="2212"/>
      <c r="OLH16" s="2212"/>
      <c r="OLI16" s="2212"/>
      <c r="OLJ16" s="2212"/>
      <c r="OLK16" s="2212"/>
      <c r="OLL16" s="2212"/>
      <c r="OLM16" s="2212"/>
      <c r="OLN16" s="2212"/>
      <c r="OLO16" s="2212"/>
      <c r="OLP16" s="2212"/>
      <c r="OLQ16" s="2212"/>
      <c r="OLR16" s="2212"/>
      <c r="OLS16" s="2212"/>
      <c r="OLT16" s="2212"/>
      <c r="OLU16" s="2212"/>
      <c r="OLV16" s="2212"/>
      <c r="OLW16" s="2212"/>
      <c r="OLX16" s="2212"/>
      <c r="OLY16" s="2212"/>
      <c r="OLZ16" s="2212"/>
      <c r="OMA16" s="2212"/>
      <c r="OMB16" s="2212"/>
      <c r="OMC16" s="2212"/>
      <c r="OMD16" s="2212"/>
      <c r="OME16" s="2212"/>
      <c r="OMF16" s="2212"/>
      <c r="OMG16" s="2212"/>
      <c r="OMH16" s="2212"/>
      <c r="OMI16" s="2212"/>
      <c r="OMJ16" s="2212"/>
      <c r="OMK16" s="2212"/>
      <c r="OML16" s="2212"/>
      <c r="OMM16" s="2212"/>
      <c r="OMN16" s="2212"/>
      <c r="OMO16" s="2212"/>
      <c r="OMP16" s="2212"/>
      <c r="OMQ16" s="2212"/>
      <c r="OMR16" s="2212"/>
      <c r="OMS16" s="2212"/>
      <c r="OMT16" s="2212"/>
      <c r="OMU16" s="2212"/>
      <c r="OMV16" s="2212"/>
      <c r="OMW16" s="2212"/>
      <c r="OMX16" s="2212"/>
      <c r="OMY16" s="2212"/>
      <c r="OMZ16" s="2212"/>
      <c r="ONA16" s="2212"/>
      <c r="ONB16" s="2212"/>
      <c r="ONC16" s="2212"/>
      <c r="OND16" s="2212"/>
      <c r="ONE16" s="2212"/>
      <c r="ONF16" s="2212"/>
      <c r="ONG16" s="2212"/>
      <c r="ONH16" s="2212"/>
      <c r="ONI16" s="2212"/>
      <c r="ONJ16" s="2212"/>
      <c r="ONK16" s="2212"/>
      <c r="ONL16" s="2212"/>
      <c r="ONM16" s="2212"/>
      <c r="ONN16" s="2212"/>
      <c r="ONO16" s="2212"/>
      <c r="ONP16" s="2212"/>
      <c r="ONQ16" s="2212"/>
      <c r="ONR16" s="2212"/>
      <c r="ONS16" s="2212"/>
      <c r="ONT16" s="2212"/>
      <c r="ONU16" s="2212"/>
      <c r="ONV16" s="2212"/>
      <c r="ONW16" s="2212"/>
      <c r="ONX16" s="2212"/>
      <c r="ONY16" s="2212"/>
      <c r="ONZ16" s="2212"/>
      <c r="OOA16" s="2212"/>
      <c r="OOB16" s="2212"/>
      <c r="OOC16" s="2212"/>
      <c r="OOD16" s="2212"/>
      <c r="OOE16" s="2212"/>
      <c r="OOF16" s="2212"/>
      <c r="OOG16" s="2212"/>
      <c r="OOH16" s="2212"/>
      <c r="OOI16" s="2212"/>
      <c r="OOJ16" s="2212"/>
      <c r="OOK16" s="2212"/>
      <c r="OOL16" s="2212"/>
      <c r="OOM16" s="2212"/>
      <c r="OON16" s="2212"/>
      <c r="OOO16" s="2212"/>
      <c r="OOP16" s="2212"/>
      <c r="OOQ16" s="2212"/>
      <c r="OOR16" s="2212"/>
      <c r="OOS16" s="2212"/>
      <c r="OOT16" s="2212"/>
      <c r="OOU16" s="2212"/>
      <c r="OOV16" s="2212"/>
      <c r="OOW16" s="2212"/>
      <c r="OOX16" s="2212"/>
      <c r="OOY16" s="2212"/>
      <c r="OOZ16" s="2212"/>
      <c r="OPA16" s="2212"/>
      <c r="OPB16" s="2212"/>
      <c r="OPC16" s="2212"/>
      <c r="OPD16" s="2212"/>
      <c r="OPE16" s="2212"/>
      <c r="OPF16" s="2212"/>
      <c r="OPG16" s="2212"/>
      <c r="OPH16" s="2212"/>
      <c r="OPI16" s="2212"/>
      <c r="OPJ16" s="2212"/>
      <c r="OPK16" s="2212"/>
      <c r="OPL16" s="2212"/>
      <c r="OPM16" s="2212"/>
      <c r="OPN16" s="2212"/>
      <c r="OPO16" s="2212"/>
      <c r="OPP16" s="2212"/>
      <c r="OPQ16" s="2212"/>
      <c r="OPR16" s="2212"/>
      <c r="OPS16" s="2212"/>
      <c r="OPT16" s="2212"/>
      <c r="OPU16" s="2212"/>
      <c r="OPV16" s="2212"/>
      <c r="OPW16" s="2212"/>
      <c r="OPX16" s="2212"/>
      <c r="OPY16" s="2212"/>
      <c r="OPZ16" s="2212"/>
      <c r="OQA16" s="2212"/>
      <c r="OQB16" s="2212"/>
      <c r="OQC16" s="2212"/>
      <c r="OQD16" s="2212"/>
      <c r="OQE16" s="2212"/>
      <c r="OQF16" s="2212"/>
      <c r="OQG16" s="2212"/>
      <c r="OQH16" s="2212"/>
      <c r="OQI16" s="2212"/>
      <c r="OQJ16" s="2212"/>
      <c r="OQK16" s="2212"/>
      <c r="OQL16" s="2212"/>
      <c r="OQM16" s="2212"/>
      <c r="OQN16" s="2212"/>
      <c r="OQO16" s="2212"/>
      <c r="OQP16" s="2212"/>
      <c r="OQQ16" s="2212"/>
      <c r="OQR16" s="2212"/>
      <c r="OQS16" s="2212"/>
      <c r="OQT16" s="2212"/>
      <c r="OQU16" s="2212"/>
      <c r="OQV16" s="2212"/>
      <c r="OQW16" s="2212"/>
      <c r="OQX16" s="2212"/>
      <c r="OQY16" s="2212"/>
      <c r="OQZ16" s="2212"/>
      <c r="ORA16" s="2212"/>
      <c r="ORB16" s="2212"/>
      <c r="ORC16" s="2212"/>
      <c r="ORD16" s="2212"/>
      <c r="ORE16" s="2212"/>
      <c r="ORF16" s="2212"/>
      <c r="ORG16" s="2212"/>
      <c r="ORH16" s="2212"/>
      <c r="ORI16" s="2212"/>
      <c r="ORJ16" s="2212"/>
      <c r="ORK16" s="2212"/>
      <c r="ORL16" s="2212"/>
      <c r="ORM16" s="2212"/>
      <c r="ORN16" s="2212"/>
      <c r="ORO16" s="2212"/>
      <c r="ORP16" s="2212"/>
      <c r="ORQ16" s="2212"/>
      <c r="ORR16" s="2212"/>
      <c r="ORS16" s="2212"/>
      <c r="ORT16" s="2212"/>
      <c r="ORU16" s="2212"/>
      <c r="ORV16" s="2212"/>
      <c r="ORW16" s="2212"/>
      <c r="ORX16" s="2212"/>
      <c r="ORY16" s="2212"/>
      <c r="ORZ16" s="2212"/>
      <c r="OSA16" s="2212"/>
      <c r="OSB16" s="2212"/>
      <c r="OSC16" s="2212"/>
      <c r="OSD16" s="2212"/>
      <c r="OSE16" s="2212"/>
      <c r="OSF16" s="2212"/>
      <c r="OSG16" s="2212"/>
      <c r="OSH16" s="2212"/>
      <c r="OSI16" s="2212"/>
      <c r="OSJ16" s="2212"/>
      <c r="OSK16" s="2212"/>
      <c r="OSL16" s="2212"/>
      <c r="OSM16" s="2212"/>
      <c r="OSN16" s="2212"/>
      <c r="OSO16" s="2212"/>
      <c r="OSP16" s="2212"/>
      <c r="OSQ16" s="2212"/>
      <c r="OSR16" s="2212"/>
      <c r="OSS16" s="2212"/>
      <c r="OST16" s="2212"/>
      <c r="OSU16" s="2212"/>
      <c r="OSV16" s="2212"/>
      <c r="OSW16" s="2212"/>
      <c r="OSX16" s="2212"/>
      <c r="OSY16" s="2212"/>
      <c r="OSZ16" s="2212"/>
      <c r="OTA16" s="2212"/>
      <c r="OTB16" s="2212"/>
      <c r="OTC16" s="2212"/>
      <c r="OTD16" s="2212"/>
      <c r="OTE16" s="2212"/>
      <c r="OTF16" s="2212"/>
      <c r="OTG16" s="2212"/>
      <c r="OTH16" s="2212"/>
      <c r="OTI16" s="2212"/>
      <c r="OTJ16" s="2212"/>
      <c r="OTK16" s="2212"/>
      <c r="OTL16" s="2212"/>
      <c r="OTM16" s="2212"/>
      <c r="OTN16" s="2212"/>
      <c r="OTO16" s="2212"/>
      <c r="OTP16" s="2212"/>
      <c r="OTQ16" s="2212"/>
      <c r="OTR16" s="2212"/>
      <c r="OTS16" s="2212"/>
      <c r="OTT16" s="2212"/>
      <c r="OTU16" s="2212"/>
      <c r="OTV16" s="2212"/>
      <c r="OTW16" s="2212"/>
      <c r="OTX16" s="2212"/>
      <c r="OTY16" s="2212"/>
      <c r="OTZ16" s="2212"/>
      <c r="OUA16" s="2212"/>
      <c r="OUB16" s="2212"/>
      <c r="OUC16" s="2212"/>
      <c r="OUD16" s="2212"/>
      <c r="OUE16" s="2212"/>
      <c r="OUF16" s="2212"/>
      <c r="OUG16" s="2212"/>
      <c r="OUH16" s="2212"/>
      <c r="OUI16" s="2212"/>
      <c r="OUJ16" s="2212"/>
      <c r="OUK16" s="2212"/>
      <c r="OUL16" s="2212"/>
      <c r="OUM16" s="2212"/>
      <c r="OUN16" s="2212"/>
      <c r="OUO16" s="2212"/>
      <c r="OUP16" s="2212"/>
      <c r="OUQ16" s="2212"/>
      <c r="OUR16" s="2212"/>
      <c r="OUS16" s="2212"/>
      <c r="OUT16" s="2212"/>
      <c r="OUU16" s="2212"/>
      <c r="OUV16" s="2212"/>
      <c r="OUW16" s="2212"/>
      <c r="OUX16" s="2212"/>
      <c r="OUY16" s="2212"/>
      <c r="OUZ16" s="2212"/>
      <c r="OVA16" s="2212"/>
      <c r="OVB16" s="2212"/>
      <c r="OVC16" s="2212"/>
      <c r="OVD16" s="2212"/>
      <c r="OVE16" s="2212"/>
      <c r="OVF16" s="2212"/>
      <c r="OVG16" s="2212"/>
      <c r="OVH16" s="2212"/>
      <c r="OVI16" s="2212"/>
      <c r="OVJ16" s="2212"/>
      <c r="OVK16" s="2212"/>
      <c r="OVL16" s="2212"/>
      <c r="OVM16" s="2212"/>
      <c r="OVN16" s="2212"/>
      <c r="OVO16" s="2212"/>
      <c r="OVP16" s="2212"/>
      <c r="OVQ16" s="2212"/>
      <c r="OVR16" s="2212"/>
      <c r="OVS16" s="2212"/>
      <c r="OVT16" s="2212"/>
      <c r="OVU16" s="2212"/>
      <c r="OVV16" s="2212"/>
      <c r="OVW16" s="2212"/>
      <c r="OVX16" s="2212"/>
      <c r="OVY16" s="2212"/>
      <c r="OVZ16" s="2212"/>
      <c r="OWA16" s="2212"/>
      <c r="OWB16" s="2212"/>
      <c r="OWC16" s="2212"/>
      <c r="OWD16" s="2212"/>
      <c r="OWE16" s="2212"/>
      <c r="OWF16" s="2212"/>
      <c r="OWG16" s="2212"/>
      <c r="OWH16" s="2212"/>
      <c r="OWI16" s="2212"/>
      <c r="OWJ16" s="2212"/>
      <c r="OWK16" s="2212"/>
      <c r="OWL16" s="2212"/>
      <c r="OWM16" s="2212"/>
      <c r="OWN16" s="2212"/>
      <c r="OWO16" s="2212"/>
      <c r="OWP16" s="2212"/>
      <c r="OWQ16" s="2212"/>
      <c r="OWR16" s="2212"/>
      <c r="OWS16" s="2212"/>
      <c r="OWT16" s="2212"/>
      <c r="OWU16" s="2212"/>
      <c r="OWV16" s="2212"/>
      <c r="OWW16" s="2212"/>
      <c r="OWX16" s="2212"/>
      <c r="OWY16" s="2212"/>
      <c r="OWZ16" s="2212"/>
      <c r="OXA16" s="2212"/>
      <c r="OXB16" s="2212"/>
      <c r="OXC16" s="2212"/>
      <c r="OXD16" s="2212"/>
      <c r="OXE16" s="2212"/>
      <c r="OXF16" s="2212"/>
      <c r="OXG16" s="2212"/>
      <c r="OXH16" s="2212"/>
      <c r="OXI16" s="2212"/>
      <c r="OXJ16" s="2212"/>
      <c r="OXK16" s="2212"/>
      <c r="OXL16" s="2212"/>
      <c r="OXM16" s="2212"/>
      <c r="OXN16" s="2212"/>
      <c r="OXO16" s="2212"/>
      <c r="OXP16" s="2212"/>
      <c r="OXQ16" s="2212"/>
      <c r="OXR16" s="2212"/>
      <c r="OXS16" s="2212"/>
      <c r="OXT16" s="2212"/>
      <c r="OXU16" s="2212"/>
      <c r="OXV16" s="2212"/>
      <c r="OXW16" s="2212"/>
      <c r="OXX16" s="2212"/>
      <c r="OXY16" s="2212"/>
      <c r="OXZ16" s="2212"/>
      <c r="OYA16" s="2212"/>
      <c r="OYB16" s="2212"/>
      <c r="OYC16" s="2212"/>
      <c r="OYD16" s="2212"/>
      <c r="OYE16" s="2212"/>
      <c r="OYF16" s="2212"/>
      <c r="OYG16" s="2212"/>
      <c r="OYH16" s="2212"/>
      <c r="OYI16" s="2212"/>
      <c r="OYJ16" s="2212"/>
      <c r="OYK16" s="2212"/>
      <c r="OYL16" s="2212"/>
      <c r="OYM16" s="2212"/>
      <c r="OYN16" s="2212"/>
      <c r="OYO16" s="2212"/>
      <c r="OYP16" s="2212"/>
      <c r="OYQ16" s="2212"/>
      <c r="OYR16" s="2212"/>
      <c r="OYS16" s="2212"/>
      <c r="OYT16" s="2212"/>
      <c r="OYU16" s="2212"/>
      <c r="OYV16" s="2212"/>
      <c r="OYW16" s="2212"/>
      <c r="OYX16" s="2212"/>
      <c r="OYY16" s="2212"/>
      <c r="OYZ16" s="2212"/>
      <c r="OZA16" s="2212"/>
      <c r="OZB16" s="2212"/>
      <c r="OZC16" s="2212"/>
      <c r="OZD16" s="2212"/>
      <c r="OZE16" s="2212"/>
      <c r="OZF16" s="2212"/>
      <c r="OZG16" s="2212"/>
      <c r="OZH16" s="2212"/>
      <c r="OZI16" s="2212"/>
      <c r="OZJ16" s="2212"/>
      <c r="OZK16" s="2212"/>
      <c r="OZL16" s="2212"/>
      <c r="OZM16" s="2212"/>
      <c r="OZN16" s="2212"/>
      <c r="OZO16" s="2212"/>
      <c r="OZP16" s="2212"/>
      <c r="OZQ16" s="2212"/>
      <c r="OZR16" s="2212"/>
      <c r="OZS16" s="2212"/>
      <c r="OZT16" s="2212"/>
      <c r="OZU16" s="2212"/>
      <c r="OZV16" s="2212"/>
      <c r="OZW16" s="2212"/>
      <c r="OZX16" s="2212"/>
      <c r="OZY16" s="2212"/>
      <c r="OZZ16" s="2212"/>
      <c r="PAA16" s="2212"/>
      <c r="PAB16" s="2212"/>
      <c r="PAC16" s="2212"/>
      <c r="PAD16" s="2212"/>
      <c r="PAE16" s="2212"/>
      <c r="PAF16" s="2212"/>
      <c r="PAG16" s="2212"/>
      <c r="PAH16" s="2212"/>
      <c r="PAI16" s="2212"/>
      <c r="PAJ16" s="2212"/>
      <c r="PAK16" s="2212"/>
      <c r="PAL16" s="2212"/>
      <c r="PAM16" s="2212"/>
      <c r="PAN16" s="2212"/>
      <c r="PAO16" s="2212"/>
      <c r="PAP16" s="2212"/>
      <c r="PAQ16" s="2212"/>
      <c r="PAR16" s="2212"/>
      <c r="PAS16" s="2212"/>
      <c r="PAT16" s="2212"/>
      <c r="PAU16" s="2212"/>
      <c r="PAV16" s="2212"/>
      <c r="PAW16" s="2212"/>
      <c r="PAX16" s="2212"/>
      <c r="PAY16" s="2212"/>
      <c r="PAZ16" s="2212"/>
      <c r="PBA16" s="2212"/>
      <c r="PBB16" s="2212"/>
      <c r="PBC16" s="2212"/>
      <c r="PBD16" s="2212"/>
      <c r="PBE16" s="2212"/>
      <c r="PBF16" s="2212"/>
      <c r="PBG16" s="2212"/>
      <c r="PBH16" s="2212"/>
      <c r="PBI16" s="2212"/>
      <c r="PBJ16" s="2212"/>
      <c r="PBK16" s="2212"/>
      <c r="PBL16" s="2212"/>
      <c r="PBM16" s="2212"/>
      <c r="PBN16" s="2212"/>
      <c r="PBO16" s="2212"/>
      <c r="PBP16" s="2212"/>
      <c r="PBQ16" s="2212"/>
      <c r="PBR16" s="2212"/>
      <c r="PBS16" s="2212"/>
      <c r="PBT16" s="2212"/>
      <c r="PBU16" s="2212"/>
      <c r="PBV16" s="2212"/>
      <c r="PBW16" s="2212"/>
      <c r="PBX16" s="2212"/>
      <c r="PBY16" s="2212"/>
      <c r="PBZ16" s="2212"/>
      <c r="PCA16" s="2212"/>
      <c r="PCB16" s="2212"/>
      <c r="PCC16" s="2212"/>
      <c r="PCD16" s="2212"/>
      <c r="PCE16" s="2212"/>
      <c r="PCF16" s="2212"/>
      <c r="PCG16" s="2212"/>
      <c r="PCH16" s="2212"/>
      <c r="PCI16" s="2212"/>
      <c r="PCJ16" s="2212"/>
      <c r="PCK16" s="2212"/>
      <c r="PCL16" s="2212"/>
      <c r="PCM16" s="2212"/>
      <c r="PCN16" s="2212"/>
      <c r="PCO16" s="2212"/>
      <c r="PCP16" s="2212"/>
      <c r="PCQ16" s="2212"/>
      <c r="PCR16" s="2212"/>
      <c r="PCS16" s="2212"/>
      <c r="PCT16" s="2212"/>
      <c r="PCU16" s="2212"/>
      <c r="PCV16" s="2212"/>
      <c r="PCW16" s="2212"/>
      <c r="PCX16" s="2212"/>
      <c r="PCY16" s="2212"/>
      <c r="PCZ16" s="2212"/>
      <c r="PDA16" s="2212"/>
      <c r="PDB16" s="2212"/>
      <c r="PDC16" s="2212"/>
      <c r="PDD16" s="2212"/>
      <c r="PDE16" s="2212"/>
      <c r="PDF16" s="2212"/>
      <c r="PDG16" s="2212"/>
      <c r="PDH16" s="2212"/>
      <c r="PDI16" s="2212"/>
      <c r="PDJ16" s="2212"/>
      <c r="PDK16" s="2212"/>
      <c r="PDL16" s="2212"/>
      <c r="PDM16" s="2212"/>
      <c r="PDN16" s="2212"/>
      <c r="PDO16" s="2212"/>
      <c r="PDP16" s="2212"/>
      <c r="PDQ16" s="2212"/>
      <c r="PDR16" s="2212"/>
      <c r="PDS16" s="2212"/>
      <c r="PDT16" s="2212"/>
      <c r="PDU16" s="2212"/>
      <c r="PDV16" s="2212"/>
      <c r="PDW16" s="2212"/>
      <c r="PDX16" s="2212"/>
      <c r="PDY16" s="2212"/>
      <c r="PDZ16" s="2212"/>
      <c r="PEA16" s="2212"/>
      <c r="PEB16" s="2212"/>
      <c r="PEC16" s="2212"/>
      <c r="PED16" s="2212"/>
      <c r="PEE16" s="2212"/>
      <c r="PEF16" s="2212"/>
      <c r="PEG16" s="2212"/>
      <c r="PEH16" s="2212"/>
      <c r="PEI16" s="2212"/>
      <c r="PEJ16" s="2212"/>
      <c r="PEK16" s="2212"/>
      <c r="PEL16" s="2212"/>
      <c r="PEM16" s="2212"/>
      <c r="PEN16" s="2212"/>
      <c r="PEO16" s="2212"/>
      <c r="PEP16" s="2212"/>
      <c r="PEQ16" s="2212"/>
      <c r="PER16" s="2212"/>
      <c r="PES16" s="2212"/>
      <c r="PET16" s="2212"/>
      <c r="PEU16" s="2212"/>
      <c r="PEV16" s="2212"/>
      <c r="PEW16" s="2212"/>
      <c r="PEX16" s="2212"/>
      <c r="PEY16" s="2212"/>
      <c r="PEZ16" s="2212"/>
      <c r="PFA16" s="2212"/>
      <c r="PFB16" s="2212"/>
      <c r="PFC16" s="2212"/>
      <c r="PFD16" s="2212"/>
      <c r="PFE16" s="2212"/>
      <c r="PFF16" s="2212"/>
      <c r="PFG16" s="2212"/>
      <c r="PFH16" s="2212"/>
      <c r="PFI16" s="2212"/>
      <c r="PFJ16" s="2212"/>
      <c r="PFK16" s="2212"/>
      <c r="PFL16" s="2212"/>
      <c r="PFM16" s="2212"/>
      <c r="PFN16" s="2212"/>
      <c r="PFO16" s="2212"/>
      <c r="PFP16" s="2212"/>
      <c r="PFQ16" s="2212"/>
      <c r="PFR16" s="2212"/>
      <c r="PFS16" s="2212"/>
      <c r="PFT16" s="2212"/>
      <c r="PFU16" s="2212"/>
      <c r="PFV16" s="2212"/>
      <c r="PFW16" s="2212"/>
      <c r="PFX16" s="2212"/>
      <c r="PFY16" s="2212"/>
      <c r="PFZ16" s="2212"/>
      <c r="PGA16" s="2212"/>
      <c r="PGB16" s="2212"/>
      <c r="PGC16" s="2212"/>
      <c r="PGD16" s="2212"/>
      <c r="PGE16" s="2212"/>
      <c r="PGF16" s="2212"/>
      <c r="PGG16" s="2212"/>
      <c r="PGH16" s="2212"/>
      <c r="PGI16" s="2212"/>
      <c r="PGJ16" s="2212"/>
      <c r="PGK16" s="2212"/>
      <c r="PGL16" s="2212"/>
      <c r="PGM16" s="2212"/>
      <c r="PGN16" s="2212"/>
      <c r="PGO16" s="2212"/>
      <c r="PGP16" s="2212"/>
      <c r="PGQ16" s="2212"/>
      <c r="PGR16" s="2212"/>
      <c r="PGS16" s="2212"/>
      <c r="PGT16" s="2212"/>
      <c r="PGU16" s="2212"/>
      <c r="PGV16" s="2212"/>
      <c r="PGW16" s="2212"/>
      <c r="PGX16" s="2212"/>
      <c r="PGY16" s="2212"/>
      <c r="PGZ16" s="2212"/>
      <c r="PHA16" s="2212"/>
      <c r="PHB16" s="2212"/>
      <c r="PHC16" s="2212"/>
      <c r="PHD16" s="2212"/>
      <c r="PHE16" s="2212"/>
      <c r="PHF16" s="2212"/>
      <c r="PHG16" s="2212"/>
      <c r="PHH16" s="2212"/>
      <c r="PHI16" s="2212"/>
      <c r="PHJ16" s="2212"/>
      <c r="PHK16" s="2212"/>
      <c r="PHL16" s="2212"/>
      <c r="PHM16" s="2212"/>
      <c r="PHN16" s="2212"/>
      <c r="PHO16" s="2212"/>
      <c r="PHP16" s="2212"/>
      <c r="PHQ16" s="2212"/>
      <c r="PHR16" s="2212"/>
      <c r="PHS16" s="2212"/>
      <c r="PHT16" s="2212"/>
      <c r="PHU16" s="2212"/>
      <c r="PHV16" s="2212"/>
      <c r="PHW16" s="2212"/>
      <c r="PHX16" s="2212"/>
      <c r="PHY16" s="2212"/>
      <c r="PHZ16" s="2212"/>
      <c r="PIA16" s="2212"/>
      <c r="PIB16" s="2212"/>
      <c r="PIC16" s="2212"/>
      <c r="PID16" s="2212"/>
      <c r="PIE16" s="2212"/>
      <c r="PIF16" s="2212"/>
      <c r="PIG16" s="2212"/>
      <c r="PIH16" s="2212"/>
      <c r="PII16" s="2212"/>
      <c r="PIJ16" s="2212"/>
      <c r="PIK16" s="2212"/>
      <c r="PIL16" s="2212"/>
      <c r="PIM16" s="2212"/>
      <c r="PIN16" s="2212"/>
      <c r="PIO16" s="2212"/>
      <c r="PIP16" s="2212"/>
      <c r="PIQ16" s="2212"/>
      <c r="PIR16" s="2212"/>
      <c r="PIS16" s="2212"/>
      <c r="PIT16" s="2212"/>
      <c r="PIU16" s="2212"/>
      <c r="PIV16" s="2212"/>
      <c r="PIW16" s="2212"/>
      <c r="PIX16" s="2212"/>
      <c r="PIY16" s="2212"/>
      <c r="PIZ16" s="2212"/>
      <c r="PJA16" s="2212"/>
      <c r="PJB16" s="2212"/>
      <c r="PJC16" s="2212"/>
      <c r="PJD16" s="2212"/>
      <c r="PJE16" s="2212"/>
      <c r="PJF16" s="2212"/>
      <c r="PJG16" s="2212"/>
      <c r="PJH16" s="2212"/>
      <c r="PJI16" s="2212"/>
      <c r="PJJ16" s="2212"/>
      <c r="PJK16" s="2212"/>
      <c r="PJL16" s="2212"/>
      <c r="PJM16" s="2212"/>
      <c r="PJN16" s="2212"/>
      <c r="PJO16" s="2212"/>
      <c r="PJP16" s="2212"/>
      <c r="PJQ16" s="2212"/>
      <c r="PJR16" s="2212"/>
      <c r="PJS16" s="2212"/>
      <c r="PJT16" s="2212"/>
      <c r="PJU16" s="2212"/>
      <c r="PJV16" s="2212"/>
      <c r="PJW16" s="2212"/>
      <c r="PJX16" s="2212"/>
      <c r="PJY16" s="2212"/>
      <c r="PJZ16" s="2212"/>
      <c r="PKA16" s="2212"/>
      <c r="PKB16" s="2212"/>
      <c r="PKC16" s="2212"/>
      <c r="PKD16" s="2212"/>
      <c r="PKE16" s="2212"/>
      <c r="PKF16" s="2212"/>
      <c r="PKG16" s="2212"/>
      <c r="PKH16" s="2212"/>
      <c r="PKI16" s="2212"/>
      <c r="PKJ16" s="2212"/>
      <c r="PKK16" s="2212"/>
      <c r="PKL16" s="2212"/>
      <c r="PKM16" s="2212"/>
      <c r="PKN16" s="2212"/>
      <c r="PKO16" s="2212"/>
      <c r="PKP16" s="2212"/>
      <c r="PKQ16" s="2212"/>
      <c r="PKR16" s="2212"/>
      <c r="PKS16" s="2212"/>
      <c r="PKT16" s="2212"/>
      <c r="PKU16" s="2212"/>
      <c r="PKV16" s="2212"/>
      <c r="PKW16" s="2212"/>
      <c r="PKX16" s="2212"/>
      <c r="PKY16" s="2212"/>
      <c r="PKZ16" s="2212"/>
      <c r="PLA16" s="2212"/>
      <c r="PLB16" s="2212"/>
      <c r="PLC16" s="2212"/>
      <c r="PLD16" s="2212"/>
      <c r="PLE16" s="2212"/>
      <c r="PLF16" s="2212"/>
      <c r="PLG16" s="2212"/>
      <c r="PLH16" s="2212"/>
      <c r="PLI16" s="2212"/>
      <c r="PLJ16" s="2212"/>
      <c r="PLK16" s="2212"/>
      <c r="PLL16" s="2212"/>
      <c r="PLM16" s="2212"/>
      <c r="PLN16" s="2212"/>
      <c r="PLO16" s="2212"/>
      <c r="PLP16" s="2212"/>
      <c r="PLQ16" s="2212"/>
      <c r="PLR16" s="2212"/>
      <c r="PLS16" s="2212"/>
      <c r="PLT16" s="2212"/>
      <c r="PLU16" s="2212"/>
      <c r="PLV16" s="2212"/>
      <c r="PLW16" s="2212"/>
      <c r="PLX16" s="2212"/>
      <c r="PLY16" s="2212"/>
      <c r="PLZ16" s="2212"/>
      <c r="PMA16" s="2212"/>
      <c r="PMB16" s="2212"/>
      <c r="PMC16" s="2212"/>
      <c r="PMD16" s="2212"/>
      <c r="PME16" s="2212"/>
      <c r="PMF16" s="2212"/>
      <c r="PMG16" s="2212"/>
      <c r="PMH16" s="2212"/>
      <c r="PMI16" s="2212"/>
      <c r="PMJ16" s="2212"/>
      <c r="PMK16" s="2212"/>
      <c r="PML16" s="2212"/>
      <c r="PMM16" s="2212"/>
      <c r="PMN16" s="2212"/>
      <c r="PMO16" s="2212"/>
      <c r="PMP16" s="2212"/>
      <c r="PMQ16" s="2212"/>
      <c r="PMR16" s="2212"/>
      <c r="PMS16" s="2212"/>
      <c r="PMT16" s="2212"/>
      <c r="PMU16" s="2212"/>
      <c r="PMV16" s="2212"/>
      <c r="PMW16" s="2212"/>
      <c r="PMX16" s="2212"/>
      <c r="PMY16" s="2212"/>
      <c r="PMZ16" s="2212"/>
      <c r="PNA16" s="2212"/>
      <c r="PNB16" s="2212"/>
      <c r="PNC16" s="2212"/>
      <c r="PND16" s="2212"/>
      <c r="PNE16" s="2212"/>
      <c r="PNF16" s="2212"/>
      <c r="PNG16" s="2212"/>
      <c r="PNH16" s="2212"/>
      <c r="PNI16" s="2212"/>
      <c r="PNJ16" s="2212"/>
      <c r="PNK16" s="2212"/>
      <c r="PNL16" s="2212"/>
      <c r="PNM16" s="2212"/>
      <c r="PNN16" s="2212"/>
      <c r="PNO16" s="2212"/>
      <c r="PNP16" s="2212"/>
      <c r="PNQ16" s="2212"/>
      <c r="PNR16" s="2212"/>
      <c r="PNS16" s="2212"/>
      <c r="PNT16" s="2212"/>
      <c r="PNU16" s="2212"/>
      <c r="PNV16" s="2212"/>
      <c r="PNW16" s="2212"/>
      <c r="PNX16" s="2212"/>
      <c r="PNY16" s="2212"/>
      <c r="PNZ16" s="2212"/>
      <c r="POA16" s="2212"/>
      <c r="POB16" s="2212"/>
      <c r="POC16" s="2212"/>
      <c r="POD16" s="2212"/>
      <c r="POE16" s="2212"/>
      <c r="POF16" s="2212"/>
      <c r="POG16" s="2212"/>
      <c r="POH16" s="2212"/>
      <c r="POI16" s="2212"/>
      <c r="POJ16" s="2212"/>
      <c r="POK16" s="2212"/>
      <c r="POL16" s="2212"/>
      <c r="POM16" s="2212"/>
      <c r="PON16" s="2212"/>
      <c r="POO16" s="2212"/>
      <c r="POP16" s="2212"/>
      <c r="POQ16" s="2212"/>
      <c r="POR16" s="2212"/>
      <c r="POS16" s="2212"/>
      <c r="POT16" s="2212"/>
      <c r="POU16" s="2212"/>
      <c r="POV16" s="2212"/>
      <c r="POW16" s="2212"/>
      <c r="POX16" s="2212"/>
      <c r="POY16" s="2212"/>
      <c r="POZ16" s="2212"/>
      <c r="PPA16" s="2212"/>
      <c r="PPB16" s="2212"/>
      <c r="PPC16" s="2212"/>
      <c r="PPD16" s="2212"/>
      <c r="PPE16" s="2212"/>
      <c r="PPF16" s="2212"/>
      <c r="PPG16" s="2212"/>
      <c r="PPH16" s="2212"/>
      <c r="PPI16" s="2212"/>
      <c r="PPJ16" s="2212"/>
      <c r="PPK16" s="2212"/>
      <c r="PPL16" s="2212"/>
      <c r="PPM16" s="2212"/>
      <c r="PPN16" s="2212"/>
      <c r="PPO16" s="2212"/>
      <c r="PPP16" s="2212"/>
      <c r="PPQ16" s="2212"/>
      <c r="PPR16" s="2212"/>
      <c r="PPS16" s="2212"/>
      <c r="PPT16" s="2212"/>
      <c r="PPU16" s="2212"/>
      <c r="PPV16" s="2212"/>
      <c r="PPW16" s="2212"/>
      <c r="PPX16" s="2212"/>
      <c r="PPY16" s="2212"/>
      <c r="PPZ16" s="2212"/>
      <c r="PQA16" s="2212"/>
      <c r="PQB16" s="2212"/>
      <c r="PQC16" s="2212"/>
      <c r="PQD16" s="2212"/>
      <c r="PQE16" s="2212"/>
      <c r="PQF16" s="2212"/>
      <c r="PQG16" s="2212"/>
      <c r="PQH16" s="2212"/>
      <c r="PQI16" s="2212"/>
      <c r="PQJ16" s="2212"/>
      <c r="PQK16" s="2212"/>
      <c r="PQL16" s="2212"/>
      <c r="PQM16" s="2212"/>
      <c r="PQN16" s="2212"/>
      <c r="PQO16" s="2212"/>
      <c r="PQP16" s="2212"/>
      <c r="PQQ16" s="2212"/>
      <c r="PQR16" s="2212"/>
      <c r="PQS16" s="2212"/>
      <c r="PQT16" s="2212"/>
      <c r="PQU16" s="2212"/>
      <c r="PQV16" s="2212"/>
      <c r="PQW16" s="2212"/>
      <c r="PQX16" s="2212"/>
      <c r="PQY16" s="2212"/>
      <c r="PQZ16" s="2212"/>
      <c r="PRA16" s="2212"/>
      <c r="PRB16" s="2212"/>
      <c r="PRC16" s="2212"/>
      <c r="PRD16" s="2212"/>
      <c r="PRE16" s="2212"/>
      <c r="PRF16" s="2212"/>
      <c r="PRG16" s="2212"/>
      <c r="PRH16" s="2212"/>
      <c r="PRI16" s="2212"/>
      <c r="PRJ16" s="2212"/>
      <c r="PRK16" s="2212"/>
      <c r="PRL16" s="2212"/>
      <c r="PRM16" s="2212"/>
      <c r="PRN16" s="2212"/>
      <c r="PRO16" s="2212"/>
      <c r="PRP16" s="2212"/>
      <c r="PRQ16" s="2212"/>
      <c r="PRR16" s="2212"/>
      <c r="PRS16" s="2212"/>
      <c r="PRT16" s="2212"/>
      <c r="PRU16" s="2212"/>
      <c r="PRV16" s="2212"/>
      <c r="PRW16" s="2212"/>
      <c r="PRX16" s="2212"/>
      <c r="PRY16" s="2212"/>
      <c r="PRZ16" s="2212"/>
      <c r="PSA16" s="2212"/>
      <c r="PSB16" s="2212"/>
      <c r="PSC16" s="2212"/>
      <c r="PSD16" s="2212"/>
      <c r="PSE16" s="2212"/>
      <c r="PSF16" s="2212"/>
      <c r="PSG16" s="2212"/>
      <c r="PSH16" s="2212"/>
      <c r="PSI16" s="2212"/>
      <c r="PSJ16" s="2212"/>
      <c r="PSK16" s="2212"/>
      <c r="PSL16" s="2212"/>
      <c r="PSM16" s="2212"/>
      <c r="PSN16" s="2212"/>
      <c r="PSO16" s="2212"/>
      <c r="PSP16" s="2212"/>
      <c r="PSQ16" s="2212"/>
      <c r="PSR16" s="2212"/>
      <c r="PSS16" s="2212"/>
      <c r="PST16" s="2212"/>
      <c r="PSU16" s="2212"/>
      <c r="PSV16" s="2212"/>
      <c r="PSW16" s="2212"/>
      <c r="PSX16" s="2212"/>
      <c r="PSY16" s="2212"/>
      <c r="PSZ16" s="2212"/>
      <c r="PTA16" s="2212"/>
      <c r="PTB16" s="2212"/>
      <c r="PTC16" s="2212"/>
      <c r="PTD16" s="2212"/>
      <c r="PTE16" s="2212"/>
      <c r="PTF16" s="2212"/>
      <c r="PTG16" s="2212"/>
      <c r="PTH16" s="2212"/>
      <c r="PTI16" s="2212"/>
      <c r="PTJ16" s="2212"/>
      <c r="PTK16" s="2212"/>
      <c r="PTL16" s="2212"/>
      <c r="PTM16" s="2212"/>
      <c r="PTN16" s="2212"/>
      <c r="PTO16" s="2212"/>
      <c r="PTP16" s="2212"/>
      <c r="PTQ16" s="2212"/>
      <c r="PTR16" s="2212"/>
      <c r="PTS16" s="2212"/>
      <c r="PTT16" s="2212"/>
      <c r="PTU16" s="2212"/>
      <c r="PTV16" s="2212"/>
      <c r="PTW16" s="2212"/>
      <c r="PTX16" s="2212"/>
      <c r="PTY16" s="2212"/>
      <c r="PTZ16" s="2212"/>
      <c r="PUA16" s="2212"/>
      <c r="PUB16" s="2212"/>
      <c r="PUC16" s="2212"/>
      <c r="PUD16" s="2212"/>
      <c r="PUE16" s="2212"/>
      <c r="PUF16" s="2212"/>
      <c r="PUG16" s="2212"/>
      <c r="PUH16" s="2212"/>
      <c r="PUI16" s="2212"/>
      <c r="PUJ16" s="2212"/>
      <c r="PUK16" s="2212"/>
      <c r="PUL16" s="2212"/>
      <c r="PUM16" s="2212"/>
      <c r="PUN16" s="2212"/>
      <c r="PUO16" s="2212"/>
      <c r="PUP16" s="2212"/>
      <c r="PUQ16" s="2212"/>
      <c r="PUR16" s="2212"/>
      <c r="PUS16" s="2212"/>
      <c r="PUT16" s="2212"/>
      <c r="PUU16" s="2212"/>
      <c r="PUV16" s="2212"/>
      <c r="PUW16" s="2212"/>
      <c r="PUX16" s="2212"/>
      <c r="PUY16" s="2212"/>
      <c r="PUZ16" s="2212"/>
      <c r="PVA16" s="2212"/>
      <c r="PVB16" s="2212"/>
      <c r="PVC16" s="2212"/>
      <c r="PVD16" s="2212"/>
      <c r="PVE16" s="2212"/>
      <c r="PVF16" s="2212"/>
      <c r="PVG16" s="2212"/>
      <c r="PVH16" s="2212"/>
      <c r="PVI16" s="2212"/>
      <c r="PVJ16" s="2212"/>
      <c r="PVK16" s="2212"/>
      <c r="PVL16" s="2212"/>
      <c r="PVM16" s="2212"/>
      <c r="PVN16" s="2212"/>
      <c r="PVO16" s="2212"/>
      <c r="PVP16" s="2212"/>
      <c r="PVQ16" s="2212"/>
      <c r="PVR16" s="2212"/>
      <c r="PVS16" s="2212"/>
      <c r="PVT16" s="2212"/>
      <c r="PVU16" s="2212"/>
      <c r="PVV16" s="2212"/>
      <c r="PVW16" s="2212"/>
      <c r="PVX16" s="2212"/>
      <c r="PVY16" s="2212"/>
      <c r="PVZ16" s="2212"/>
      <c r="PWA16" s="2212"/>
      <c r="PWB16" s="2212"/>
      <c r="PWC16" s="2212"/>
      <c r="PWD16" s="2212"/>
      <c r="PWE16" s="2212"/>
      <c r="PWF16" s="2212"/>
      <c r="PWG16" s="2212"/>
      <c r="PWH16" s="2212"/>
      <c r="PWI16" s="2212"/>
      <c r="PWJ16" s="2212"/>
      <c r="PWK16" s="2212"/>
      <c r="PWL16" s="2212"/>
      <c r="PWM16" s="2212"/>
      <c r="PWN16" s="2212"/>
      <c r="PWO16" s="2212"/>
      <c r="PWP16" s="2212"/>
      <c r="PWQ16" s="2212"/>
      <c r="PWR16" s="2212"/>
      <c r="PWS16" s="2212"/>
      <c r="PWT16" s="2212"/>
      <c r="PWU16" s="2212"/>
      <c r="PWV16" s="2212"/>
      <c r="PWW16" s="2212"/>
      <c r="PWX16" s="2212"/>
      <c r="PWY16" s="2212"/>
      <c r="PWZ16" s="2212"/>
      <c r="PXA16" s="2212"/>
      <c r="PXB16" s="2212"/>
      <c r="PXC16" s="2212"/>
      <c r="PXD16" s="2212"/>
      <c r="PXE16" s="2212"/>
      <c r="PXF16" s="2212"/>
      <c r="PXG16" s="2212"/>
      <c r="PXH16" s="2212"/>
      <c r="PXI16" s="2212"/>
      <c r="PXJ16" s="2212"/>
      <c r="PXK16" s="2212"/>
      <c r="PXL16" s="2212"/>
      <c r="PXM16" s="2212"/>
      <c r="PXN16" s="2212"/>
      <c r="PXO16" s="2212"/>
      <c r="PXP16" s="2212"/>
      <c r="PXQ16" s="2212"/>
      <c r="PXR16" s="2212"/>
      <c r="PXS16" s="2212"/>
      <c r="PXT16" s="2212"/>
      <c r="PXU16" s="2212"/>
      <c r="PXV16" s="2212"/>
      <c r="PXW16" s="2212"/>
      <c r="PXX16" s="2212"/>
      <c r="PXY16" s="2212"/>
      <c r="PXZ16" s="2212"/>
      <c r="PYA16" s="2212"/>
      <c r="PYB16" s="2212"/>
      <c r="PYC16" s="2212"/>
      <c r="PYD16" s="2212"/>
      <c r="PYE16" s="2212"/>
      <c r="PYF16" s="2212"/>
      <c r="PYG16" s="2212"/>
      <c r="PYH16" s="2212"/>
      <c r="PYI16" s="2212"/>
      <c r="PYJ16" s="2212"/>
      <c r="PYK16" s="2212"/>
      <c r="PYL16" s="2212"/>
      <c r="PYM16" s="2212"/>
      <c r="PYN16" s="2212"/>
      <c r="PYO16" s="2212"/>
      <c r="PYP16" s="2212"/>
      <c r="PYQ16" s="2212"/>
      <c r="PYR16" s="2212"/>
      <c r="PYS16" s="2212"/>
      <c r="PYT16" s="2212"/>
      <c r="PYU16" s="2212"/>
      <c r="PYV16" s="2212"/>
      <c r="PYW16" s="2212"/>
      <c r="PYX16" s="2212"/>
      <c r="PYY16" s="2212"/>
      <c r="PYZ16" s="2212"/>
      <c r="PZA16" s="2212"/>
      <c r="PZB16" s="2212"/>
      <c r="PZC16" s="2212"/>
      <c r="PZD16" s="2212"/>
      <c r="PZE16" s="2212"/>
      <c r="PZF16" s="2212"/>
      <c r="PZG16" s="2212"/>
      <c r="PZH16" s="2212"/>
      <c r="PZI16" s="2212"/>
      <c r="PZJ16" s="2212"/>
      <c r="PZK16" s="2212"/>
      <c r="PZL16" s="2212"/>
      <c r="PZM16" s="2212"/>
      <c r="PZN16" s="2212"/>
      <c r="PZO16" s="2212"/>
      <c r="PZP16" s="2212"/>
      <c r="PZQ16" s="2212"/>
      <c r="PZR16" s="2212"/>
      <c r="PZS16" s="2212"/>
      <c r="PZT16" s="2212"/>
      <c r="PZU16" s="2212"/>
      <c r="PZV16" s="2212"/>
      <c r="PZW16" s="2212"/>
      <c r="PZX16" s="2212"/>
      <c r="PZY16" s="2212"/>
      <c r="PZZ16" s="2212"/>
      <c r="QAA16" s="2212"/>
      <c r="QAB16" s="2212"/>
      <c r="QAC16" s="2212"/>
      <c r="QAD16" s="2212"/>
      <c r="QAE16" s="2212"/>
      <c r="QAF16" s="2212"/>
      <c r="QAG16" s="2212"/>
      <c r="QAH16" s="2212"/>
      <c r="QAI16" s="2212"/>
      <c r="QAJ16" s="2212"/>
      <c r="QAK16" s="2212"/>
      <c r="QAL16" s="2212"/>
      <c r="QAM16" s="2212"/>
      <c r="QAN16" s="2212"/>
      <c r="QAO16" s="2212"/>
      <c r="QAP16" s="2212"/>
      <c r="QAQ16" s="2212"/>
      <c r="QAR16" s="2212"/>
      <c r="QAS16" s="2212"/>
      <c r="QAT16" s="2212"/>
      <c r="QAU16" s="2212"/>
      <c r="QAV16" s="2212"/>
      <c r="QAW16" s="2212"/>
      <c r="QAX16" s="2212"/>
      <c r="QAY16" s="2212"/>
      <c r="QAZ16" s="2212"/>
      <c r="QBA16" s="2212"/>
      <c r="QBB16" s="2212"/>
      <c r="QBC16" s="2212"/>
      <c r="QBD16" s="2212"/>
      <c r="QBE16" s="2212"/>
      <c r="QBF16" s="2212"/>
      <c r="QBG16" s="2212"/>
      <c r="QBH16" s="2212"/>
      <c r="QBI16" s="2212"/>
      <c r="QBJ16" s="2212"/>
      <c r="QBK16" s="2212"/>
      <c r="QBL16" s="2212"/>
      <c r="QBM16" s="2212"/>
      <c r="QBN16" s="2212"/>
      <c r="QBO16" s="2212"/>
      <c r="QBP16" s="2212"/>
      <c r="QBQ16" s="2212"/>
      <c r="QBR16" s="2212"/>
      <c r="QBS16" s="2212"/>
      <c r="QBT16" s="2212"/>
      <c r="QBU16" s="2212"/>
      <c r="QBV16" s="2212"/>
      <c r="QBW16" s="2212"/>
      <c r="QBX16" s="2212"/>
      <c r="QBY16" s="2212"/>
      <c r="QBZ16" s="2212"/>
      <c r="QCA16" s="2212"/>
      <c r="QCB16" s="2212"/>
      <c r="QCC16" s="2212"/>
      <c r="QCD16" s="2212"/>
      <c r="QCE16" s="2212"/>
      <c r="QCF16" s="2212"/>
      <c r="QCG16" s="2212"/>
      <c r="QCH16" s="2212"/>
      <c r="QCI16" s="2212"/>
      <c r="QCJ16" s="2212"/>
      <c r="QCK16" s="2212"/>
      <c r="QCL16" s="2212"/>
      <c r="QCM16" s="2212"/>
      <c r="QCN16" s="2212"/>
      <c r="QCO16" s="2212"/>
      <c r="QCP16" s="2212"/>
      <c r="QCQ16" s="2212"/>
      <c r="QCR16" s="2212"/>
      <c r="QCS16" s="2212"/>
      <c r="QCT16" s="2212"/>
      <c r="QCU16" s="2212"/>
      <c r="QCV16" s="2212"/>
      <c r="QCW16" s="2212"/>
      <c r="QCX16" s="2212"/>
      <c r="QCY16" s="2212"/>
      <c r="QCZ16" s="2212"/>
      <c r="QDA16" s="2212"/>
      <c r="QDB16" s="2212"/>
      <c r="QDC16" s="2212"/>
      <c r="QDD16" s="2212"/>
      <c r="QDE16" s="2212"/>
      <c r="QDF16" s="2212"/>
      <c r="QDG16" s="2212"/>
      <c r="QDH16" s="2212"/>
      <c r="QDI16" s="2212"/>
      <c r="QDJ16" s="2212"/>
      <c r="QDK16" s="2212"/>
      <c r="QDL16" s="2212"/>
      <c r="QDM16" s="2212"/>
      <c r="QDN16" s="2212"/>
      <c r="QDO16" s="2212"/>
      <c r="QDP16" s="2212"/>
      <c r="QDQ16" s="2212"/>
      <c r="QDR16" s="2212"/>
      <c r="QDS16" s="2212"/>
      <c r="QDT16" s="2212"/>
      <c r="QDU16" s="2212"/>
      <c r="QDV16" s="2212"/>
      <c r="QDW16" s="2212"/>
      <c r="QDX16" s="2212"/>
      <c r="QDY16" s="2212"/>
      <c r="QDZ16" s="2212"/>
      <c r="QEA16" s="2212"/>
      <c r="QEB16" s="2212"/>
      <c r="QEC16" s="2212"/>
      <c r="QED16" s="2212"/>
      <c r="QEE16" s="2212"/>
      <c r="QEF16" s="2212"/>
      <c r="QEG16" s="2212"/>
      <c r="QEH16" s="2212"/>
      <c r="QEI16" s="2212"/>
      <c r="QEJ16" s="2212"/>
      <c r="QEK16" s="2212"/>
      <c r="QEL16" s="2212"/>
      <c r="QEM16" s="2212"/>
      <c r="QEN16" s="2212"/>
      <c r="QEO16" s="2212"/>
      <c r="QEP16" s="2212"/>
      <c r="QEQ16" s="2212"/>
      <c r="QER16" s="2212"/>
      <c r="QES16" s="2212"/>
      <c r="QET16" s="2212"/>
      <c r="QEU16" s="2212"/>
      <c r="QEV16" s="2212"/>
      <c r="QEW16" s="2212"/>
      <c r="QEX16" s="2212"/>
      <c r="QEY16" s="2212"/>
      <c r="QEZ16" s="2212"/>
      <c r="QFA16" s="2212"/>
      <c r="QFB16" s="2212"/>
      <c r="QFC16" s="2212"/>
      <c r="QFD16" s="2212"/>
      <c r="QFE16" s="2212"/>
      <c r="QFF16" s="2212"/>
      <c r="QFG16" s="2212"/>
      <c r="QFH16" s="2212"/>
      <c r="QFI16" s="2212"/>
      <c r="QFJ16" s="2212"/>
      <c r="QFK16" s="2212"/>
      <c r="QFL16" s="2212"/>
      <c r="QFM16" s="2212"/>
      <c r="QFN16" s="2212"/>
      <c r="QFO16" s="2212"/>
      <c r="QFP16" s="2212"/>
      <c r="QFQ16" s="2212"/>
      <c r="QFR16" s="2212"/>
      <c r="QFS16" s="2212"/>
      <c r="QFT16" s="2212"/>
      <c r="QFU16" s="2212"/>
      <c r="QFV16" s="2212"/>
      <c r="QFW16" s="2212"/>
      <c r="QFX16" s="2212"/>
      <c r="QFY16" s="2212"/>
      <c r="QFZ16" s="2212"/>
      <c r="QGA16" s="2212"/>
      <c r="QGB16" s="2212"/>
      <c r="QGC16" s="2212"/>
      <c r="QGD16" s="2212"/>
      <c r="QGE16" s="2212"/>
      <c r="QGF16" s="2212"/>
      <c r="QGG16" s="2212"/>
      <c r="QGH16" s="2212"/>
      <c r="QGI16" s="2212"/>
      <c r="QGJ16" s="2212"/>
      <c r="QGK16" s="2212"/>
      <c r="QGL16" s="2212"/>
      <c r="QGM16" s="2212"/>
      <c r="QGN16" s="2212"/>
      <c r="QGO16" s="2212"/>
      <c r="QGP16" s="2212"/>
      <c r="QGQ16" s="2212"/>
      <c r="QGR16" s="2212"/>
      <c r="QGS16" s="2212"/>
      <c r="QGT16" s="2212"/>
      <c r="QGU16" s="2212"/>
      <c r="QGV16" s="2212"/>
      <c r="QGW16" s="2212"/>
      <c r="QGX16" s="2212"/>
      <c r="QGY16" s="2212"/>
      <c r="QGZ16" s="2212"/>
      <c r="QHA16" s="2212"/>
      <c r="QHB16" s="2212"/>
      <c r="QHC16" s="2212"/>
      <c r="QHD16" s="2212"/>
      <c r="QHE16" s="2212"/>
      <c r="QHF16" s="2212"/>
      <c r="QHG16" s="2212"/>
      <c r="QHH16" s="2212"/>
      <c r="QHI16" s="2212"/>
      <c r="QHJ16" s="2212"/>
      <c r="QHK16" s="2212"/>
      <c r="QHL16" s="2212"/>
      <c r="QHM16" s="2212"/>
      <c r="QHN16" s="2212"/>
      <c r="QHO16" s="2212"/>
      <c r="QHP16" s="2212"/>
      <c r="QHQ16" s="2212"/>
      <c r="QHR16" s="2212"/>
      <c r="QHS16" s="2212"/>
      <c r="QHT16" s="2212"/>
      <c r="QHU16" s="2212"/>
      <c r="QHV16" s="2212"/>
      <c r="QHW16" s="2212"/>
      <c r="QHX16" s="2212"/>
      <c r="QHY16" s="2212"/>
      <c r="QHZ16" s="2212"/>
      <c r="QIA16" s="2212"/>
      <c r="QIB16" s="2212"/>
      <c r="QIC16" s="2212"/>
      <c r="QID16" s="2212"/>
      <c r="QIE16" s="2212"/>
      <c r="QIF16" s="2212"/>
      <c r="QIG16" s="2212"/>
      <c r="QIH16" s="2212"/>
      <c r="QII16" s="2212"/>
      <c r="QIJ16" s="2212"/>
      <c r="QIK16" s="2212"/>
      <c r="QIL16" s="2212"/>
      <c r="QIM16" s="2212"/>
      <c r="QIN16" s="2212"/>
      <c r="QIO16" s="2212"/>
      <c r="QIP16" s="2212"/>
      <c r="QIQ16" s="2212"/>
      <c r="QIR16" s="2212"/>
      <c r="QIS16" s="2212"/>
      <c r="QIT16" s="2212"/>
      <c r="QIU16" s="2212"/>
      <c r="QIV16" s="2212"/>
      <c r="QIW16" s="2212"/>
      <c r="QIX16" s="2212"/>
      <c r="QIY16" s="2212"/>
      <c r="QIZ16" s="2212"/>
      <c r="QJA16" s="2212"/>
      <c r="QJB16" s="2212"/>
      <c r="QJC16" s="2212"/>
      <c r="QJD16" s="2212"/>
      <c r="QJE16" s="2212"/>
      <c r="QJF16" s="2212"/>
      <c r="QJG16" s="2212"/>
      <c r="QJH16" s="2212"/>
      <c r="QJI16" s="2212"/>
      <c r="QJJ16" s="2212"/>
      <c r="QJK16" s="2212"/>
      <c r="QJL16" s="2212"/>
      <c r="QJM16" s="2212"/>
      <c r="QJN16" s="2212"/>
      <c r="QJO16" s="2212"/>
      <c r="QJP16" s="2212"/>
      <c r="QJQ16" s="2212"/>
      <c r="QJR16" s="2212"/>
      <c r="QJS16" s="2212"/>
      <c r="QJT16" s="2212"/>
      <c r="QJU16" s="2212"/>
      <c r="QJV16" s="2212"/>
      <c r="QJW16" s="2212"/>
      <c r="QJX16" s="2212"/>
      <c r="QJY16" s="2212"/>
      <c r="QJZ16" s="2212"/>
      <c r="QKA16" s="2212"/>
      <c r="QKB16" s="2212"/>
      <c r="QKC16" s="2212"/>
      <c r="QKD16" s="2212"/>
      <c r="QKE16" s="2212"/>
      <c r="QKF16" s="2212"/>
      <c r="QKG16" s="2212"/>
      <c r="QKH16" s="2212"/>
      <c r="QKI16" s="2212"/>
      <c r="QKJ16" s="2212"/>
      <c r="QKK16" s="2212"/>
      <c r="QKL16" s="2212"/>
      <c r="QKM16" s="2212"/>
      <c r="QKN16" s="2212"/>
      <c r="QKO16" s="2212"/>
      <c r="QKP16" s="2212"/>
      <c r="QKQ16" s="2212"/>
      <c r="QKR16" s="2212"/>
      <c r="QKS16" s="2212"/>
      <c r="QKT16" s="2212"/>
      <c r="QKU16" s="2212"/>
      <c r="QKV16" s="2212"/>
      <c r="QKW16" s="2212"/>
      <c r="QKX16" s="2212"/>
      <c r="QKY16" s="2212"/>
      <c r="QKZ16" s="2212"/>
      <c r="QLA16" s="2212"/>
      <c r="QLB16" s="2212"/>
      <c r="QLC16" s="2212"/>
      <c r="QLD16" s="2212"/>
      <c r="QLE16" s="2212"/>
      <c r="QLF16" s="2212"/>
      <c r="QLG16" s="2212"/>
      <c r="QLH16" s="2212"/>
      <c r="QLI16" s="2212"/>
      <c r="QLJ16" s="2212"/>
      <c r="QLK16" s="2212"/>
      <c r="QLL16" s="2212"/>
      <c r="QLM16" s="2212"/>
      <c r="QLN16" s="2212"/>
      <c r="QLO16" s="2212"/>
      <c r="QLP16" s="2212"/>
      <c r="QLQ16" s="2212"/>
      <c r="QLR16" s="2212"/>
      <c r="QLS16" s="2212"/>
      <c r="QLT16" s="2212"/>
      <c r="QLU16" s="2212"/>
      <c r="QLV16" s="2212"/>
      <c r="QLW16" s="2212"/>
      <c r="QLX16" s="2212"/>
      <c r="QLY16" s="2212"/>
      <c r="QLZ16" s="2212"/>
      <c r="QMA16" s="2212"/>
      <c r="QMB16" s="2212"/>
      <c r="QMC16" s="2212"/>
      <c r="QMD16" s="2212"/>
      <c r="QME16" s="2212"/>
      <c r="QMF16" s="2212"/>
      <c r="QMG16" s="2212"/>
      <c r="QMH16" s="2212"/>
      <c r="QMI16" s="2212"/>
      <c r="QMJ16" s="2212"/>
      <c r="QMK16" s="2212"/>
      <c r="QML16" s="2212"/>
      <c r="QMM16" s="2212"/>
      <c r="QMN16" s="2212"/>
      <c r="QMO16" s="2212"/>
      <c r="QMP16" s="2212"/>
      <c r="QMQ16" s="2212"/>
      <c r="QMR16" s="2212"/>
      <c r="QMS16" s="2212"/>
      <c r="QMT16" s="2212"/>
      <c r="QMU16" s="2212"/>
      <c r="QMV16" s="2212"/>
      <c r="QMW16" s="2212"/>
      <c r="QMX16" s="2212"/>
      <c r="QMY16" s="2212"/>
      <c r="QMZ16" s="2212"/>
      <c r="QNA16" s="2212"/>
      <c r="QNB16" s="2212"/>
      <c r="QNC16" s="2212"/>
      <c r="QND16" s="2212"/>
      <c r="QNE16" s="2212"/>
      <c r="QNF16" s="2212"/>
      <c r="QNG16" s="2212"/>
      <c r="QNH16" s="2212"/>
      <c r="QNI16" s="2212"/>
      <c r="QNJ16" s="2212"/>
      <c r="QNK16" s="2212"/>
      <c r="QNL16" s="2212"/>
      <c r="QNM16" s="2212"/>
      <c r="QNN16" s="2212"/>
      <c r="QNO16" s="2212"/>
      <c r="QNP16" s="2212"/>
      <c r="QNQ16" s="2212"/>
      <c r="QNR16" s="2212"/>
      <c r="QNS16" s="2212"/>
      <c r="QNT16" s="2212"/>
      <c r="QNU16" s="2212"/>
      <c r="QNV16" s="2212"/>
      <c r="QNW16" s="2212"/>
      <c r="QNX16" s="2212"/>
      <c r="QNY16" s="2212"/>
      <c r="QNZ16" s="2212"/>
      <c r="QOA16" s="2212"/>
      <c r="QOB16" s="2212"/>
      <c r="QOC16" s="2212"/>
      <c r="QOD16" s="2212"/>
      <c r="QOE16" s="2212"/>
      <c r="QOF16" s="2212"/>
      <c r="QOG16" s="2212"/>
      <c r="QOH16" s="2212"/>
      <c r="QOI16" s="2212"/>
      <c r="QOJ16" s="2212"/>
      <c r="QOK16" s="2212"/>
      <c r="QOL16" s="2212"/>
      <c r="QOM16" s="2212"/>
      <c r="QON16" s="2212"/>
      <c r="QOO16" s="2212"/>
      <c r="QOP16" s="2212"/>
      <c r="QOQ16" s="2212"/>
      <c r="QOR16" s="2212"/>
      <c r="QOS16" s="2212"/>
      <c r="QOT16" s="2212"/>
      <c r="QOU16" s="2212"/>
      <c r="QOV16" s="2212"/>
      <c r="QOW16" s="2212"/>
      <c r="QOX16" s="2212"/>
      <c r="QOY16" s="2212"/>
      <c r="QOZ16" s="2212"/>
      <c r="QPA16" s="2212"/>
      <c r="QPB16" s="2212"/>
      <c r="QPC16" s="2212"/>
      <c r="QPD16" s="2212"/>
      <c r="QPE16" s="2212"/>
      <c r="QPF16" s="2212"/>
      <c r="QPG16" s="2212"/>
      <c r="QPH16" s="2212"/>
      <c r="QPI16" s="2212"/>
      <c r="QPJ16" s="2212"/>
      <c r="QPK16" s="2212"/>
      <c r="QPL16" s="2212"/>
      <c r="QPM16" s="2212"/>
      <c r="QPN16" s="2212"/>
      <c r="QPO16" s="2212"/>
      <c r="QPP16" s="2212"/>
      <c r="QPQ16" s="2212"/>
      <c r="QPR16" s="2212"/>
      <c r="QPS16" s="2212"/>
      <c r="QPT16" s="2212"/>
      <c r="QPU16" s="2212"/>
      <c r="QPV16" s="2212"/>
      <c r="QPW16" s="2212"/>
      <c r="QPX16" s="2212"/>
      <c r="QPY16" s="2212"/>
      <c r="QPZ16" s="2212"/>
      <c r="QQA16" s="2212"/>
      <c r="QQB16" s="2212"/>
      <c r="QQC16" s="2212"/>
      <c r="QQD16" s="2212"/>
      <c r="QQE16" s="2212"/>
      <c r="QQF16" s="2212"/>
      <c r="QQG16" s="2212"/>
      <c r="QQH16" s="2212"/>
      <c r="QQI16" s="2212"/>
      <c r="QQJ16" s="2212"/>
      <c r="QQK16" s="2212"/>
      <c r="QQL16" s="2212"/>
      <c r="QQM16" s="2212"/>
      <c r="QQN16" s="2212"/>
      <c r="QQO16" s="2212"/>
      <c r="QQP16" s="2212"/>
      <c r="QQQ16" s="2212"/>
      <c r="QQR16" s="2212"/>
      <c r="QQS16" s="2212"/>
      <c r="QQT16" s="2212"/>
      <c r="QQU16" s="2212"/>
      <c r="QQV16" s="2212"/>
      <c r="QQW16" s="2212"/>
      <c r="QQX16" s="2212"/>
      <c r="QQY16" s="2212"/>
      <c r="QQZ16" s="2212"/>
      <c r="QRA16" s="2212"/>
      <c r="QRB16" s="2212"/>
      <c r="QRC16" s="2212"/>
      <c r="QRD16" s="2212"/>
      <c r="QRE16" s="2212"/>
      <c r="QRF16" s="2212"/>
      <c r="QRG16" s="2212"/>
      <c r="QRH16" s="2212"/>
      <c r="QRI16" s="2212"/>
      <c r="QRJ16" s="2212"/>
      <c r="QRK16" s="2212"/>
      <c r="QRL16" s="2212"/>
      <c r="QRM16" s="2212"/>
      <c r="QRN16" s="2212"/>
      <c r="QRO16" s="2212"/>
      <c r="QRP16" s="2212"/>
      <c r="QRQ16" s="2212"/>
      <c r="QRR16" s="2212"/>
      <c r="QRS16" s="2212"/>
      <c r="QRT16" s="2212"/>
      <c r="QRU16" s="2212"/>
      <c r="QRV16" s="2212"/>
      <c r="QRW16" s="2212"/>
      <c r="QRX16" s="2212"/>
      <c r="QRY16" s="2212"/>
      <c r="QRZ16" s="2212"/>
      <c r="QSA16" s="2212"/>
      <c r="QSB16" s="2212"/>
      <c r="QSC16" s="2212"/>
      <c r="QSD16" s="2212"/>
      <c r="QSE16" s="2212"/>
      <c r="QSF16" s="2212"/>
      <c r="QSG16" s="2212"/>
      <c r="QSH16" s="2212"/>
      <c r="QSI16" s="2212"/>
      <c r="QSJ16" s="2212"/>
      <c r="QSK16" s="2212"/>
      <c r="QSL16" s="2212"/>
      <c r="QSM16" s="2212"/>
      <c r="QSN16" s="2212"/>
      <c r="QSO16" s="2212"/>
      <c r="QSP16" s="2212"/>
      <c r="QSQ16" s="2212"/>
      <c r="QSR16" s="2212"/>
      <c r="QSS16" s="2212"/>
      <c r="QST16" s="2212"/>
      <c r="QSU16" s="2212"/>
      <c r="QSV16" s="2212"/>
      <c r="QSW16" s="2212"/>
      <c r="QSX16" s="2212"/>
      <c r="QSY16" s="2212"/>
      <c r="QSZ16" s="2212"/>
      <c r="QTA16" s="2212"/>
      <c r="QTB16" s="2212"/>
      <c r="QTC16" s="2212"/>
      <c r="QTD16" s="2212"/>
      <c r="QTE16" s="2212"/>
      <c r="QTF16" s="2212"/>
      <c r="QTG16" s="2212"/>
      <c r="QTH16" s="2212"/>
      <c r="QTI16" s="2212"/>
      <c r="QTJ16" s="2212"/>
      <c r="QTK16" s="2212"/>
      <c r="QTL16" s="2212"/>
      <c r="QTM16" s="2212"/>
      <c r="QTN16" s="2212"/>
      <c r="QTO16" s="2212"/>
      <c r="QTP16" s="2212"/>
      <c r="QTQ16" s="2212"/>
      <c r="QTR16" s="2212"/>
      <c r="QTS16" s="2212"/>
      <c r="QTT16" s="2212"/>
      <c r="QTU16" s="2212"/>
      <c r="QTV16" s="2212"/>
      <c r="QTW16" s="2212"/>
      <c r="QTX16" s="2212"/>
      <c r="QTY16" s="2212"/>
      <c r="QTZ16" s="2212"/>
      <c r="QUA16" s="2212"/>
      <c r="QUB16" s="2212"/>
      <c r="QUC16" s="2212"/>
      <c r="QUD16" s="2212"/>
      <c r="QUE16" s="2212"/>
      <c r="QUF16" s="2212"/>
      <c r="QUG16" s="2212"/>
      <c r="QUH16" s="2212"/>
      <c r="QUI16" s="2212"/>
      <c r="QUJ16" s="2212"/>
      <c r="QUK16" s="2212"/>
      <c r="QUL16" s="2212"/>
      <c r="QUM16" s="2212"/>
      <c r="QUN16" s="2212"/>
      <c r="QUO16" s="2212"/>
      <c r="QUP16" s="2212"/>
      <c r="QUQ16" s="2212"/>
      <c r="QUR16" s="2212"/>
      <c r="QUS16" s="2212"/>
      <c r="QUT16" s="2212"/>
      <c r="QUU16" s="2212"/>
      <c r="QUV16" s="2212"/>
      <c r="QUW16" s="2212"/>
      <c r="QUX16" s="2212"/>
      <c r="QUY16" s="2212"/>
      <c r="QUZ16" s="2212"/>
      <c r="QVA16" s="2212"/>
      <c r="QVB16" s="2212"/>
      <c r="QVC16" s="2212"/>
      <c r="QVD16" s="2212"/>
      <c r="QVE16" s="2212"/>
      <c r="QVF16" s="2212"/>
      <c r="QVG16" s="2212"/>
      <c r="QVH16" s="2212"/>
      <c r="QVI16" s="2212"/>
      <c r="QVJ16" s="2212"/>
      <c r="QVK16" s="2212"/>
      <c r="QVL16" s="2212"/>
      <c r="QVM16" s="2212"/>
      <c r="QVN16" s="2212"/>
      <c r="QVO16" s="2212"/>
      <c r="QVP16" s="2212"/>
      <c r="QVQ16" s="2212"/>
      <c r="QVR16" s="2212"/>
      <c r="QVS16" s="2212"/>
      <c r="QVT16" s="2212"/>
      <c r="QVU16" s="2212"/>
      <c r="QVV16" s="2212"/>
      <c r="QVW16" s="2212"/>
      <c r="QVX16" s="2212"/>
      <c r="QVY16" s="2212"/>
      <c r="QVZ16" s="2212"/>
      <c r="QWA16" s="2212"/>
      <c r="QWB16" s="2212"/>
      <c r="QWC16" s="2212"/>
      <c r="QWD16" s="2212"/>
      <c r="QWE16" s="2212"/>
      <c r="QWF16" s="2212"/>
      <c r="QWG16" s="2212"/>
      <c r="QWH16" s="2212"/>
      <c r="QWI16" s="2212"/>
      <c r="QWJ16" s="2212"/>
      <c r="QWK16" s="2212"/>
      <c r="QWL16" s="2212"/>
      <c r="QWM16" s="2212"/>
      <c r="QWN16" s="2212"/>
      <c r="QWO16" s="2212"/>
      <c r="QWP16" s="2212"/>
      <c r="QWQ16" s="2212"/>
      <c r="QWR16" s="2212"/>
      <c r="QWS16" s="2212"/>
      <c r="QWT16" s="2212"/>
      <c r="QWU16" s="2212"/>
      <c r="QWV16" s="2212"/>
      <c r="QWW16" s="2212"/>
      <c r="QWX16" s="2212"/>
      <c r="QWY16" s="2212"/>
      <c r="QWZ16" s="2212"/>
      <c r="QXA16" s="2212"/>
      <c r="QXB16" s="2212"/>
      <c r="QXC16" s="2212"/>
      <c r="QXD16" s="2212"/>
      <c r="QXE16" s="2212"/>
      <c r="QXF16" s="2212"/>
      <c r="QXG16" s="2212"/>
      <c r="QXH16" s="2212"/>
      <c r="QXI16" s="2212"/>
      <c r="QXJ16" s="2212"/>
      <c r="QXK16" s="2212"/>
      <c r="QXL16" s="2212"/>
      <c r="QXM16" s="2212"/>
      <c r="QXN16" s="2212"/>
      <c r="QXO16" s="2212"/>
      <c r="QXP16" s="2212"/>
      <c r="QXQ16" s="2212"/>
      <c r="QXR16" s="2212"/>
      <c r="QXS16" s="2212"/>
      <c r="QXT16" s="2212"/>
      <c r="QXU16" s="2212"/>
      <c r="QXV16" s="2212"/>
      <c r="QXW16" s="2212"/>
      <c r="QXX16" s="2212"/>
      <c r="QXY16" s="2212"/>
      <c r="QXZ16" s="2212"/>
      <c r="QYA16" s="2212"/>
      <c r="QYB16" s="2212"/>
      <c r="QYC16" s="2212"/>
      <c r="QYD16" s="2212"/>
      <c r="QYE16" s="2212"/>
      <c r="QYF16" s="2212"/>
      <c r="QYG16" s="2212"/>
      <c r="QYH16" s="2212"/>
      <c r="QYI16" s="2212"/>
      <c r="QYJ16" s="2212"/>
      <c r="QYK16" s="2212"/>
      <c r="QYL16" s="2212"/>
      <c r="QYM16" s="2212"/>
      <c r="QYN16" s="2212"/>
      <c r="QYO16" s="2212"/>
      <c r="QYP16" s="2212"/>
      <c r="QYQ16" s="2212"/>
      <c r="QYR16" s="2212"/>
      <c r="QYS16" s="2212"/>
      <c r="QYT16" s="2212"/>
      <c r="QYU16" s="2212"/>
      <c r="QYV16" s="2212"/>
      <c r="QYW16" s="2212"/>
      <c r="QYX16" s="2212"/>
      <c r="QYY16" s="2212"/>
      <c r="QYZ16" s="2212"/>
      <c r="QZA16" s="2212"/>
      <c r="QZB16" s="2212"/>
      <c r="QZC16" s="2212"/>
      <c r="QZD16" s="2212"/>
      <c r="QZE16" s="2212"/>
      <c r="QZF16" s="2212"/>
      <c r="QZG16" s="2212"/>
      <c r="QZH16" s="2212"/>
      <c r="QZI16" s="2212"/>
      <c r="QZJ16" s="2212"/>
      <c r="QZK16" s="2212"/>
      <c r="QZL16" s="2212"/>
      <c r="QZM16" s="2212"/>
      <c r="QZN16" s="2212"/>
      <c r="QZO16" s="2212"/>
      <c r="QZP16" s="2212"/>
      <c r="QZQ16" s="2212"/>
      <c r="QZR16" s="2212"/>
      <c r="QZS16" s="2212"/>
      <c r="QZT16" s="2212"/>
      <c r="QZU16" s="2212"/>
      <c r="QZV16" s="2212"/>
      <c r="QZW16" s="2212"/>
      <c r="QZX16" s="2212"/>
      <c r="QZY16" s="2212"/>
      <c r="QZZ16" s="2212"/>
      <c r="RAA16" s="2212"/>
      <c r="RAB16" s="2212"/>
      <c r="RAC16" s="2212"/>
      <c r="RAD16" s="2212"/>
      <c r="RAE16" s="2212"/>
      <c r="RAF16" s="2212"/>
      <c r="RAG16" s="2212"/>
      <c r="RAH16" s="2212"/>
      <c r="RAI16" s="2212"/>
      <c r="RAJ16" s="2212"/>
      <c r="RAK16" s="2212"/>
      <c r="RAL16" s="2212"/>
      <c r="RAM16" s="2212"/>
      <c r="RAN16" s="2212"/>
      <c r="RAO16" s="2212"/>
      <c r="RAP16" s="2212"/>
      <c r="RAQ16" s="2212"/>
      <c r="RAR16" s="2212"/>
      <c r="RAS16" s="2212"/>
      <c r="RAT16" s="2212"/>
      <c r="RAU16" s="2212"/>
      <c r="RAV16" s="2212"/>
      <c r="RAW16" s="2212"/>
      <c r="RAX16" s="2212"/>
      <c r="RAY16" s="2212"/>
      <c r="RAZ16" s="2212"/>
      <c r="RBA16" s="2212"/>
      <c r="RBB16" s="2212"/>
      <c r="RBC16" s="2212"/>
      <c r="RBD16" s="2212"/>
      <c r="RBE16" s="2212"/>
      <c r="RBF16" s="2212"/>
      <c r="RBG16" s="2212"/>
      <c r="RBH16" s="2212"/>
      <c r="RBI16" s="2212"/>
      <c r="RBJ16" s="2212"/>
      <c r="RBK16" s="2212"/>
      <c r="RBL16" s="2212"/>
      <c r="RBM16" s="2212"/>
      <c r="RBN16" s="2212"/>
      <c r="RBO16" s="2212"/>
      <c r="RBP16" s="2212"/>
      <c r="RBQ16" s="2212"/>
      <c r="RBR16" s="2212"/>
      <c r="RBS16" s="2212"/>
      <c r="RBT16" s="2212"/>
      <c r="RBU16" s="2212"/>
      <c r="RBV16" s="2212"/>
      <c r="RBW16" s="2212"/>
      <c r="RBX16" s="2212"/>
      <c r="RBY16" s="2212"/>
      <c r="RBZ16" s="2212"/>
      <c r="RCA16" s="2212"/>
      <c r="RCB16" s="2212"/>
      <c r="RCC16" s="2212"/>
      <c r="RCD16" s="2212"/>
      <c r="RCE16" s="2212"/>
      <c r="RCF16" s="2212"/>
      <c r="RCG16" s="2212"/>
      <c r="RCH16" s="2212"/>
      <c r="RCI16" s="2212"/>
      <c r="RCJ16" s="2212"/>
      <c r="RCK16" s="2212"/>
      <c r="RCL16" s="2212"/>
      <c r="RCM16" s="2212"/>
      <c r="RCN16" s="2212"/>
      <c r="RCO16" s="2212"/>
      <c r="RCP16" s="2212"/>
      <c r="RCQ16" s="2212"/>
      <c r="RCR16" s="2212"/>
      <c r="RCS16" s="2212"/>
      <c r="RCT16" s="2212"/>
      <c r="RCU16" s="2212"/>
      <c r="RCV16" s="2212"/>
      <c r="RCW16" s="2212"/>
      <c r="RCX16" s="2212"/>
      <c r="RCY16" s="2212"/>
      <c r="RCZ16" s="2212"/>
      <c r="RDA16" s="2212"/>
      <c r="RDB16" s="2212"/>
      <c r="RDC16" s="2212"/>
      <c r="RDD16" s="2212"/>
      <c r="RDE16" s="2212"/>
      <c r="RDF16" s="2212"/>
      <c r="RDG16" s="2212"/>
      <c r="RDH16" s="2212"/>
      <c r="RDI16" s="2212"/>
      <c r="RDJ16" s="2212"/>
      <c r="RDK16" s="2212"/>
      <c r="RDL16" s="2212"/>
      <c r="RDM16" s="2212"/>
      <c r="RDN16" s="2212"/>
      <c r="RDO16" s="2212"/>
      <c r="RDP16" s="2212"/>
      <c r="RDQ16" s="2212"/>
      <c r="RDR16" s="2212"/>
      <c r="RDS16" s="2212"/>
      <c r="RDT16" s="2212"/>
      <c r="RDU16" s="2212"/>
      <c r="RDV16" s="2212"/>
      <c r="RDW16" s="2212"/>
      <c r="RDX16" s="2212"/>
      <c r="RDY16" s="2212"/>
      <c r="RDZ16" s="2212"/>
      <c r="REA16" s="2212"/>
      <c r="REB16" s="2212"/>
      <c r="REC16" s="2212"/>
      <c r="RED16" s="2212"/>
      <c r="REE16" s="2212"/>
      <c r="REF16" s="2212"/>
      <c r="REG16" s="2212"/>
      <c r="REH16" s="2212"/>
      <c r="REI16" s="2212"/>
      <c r="REJ16" s="2212"/>
      <c r="REK16" s="2212"/>
      <c r="REL16" s="2212"/>
      <c r="REM16" s="2212"/>
      <c r="REN16" s="2212"/>
      <c r="REO16" s="2212"/>
      <c r="REP16" s="2212"/>
      <c r="REQ16" s="2212"/>
      <c r="RER16" s="2212"/>
      <c r="RES16" s="2212"/>
      <c r="RET16" s="2212"/>
      <c r="REU16" s="2212"/>
      <c r="REV16" s="2212"/>
      <c r="REW16" s="2212"/>
      <c r="REX16" s="2212"/>
      <c r="REY16" s="2212"/>
      <c r="REZ16" s="2212"/>
      <c r="RFA16" s="2212"/>
      <c r="RFB16" s="2212"/>
      <c r="RFC16" s="2212"/>
      <c r="RFD16" s="2212"/>
      <c r="RFE16" s="2212"/>
      <c r="RFF16" s="2212"/>
      <c r="RFG16" s="2212"/>
      <c r="RFH16" s="2212"/>
      <c r="RFI16" s="2212"/>
      <c r="RFJ16" s="2212"/>
      <c r="RFK16" s="2212"/>
      <c r="RFL16" s="2212"/>
      <c r="RFM16" s="2212"/>
      <c r="RFN16" s="2212"/>
      <c r="RFO16" s="2212"/>
      <c r="RFP16" s="2212"/>
      <c r="RFQ16" s="2212"/>
      <c r="RFR16" s="2212"/>
      <c r="RFS16" s="2212"/>
      <c r="RFT16" s="2212"/>
      <c r="RFU16" s="2212"/>
      <c r="RFV16" s="2212"/>
      <c r="RFW16" s="2212"/>
      <c r="RFX16" s="2212"/>
      <c r="RFY16" s="2212"/>
      <c r="RFZ16" s="2212"/>
      <c r="RGA16" s="2212"/>
      <c r="RGB16" s="2212"/>
      <c r="RGC16" s="2212"/>
      <c r="RGD16" s="2212"/>
      <c r="RGE16" s="2212"/>
      <c r="RGF16" s="2212"/>
      <c r="RGG16" s="2212"/>
      <c r="RGH16" s="2212"/>
      <c r="RGI16" s="2212"/>
      <c r="RGJ16" s="2212"/>
      <c r="RGK16" s="2212"/>
      <c r="RGL16" s="2212"/>
      <c r="RGM16" s="2212"/>
      <c r="RGN16" s="2212"/>
      <c r="RGO16" s="2212"/>
      <c r="RGP16" s="2212"/>
      <c r="RGQ16" s="2212"/>
      <c r="RGR16" s="2212"/>
      <c r="RGS16" s="2212"/>
      <c r="RGT16" s="2212"/>
      <c r="RGU16" s="2212"/>
      <c r="RGV16" s="2212"/>
      <c r="RGW16" s="2212"/>
      <c r="RGX16" s="2212"/>
      <c r="RGY16" s="2212"/>
      <c r="RGZ16" s="2212"/>
      <c r="RHA16" s="2212"/>
      <c r="RHB16" s="2212"/>
      <c r="RHC16" s="2212"/>
      <c r="RHD16" s="2212"/>
      <c r="RHE16" s="2212"/>
      <c r="RHF16" s="2212"/>
      <c r="RHG16" s="2212"/>
      <c r="RHH16" s="2212"/>
      <c r="RHI16" s="2212"/>
      <c r="RHJ16" s="2212"/>
      <c r="RHK16" s="2212"/>
      <c r="RHL16" s="2212"/>
      <c r="RHM16" s="2212"/>
      <c r="RHN16" s="2212"/>
      <c r="RHO16" s="2212"/>
      <c r="RHP16" s="2212"/>
      <c r="RHQ16" s="2212"/>
      <c r="RHR16" s="2212"/>
      <c r="RHS16" s="2212"/>
      <c r="RHT16" s="2212"/>
      <c r="RHU16" s="2212"/>
      <c r="RHV16" s="2212"/>
      <c r="RHW16" s="2212"/>
      <c r="RHX16" s="2212"/>
      <c r="RHY16" s="2212"/>
      <c r="RHZ16" s="2212"/>
      <c r="RIA16" s="2212"/>
      <c r="RIB16" s="2212"/>
      <c r="RIC16" s="2212"/>
      <c r="RID16" s="2212"/>
      <c r="RIE16" s="2212"/>
      <c r="RIF16" s="2212"/>
      <c r="RIG16" s="2212"/>
      <c r="RIH16" s="2212"/>
      <c r="RII16" s="2212"/>
      <c r="RIJ16" s="2212"/>
      <c r="RIK16" s="2212"/>
      <c r="RIL16" s="2212"/>
      <c r="RIM16" s="2212"/>
      <c r="RIN16" s="2212"/>
      <c r="RIO16" s="2212"/>
      <c r="RIP16" s="2212"/>
      <c r="RIQ16" s="2212"/>
      <c r="RIR16" s="2212"/>
      <c r="RIS16" s="2212"/>
      <c r="RIT16" s="2212"/>
      <c r="RIU16" s="2212"/>
      <c r="RIV16" s="2212"/>
      <c r="RIW16" s="2212"/>
      <c r="RIX16" s="2212"/>
      <c r="RIY16" s="2212"/>
      <c r="RIZ16" s="2212"/>
      <c r="RJA16" s="2212"/>
      <c r="RJB16" s="2212"/>
      <c r="RJC16" s="2212"/>
      <c r="RJD16" s="2212"/>
      <c r="RJE16" s="2212"/>
      <c r="RJF16" s="2212"/>
      <c r="RJG16" s="2212"/>
      <c r="RJH16" s="2212"/>
      <c r="RJI16" s="2212"/>
      <c r="RJJ16" s="2212"/>
      <c r="RJK16" s="2212"/>
      <c r="RJL16" s="2212"/>
      <c r="RJM16" s="2212"/>
      <c r="RJN16" s="2212"/>
      <c r="RJO16" s="2212"/>
      <c r="RJP16" s="2212"/>
      <c r="RJQ16" s="2212"/>
      <c r="RJR16" s="2212"/>
      <c r="RJS16" s="2212"/>
      <c r="RJT16" s="2212"/>
      <c r="RJU16" s="2212"/>
      <c r="RJV16" s="2212"/>
      <c r="RJW16" s="2212"/>
      <c r="RJX16" s="2212"/>
      <c r="RJY16" s="2212"/>
      <c r="RJZ16" s="2212"/>
      <c r="RKA16" s="2212"/>
      <c r="RKB16" s="2212"/>
      <c r="RKC16" s="2212"/>
      <c r="RKD16" s="2212"/>
      <c r="RKE16" s="2212"/>
      <c r="RKF16" s="2212"/>
      <c r="RKG16" s="2212"/>
      <c r="RKH16" s="2212"/>
      <c r="RKI16" s="2212"/>
      <c r="RKJ16" s="2212"/>
      <c r="RKK16" s="2212"/>
      <c r="RKL16" s="2212"/>
      <c r="RKM16" s="2212"/>
      <c r="RKN16" s="2212"/>
      <c r="RKO16" s="2212"/>
      <c r="RKP16" s="2212"/>
      <c r="RKQ16" s="2212"/>
      <c r="RKR16" s="2212"/>
      <c r="RKS16" s="2212"/>
      <c r="RKT16" s="2212"/>
      <c r="RKU16" s="2212"/>
      <c r="RKV16" s="2212"/>
      <c r="RKW16" s="2212"/>
      <c r="RKX16" s="2212"/>
      <c r="RKY16" s="2212"/>
      <c r="RKZ16" s="2212"/>
      <c r="RLA16" s="2212"/>
      <c r="RLB16" s="2212"/>
      <c r="RLC16" s="2212"/>
      <c r="RLD16" s="2212"/>
      <c r="RLE16" s="2212"/>
      <c r="RLF16" s="2212"/>
      <c r="RLG16" s="2212"/>
      <c r="RLH16" s="2212"/>
      <c r="RLI16" s="2212"/>
      <c r="RLJ16" s="2212"/>
      <c r="RLK16" s="2212"/>
      <c r="RLL16" s="2212"/>
      <c r="RLM16" s="2212"/>
      <c r="RLN16" s="2212"/>
      <c r="RLO16" s="2212"/>
      <c r="RLP16" s="2212"/>
      <c r="RLQ16" s="2212"/>
      <c r="RLR16" s="2212"/>
      <c r="RLS16" s="2212"/>
      <c r="RLT16" s="2212"/>
      <c r="RLU16" s="2212"/>
      <c r="RLV16" s="2212"/>
      <c r="RLW16" s="2212"/>
      <c r="RLX16" s="2212"/>
      <c r="RLY16" s="2212"/>
      <c r="RLZ16" s="2212"/>
      <c r="RMA16" s="2212"/>
      <c r="RMB16" s="2212"/>
      <c r="RMC16" s="2212"/>
      <c r="RMD16" s="2212"/>
      <c r="RME16" s="2212"/>
      <c r="RMF16" s="2212"/>
      <c r="RMG16" s="2212"/>
      <c r="RMH16" s="2212"/>
      <c r="RMI16" s="2212"/>
      <c r="RMJ16" s="2212"/>
      <c r="RMK16" s="2212"/>
      <c r="RML16" s="2212"/>
      <c r="RMM16" s="2212"/>
      <c r="RMN16" s="2212"/>
      <c r="RMO16" s="2212"/>
      <c r="RMP16" s="2212"/>
      <c r="RMQ16" s="2212"/>
      <c r="RMR16" s="2212"/>
      <c r="RMS16" s="2212"/>
      <c r="RMT16" s="2212"/>
      <c r="RMU16" s="2212"/>
      <c r="RMV16" s="2212"/>
      <c r="RMW16" s="2212"/>
      <c r="RMX16" s="2212"/>
      <c r="RMY16" s="2212"/>
      <c r="RMZ16" s="2212"/>
      <c r="RNA16" s="2212"/>
      <c r="RNB16" s="2212"/>
      <c r="RNC16" s="2212"/>
      <c r="RND16" s="2212"/>
      <c r="RNE16" s="2212"/>
      <c r="RNF16" s="2212"/>
      <c r="RNG16" s="2212"/>
      <c r="RNH16" s="2212"/>
      <c r="RNI16" s="2212"/>
      <c r="RNJ16" s="2212"/>
      <c r="RNK16" s="2212"/>
      <c r="RNL16" s="2212"/>
      <c r="RNM16" s="2212"/>
      <c r="RNN16" s="2212"/>
      <c r="RNO16" s="2212"/>
      <c r="RNP16" s="2212"/>
      <c r="RNQ16" s="2212"/>
      <c r="RNR16" s="2212"/>
      <c r="RNS16" s="2212"/>
      <c r="RNT16" s="2212"/>
      <c r="RNU16" s="2212"/>
      <c r="RNV16" s="2212"/>
      <c r="RNW16" s="2212"/>
      <c r="RNX16" s="2212"/>
      <c r="RNY16" s="2212"/>
      <c r="RNZ16" s="2212"/>
      <c r="ROA16" s="2212"/>
      <c r="ROB16" s="2212"/>
      <c r="ROC16" s="2212"/>
      <c r="ROD16" s="2212"/>
      <c r="ROE16" s="2212"/>
      <c r="ROF16" s="2212"/>
      <c r="ROG16" s="2212"/>
      <c r="ROH16" s="2212"/>
      <c r="ROI16" s="2212"/>
      <c r="ROJ16" s="2212"/>
      <c r="ROK16" s="2212"/>
      <c r="ROL16" s="2212"/>
      <c r="ROM16" s="2212"/>
      <c r="RON16" s="2212"/>
      <c r="ROO16" s="2212"/>
      <c r="ROP16" s="2212"/>
      <c r="ROQ16" s="2212"/>
      <c r="ROR16" s="2212"/>
      <c r="ROS16" s="2212"/>
      <c r="ROT16" s="2212"/>
      <c r="ROU16" s="2212"/>
      <c r="ROV16" s="2212"/>
      <c r="ROW16" s="2212"/>
      <c r="ROX16" s="2212"/>
      <c r="ROY16" s="2212"/>
      <c r="ROZ16" s="2212"/>
      <c r="RPA16" s="2212"/>
      <c r="RPB16" s="2212"/>
      <c r="RPC16" s="2212"/>
      <c r="RPD16" s="2212"/>
      <c r="RPE16" s="2212"/>
      <c r="RPF16" s="2212"/>
      <c r="RPG16" s="2212"/>
      <c r="RPH16" s="2212"/>
      <c r="RPI16" s="2212"/>
      <c r="RPJ16" s="2212"/>
      <c r="RPK16" s="2212"/>
      <c r="RPL16" s="2212"/>
      <c r="RPM16" s="2212"/>
      <c r="RPN16" s="2212"/>
      <c r="RPO16" s="2212"/>
      <c r="RPP16" s="2212"/>
      <c r="RPQ16" s="2212"/>
      <c r="RPR16" s="2212"/>
      <c r="RPS16" s="2212"/>
      <c r="RPT16" s="2212"/>
      <c r="RPU16" s="2212"/>
      <c r="RPV16" s="2212"/>
      <c r="RPW16" s="2212"/>
      <c r="RPX16" s="2212"/>
      <c r="RPY16" s="2212"/>
      <c r="RPZ16" s="2212"/>
      <c r="RQA16" s="2212"/>
      <c r="RQB16" s="2212"/>
      <c r="RQC16" s="2212"/>
      <c r="RQD16" s="2212"/>
      <c r="RQE16" s="2212"/>
      <c r="RQF16" s="2212"/>
      <c r="RQG16" s="2212"/>
      <c r="RQH16" s="2212"/>
      <c r="RQI16" s="2212"/>
      <c r="RQJ16" s="2212"/>
      <c r="RQK16" s="2212"/>
      <c r="RQL16" s="2212"/>
      <c r="RQM16" s="2212"/>
      <c r="RQN16" s="2212"/>
      <c r="RQO16" s="2212"/>
      <c r="RQP16" s="2212"/>
      <c r="RQQ16" s="2212"/>
      <c r="RQR16" s="2212"/>
      <c r="RQS16" s="2212"/>
      <c r="RQT16" s="2212"/>
      <c r="RQU16" s="2212"/>
      <c r="RQV16" s="2212"/>
      <c r="RQW16" s="2212"/>
      <c r="RQX16" s="2212"/>
      <c r="RQY16" s="2212"/>
      <c r="RQZ16" s="2212"/>
      <c r="RRA16" s="2212"/>
      <c r="RRB16" s="2212"/>
      <c r="RRC16" s="2212"/>
      <c r="RRD16" s="2212"/>
      <c r="RRE16" s="2212"/>
      <c r="RRF16" s="2212"/>
      <c r="RRG16" s="2212"/>
      <c r="RRH16" s="2212"/>
      <c r="RRI16" s="2212"/>
      <c r="RRJ16" s="2212"/>
      <c r="RRK16" s="2212"/>
      <c r="RRL16" s="2212"/>
      <c r="RRM16" s="2212"/>
      <c r="RRN16" s="2212"/>
      <c r="RRO16" s="2212"/>
      <c r="RRP16" s="2212"/>
      <c r="RRQ16" s="2212"/>
      <c r="RRR16" s="2212"/>
      <c r="RRS16" s="2212"/>
      <c r="RRT16" s="2212"/>
      <c r="RRU16" s="2212"/>
      <c r="RRV16" s="2212"/>
      <c r="RRW16" s="2212"/>
      <c r="RRX16" s="2212"/>
      <c r="RRY16" s="2212"/>
      <c r="RRZ16" s="2212"/>
      <c r="RSA16" s="2212"/>
      <c r="RSB16" s="2212"/>
      <c r="RSC16" s="2212"/>
      <c r="RSD16" s="2212"/>
      <c r="RSE16" s="2212"/>
      <c r="RSF16" s="2212"/>
      <c r="RSG16" s="2212"/>
      <c r="RSH16" s="2212"/>
      <c r="RSI16" s="2212"/>
      <c r="RSJ16" s="2212"/>
      <c r="RSK16" s="2212"/>
      <c r="RSL16" s="2212"/>
      <c r="RSM16" s="2212"/>
      <c r="RSN16" s="2212"/>
      <c r="RSO16" s="2212"/>
      <c r="RSP16" s="2212"/>
      <c r="RSQ16" s="2212"/>
      <c r="RSR16" s="2212"/>
      <c r="RSS16" s="2212"/>
      <c r="RST16" s="2212"/>
      <c r="RSU16" s="2212"/>
      <c r="RSV16" s="2212"/>
      <c r="RSW16" s="2212"/>
      <c r="RSX16" s="2212"/>
      <c r="RSY16" s="2212"/>
      <c r="RSZ16" s="2212"/>
      <c r="RTA16" s="2212"/>
      <c r="RTB16" s="2212"/>
      <c r="RTC16" s="2212"/>
      <c r="RTD16" s="2212"/>
      <c r="RTE16" s="2212"/>
      <c r="RTF16" s="2212"/>
      <c r="RTG16" s="2212"/>
      <c r="RTH16" s="2212"/>
      <c r="RTI16" s="2212"/>
      <c r="RTJ16" s="2212"/>
      <c r="RTK16" s="2212"/>
      <c r="RTL16" s="2212"/>
      <c r="RTM16" s="2212"/>
      <c r="RTN16" s="2212"/>
      <c r="RTO16" s="2212"/>
      <c r="RTP16" s="2212"/>
      <c r="RTQ16" s="2212"/>
      <c r="RTR16" s="2212"/>
      <c r="RTS16" s="2212"/>
      <c r="RTT16" s="2212"/>
      <c r="RTU16" s="2212"/>
      <c r="RTV16" s="2212"/>
      <c r="RTW16" s="2212"/>
      <c r="RTX16" s="2212"/>
      <c r="RTY16" s="2212"/>
      <c r="RTZ16" s="2212"/>
      <c r="RUA16" s="2212"/>
      <c r="RUB16" s="2212"/>
      <c r="RUC16" s="2212"/>
      <c r="RUD16" s="2212"/>
      <c r="RUE16" s="2212"/>
      <c r="RUF16" s="2212"/>
      <c r="RUG16" s="2212"/>
      <c r="RUH16" s="2212"/>
      <c r="RUI16" s="2212"/>
      <c r="RUJ16" s="2212"/>
      <c r="RUK16" s="2212"/>
      <c r="RUL16" s="2212"/>
      <c r="RUM16" s="2212"/>
      <c r="RUN16" s="2212"/>
      <c r="RUO16" s="2212"/>
      <c r="RUP16" s="2212"/>
      <c r="RUQ16" s="2212"/>
      <c r="RUR16" s="2212"/>
      <c r="RUS16" s="2212"/>
      <c r="RUT16" s="2212"/>
      <c r="RUU16" s="2212"/>
      <c r="RUV16" s="2212"/>
      <c r="RUW16" s="2212"/>
      <c r="RUX16" s="2212"/>
      <c r="RUY16" s="2212"/>
      <c r="RUZ16" s="2212"/>
      <c r="RVA16" s="2212"/>
      <c r="RVB16" s="2212"/>
      <c r="RVC16" s="2212"/>
      <c r="RVD16" s="2212"/>
      <c r="RVE16" s="2212"/>
      <c r="RVF16" s="2212"/>
      <c r="RVG16" s="2212"/>
      <c r="RVH16" s="2212"/>
      <c r="RVI16" s="2212"/>
      <c r="RVJ16" s="2212"/>
      <c r="RVK16" s="2212"/>
      <c r="RVL16" s="2212"/>
      <c r="RVM16" s="2212"/>
      <c r="RVN16" s="2212"/>
      <c r="RVO16" s="2212"/>
      <c r="RVP16" s="2212"/>
      <c r="RVQ16" s="2212"/>
      <c r="RVR16" s="2212"/>
      <c r="RVS16" s="2212"/>
      <c r="RVT16" s="2212"/>
      <c r="RVU16" s="2212"/>
      <c r="RVV16" s="2212"/>
      <c r="RVW16" s="2212"/>
      <c r="RVX16" s="2212"/>
      <c r="RVY16" s="2212"/>
      <c r="RVZ16" s="2212"/>
      <c r="RWA16" s="2212"/>
      <c r="RWB16" s="2212"/>
      <c r="RWC16" s="2212"/>
      <c r="RWD16" s="2212"/>
      <c r="RWE16" s="2212"/>
      <c r="RWF16" s="2212"/>
      <c r="RWG16" s="2212"/>
      <c r="RWH16" s="2212"/>
      <c r="RWI16" s="2212"/>
      <c r="RWJ16" s="2212"/>
      <c r="RWK16" s="2212"/>
      <c r="RWL16" s="2212"/>
      <c r="RWM16" s="2212"/>
      <c r="RWN16" s="2212"/>
      <c r="RWO16" s="2212"/>
      <c r="RWP16" s="2212"/>
      <c r="RWQ16" s="2212"/>
      <c r="RWR16" s="2212"/>
      <c r="RWS16" s="2212"/>
      <c r="RWT16" s="2212"/>
      <c r="RWU16" s="2212"/>
      <c r="RWV16" s="2212"/>
      <c r="RWW16" s="2212"/>
      <c r="RWX16" s="2212"/>
      <c r="RWY16" s="2212"/>
      <c r="RWZ16" s="2212"/>
      <c r="RXA16" s="2212"/>
      <c r="RXB16" s="2212"/>
      <c r="RXC16" s="2212"/>
      <c r="RXD16" s="2212"/>
      <c r="RXE16" s="2212"/>
      <c r="RXF16" s="2212"/>
      <c r="RXG16" s="2212"/>
      <c r="RXH16" s="2212"/>
      <c r="RXI16" s="2212"/>
      <c r="RXJ16" s="2212"/>
      <c r="RXK16" s="2212"/>
      <c r="RXL16" s="2212"/>
      <c r="RXM16" s="2212"/>
      <c r="RXN16" s="2212"/>
      <c r="RXO16" s="2212"/>
      <c r="RXP16" s="2212"/>
      <c r="RXQ16" s="2212"/>
      <c r="RXR16" s="2212"/>
      <c r="RXS16" s="2212"/>
      <c r="RXT16" s="2212"/>
      <c r="RXU16" s="2212"/>
      <c r="RXV16" s="2212"/>
      <c r="RXW16" s="2212"/>
      <c r="RXX16" s="2212"/>
      <c r="RXY16" s="2212"/>
      <c r="RXZ16" s="2212"/>
      <c r="RYA16" s="2212"/>
      <c r="RYB16" s="2212"/>
      <c r="RYC16" s="2212"/>
      <c r="RYD16" s="2212"/>
      <c r="RYE16" s="2212"/>
      <c r="RYF16" s="2212"/>
      <c r="RYG16" s="2212"/>
      <c r="RYH16" s="2212"/>
      <c r="RYI16" s="2212"/>
      <c r="RYJ16" s="2212"/>
      <c r="RYK16" s="2212"/>
      <c r="RYL16" s="2212"/>
      <c r="RYM16" s="2212"/>
      <c r="RYN16" s="2212"/>
      <c r="RYO16" s="2212"/>
      <c r="RYP16" s="2212"/>
      <c r="RYQ16" s="2212"/>
      <c r="RYR16" s="2212"/>
      <c r="RYS16" s="2212"/>
      <c r="RYT16" s="2212"/>
      <c r="RYU16" s="2212"/>
      <c r="RYV16" s="2212"/>
      <c r="RYW16" s="2212"/>
      <c r="RYX16" s="2212"/>
      <c r="RYY16" s="2212"/>
      <c r="RYZ16" s="2212"/>
      <c r="RZA16" s="2212"/>
      <c r="RZB16" s="2212"/>
      <c r="RZC16" s="2212"/>
      <c r="RZD16" s="2212"/>
      <c r="RZE16" s="2212"/>
      <c r="RZF16" s="2212"/>
      <c r="RZG16" s="2212"/>
      <c r="RZH16" s="2212"/>
      <c r="RZI16" s="2212"/>
      <c r="RZJ16" s="2212"/>
      <c r="RZK16" s="2212"/>
      <c r="RZL16" s="2212"/>
      <c r="RZM16" s="2212"/>
      <c r="RZN16" s="2212"/>
      <c r="RZO16" s="2212"/>
      <c r="RZP16" s="2212"/>
      <c r="RZQ16" s="2212"/>
      <c r="RZR16" s="2212"/>
      <c r="RZS16" s="2212"/>
      <c r="RZT16" s="2212"/>
      <c r="RZU16" s="2212"/>
      <c r="RZV16" s="2212"/>
      <c r="RZW16" s="2212"/>
      <c r="RZX16" s="2212"/>
      <c r="RZY16" s="2212"/>
      <c r="RZZ16" s="2212"/>
      <c r="SAA16" s="2212"/>
      <c r="SAB16" s="2212"/>
      <c r="SAC16" s="2212"/>
      <c r="SAD16" s="2212"/>
      <c r="SAE16" s="2212"/>
      <c r="SAF16" s="2212"/>
      <c r="SAG16" s="2212"/>
      <c r="SAH16" s="2212"/>
      <c r="SAI16" s="2212"/>
      <c r="SAJ16" s="2212"/>
      <c r="SAK16" s="2212"/>
      <c r="SAL16" s="2212"/>
      <c r="SAM16" s="2212"/>
      <c r="SAN16" s="2212"/>
      <c r="SAO16" s="2212"/>
      <c r="SAP16" s="2212"/>
      <c r="SAQ16" s="2212"/>
      <c r="SAR16" s="2212"/>
      <c r="SAS16" s="2212"/>
      <c r="SAT16" s="2212"/>
      <c r="SAU16" s="2212"/>
      <c r="SAV16" s="2212"/>
      <c r="SAW16" s="2212"/>
      <c r="SAX16" s="2212"/>
      <c r="SAY16" s="2212"/>
      <c r="SAZ16" s="2212"/>
      <c r="SBA16" s="2212"/>
      <c r="SBB16" s="2212"/>
      <c r="SBC16" s="2212"/>
      <c r="SBD16" s="2212"/>
      <c r="SBE16" s="2212"/>
      <c r="SBF16" s="2212"/>
      <c r="SBG16" s="2212"/>
      <c r="SBH16" s="2212"/>
      <c r="SBI16" s="2212"/>
      <c r="SBJ16" s="2212"/>
      <c r="SBK16" s="2212"/>
      <c r="SBL16" s="2212"/>
      <c r="SBM16" s="2212"/>
      <c r="SBN16" s="2212"/>
      <c r="SBO16" s="2212"/>
      <c r="SBP16" s="2212"/>
      <c r="SBQ16" s="2212"/>
      <c r="SBR16" s="2212"/>
      <c r="SBS16" s="2212"/>
      <c r="SBT16" s="2212"/>
      <c r="SBU16" s="2212"/>
      <c r="SBV16" s="2212"/>
      <c r="SBW16" s="2212"/>
      <c r="SBX16" s="2212"/>
      <c r="SBY16" s="2212"/>
      <c r="SBZ16" s="2212"/>
      <c r="SCA16" s="2212"/>
      <c r="SCB16" s="2212"/>
      <c r="SCC16" s="2212"/>
      <c r="SCD16" s="2212"/>
      <c r="SCE16" s="2212"/>
      <c r="SCF16" s="2212"/>
      <c r="SCG16" s="2212"/>
      <c r="SCH16" s="2212"/>
      <c r="SCI16" s="2212"/>
      <c r="SCJ16" s="2212"/>
      <c r="SCK16" s="2212"/>
      <c r="SCL16" s="2212"/>
      <c r="SCM16" s="2212"/>
      <c r="SCN16" s="2212"/>
      <c r="SCO16" s="2212"/>
      <c r="SCP16" s="2212"/>
      <c r="SCQ16" s="2212"/>
      <c r="SCR16" s="2212"/>
      <c r="SCS16" s="2212"/>
      <c r="SCT16" s="2212"/>
      <c r="SCU16" s="2212"/>
      <c r="SCV16" s="2212"/>
      <c r="SCW16" s="2212"/>
      <c r="SCX16" s="2212"/>
      <c r="SCY16" s="2212"/>
      <c r="SCZ16" s="2212"/>
      <c r="SDA16" s="2212"/>
      <c r="SDB16" s="2212"/>
      <c r="SDC16" s="2212"/>
      <c r="SDD16" s="2212"/>
      <c r="SDE16" s="2212"/>
      <c r="SDF16" s="2212"/>
      <c r="SDG16" s="2212"/>
      <c r="SDH16" s="2212"/>
      <c r="SDI16" s="2212"/>
      <c r="SDJ16" s="2212"/>
      <c r="SDK16" s="2212"/>
      <c r="SDL16" s="2212"/>
      <c r="SDM16" s="2212"/>
      <c r="SDN16" s="2212"/>
      <c r="SDO16" s="2212"/>
      <c r="SDP16" s="2212"/>
      <c r="SDQ16" s="2212"/>
      <c r="SDR16" s="2212"/>
      <c r="SDS16" s="2212"/>
      <c r="SDT16" s="2212"/>
      <c r="SDU16" s="2212"/>
      <c r="SDV16" s="2212"/>
      <c r="SDW16" s="2212"/>
      <c r="SDX16" s="2212"/>
      <c r="SDY16" s="2212"/>
      <c r="SDZ16" s="2212"/>
      <c r="SEA16" s="2212"/>
      <c r="SEB16" s="2212"/>
      <c r="SEC16" s="2212"/>
      <c r="SED16" s="2212"/>
      <c r="SEE16" s="2212"/>
      <c r="SEF16" s="2212"/>
      <c r="SEG16" s="2212"/>
      <c r="SEH16" s="2212"/>
      <c r="SEI16" s="2212"/>
      <c r="SEJ16" s="2212"/>
      <c r="SEK16" s="2212"/>
      <c r="SEL16" s="2212"/>
      <c r="SEM16" s="2212"/>
      <c r="SEN16" s="2212"/>
      <c r="SEO16" s="2212"/>
      <c r="SEP16" s="2212"/>
      <c r="SEQ16" s="2212"/>
      <c r="SER16" s="2212"/>
      <c r="SES16" s="2212"/>
      <c r="SET16" s="2212"/>
      <c r="SEU16" s="2212"/>
      <c r="SEV16" s="2212"/>
      <c r="SEW16" s="2212"/>
      <c r="SEX16" s="2212"/>
      <c r="SEY16" s="2212"/>
      <c r="SEZ16" s="2212"/>
      <c r="SFA16" s="2212"/>
      <c r="SFB16" s="2212"/>
      <c r="SFC16" s="2212"/>
      <c r="SFD16" s="2212"/>
      <c r="SFE16" s="2212"/>
      <c r="SFF16" s="2212"/>
      <c r="SFG16" s="2212"/>
      <c r="SFH16" s="2212"/>
      <c r="SFI16" s="2212"/>
      <c r="SFJ16" s="2212"/>
      <c r="SFK16" s="2212"/>
      <c r="SFL16" s="2212"/>
      <c r="SFM16" s="2212"/>
      <c r="SFN16" s="2212"/>
      <c r="SFO16" s="2212"/>
      <c r="SFP16" s="2212"/>
      <c r="SFQ16" s="2212"/>
      <c r="SFR16" s="2212"/>
      <c r="SFS16" s="2212"/>
      <c r="SFT16" s="2212"/>
      <c r="SFU16" s="2212"/>
      <c r="SFV16" s="2212"/>
      <c r="SFW16" s="2212"/>
      <c r="SFX16" s="2212"/>
      <c r="SFY16" s="2212"/>
      <c r="SFZ16" s="2212"/>
      <c r="SGA16" s="2212"/>
      <c r="SGB16" s="2212"/>
      <c r="SGC16" s="2212"/>
      <c r="SGD16" s="2212"/>
      <c r="SGE16" s="2212"/>
      <c r="SGF16" s="2212"/>
      <c r="SGG16" s="2212"/>
      <c r="SGH16" s="2212"/>
      <c r="SGI16" s="2212"/>
      <c r="SGJ16" s="2212"/>
      <c r="SGK16" s="2212"/>
      <c r="SGL16" s="2212"/>
      <c r="SGM16" s="2212"/>
      <c r="SGN16" s="2212"/>
      <c r="SGO16" s="2212"/>
      <c r="SGP16" s="2212"/>
      <c r="SGQ16" s="2212"/>
      <c r="SGR16" s="2212"/>
      <c r="SGS16" s="2212"/>
      <c r="SGT16" s="2212"/>
      <c r="SGU16" s="2212"/>
      <c r="SGV16" s="2212"/>
      <c r="SGW16" s="2212"/>
      <c r="SGX16" s="2212"/>
      <c r="SGY16" s="2212"/>
      <c r="SGZ16" s="2212"/>
      <c r="SHA16" s="2212"/>
      <c r="SHB16" s="2212"/>
      <c r="SHC16" s="2212"/>
      <c r="SHD16" s="2212"/>
      <c r="SHE16" s="2212"/>
      <c r="SHF16" s="2212"/>
      <c r="SHG16" s="2212"/>
      <c r="SHH16" s="2212"/>
      <c r="SHI16" s="2212"/>
      <c r="SHJ16" s="2212"/>
      <c r="SHK16" s="2212"/>
      <c r="SHL16" s="2212"/>
      <c r="SHM16" s="2212"/>
      <c r="SHN16" s="2212"/>
      <c r="SHO16" s="2212"/>
      <c r="SHP16" s="2212"/>
      <c r="SHQ16" s="2212"/>
      <c r="SHR16" s="2212"/>
      <c r="SHS16" s="2212"/>
      <c r="SHT16" s="2212"/>
      <c r="SHU16" s="2212"/>
      <c r="SHV16" s="2212"/>
      <c r="SHW16" s="2212"/>
      <c r="SHX16" s="2212"/>
      <c r="SHY16" s="2212"/>
      <c r="SHZ16" s="2212"/>
      <c r="SIA16" s="2212"/>
      <c r="SIB16" s="2212"/>
      <c r="SIC16" s="2212"/>
      <c r="SID16" s="2212"/>
      <c r="SIE16" s="2212"/>
      <c r="SIF16" s="2212"/>
      <c r="SIG16" s="2212"/>
      <c r="SIH16" s="2212"/>
      <c r="SII16" s="2212"/>
      <c r="SIJ16" s="2212"/>
      <c r="SIK16" s="2212"/>
      <c r="SIL16" s="2212"/>
      <c r="SIM16" s="2212"/>
      <c r="SIN16" s="2212"/>
      <c r="SIO16" s="2212"/>
      <c r="SIP16" s="2212"/>
      <c r="SIQ16" s="2212"/>
      <c r="SIR16" s="2212"/>
      <c r="SIS16" s="2212"/>
      <c r="SIT16" s="2212"/>
      <c r="SIU16" s="2212"/>
      <c r="SIV16" s="2212"/>
      <c r="SIW16" s="2212"/>
      <c r="SIX16" s="2212"/>
      <c r="SIY16" s="2212"/>
      <c r="SIZ16" s="2212"/>
      <c r="SJA16" s="2212"/>
      <c r="SJB16" s="2212"/>
      <c r="SJC16" s="2212"/>
      <c r="SJD16" s="2212"/>
      <c r="SJE16" s="2212"/>
      <c r="SJF16" s="2212"/>
      <c r="SJG16" s="2212"/>
      <c r="SJH16" s="2212"/>
      <c r="SJI16" s="2212"/>
      <c r="SJJ16" s="2212"/>
      <c r="SJK16" s="2212"/>
      <c r="SJL16" s="2212"/>
      <c r="SJM16" s="2212"/>
      <c r="SJN16" s="2212"/>
      <c r="SJO16" s="2212"/>
      <c r="SJP16" s="2212"/>
      <c r="SJQ16" s="2212"/>
      <c r="SJR16" s="2212"/>
      <c r="SJS16" s="2212"/>
      <c r="SJT16" s="2212"/>
      <c r="SJU16" s="2212"/>
      <c r="SJV16" s="2212"/>
      <c r="SJW16" s="2212"/>
      <c r="SJX16" s="2212"/>
      <c r="SJY16" s="2212"/>
      <c r="SJZ16" s="2212"/>
      <c r="SKA16" s="2212"/>
      <c r="SKB16" s="2212"/>
      <c r="SKC16" s="2212"/>
      <c r="SKD16" s="2212"/>
      <c r="SKE16" s="2212"/>
      <c r="SKF16" s="2212"/>
      <c r="SKG16" s="2212"/>
      <c r="SKH16" s="2212"/>
      <c r="SKI16" s="2212"/>
      <c r="SKJ16" s="2212"/>
      <c r="SKK16" s="2212"/>
      <c r="SKL16" s="2212"/>
      <c r="SKM16" s="2212"/>
      <c r="SKN16" s="2212"/>
      <c r="SKO16" s="2212"/>
      <c r="SKP16" s="2212"/>
      <c r="SKQ16" s="2212"/>
      <c r="SKR16" s="2212"/>
      <c r="SKS16" s="2212"/>
      <c r="SKT16" s="2212"/>
      <c r="SKU16" s="2212"/>
      <c r="SKV16" s="2212"/>
      <c r="SKW16" s="2212"/>
      <c r="SKX16" s="2212"/>
      <c r="SKY16" s="2212"/>
      <c r="SKZ16" s="2212"/>
      <c r="SLA16" s="2212"/>
      <c r="SLB16" s="2212"/>
      <c r="SLC16" s="2212"/>
      <c r="SLD16" s="2212"/>
      <c r="SLE16" s="2212"/>
      <c r="SLF16" s="2212"/>
      <c r="SLG16" s="2212"/>
      <c r="SLH16" s="2212"/>
      <c r="SLI16" s="2212"/>
      <c r="SLJ16" s="2212"/>
      <c r="SLK16" s="2212"/>
      <c r="SLL16" s="2212"/>
      <c r="SLM16" s="2212"/>
      <c r="SLN16" s="2212"/>
      <c r="SLO16" s="2212"/>
      <c r="SLP16" s="2212"/>
      <c r="SLQ16" s="2212"/>
      <c r="SLR16" s="2212"/>
      <c r="SLS16" s="2212"/>
      <c r="SLT16" s="2212"/>
      <c r="SLU16" s="2212"/>
      <c r="SLV16" s="2212"/>
      <c r="SLW16" s="2212"/>
      <c r="SLX16" s="2212"/>
      <c r="SLY16" s="2212"/>
      <c r="SLZ16" s="2212"/>
      <c r="SMA16" s="2212"/>
      <c r="SMB16" s="2212"/>
      <c r="SMC16" s="2212"/>
      <c r="SMD16" s="2212"/>
      <c r="SME16" s="2212"/>
      <c r="SMF16" s="2212"/>
      <c r="SMG16" s="2212"/>
      <c r="SMH16" s="2212"/>
      <c r="SMI16" s="2212"/>
      <c r="SMJ16" s="2212"/>
      <c r="SMK16" s="2212"/>
      <c r="SML16" s="2212"/>
      <c r="SMM16" s="2212"/>
      <c r="SMN16" s="2212"/>
      <c r="SMO16" s="2212"/>
      <c r="SMP16" s="2212"/>
      <c r="SMQ16" s="2212"/>
      <c r="SMR16" s="2212"/>
      <c r="SMS16" s="2212"/>
      <c r="SMT16" s="2212"/>
      <c r="SMU16" s="2212"/>
      <c r="SMV16" s="2212"/>
      <c r="SMW16" s="2212"/>
      <c r="SMX16" s="2212"/>
      <c r="SMY16" s="2212"/>
      <c r="SMZ16" s="2212"/>
      <c r="SNA16" s="2212"/>
      <c r="SNB16" s="2212"/>
      <c r="SNC16" s="2212"/>
      <c r="SND16" s="2212"/>
      <c r="SNE16" s="2212"/>
      <c r="SNF16" s="2212"/>
      <c r="SNG16" s="2212"/>
      <c r="SNH16" s="2212"/>
      <c r="SNI16" s="2212"/>
      <c r="SNJ16" s="2212"/>
      <c r="SNK16" s="2212"/>
      <c r="SNL16" s="2212"/>
      <c r="SNM16" s="2212"/>
      <c r="SNN16" s="2212"/>
      <c r="SNO16" s="2212"/>
      <c r="SNP16" s="2212"/>
      <c r="SNQ16" s="2212"/>
      <c r="SNR16" s="2212"/>
      <c r="SNS16" s="2212"/>
      <c r="SNT16" s="2212"/>
      <c r="SNU16" s="2212"/>
      <c r="SNV16" s="2212"/>
      <c r="SNW16" s="2212"/>
      <c r="SNX16" s="2212"/>
      <c r="SNY16" s="2212"/>
      <c r="SNZ16" s="2212"/>
      <c r="SOA16" s="2212"/>
      <c r="SOB16" s="2212"/>
      <c r="SOC16" s="2212"/>
      <c r="SOD16" s="2212"/>
      <c r="SOE16" s="2212"/>
      <c r="SOF16" s="2212"/>
      <c r="SOG16" s="2212"/>
      <c r="SOH16" s="2212"/>
      <c r="SOI16" s="2212"/>
      <c r="SOJ16" s="2212"/>
      <c r="SOK16" s="2212"/>
      <c r="SOL16" s="2212"/>
      <c r="SOM16" s="2212"/>
      <c r="SON16" s="2212"/>
      <c r="SOO16" s="2212"/>
      <c r="SOP16" s="2212"/>
      <c r="SOQ16" s="2212"/>
      <c r="SOR16" s="2212"/>
      <c r="SOS16" s="2212"/>
      <c r="SOT16" s="2212"/>
      <c r="SOU16" s="2212"/>
      <c r="SOV16" s="2212"/>
      <c r="SOW16" s="2212"/>
      <c r="SOX16" s="2212"/>
      <c r="SOY16" s="2212"/>
      <c r="SOZ16" s="2212"/>
      <c r="SPA16" s="2212"/>
      <c r="SPB16" s="2212"/>
      <c r="SPC16" s="2212"/>
      <c r="SPD16" s="2212"/>
      <c r="SPE16" s="2212"/>
      <c r="SPF16" s="2212"/>
      <c r="SPG16" s="2212"/>
      <c r="SPH16" s="2212"/>
      <c r="SPI16" s="2212"/>
      <c r="SPJ16" s="2212"/>
      <c r="SPK16" s="2212"/>
      <c r="SPL16" s="2212"/>
      <c r="SPM16" s="2212"/>
      <c r="SPN16" s="2212"/>
      <c r="SPO16" s="2212"/>
      <c r="SPP16" s="2212"/>
      <c r="SPQ16" s="2212"/>
      <c r="SPR16" s="2212"/>
      <c r="SPS16" s="2212"/>
      <c r="SPT16" s="2212"/>
      <c r="SPU16" s="2212"/>
      <c r="SPV16" s="2212"/>
      <c r="SPW16" s="2212"/>
      <c r="SPX16" s="2212"/>
      <c r="SPY16" s="2212"/>
      <c r="SPZ16" s="2212"/>
      <c r="SQA16" s="2212"/>
      <c r="SQB16" s="2212"/>
      <c r="SQC16" s="2212"/>
      <c r="SQD16" s="2212"/>
      <c r="SQE16" s="2212"/>
      <c r="SQF16" s="2212"/>
      <c r="SQG16" s="2212"/>
      <c r="SQH16" s="2212"/>
      <c r="SQI16" s="2212"/>
      <c r="SQJ16" s="2212"/>
      <c r="SQK16" s="2212"/>
      <c r="SQL16" s="2212"/>
      <c r="SQM16" s="2212"/>
      <c r="SQN16" s="2212"/>
      <c r="SQO16" s="2212"/>
      <c r="SQP16" s="2212"/>
      <c r="SQQ16" s="2212"/>
      <c r="SQR16" s="2212"/>
      <c r="SQS16" s="2212"/>
      <c r="SQT16" s="2212"/>
      <c r="SQU16" s="2212"/>
      <c r="SQV16" s="2212"/>
      <c r="SQW16" s="2212"/>
      <c r="SQX16" s="2212"/>
      <c r="SQY16" s="2212"/>
      <c r="SQZ16" s="2212"/>
      <c r="SRA16" s="2212"/>
      <c r="SRB16" s="2212"/>
      <c r="SRC16" s="2212"/>
      <c r="SRD16" s="2212"/>
      <c r="SRE16" s="2212"/>
      <c r="SRF16" s="2212"/>
      <c r="SRG16" s="2212"/>
      <c r="SRH16" s="2212"/>
      <c r="SRI16" s="2212"/>
      <c r="SRJ16" s="2212"/>
      <c r="SRK16" s="2212"/>
      <c r="SRL16" s="2212"/>
      <c r="SRM16" s="2212"/>
      <c r="SRN16" s="2212"/>
      <c r="SRO16" s="2212"/>
      <c r="SRP16" s="2212"/>
      <c r="SRQ16" s="2212"/>
      <c r="SRR16" s="2212"/>
      <c r="SRS16" s="2212"/>
      <c r="SRT16" s="2212"/>
      <c r="SRU16" s="2212"/>
      <c r="SRV16" s="2212"/>
      <c r="SRW16" s="2212"/>
      <c r="SRX16" s="2212"/>
      <c r="SRY16" s="2212"/>
      <c r="SRZ16" s="2212"/>
      <c r="SSA16" s="2212"/>
      <c r="SSB16" s="2212"/>
      <c r="SSC16" s="2212"/>
      <c r="SSD16" s="2212"/>
      <c r="SSE16" s="2212"/>
      <c r="SSF16" s="2212"/>
      <c r="SSG16" s="2212"/>
      <c r="SSH16" s="2212"/>
      <c r="SSI16" s="2212"/>
      <c r="SSJ16" s="2212"/>
      <c r="SSK16" s="2212"/>
      <c r="SSL16" s="2212"/>
      <c r="SSM16" s="2212"/>
      <c r="SSN16" s="2212"/>
      <c r="SSO16" s="2212"/>
      <c r="SSP16" s="2212"/>
      <c r="SSQ16" s="2212"/>
      <c r="SSR16" s="2212"/>
      <c r="SSS16" s="2212"/>
      <c r="SST16" s="2212"/>
      <c r="SSU16" s="2212"/>
      <c r="SSV16" s="2212"/>
      <c r="SSW16" s="2212"/>
      <c r="SSX16" s="2212"/>
      <c r="SSY16" s="2212"/>
      <c r="SSZ16" s="2212"/>
      <c r="STA16" s="2212"/>
      <c r="STB16" s="2212"/>
      <c r="STC16" s="2212"/>
      <c r="STD16" s="2212"/>
      <c r="STE16" s="2212"/>
      <c r="STF16" s="2212"/>
      <c r="STG16" s="2212"/>
      <c r="STH16" s="2212"/>
      <c r="STI16" s="2212"/>
      <c r="STJ16" s="2212"/>
      <c r="STK16" s="2212"/>
      <c r="STL16" s="2212"/>
      <c r="STM16" s="2212"/>
      <c r="STN16" s="2212"/>
      <c r="STO16" s="2212"/>
      <c r="STP16" s="2212"/>
      <c r="STQ16" s="2212"/>
      <c r="STR16" s="2212"/>
      <c r="STS16" s="2212"/>
      <c r="STT16" s="2212"/>
      <c r="STU16" s="2212"/>
      <c r="STV16" s="2212"/>
      <c r="STW16" s="2212"/>
      <c r="STX16" s="2212"/>
      <c r="STY16" s="2212"/>
      <c r="STZ16" s="2212"/>
      <c r="SUA16" s="2212"/>
      <c r="SUB16" s="2212"/>
      <c r="SUC16" s="2212"/>
      <c r="SUD16" s="2212"/>
      <c r="SUE16" s="2212"/>
      <c r="SUF16" s="2212"/>
      <c r="SUG16" s="2212"/>
      <c r="SUH16" s="2212"/>
      <c r="SUI16" s="2212"/>
      <c r="SUJ16" s="2212"/>
      <c r="SUK16" s="2212"/>
      <c r="SUL16" s="2212"/>
      <c r="SUM16" s="2212"/>
      <c r="SUN16" s="2212"/>
      <c r="SUO16" s="2212"/>
      <c r="SUP16" s="2212"/>
      <c r="SUQ16" s="2212"/>
      <c r="SUR16" s="2212"/>
      <c r="SUS16" s="2212"/>
      <c r="SUT16" s="2212"/>
      <c r="SUU16" s="2212"/>
      <c r="SUV16" s="2212"/>
      <c r="SUW16" s="2212"/>
      <c r="SUX16" s="2212"/>
      <c r="SUY16" s="2212"/>
      <c r="SUZ16" s="2212"/>
      <c r="SVA16" s="2212"/>
      <c r="SVB16" s="2212"/>
      <c r="SVC16" s="2212"/>
      <c r="SVD16" s="2212"/>
      <c r="SVE16" s="2212"/>
      <c r="SVF16" s="2212"/>
      <c r="SVG16" s="2212"/>
      <c r="SVH16" s="2212"/>
      <c r="SVI16" s="2212"/>
      <c r="SVJ16" s="2212"/>
      <c r="SVK16" s="2212"/>
      <c r="SVL16" s="2212"/>
      <c r="SVM16" s="2212"/>
      <c r="SVN16" s="2212"/>
      <c r="SVO16" s="2212"/>
      <c r="SVP16" s="2212"/>
      <c r="SVQ16" s="2212"/>
      <c r="SVR16" s="2212"/>
      <c r="SVS16" s="2212"/>
      <c r="SVT16" s="2212"/>
      <c r="SVU16" s="2212"/>
      <c r="SVV16" s="2212"/>
      <c r="SVW16" s="2212"/>
      <c r="SVX16" s="2212"/>
      <c r="SVY16" s="2212"/>
      <c r="SVZ16" s="2212"/>
      <c r="SWA16" s="2212"/>
      <c r="SWB16" s="2212"/>
      <c r="SWC16" s="2212"/>
      <c r="SWD16" s="2212"/>
      <c r="SWE16" s="2212"/>
      <c r="SWF16" s="2212"/>
      <c r="SWG16" s="2212"/>
      <c r="SWH16" s="2212"/>
      <c r="SWI16" s="2212"/>
      <c r="SWJ16" s="2212"/>
      <c r="SWK16" s="2212"/>
      <c r="SWL16" s="2212"/>
      <c r="SWM16" s="2212"/>
      <c r="SWN16" s="2212"/>
      <c r="SWO16" s="2212"/>
      <c r="SWP16" s="2212"/>
      <c r="SWQ16" s="2212"/>
      <c r="SWR16" s="2212"/>
      <c r="SWS16" s="2212"/>
      <c r="SWT16" s="2212"/>
      <c r="SWU16" s="2212"/>
      <c r="SWV16" s="2212"/>
      <c r="SWW16" s="2212"/>
      <c r="SWX16" s="2212"/>
      <c r="SWY16" s="2212"/>
      <c r="SWZ16" s="2212"/>
      <c r="SXA16" s="2212"/>
      <c r="SXB16" s="2212"/>
      <c r="SXC16" s="2212"/>
      <c r="SXD16" s="2212"/>
      <c r="SXE16" s="2212"/>
      <c r="SXF16" s="2212"/>
      <c r="SXG16" s="2212"/>
      <c r="SXH16" s="2212"/>
      <c r="SXI16" s="2212"/>
      <c r="SXJ16" s="2212"/>
      <c r="SXK16" s="2212"/>
      <c r="SXL16" s="2212"/>
      <c r="SXM16" s="2212"/>
      <c r="SXN16" s="2212"/>
      <c r="SXO16" s="2212"/>
      <c r="SXP16" s="2212"/>
      <c r="SXQ16" s="2212"/>
      <c r="SXR16" s="2212"/>
      <c r="SXS16" s="2212"/>
      <c r="SXT16" s="2212"/>
      <c r="SXU16" s="2212"/>
      <c r="SXV16" s="2212"/>
      <c r="SXW16" s="2212"/>
      <c r="SXX16" s="2212"/>
      <c r="SXY16" s="2212"/>
      <c r="SXZ16" s="2212"/>
      <c r="SYA16" s="2212"/>
      <c r="SYB16" s="2212"/>
      <c r="SYC16" s="2212"/>
      <c r="SYD16" s="2212"/>
      <c r="SYE16" s="2212"/>
      <c r="SYF16" s="2212"/>
      <c r="SYG16" s="2212"/>
      <c r="SYH16" s="2212"/>
      <c r="SYI16" s="2212"/>
      <c r="SYJ16" s="2212"/>
      <c r="SYK16" s="2212"/>
      <c r="SYL16" s="2212"/>
      <c r="SYM16" s="2212"/>
      <c r="SYN16" s="2212"/>
      <c r="SYO16" s="2212"/>
      <c r="SYP16" s="2212"/>
      <c r="SYQ16" s="2212"/>
      <c r="SYR16" s="2212"/>
      <c r="SYS16" s="2212"/>
      <c r="SYT16" s="2212"/>
      <c r="SYU16" s="2212"/>
      <c r="SYV16" s="2212"/>
      <c r="SYW16" s="2212"/>
      <c r="SYX16" s="2212"/>
      <c r="SYY16" s="2212"/>
      <c r="SYZ16" s="2212"/>
      <c r="SZA16" s="2212"/>
      <c r="SZB16" s="2212"/>
      <c r="SZC16" s="2212"/>
      <c r="SZD16" s="2212"/>
      <c r="SZE16" s="2212"/>
      <c r="SZF16" s="2212"/>
      <c r="SZG16" s="2212"/>
      <c r="SZH16" s="2212"/>
      <c r="SZI16" s="2212"/>
      <c r="SZJ16" s="2212"/>
      <c r="SZK16" s="2212"/>
      <c r="SZL16" s="2212"/>
      <c r="SZM16" s="2212"/>
      <c r="SZN16" s="2212"/>
      <c r="SZO16" s="2212"/>
      <c r="SZP16" s="2212"/>
      <c r="SZQ16" s="2212"/>
      <c r="SZR16" s="2212"/>
      <c r="SZS16" s="2212"/>
      <c r="SZT16" s="2212"/>
      <c r="SZU16" s="2212"/>
      <c r="SZV16" s="2212"/>
      <c r="SZW16" s="2212"/>
      <c r="SZX16" s="2212"/>
      <c r="SZY16" s="2212"/>
      <c r="SZZ16" s="2212"/>
      <c r="TAA16" s="2212"/>
      <c r="TAB16" s="2212"/>
      <c r="TAC16" s="2212"/>
      <c r="TAD16" s="2212"/>
      <c r="TAE16" s="2212"/>
      <c r="TAF16" s="2212"/>
      <c r="TAG16" s="2212"/>
      <c r="TAH16" s="2212"/>
      <c r="TAI16" s="2212"/>
      <c r="TAJ16" s="2212"/>
      <c r="TAK16" s="2212"/>
      <c r="TAL16" s="2212"/>
      <c r="TAM16" s="2212"/>
      <c r="TAN16" s="2212"/>
      <c r="TAO16" s="2212"/>
      <c r="TAP16" s="2212"/>
      <c r="TAQ16" s="2212"/>
      <c r="TAR16" s="2212"/>
      <c r="TAS16" s="2212"/>
      <c r="TAT16" s="2212"/>
      <c r="TAU16" s="2212"/>
      <c r="TAV16" s="2212"/>
      <c r="TAW16" s="2212"/>
      <c r="TAX16" s="2212"/>
      <c r="TAY16" s="2212"/>
      <c r="TAZ16" s="2212"/>
      <c r="TBA16" s="2212"/>
      <c r="TBB16" s="2212"/>
      <c r="TBC16" s="2212"/>
      <c r="TBD16" s="2212"/>
      <c r="TBE16" s="2212"/>
      <c r="TBF16" s="2212"/>
      <c r="TBG16" s="2212"/>
      <c r="TBH16" s="2212"/>
      <c r="TBI16" s="2212"/>
      <c r="TBJ16" s="2212"/>
      <c r="TBK16" s="2212"/>
      <c r="TBL16" s="2212"/>
      <c r="TBM16" s="2212"/>
      <c r="TBN16" s="2212"/>
      <c r="TBO16" s="2212"/>
      <c r="TBP16" s="2212"/>
      <c r="TBQ16" s="2212"/>
      <c r="TBR16" s="2212"/>
      <c r="TBS16" s="2212"/>
      <c r="TBT16" s="2212"/>
      <c r="TBU16" s="2212"/>
      <c r="TBV16" s="2212"/>
      <c r="TBW16" s="2212"/>
      <c r="TBX16" s="2212"/>
      <c r="TBY16" s="2212"/>
      <c r="TBZ16" s="2212"/>
      <c r="TCA16" s="2212"/>
      <c r="TCB16" s="2212"/>
      <c r="TCC16" s="2212"/>
      <c r="TCD16" s="2212"/>
      <c r="TCE16" s="2212"/>
      <c r="TCF16" s="2212"/>
      <c r="TCG16" s="2212"/>
      <c r="TCH16" s="2212"/>
      <c r="TCI16" s="2212"/>
      <c r="TCJ16" s="2212"/>
      <c r="TCK16" s="2212"/>
      <c r="TCL16" s="2212"/>
      <c r="TCM16" s="2212"/>
      <c r="TCN16" s="2212"/>
      <c r="TCO16" s="2212"/>
      <c r="TCP16" s="2212"/>
      <c r="TCQ16" s="2212"/>
      <c r="TCR16" s="2212"/>
      <c r="TCS16" s="2212"/>
      <c r="TCT16" s="2212"/>
      <c r="TCU16" s="2212"/>
      <c r="TCV16" s="2212"/>
      <c r="TCW16" s="2212"/>
      <c r="TCX16" s="2212"/>
      <c r="TCY16" s="2212"/>
      <c r="TCZ16" s="2212"/>
      <c r="TDA16" s="2212"/>
      <c r="TDB16" s="2212"/>
      <c r="TDC16" s="2212"/>
      <c r="TDD16" s="2212"/>
      <c r="TDE16" s="2212"/>
      <c r="TDF16" s="2212"/>
      <c r="TDG16" s="2212"/>
      <c r="TDH16" s="2212"/>
      <c r="TDI16" s="2212"/>
      <c r="TDJ16" s="2212"/>
      <c r="TDK16" s="2212"/>
      <c r="TDL16" s="2212"/>
      <c r="TDM16" s="2212"/>
      <c r="TDN16" s="2212"/>
      <c r="TDO16" s="2212"/>
      <c r="TDP16" s="2212"/>
      <c r="TDQ16" s="2212"/>
      <c r="TDR16" s="2212"/>
      <c r="TDS16" s="2212"/>
      <c r="TDT16" s="2212"/>
      <c r="TDU16" s="2212"/>
      <c r="TDV16" s="2212"/>
      <c r="TDW16" s="2212"/>
      <c r="TDX16" s="2212"/>
      <c r="TDY16" s="2212"/>
      <c r="TDZ16" s="2212"/>
      <c r="TEA16" s="2212"/>
      <c r="TEB16" s="2212"/>
      <c r="TEC16" s="2212"/>
      <c r="TED16" s="2212"/>
      <c r="TEE16" s="2212"/>
      <c r="TEF16" s="2212"/>
      <c r="TEG16" s="2212"/>
      <c r="TEH16" s="2212"/>
      <c r="TEI16" s="2212"/>
      <c r="TEJ16" s="2212"/>
      <c r="TEK16" s="2212"/>
      <c r="TEL16" s="2212"/>
      <c r="TEM16" s="2212"/>
      <c r="TEN16" s="2212"/>
      <c r="TEO16" s="2212"/>
      <c r="TEP16" s="2212"/>
      <c r="TEQ16" s="2212"/>
      <c r="TER16" s="2212"/>
      <c r="TES16" s="2212"/>
      <c r="TET16" s="2212"/>
      <c r="TEU16" s="2212"/>
      <c r="TEV16" s="2212"/>
      <c r="TEW16" s="2212"/>
      <c r="TEX16" s="2212"/>
      <c r="TEY16" s="2212"/>
      <c r="TEZ16" s="2212"/>
      <c r="TFA16" s="2212"/>
      <c r="TFB16" s="2212"/>
      <c r="TFC16" s="2212"/>
      <c r="TFD16" s="2212"/>
      <c r="TFE16" s="2212"/>
      <c r="TFF16" s="2212"/>
      <c r="TFG16" s="2212"/>
      <c r="TFH16" s="2212"/>
      <c r="TFI16" s="2212"/>
      <c r="TFJ16" s="2212"/>
      <c r="TFK16" s="2212"/>
      <c r="TFL16" s="2212"/>
      <c r="TFM16" s="2212"/>
      <c r="TFN16" s="2212"/>
      <c r="TFO16" s="2212"/>
      <c r="TFP16" s="2212"/>
      <c r="TFQ16" s="2212"/>
      <c r="TFR16" s="2212"/>
      <c r="TFS16" s="2212"/>
      <c r="TFT16" s="2212"/>
      <c r="TFU16" s="2212"/>
      <c r="TFV16" s="2212"/>
      <c r="TFW16" s="2212"/>
      <c r="TFX16" s="2212"/>
      <c r="TFY16" s="2212"/>
      <c r="TFZ16" s="2212"/>
      <c r="TGA16" s="2212"/>
      <c r="TGB16" s="2212"/>
      <c r="TGC16" s="2212"/>
      <c r="TGD16" s="2212"/>
      <c r="TGE16" s="2212"/>
      <c r="TGF16" s="2212"/>
      <c r="TGG16" s="2212"/>
      <c r="TGH16" s="2212"/>
      <c r="TGI16" s="2212"/>
      <c r="TGJ16" s="2212"/>
      <c r="TGK16" s="2212"/>
      <c r="TGL16" s="2212"/>
      <c r="TGM16" s="2212"/>
      <c r="TGN16" s="2212"/>
      <c r="TGO16" s="2212"/>
      <c r="TGP16" s="2212"/>
      <c r="TGQ16" s="2212"/>
      <c r="TGR16" s="2212"/>
      <c r="TGS16" s="2212"/>
      <c r="TGT16" s="2212"/>
      <c r="TGU16" s="2212"/>
      <c r="TGV16" s="2212"/>
      <c r="TGW16" s="2212"/>
      <c r="TGX16" s="2212"/>
      <c r="TGY16" s="2212"/>
      <c r="TGZ16" s="2212"/>
      <c r="THA16" s="2212"/>
      <c r="THB16" s="2212"/>
      <c r="THC16" s="2212"/>
      <c r="THD16" s="2212"/>
      <c r="THE16" s="2212"/>
      <c r="THF16" s="2212"/>
      <c r="THG16" s="2212"/>
      <c r="THH16" s="2212"/>
      <c r="THI16" s="2212"/>
      <c r="THJ16" s="2212"/>
      <c r="THK16" s="2212"/>
      <c r="THL16" s="2212"/>
      <c r="THM16" s="2212"/>
      <c r="THN16" s="2212"/>
      <c r="THO16" s="2212"/>
      <c r="THP16" s="2212"/>
      <c r="THQ16" s="2212"/>
      <c r="THR16" s="2212"/>
      <c r="THS16" s="2212"/>
      <c r="THT16" s="2212"/>
      <c r="THU16" s="2212"/>
      <c r="THV16" s="2212"/>
      <c r="THW16" s="2212"/>
      <c r="THX16" s="2212"/>
      <c r="THY16" s="2212"/>
      <c r="THZ16" s="2212"/>
      <c r="TIA16" s="2212"/>
      <c r="TIB16" s="2212"/>
      <c r="TIC16" s="2212"/>
      <c r="TID16" s="2212"/>
      <c r="TIE16" s="2212"/>
      <c r="TIF16" s="2212"/>
      <c r="TIG16" s="2212"/>
      <c r="TIH16" s="2212"/>
      <c r="TII16" s="2212"/>
      <c r="TIJ16" s="2212"/>
      <c r="TIK16" s="2212"/>
      <c r="TIL16" s="2212"/>
      <c r="TIM16" s="2212"/>
      <c r="TIN16" s="2212"/>
      <c r="TIO16" s="2212"/>
      <c r="TIP16" s="2212"/>
      <c r="TIQ16" s="2212"/>
      <c r="TIR16" s="2212"/>
      <c r="TIS16" s="2212"/>
      <c r="TIT16" s="2212"/>
      <c r="TIU16" s="2212"/>
      <c r="TIV16" s="2212"/>
      <c r="TIW16" s="2212"/>
      <c r="TIX16" s="2212"/>
      <c r="TIY16" s="2212"/>
      <c r="TIZ16" s="2212"/>
      <c r="TJA16" s="2212"/>
      <c r="TJB16" s="2212"/>
      <c r="TJC16" s="2212"/>
      <c r="TJD16" s="2212"/>
      <c r="TJE16" s="2212"/>
      <c r="TJF16" s="2212"/>
      <c r="TJG16" s="2212"/>
      <c r="TJH16" s="2212"/>
      <c r="TJI16" s="2212"/>
      <c r="TJJ16" s="2212"/>
      <c r="TJK16" s="2212"/>
      <c r="TJL16" s="2212"/>
      <c r="TJM16" s="2212"/>
      <c r="TJN16" s="2212"/>
      <c r="TJO16" s="2212"/>
      <c r="TJP16" s="2212"/>
      <c r="TJQ16" s="2212"/>
      <c r="TJR16" s="2212"/>
      <c r="TJS16" s="2212"/>
      <c r="TJT16" s="2212"/>
      <c r="TJU16" s="2212"/>
      <c r="TJV16" s="2212"/>
      <c r="TJW16" s="2212"/>
      <c r="TJX16" s="2212"/>
      <c r="TJY16" s="2212"/>
      <c r="TJZ16" s="2212"/>
      <c r="TKA16" s="2212"/>
      <c r="TKB16" s="2212"/>
      <c r="TKC16" s="2212"/>
      <c r="TKD16" s="2212"/>
      <c r="TKE16" s="2212"/>
      <c r="TKF16" s="2212"/>
      <c r="TKG16" s="2212"/>
      <c r="TKH16" s="2212"/>
      <c r="TKI16" s="2212"/>
      <c r="TKJ16" s="2212"/>
      <c r="TKK16" s="2212"/>
      <c r="TKL16" s="2212"/>
      <c r="TKM16" s="2212"/>
      <c r="TKN16" s="2212"/>
      <c r="TKO16" s="2212"/>
      <c r="TKP16" s="2212"/>
      <c r="TKQ16" s="2212"/>
      <c r="TKR16" s="2212"/>
      <c r="TKS16" s="2212"/>
      <c r="TKT16" s="2212"/>
      <c r="TKU16" s="2212"/>
      <c r="TKV16" s="2212"/>
      <c r="TKW16" s="2212"/>
      <c r="TKX16" s="2212"/>
      <c r="TKY16" s="2212"/>
      <c r="TKZ16" s="2212"/>
      <c r="TLA16" s="2212"/>
      <c r="TLB16" s="2212"/>
      <c r="TLC16" s="2212"/>
      <c r="TLD16" s="2212"/>
      <c r="TLE16" s="2212"/>
      <c r="TLF16" s="2212"/>
      <c r="TLG16" s="2212"/>
      <c r="TLH16" s="2212"/>
      <c r="TLI16" s="2212"/>
      <c r="TLJ16" s="2212"/>
      <c r="TLK16" s="2212"/>
      <c r="TLL16" s="2212"/>
      <c r="TLM16" s="2212"/>
      <c r="TLN16" s="2212"/>
      <c r="TLO16" s="2212"/>
      <c r="TLP16" s="2212"/>
      <c r="TLQ16" s="2212"/>
      <c r="TLR16" s="2212"/>
      <c r="TLS16" s="2212"/>
      <c r="TLT16" s="2212"/>
      <c r="TLU16" s="2212"/>
      <c r="TLV16" s="2212"/>
      <c r="TLW16" s="2212"/>
      <c r="TLX16" s="2212"/>
      <c r="TLY16" s="2212"/>
      <c r="TLZ16" s="2212"/>
      <c r="TMA16" s="2212"/>
      <c r="TMB16" s="2212"/>
      <c r="TMC16" s="2212"/>
      <c r="TMD16" s="2212"/>
      <c r="TME16" s="2212"/>
      <c r="TMF16" s="2212"/>
      <c r="TMG16" s="2212"/>
      <c r="TMH16" s="2212"/>
      <c r="TMI16" s="2212"/>
      <c r="TMJ16" s="2212"/>
      <c r="TMK16" s="2212"/>
      <c r="TML16" s="2212"/>
      <c r="TMM16" s="2212"/>
      <c r="TMN16" s="2212"/>
      <c r="TMO16" s="2212"/>
      <c r="TMP16" s="2212"/>
      <c r="TMQ16" s="2212"/>
      <c r="TMR16" s="2212"/>
      <c r="TMS16" s="2212"/>
      <c r="TMT16" s="2212"/>
      <c r="TMU16" s="2212"/>
      <c r="TMV16" s="2212"/>
      <c r="TMW16" s="2212"/>
      <c r="TMX16" s="2212"/>
      <c r="TMY16" s="2212"/>
      <c r="TMZ16" s="2212"/>
      <c r="TNA16" s="2212"/>
      <c r="TNB16" s="2212"/>
      <c r="TNC16" s="2212"/>
      <c r="TND16" s="2212"/>
      <c r="TNE16" s="2212"/>
      <c r="TNF16" s="2212"/>
      <c r="TNG16" s="2212"/>
      <c r="TNH16" s="2212"/>
      <c r="TNI16" s="2212"/>
      <c r="TNJ16" s="2212"/>
      <c r="TNK16" s="2212"/>
      <c r="TNL16" s="2212"/>
      <c r="TNM16" s="2212"/>
      <c r="TNN16" s="2212"/>
      <c r="TNO16" s="2212"/>
      <c r="TNP16" s="2212"/>
      <c r="TNQ16" s="2212"/>
      <c r="TNR16" s="2212"/>
      <c r="TNS16" s="2212"/>
      <c r="TNT16" s="2212"/>
      <c r="TNU16" s="2212"/>
      <c r="TNV16" s="2212"/>
      <c r="TNW16" s="2212"/>
      <c r="TNX16" s="2212"/>
      <c r="TNY16" s="2212"/>
      <c r="TNZ16" s="2212"/>
      <c r="TOA16" s="2212"/>
      <c r="TOB16" s="2212"/>
      <c r="TOC16" s="2212"/>
      <c r="TOD16" s="2212"/>
      <c r="TOE16" s="2212"/>
      <c r="TOF16" s="2212"/>
      <c r="TOG16" s="2212"/>
      <c r="TOH16" s="2212"/>
      <c r="TOI16" s="2212"/>
      <c r="TOJ16" s="2212"/>
      <c r="TOK16" s="2212"/>
      <c r="TOL16" s="2212"/>
      <c r="TOM16" s="2212"/>
      <c r="TON16" s="2212"/>
      <c r="TOO16" s="2212"/>
      <c r="TOP16" s="2212"/>
      <c r="TOQ16" s="2212"/>
      <c r="TOR16" s="2212"/>
      <c r="TOS16" s="2212"/>
      <c r="TOT16" s="2212"/>
      <c r="TOU16" s="2212"/>
      <c r="TOV16" s="2212"/>
      <c r="TOW16" s="2212"/>
      <c r="TOX16" s="2212"/>
      <c r="TOY16" s="2212"/>
      <c r="TOZ16" s="2212"/>
      <c r="TPA16" s="2212"/>
      <c r="TPB16" s="2212"/>
      <c r="TPC16" s="2212"/>
      <c r="TPD16" s="2212"/>
      <c r="TPE16" s="2212"/>
      <c r="TPF16" s="2212"/>
      <c r="TPG16" s="2212"/>
      <c r="TPH16" s="2212"/>
      <c r="TPI16" s="2212"/>
      <c r="TPJ16" s="2212"/>
      <c r="TPK16" s="2212"/>
      <c r="TPL16" s="2212"/>
      <c r="TPM16" s="2212"/>
      <c r="TPN16" s="2212"/>
      <c r="TPO16" s="2212"/>
      <c r="TPP16" s="2212"/>
      <c r="TPQ16" s="2212"/>
      <c r="TPR16" s="2212"/>
      <c r="TPS16" s="2212"/>
      <c r="TPT16" s="2212"/>
      <c r="TPU16" s="2212"/>
      <c r="TPV16" s="2212"/>
      <c r="TPW16" s="2212"/>
      <c r="TPX16" s="2212"/>
      <c r="TPY16" s="2212"/>
      <c r="TPZ16" s="2212"/>
      <c r="TQA16" s="2212"/>
      <c r="TQB16" s="2212"/>
      <c r="TQC16" s="2212"/>
      <c r="TQD16" s="2212"/>
      <c r="TQE16" s="2212"/>
      <c r="TQF16" s="2212"/>
      <c r="TQG16" s="2212"/>
      <c r="TQH16" s="2212"/>
      <c r="TQI16" s="2212"/>
      <c r="TQJ16" s="2212"/>
      <c r="TQK16" s="2212"/>
      <c r="TQL16" s="2212"/>
      <c r="TQM16" s="2212"/>
      <c r="TQN16" s="2212"/>
      <c r="TQO16" s="2212"/>
      <c r="TQP16" s="2212"/>
      <c r="TQQ16" s="2212"/>
      <c r="TQR16" s="2212"/>
      <c r="TQS16" s="2212"/>
      <c r="TQT16" s="2212"/>
      <c r="TQU16" s="2212"/>
      <c r="TQV16" s="2212"/>
      <c r="TQW16" s="2212"/>
      <c r="TQX16" s="2212"/>
      <c r="TQY16" s="2212"/>
      <c r="TQZ16" s="2212"/>
      <c r="TRA16" s="2212"/>
      <c r="TRB16" s="2212"/>
      <c r="TRC16" s="2212"/>
      <c r="TRD16" s="2212"/>
      <c r="TRE16" s="2212"/>
      <c r="TRF16" s="2212"/>
      <c r="TRG16" s="2212"/>
      <c r="TRH16" s="2212"/>
      <c r="TRI16" s="2212"/>
      <c r="TRJ16" s="2212"/>
      <c r="TRK16" s="2212"/>
      <c r="TRL16" s="2212"/>
      <c r="TRM16" s="2212"/>
      <c r="TRN16" s="2212"/>
      <c r="TRO16" s="2212"/>
      <c r="TRP16" s="2212"/>
      <c r="TRQ16" s="2212"/>
      <c r="TRR16" s="2212"/>
      <c r="TRS16" s="2212"/>
      <c r="TRT16" s="2212"/>
      <c r="TRU16" s="2212"/>
      <c r="TRV16" s="2212"/>
      <c r="TRW16" s="2212"/>
      <c r="TRX16" s="2212"/>
      <c r="TRY16" s="2212"/>
      <c r="TRZ16" s="2212"/>
      <c r="TSA16" s="2212"/>
      <c r="TSB16" s="2212"/>
      <c r="TSC16" s="2212"/>
      <c r="TSD16" s="2212"/>
      <c r="TSE16" s="2212"/>
      <c r="TSF16" s="2212"/>
      <c r="TSG16" s="2212"/>
      <c r="TSH16" s="2212"/>
      <c r="TSI16" s="2212"/>
      <c r="TSJ16" s="2212"/>
      <c r="TSK16" s="2212"/>
      <c r="TSL16" s="2212"/>
      <c r="TSM16" s="2212"/>
      <c r="TSN16" s="2212"/>
      <c r="TSO16" s="2212"/>
      <c r="TSP16" s="2212"/>
      <c r="TSQ16" s="2212"/>
      <c r="TSR16" s="2212"/>
      <c r="TSS16" s="2212"/>
      <c r="TST16" s="2212"/>
      <c r="TSU16" s="2212"/>
      <c r="TSV16" s="2212"/>
      <c r="TSW16" s="2212"/>
      <c r="TSX16" s="2212"/>
      <c r="TSY16" s="2212"/>
      <c r="TSZ16" s="2212"/>
      <c r="TTA16" s="2212"/>
      <c r="TTB16" s="2212"/>
      <c r="TTC16" s="2212"/>
      <c r="TTD16" s="2212"/>
      <c r="TTE16" s="2212"/>
      <c r="TTF16" s="2212"/>
      <c r="TTG16" s="2212"/>
      <c r="TTH16" s="2212"/>
      <c r="TTI16" s="2212"/>
      <c r="TTJ16" s="2212"/>
      <c r="TTK16" s="2212"/>
      <c r="TTL16" s="2212"/>
      <c r="TTM16" s="2212"/>
      <c r="TTN16" s="2212"/>
      <c r="TTO16" s="2212"/>
      <c r="TTP16" s="2212"/>
      <c r="TTQ16" s="2212"/>
      <c r="TTR16" s="2212"/>
      <c r="TTS16" s="2212"/>
      <c r="TTT16" s="2212"/>
      <c r="TTU16" s="2212"/>
      <c r="TTV16" s="2212"/>
      <c r="TTW16" s="2212"/>
      <c r="TTX16" s="2212"/>
      <c r="TTY16" s="2212"/>
      <c r="TTZ16" s="2212"/>
      <c r="TUA16" s="2212"/>
      <c r="TUB16" s="2212"/>
      <c r="TUC16" s="2212"/>
      <c r="TUD16" s="2212"/>
      <c r="TUE16" s="2212"/>
      <c r="TUF16" s="2212"/>
      <c r="TUG16" s="2212"/>
      <c r="TUH16" s="2212"/>
      <c r="TUI16" s="2212"/>
      <c r="TUJ16" s="2212"/>
      <c r="TUK16" s="2212"/>
      <c r="TUL16" s="2212"/>
      <c r="TUM16" s="2212"/>
      <c r="TUN16" s="2212"/>
      <c r="TUO16" s="2212"/>
      <c r="TUP16" s="2212"/>
      <c r="TUQ16" s="2212"/>
      <c r="TUR16" s="2212"/>
      <c r="TUS16" s="2212"/>
      <c r="TUT16" s="2212"/>
      <c r="TUU16" s="2212"/>
      <c r="TUV16" s="2212"/>
      <c r="TUW16" s="2212"/>
      <c r="TUX16" s="2212"/>
      <c r="TUY16" s="2212"/>
      <c r="TUZ16" s="2212"/>
      <c r="TVA16" s="2212"/>
      <c r="TVB16" s="2212"/>
      <c r="TVC16" s="2212"/>
      <c r="TVD16" s="2212"/>
      <c r="TVE16" s="2212"/>
      <c r="TVF16" s="2212"/>
      <c r="TVG16" s="2212"/>
      <c r="TVH16" s="2212"/>
      <c r="TVI16" s="2212"/>
      <c r="TVJ16" s="2212"/>
      <c r="TVK16" s="2212"/>
      <c r="TVL16" s="2212"/>
      <c r="TVM16" s="2212"/>
      <c r="TVN16" s="2212"/>
      <c r="TVO16" s="2212"/>
      <c r="TVP16" s="2212"/>
      <c r="TVQ16" s="2212"/>
      <c r="TVR16" s="2212"/>
      <c r="TVS16" s="2212"/>
      <c r="TVT16" s="2212"/>
      <c r="TVU16" s="2212"/>
      <c r="TVV16" s="2212"/>
      <c r="TVW16" s="2212"/>
      <c r="TVX16" s="2212"/>
      <c r="TVY16" s="2212"/>
      <c r="TVZ16" s="2212"/>
      <c r="TWA16" s="2212"/>
      <c r="TWB16" s="2212"/>
      <c r="TWC16" s="2212"/>
      <c r="TWD16" s="2212"/>
      <c r="TWE16" s="2212"/>
      <c r="TWF16" s="2212"/>
      <c r="TWG16" s="2212"/>
      <c r="TWH16" s="2212"/>
      <c r="TWI16" s="2212"/>
      <c r="TWJ16" s="2212"/>
      <c r="TWK16" s="2212"/>
      <c r="TWL16" s="2212"/>
      <c r="TWM16" s="2212"/>
      <c r="TWN16" s="2212"/>
      <c r="TWO16" s="2212"/>
      <c r="TWP16" s="2212"/>
      <c r="TWQ16" s="2212"/>
      <c r="TWR16" s="2212"/>
      <c r="TWS16" s="2212"/>
      <c r="TWT16" s="2212"/>
      <c r="TWU16" s="2212"/>
      <c r="TWV16" s="2212"/>
      <c r="TWW16" s="2212"/>
      <c r="TWX16" s="2212"/>
      <c r="TWY16" s="2212"/>
      <c r="TWZ16" s="2212"/>
      <c r="TXA16" s="2212"/>
      <c r="TXB16" s="2212"/>
      <c r="TXC16" s="2212"/>
      <c r="TXD16" s="2212"/>
      <c r="TXE16" s="2212"/>
      <c r="TXF16" s="2212"/>
      <c r="TXG16" s="2212"/>
      <c r="TXH16" s="2212"/>
      <c r="TXI16" s="2212"/>
      <c r="TXJ16" s="2212"/>
      <c r="TXK16" s="2212"/>
      <c r="TXL16" s="2212"/>
      <c r="TXM16" s="2212"/>
      <c r="TXN16" s="2212"/>
      <c r="TXO16" s="2212"/>
      <c r="TXP16" s="2212"/>
      <c r="TXQ16" s="2212"/>
      <c r="TXR16" s="2212"/>
      <c r="TXS16" s="2212"/>
      <c r="TXT16" s="2212"/>
      <c r="TXU16" s="2212"/>
      <c r="TXV16" s="2212"/>
      <c r="TXW16" s="2212"/>
      <c r="TXX16" s="2212"/>
      <c r="TXY16" s="2212"/>
      <c r="TXZ16" s="2212"/>
      <c r="TYA16" s="2212"/>
      <c r="TYB16" s="2212"/>
      <c r="TYC16" s="2212"/>
      <c r="TYD16" s="2212"/>
      <c r="TYE16" s="2212"/>
      <c r="TYF16" s="2212"/>
      <c r="TYG16" s="2212"/>
      <c r="TYH16" s="2212"/>
      <c r="TYI16" s="2212"/>
      <c r="TYJ16" s="2212"/>
      <c r="TYK16" s="2212"/>
      <c r="TYL16" s="2212"/>
      <c r="TYM16" s="2212"/>
      <c r="TYN16" s="2212"/>
      <c r="TYO16" s="2212"/>
      <c r="TYP16" s="2212"/>
      <c r="TYQ16" s="2212"/>
      <c r="TYR16" s="2212"/>
      <c r="TYS16" s="2212"/>
      <c r="TYT16" s="2212"/>
      <c r="TYU16" s="2212"/>
      <c r="TYV16" s="2212"/>
      <c r="TYW16" s="2212"/>
      <c r="TYX16" s="2212"/>
      <c r="TYY16" s="2212"/>
      <c r="TYZ16" s="2212"/>
      <c r="TZA16" s="2212"/>
      <c r="TZB16" s="2212"/>
      <c r="TZC16" s="2212"/>
      <c r="TZD16" s="2212"/>
      <c r="TZE16" s="2212"/>
      <c r="TZF16" s="2212"/>
      <c r="TZG16" s="2212"/>
      <c r="TZH16" s="2212"/>
      <c r="TZI16" s="2212"/>
      <c r="TZJ16" s="2212"/>
      <c r="TZK16" s="2212"/>
      <c r="TZL16" s="2212"/>
      <c r="TZM16" s="2212"/>
      <c r="TZN16" s="2212"/>
      <c r="TZO16" s="2212"/>
      <c r="TZP16" s="2212"/>
      <c r="TZQ16" s="2212"/>
      <c r="TZR16" s="2212"/>
      <c r="TZS16" s="2212"/>
      <c r="TZT16" s="2212"/>
      <c r="TZU16" s="2212"/>
      <c r="TZV16" s="2212"/>
      <c r="TZW16" s="2212"/>
      <c r="TZX16" s="2212"/>
      <c r="TZY16" s="2212"/>
      <c r="TZZ16" s="2212"/>
      <c r="UAA16" s="2212"/>
      <c r="UAB16" s="2212"/>
      <c r="UAC16" s="2212"/>
      <c r="UAD16" s="2212"/>
      <c r="UAE16" s="2212"/>
      <c r="UAF16" s="2212"/>
      <c r="UAG16" s="2212"/>
      <c r="UAH16" s="2212"/>
      <c r="UAI16" s="2212"/>
      <c r="UAJ16" s="2212"/>
      <c r="UAK16" s="2212"/>
      <c r="UAL16" s="2212"/>
      <c r="UAM16" s="2212"/>
      <c r="UAN16" s="2212"/>
      <c r="UAO16" s="2212"/>
      <c r="UAP16" s="2212"/>
      <c r="UAQ16" s="2212"/>
      <c r="UAR16" s="2212"/>
      <c r="UAS16" s="2212"/>
      <c r="UAT16" s="2212"/>
      <c r="UAU16" s="2212"/>
      <c r="UAV16" s="2212"/>
      <c r="UAW16" s="2212"/>
      <c r="UAX16" s="2212"/>
      <c r="UAY16" s="2212"/>
      <c r="UAZ16" s="2212"/>
      <c r="UBA16" s="2212"/>
      <c r="UBB16" s="2212"/>
      <c r="UBC16" s="2212"/>
      <c r="UBD16" s="2212"/>
      <c r="UBE16" s="2212"/>
      <c r="UBF16" s="2212"/>
      <c r="UBG16" s="2212"/>
      <c r="UBH16" s="2212"/>
      <c r="UBI16" s="2212"/>
      <c r="UBJ16" s="2212"/>
      <c r="UBK16" s="2212"/>
      <c r="UBL16" s="2212"/>
      <c r="UBM16" s="2212"/>
      <c r="UBN16" s="2212"/>
      <c r="UBO16" s="2212"/>
      <c r="UBP16" s="2212"/>
      <c r="UBQ16" s="2212"/>
      <c r="UBR16" s="2212"/>
      <c r="UBS16" s="2212"/>
      <c r="UBT16" s="2212"/>
      <c r="UBU16" s="2212"/>
      <c r="UBV16" s="2212"/>
      <c r="UBW16" s="2212"/>
      <c r="UBX16" s="2212"/>
      <c r="UBY16" s="2212"/>
      <c r="UBZ16" s="2212"/>
      <c r="UCA16" s="2212"/>
      <c r="UCB16" s="2212"/>
      <c r="UCC16" s="2212"/>
      <c r="UCD16" s="2212"/>
      <c r="UCE16" s="2212"/>
      <c r="UCF16" s="2212"/>
      <c r="UCG16" s="2212"/>
      <c r="UCH16" s="2212"/>
      <c r="UCI16" s="2212"/>
      <c r="UCJ16" s="2212"/>
      <c r="UCK16" s="2212"/>
      <c r="UCL16" s="2212"/>
      <c r="UCM16" s="2212"/>
      <c r="UCN16" s="2212"/>
      <c r="UCO16" s="2212"/>
      <c r="UCP16" s="2212"/>
      <c r="UCQ16" s="2212"/>
      <c r="UCR16" s="2212"/>
      <c r="UCS16" s="2212"/>
      <c r="UCT16" s="2212"/>
      <c r="UCU16" s="2212"/>
      <c r="UCV16" s="2212"/>
      <c r="UCW16" s="2212"/>
      <c r="UCX16" s="2212"/>
      <c r="UCY16" s="2212"/>
      <c r="UCZ16" s="2212"/>
      <c r="UDA16" s="2212"/>
      <c r="UDB16" s="2212"/>
      <c r="UDC16" s="2212"/>
      <c r="UDD16" s="2212"/>
      <c r="UDE16" s="2212"/>
      <c r="UDF16" s="2212"/>
      <c r="UDG16" s="2212"/>
      <c r="UDH16" s="2212"/>
      <c r="UDI16" s="2212"/>
      <c r="UDJ16" s="2212"/>
      <c r="UDK16" s="2212"/>
      <c r="UDL16" s="2212"/>
      <c r="UDM16" s="2212"/>
      <c r="UDN16" s="2212"/>
      <c r="UDO16" s="2212"/>
      <c r="UDP16" s="2212"/>
      <c r="UDQ16" s="2212"/>
      <c r="UDR16" s="2212"/>
      <c r="UDS16" s="2212"/>
      <c r="UDT16" s="2212"/>
      <c r="UDU16" s="2212"/>
      <c r="UDV16" s="2212"/>
      <c r="UDW16" s="2212"/>
      <c r="UDX16" s="2212"/>
      <c r="UDY16" s="2212"/>
      <c r="UDZ16" s="2212"/>
      <c r="UEA16" s="2212"/>
      <c r="UEB16" s="2212"/>
      <c r="UEC16" s="2212"/>
      <c r="UED16" s="2212"/>
      <c r="UEE16" s="2212"/>
      <c r="UEF16" s="2212"/>
      <c r="UEG16" s="2212"/>
      <c r="UEH16" s="2212"/>
      <c r="UEI16" s="2212"/>
      <c r="UEJ16" s="2212"/>
      <c r="UEK16" s="2212"/>
      <c r="UEL16" s="2212"/>
      <c r="UEM16" s="2212"/>
      <c r="UEN16" s="2212"/>
      <c r="UEO16" s="2212"/>
      <c r="UEP16" s="2212"/>
      <c r="UEQ16" s="2212"/>
      <c r="UER16" s="2212"/>
      <c r="UES16" s="2212"/>
      <c r="UET16" s="2212"/>
      <c r="UEU16" s="2212"/>
      <c r="UEV16" s="2212"/>
      <c r="UEW16" s="2212"/>
      <c r="UEX16" s="2212"/>
      <c r="UEY16" s="2212"/>
      <c r="UEZ16" s="2212"/>
      <c r="UFA16" s="2212"/>
      <c r="UFB16" s="2212"/>
      <c r="UFC16" s="2212"/>
      <c r="UFD16" s="2212"/>
      <c r="UFE16" s="2212"/>
      <c r="UFF16" s="2212"/>
      <c r="UFG16" s="2212"/>
      <c r="UFH16" s="2212"/>
      <c r="UFI16" s="2212"/>
      <c r="UFJ16" s="2212"/>
      <c r="UFK16" s="2212"/>
      <c r="UFL16" s="2212"/>
      <c r="UFM16" s="2212"/>
      <c r="UFN16" s="2212"/>
      <c r="UFO16" s="2212"/>
      <c r="UFP16" s="2212"/>
      <c r="UFQ16" s="2212"/>
      <c r="UFR16" s="2212"/>
      <c r="UFS16" s="2212"/>
      <c r="UFT16" s="2212"/>
      <c r="UFU16" s="2212"/>
      <c r="UFV16" s="2212"/>
      <c r="UFW16" s="2212"/>
      <c r="UFX16" s="2212"/>
      <c r="UFY16" s="2212"/>
      <c r="UFZ16" s="2212"/>
      <c r="UGA16" s="2212"/>
      <c r="UGB16" s="2212"/>
      <c r="UGC16" s="2212"/>
      <c r="UGD16" s="2212"/>
      <c r="UGE16" s="2212"/>
      <c r="UGF16" s="2212"/>
      <c r="UGG16" s="2212"/>
      <c r="UGH16" s="2212"/>
      <c r="UGI16" s="2212"/>
      <c r="UGJ16" s="2212"/>
      <c r="UGK16" s="2212"/>
      <c r="UGL16" s="2212"/>
      <c r="UGM16" s="2212"/>
      <c r="UGN16" s="2212"/>
      <c r="UGO16" s="2212"/>
      <c r="UGP16" s="2212"/>
      <c r="UGQ16" s="2212"/>
      <c r="UGR16" s="2212"/>
      <c r="UGS16" s="2212"/>
      <c r="UGT16" s="2212"/>
      <c r="UGU16" s="2212"/>
      <c r="UGV16" s="2212"/>
      <c r="UGW16" s="2212"/>
      <c r="UGX16" s="2212"/>
      <c r="UGY16" s="2212"/>
      <c r="UGZ16" s="2212"/>
      <c r="UHA16" s="2212"/>
      <c r="UHB16" s="2212"/>
      <c r="UHC16" s="2212"/>
      <c r="UHD16" s="2212"/>
      <c r="UHE16" s="2212"/>
      <c r="UHF16" s="2212"/>
      <c r="UHG16" s="2212"/>
      <c r="UHH16" s="2212"/>
      <c r="UHI16" s="2212"/>
      <c r="UHJ16" s="2212"/>
      <c r="UHK16" s="2212"/>
      <c r="UHL16" s="2212"/>
      <c r="UHM16" s="2212"/>
      <c r="UHN16" s="2212"/>
      <c r="UHO16" s="2212"/>
      <c r="UHP16" s="2212"/>
      <c r="UHQ16" s="2212"/>
      <c r="UHR16" s="2212"/>
      <c r="UHS16" s="2212"/>
      <c r="UHT16" s="2212"/>
      <c r="UHU16" s="2212"/>
      <c r="UHV16" s="2212"/>
      <c r="UHW16" s="2212"/>
      <c r="UHX16" s="2212"/>
      <c r="UHY16" s="2212"/>
      <c r="UHZ16" s="2212"/>
      <c r="UIA16" s="2212"/>
      <c r="UIB16" s="2212"/>
      <c r="UIC16" s="2212"/>
      <c r="UID16" s="2212"/>
      <c r="UIE16" s="2212"/>
      <c r="UIF16" s="2212"/>
      <c r="UIG16" s="2212"/>
      <c r="UIH16" s="2212"/>
      <c r="UII16" s="2212"/>
      <c r="UIJ16" s="2212"/>
      <c r="UIK16" s="2212"/>
      <c r="UIL16" s="2212"/>
      <c r="UIM16" s="2212"/>
      <c r="UIN16" s="2212"/>
      <c r="UIO16" s="2212"/>
      <c r="UIP16" s="2212"/>
      <c r="UIQ16" s="2212"/>
      <c r="UIR16" s="2212"/>
      <c r="UIS16" s="2212"/>
      <c r="UIT16" s="2212"/>
      <c r="UIU16" s="2212"/>
      <c r="UIV16" s="2212"/>
      <c r="UIW16" s="2212"/>
      <c r="UIX16" s="2212"/>
      <c r="UIY16" s="2212"/>
      <c r="UIZ16" s="2212"/>
      <c r="UJA16" s="2212"/>
      <c r="UJB16" s="2212"/>
      <c r="UJC16" s="2212"/>
      <c r="UJD16" s="2212"/>
      <c r="UJE16" s="2212"/>
      <c r="UJF16" s="2212"/>
      <c r="UJG16" s="2212"/>
      <c r="UJH16" s="2212"/>
      <c r="UJI16" s="2212"/>
      <c r="UJJ16" s="2212"/>
      <c r="UJK16" s="2212"/>
      <c r="UJL16" s="2212"/>
      <c r="UJM16" s="2212"/>
      <c r="UJN16" s="2212"/>
      <c r="UJO16" s="2212"/>
      <c r="UJP16" s="2212"/>
      <c r="UJQ16" s="2212"/>
      <c r="UJR16" s="2212"/>
      <c r="UJS16" s="2212"/>
      <c r="UJT16" s="2212"/>
      <c r="UJU16" s="2212"/>
      <c r="UJV16" s="2212"/>
      <c r="UJW16" s="2212"/>
      <c r="UJX16" s="2212"/>
      <c r="UJY16" s="2212"/>
      <c r="UJZ16" s="2212"/>
      <c r="UKA16" s="2212"/>
      <c r="UKB16" s="2212"/>
      <c r="UKC16" s="2212"/>
      <c r="UKD16" s="2212"/>
      <c r="UKE16" s="2212"/>
      <c r="UKF16" s="2212"/>
      <c r="UKG16" s="2212"/>
      <c r="UKH16" s="2212"/>
      <c r="UKI16" s="2212"/>
      <c r="UKJ16" s="2212"/>
      <c r="UKK16" s="2212"/>
      <c r="UKL16" s="2212"/>
      <c r="UKM16" s="2212"/>
      <c r="UKN16" s="2212"/>
      <c r="UKO16" s="2212"/>
      <c r="UKP16" s="2212"/>
      <c r="UKQ16" s="2212"/>
      <c r="UKR16" s="2212"/>
      <c r="UKS16" s="2212"/>
      <c r="UKT16" s="2212"/>
      <c r="UKU16" s="2212"/>
      <c r="UKV16" s="2212"/>
      <c r="UKW16" s="2212"/>
      <c r="UKX16" s="2212"/>
      <c r="UKY16" s="2212"/>
      <c r="UKZ16" s="2212"/>
      <c r="ULA16" s="2212"/>
      <c r="ULB16" s="2212"/>
      <c r="ULC16" s="2212"/>
      <c r="ULD16" s="2212"/>
      <c r="ULE16" s="2212"/>
      <c r="ULF16" s="2212"/>
      <c r="ULG16" s="2212"/>
      <c r="ULH16" s="2212"/>
      <c r="ULI16" s="2212"/>
      <c r="ULJ16" s="2212"/>
      <c r="ULK16" s="2212"/>
      <c r="ULL16" s="2212"/>
      <c r="ULM16" s="2212"/>
      <c r="ULN16" s="2212"/>
      <c r="ULO16" s="2212"/>
      <c r="ULP16" s="2212"/>
      <c r="ULQ16" s="2212"/>
      <c r="ULR16" s="2212"/>
      <c r="ULS16" s="2212"/>
      <c r="ULT16" s="2212"/>
      <c r="ULU16" s="2212"/>
      <c r="ULV16" s="2212"/>
      <c r="ULW16" s="2212"/>
      <c r="ULX16" s="2212"/>
      <c r="ULY16" s="2212"/>
      <c r="ULZ16" s="2212"/>
      <c r="UMA16" s="2212"/>
      <c r="UMB16" s="2212"/>
      <c r="UMC16" s="2212"/>
      <c r="UMD16" s="2212"/>
      <c r="UME16" s="2212"/>
      <c r="UMF16" s="2212"/>
      <c r="UMG16" s="2212"/>
      <c r="UMH16" s="2212"/>
      <c r="UMI16" s="2212"/>
      <c r="UMJ16" s="2212"/>
      <c r="UMK16" s="2212"/>
      <c r="UML16" s="2212"/>
      <c r="UMM16" s="2212"/>
      <c r="UMN16" s="2212"/>
      <c r="UMO16" s="2212"/>
      <c r="UMP16" s="2212"/>
      <c r="UMQ16" s="2212"/>
      <c r="UMR16" s="2212"/>
      <c r="UMS16" s="2212"/>
      <c r="UMT16" s="2212"/>
      <c r="UMU16" s="2212"/>
      <c r="UMV16" s="2212"/>
      <c r="UMW16" s="2212"/>
      <c r="UMX16" s="2212"/>
      <c r="UMY16" s="2212"/>
      <c r="UMZ16" s="2212"/>
      <c r="UNA16" s="2212"/>
      <c r="UNB16" s="2212"/>
      <c r="UNC16" s="2212"/>
      <c r="UND16" s="2212"/>
      <c r="UNE16" s="2212"/>
      <c r="UNF16" s="2212"/>
      <c r="UNG16" s="2212"/>
      <c r="UNH16" s="2212"/>
      <c r="UNI16" s="2212"/>
      <c r="UNJ16" s="2212"/>
      <c r="UNK16" s="2212"/>
      <c r="UNL16" s="2212"/>
      <c r="UNM16" s="2212"/>
      <c r="UNN16" s="2212"/>
      <c r="UNO16" s="2212"/>
      <c r="UNP16" s="2212"/>
      <c r="UNQ16" s="2212"/>
      <c r="UNR16" s="2212"/>
      <c r="UNS16" s="2212"/>
      <c r="UNT16" s="2212"/>
      <c r="UNU16" s="2212"/>
      <c r="UNV16" s="2212"/>
      <c r="UNW16" s="2212"/>
      <c r="UNX16" s="2212"/>
      <c r="UNY16" s="2212"/>
      <c r="UNZ16" s="2212"/>
      <c r="UOA16" s="2212"/>
      <c r="UOB16" s="2212"/>
      <c r="UOC16" s="2212"/>
      <c r="UOD16" s="2212"/>
      <c r="UOE16" s="2212"/>
      <c r="UOF16" s="2212"/>
      <c r="UOG16" s="2212"/>
      <c r="UOH16" s="2212"/>
      <c r="UOI16" s="2212"/>
      <c r="UOJ16" s="2212"/>
      <c r="UOK16" s="2212"/>
      <c r="UOL16" s="2212"/>
      <c r="UOM16" s="2212"/>
      <c r="UON16" s="2212"/>
      <c r="UOO16" s="2212"/>
      <c r="UOP16" s="2212"/>
      <c r="UOQ16" s="2212"/>
      <c r="UOR16" s="2212"/>
      <c r="UOS16" s="2212"/>
      <c r="UOT16" s="2212"/>
      <c r="UOU16" s="2212"/>
      <c r="UOV16" s="2212"/>
      <c r="UOW16" s="2212"/>
      <c r="UOX16" s="2212"/>
      <c r="UOY16" s="2212"/>
      <c r="UOZ16" s="2212"/>
      <c r="UPA16" s="2212"/>
      <c r="UPB16" s="2212"/>
      <c r="UPC16" s="2212"/>
      <c r="UPD16" s="2212"/>
      <c r="UPE16" s="2212"/>
      <c r="UPF16" s="2212"/>
      <c r="UPG16" s="2212"/>
      <c r="UPH16" s="2212"/>
      <c r="UPI16" s="2212"/>
      <c r="UPJ16" s="2212"/>
      <c r="UPK16" s="2212"/>
      <c r="UPL16" s="2212"/>
      <c r="UPM16" s="2212"/>
      <c r="UPN16" s="2212"/>
      <c r="UPO16" s="2212"/>
      <c r="UPP16" s="2212"/>
      <c r="UPQ16" s="2212"/>
      <c r="UPR16" s="2212"/>
      <c r="UPS16" s="2212"/>
      <c r="UPT16" s="2212"/>
      <c r="UPU16" s="2212"/>
      <c r="UPV16" s="2212"/>
      <c r="UPW16" s="2212"/>
      <c r="UPX16" s="2212"/>
      <c r="UPY16" s="2212"/>
      <c r="UPZ16" s="2212"/>
      <c r="UQA16" s="2212"/>
      <c r="UQB16" s="2212"/>
      <c r="UQC16" s="2212"/>
      <c r="UQD16" s="2212"/>
      <c r="UQE16" s="2212"/>
      <c r="UQF16" s="2212"/>
      <c r="UQG16" s="2212"/>
      <c r="UQH16" s="2212"/>
      <c r="UQI16" s="2212"/>
      <c r="UQJ16" s="2212"/>
      <c r="UQK16" s="2212"/>
      <c r="UQL16" s="2212"/>
      <c r="UQM16" s="2212"/>
      <c r="UQN16" s="2212"/>
      <c r="UQO16" s="2212"/>
      <c r="UQP16" s="2212"/>
      <c r="UQQ16" s="2212"/>
      <c r="UQR16" s="2212"/>
      <c r="UQS16" s="2212"/>
      <c r="UQT16" s="2212"/>
      <c r="UQU16" s="2212"/>
      <c r="UQV16" s="2212"/>
      <c r="UQW16" s="2212"/>
      <c r="UQX16" s="2212"/>
      <c r="UQY16" s="2212"/>
      <c r="UQZ16" s="2212"/>
      <c r="URA16" s="2212"/>
      <c r="URB16" s="2212"/>
      <c r="URC16" s="2212"/>
      <c r="URD16" s="2212"/>
      <c r="URE16" s="2212"/>
      <c r="URF16" s="2212"/>
      <c r="URG16" s="2212"/>
      <c r="URH16" s="2212"/>
      <c r="URI16" s="2212"/>
      <c r="URJ16" s="2212"/>
      <c r="URK16" s="2212"/>
      <c r="URL16" s="2212"/>
      <c r="URM16" s="2212"/>
      <c r="URN16" s="2212"/>
      <c r="URO16" s="2212"/>
      <c r="URP16" s="2212"/>
      <c r="URQ16" s="2212"/>
      <c r="URR16" s="2212"/>
      <c r="URS16" s="2212"/>
      <c r="URT16" s="2212"/>
      <c r="URU16" s="2212"/>
      <c r="URV16" s="2212"/>
      <c r="URW16" s="2212"/>
      <c r="URX16" s="2212"/>
      <c r="URY16" s="2212"/>
      <c r="URZ16" s="2212"/>
      <c r="USA16" s="2212"/>
      <c r="USB16" s="2212"/>
      <c r="USC16" s="2212"/>
      <c r="USD16" s="2212"/>
      <c r="USE16" s="2212"/>
      <c r="USF16" s="2212"/>
      <c r="USG16" s="2212"/>
      <c r="USH16" s="2212"/>
      <c r="USI16" s="2212"/>
      <c r="USJ16" s="2212"/>
      <c r="USK16" s="2212"/>
      <c r="USL16" s="2212"/>
      <c r="USM16" s="2212"/>
      <c r="USN16" s="2212"/>
      <c r="USO16" s="2212"/>
      <c r="USP16" s="2212"/>
      <c r="USQ16" s="2212"/>
      <c r="USR16" s="2212"/>
      <c r="USS16" s="2212"/>
      <c r="UST16" s="2212"/>
      <c r="USU16" s="2212"/>
      <c r="USV16" s="2212"/>
      <c r="USW16" s="2212"/>
      <c r="USX16" s="2212"/>
      <c r="USY16" s="2212"/>
      <c r="USZ16" s="2212"/>
      <c r="UTA16" s="2212"/>
      <c r="UTB16" s="2212"/>
      <c r="UTC16" s="2212"/>
      <c r="UTD16" s="2212"/>
      <c r="UTE16" s="2212"/>
      <c r="UTF16" s="2212"/>
      <c r="UTG16" s="2212"/>
      <c r="UTH16" s="2212"/>
      <c r="UTI16" s="2212"/>
      <c r="UTJ16" s="2212"/>
      <c r="UTK16" s="2212"/>
      <c r="UTL16" s="2212"/>
      <c r="UTM16" s="2212"/>
      <c r="UTN16" s="2212"/>
      <c r="UTO16" s="2212"/>
      <c r="UTP16" s="2212"/>
      <c r="UTQ16" s="2212"/>
      <c r="UTR16" s="2212"/>
      <c r="UTS16" s="2212"/>
      <c r="UTT16" s="2212"/>
      <c r="UTU16" s="2212"/>
      <c r="UTV16" s="2212"/>
      <c r="UTW16" s="2212"/>
      <c r="UTX16" s="2212"/>
      <c r="UTY16" s="2212"/>
      <c r="UTZ16" s="2212"/>
      <c r="UUA16" s="2212"/>
      <c r="UUB16" s="2212"/>
      <c r="UUC16" s="2212"/>
      <c r="UUD16" s="2212"/>
      <c r="UUE16" s="2212"/>
      <c r="UUF16" s="2212"/>
      <c r="UUG16" s="2212"/>
      <c r="UUH16" s="2212"/>
      <c r="UUI16" s="2212"/>
      <c r="UUJ16" s="2212"/>
      <c r="UUK16" s="2212"/>
      <c r="UUL16" s="2212"/>
      <c r="UUM16" s="2212"/>
      <c r="UUN16" s="2212"/>
      <c r="UUO16" s="2212"/>
      <c r="UUP16" s="2212"/>
      <c r="UUQ16" s="2212"/>
      <c r="UUR16" s="2212"/>
      <c r="UUS16" s="2212"/>
      <c r="UUT16" s="2212"/>
      <c r="UUU16" s="2212"/>
      <c r="UUV16" s="2212"/>
      <c r="UUW16" s="2212"/>
      <c r="UUX16" s="2212"/>
      <c r="UUY16" s="2212"/>
      <c r="UUZ16" s="2212"/>
      <c r="UVA16" s="2212"/>
      <c r="UVB16" s="2212"/>
      <c r="UVC16" s="2212"/>
      <c r="UVD16" s="2212"/>
      <c r="UVE16" s="2212"/>
      <c r="UVF16" s="2212"/>
      <c r="UVG16" s="2212"/>
      <c r="UVH16" s="2212"/>
      <c r="UVI16" s="2212"/>
      <c r="UVJ16" s="2212"/>
      <c r="UVK16" s="2212"/>
      <c r="UVL16" s="2212"/>
      <c r="UVM16" s="2212"/>
      <c r="UVN16" s="2212"/>
      <c r="UVO16" s="2212"/>
      <c r="UVP16" s="2212"/>
      <c r="UVQ16" s="2212"/>
      <c r="UVR16" s="2212"/>
      <c r="UVS16" s="2212"/>
      <c r="UVT16" s="2212"/>
      <c r="UVU16" s="2212"/>
      <c r="UVV16" s="2212"/>
      <c r="UVW16" s="2212"/>
      <c r="UVX16" s="2212"/>
      <c r="UVY16" s="2212"/>
      <c r="UVZ16" s="2212"/>
      <c r="UWA16" s="2212"/>
      <c r="UWB16" s="2212"/>
      <c r="UWC16" s="2212"/>
      <c r="UWD16" s="2212"/>
      <c r="UWE16" s="2212"/>
      <c r="UWF16" s="2212"/>
      <c r="UWG16" s="2212"/>
      <c r="UWH16" s="2212"/>
      <c r="UWI16" s="2212"/>
      <c r="UWJ16" s="2212"/>
      <c r="UWK16" s="2212"/>
      <c r="UWL16" s="2212"/>
      <c r="UWM16" s="2212"/>
      <c r="UWN16" s="2212"/>
      <c r="UWO16" s="2212"/>
      <c r="UWP16" s="2212"/>
      <c r="UWQ16" s="2212"/>
      <c r="UWR16" s="2212"/>
      <c r="UWS16" s="2212"/>
      <c r="UWT16" s="2212"/>
      <c r="UWU16" s="2212"/>
      <c r="UWV16" s="2212"/>
      <c r="UWW16" s="2212"/>
      <c r="UWX16" s="2212"/>
      <c r="UWY16" s="2212"/>
      <c r="UWZ16" s="2212"/>
      <c r="UXA16" s="2212"/>
      <c r="UXB16" s="2212"/>
      <c r="UXC16" s="2212"/>
      <c r="UXD16" s="2212"/>
      <c r="UXE16" s="2212"/>
      <c r="UXF16" s="2212"/>
      <c r="UXG16" s="2212"/>
      <c r="UXH16" s="2212"/>
      <c r="UXI16" s="2212"/>
      <c r="UXJ16" s="2212"/>
      <c r="UXK16" s="2212"/>
      <c r="UXL16" s="2212"/>
      <c r="UXM16" s="2212"/>
      <c r="UXN16" s="2212"/>
      <c r="UXO16" s="2212"/>
      <c r="UXP16" s="2212"/>
      <c r="UXQ16" s="2212"/>
      <c r="UXR16" s="2212"/>
      <c r="UXS16" s="2212"/>
      <c r="UXT16" s="2212"/>
      <c r="UXU16" s="2212"/>
      <c r="UXV16" s="2212"/>
      <c r="UXW16" s="2212"/>
      <c r="UXX16" s="2212"/>
      <c r="UXY16" s="2212"/>
      <c r="UXZ16" s="2212"/>
      <c r="UYA16" s="2212"/>
      <c r="UYB16" s="2212"/>
      <c r="UYC16" s="2212"/>
      <c r="UYD16" s="2212"/>
      <c r="UYE16" s="2212"/>
      <c r="UYF16" s="2212"/>
      <c r="UYG16" s="2212"/>
      <c r="UYH16" s="2212"/>
      <c r="UYI16" s="2212"/>
      <c r="UYJ16" s="2212"/>
      <c r="UYK16" s="2212"/>
      <c r="UYL16" s="2212"/>
      <c r="UYM16" s="2212"/>
      <c r="UYN16" s="2212"/>
      <c r="UYO16" s="2212"/>
      <c r="UYP16" s="2212"/>
      <c r="UYQ16" s="2212"/>
      <c r="UYR16" s="2212"/>
      <c r="UYS16" s="2212"/>
      <c r="UYT16" s="2212"/>
      <c r="UYU16" s="2212"/>
      <c r="UYV16" s="2212"/>
      <c r="UYW16" s="2212"/>
      <c r="UYX16" s="2212"/>
      <c r="UYY16" s="2212"/>
      <c r="UYZ16" s="2212"/>
      <c r="UZA16" s="2212"/>
      <c r="UZB16" s="2212"/>
      <c r="UZC16" s="2212"/>
      <c r="UZD16" s="2212"/>
      <c r="UZE16" s="2212"/>
      <c r="UZF16" s="2212"/>
      <c r="UZG16" s="2212"/>
      <c r="UZH16" s="2212"/>
      <c r="UZI16" s="2212"/>
      <c r="UZJ16" s="2212"/>
      <c r="UZK16" s="2212"/>
      <c r="UZL16" s="2212"/>
      <c r="UZM16" s="2212"/>
      <c r="UZN16" s="2212"/>
      <c r="UZO16" s="2212"/>
      <c r="UZP16" s="2212"/>
      <c r="UZQ16" s="2212"/>
      <c r="UZR16" s="2212"/>
      <c r="UZS16" s="2212"/>
      <c r="UZT16" s="2212"/>
      <c r="UZU16" s="2212"/>
      <c r="UZV16" s="2212"/>
      <c r="UZW16" s="2212"/>
      <c r="UZX16" s="2212"/>
      <c r="UZY16" s="2212"/>
      <c r="UZZ16" s="2212"/>
      <c r="VAA16" s="2212"/>
      <c r="VAB16" s="2212"/>
      <c r="VAC16" s="2212"/>
      <c r="VAD16" s="2212"/>
      <c r="VAE16" s="2212"/>
      <c r="VAF16" s="2212"/>
      <c r="VAG16" s="2212"/>
      <c r="VAH16" s="2212"/>
      <c r="VAI16" s="2212"/>
      <c r="VAJ16" s="2212"/>
      <c r="VAK16" s="2212"/>
      <c r="VAL16" s="2212"/>
      <c r="VAM16" s="2212"/>
      <c r="VAN16" s="2212"/>
      <c r="VAO16" s="2212"/>
      <c r="VAP16" s="2212"/>
      <c r="VAQ16" s="2212"/>
      <c r="VAR16" s="2212"/>
      <c r="VAS16" s="2212"/>
      <c r="VAT16" s="2212"/>
      <c r="VAU16" s="2212"/>
      <c r="VAV16" s="2212"/>
      <c r="VAW16" s="2212"/>
      <c r="VAX16" s="2212"/>
      <c r="VAY16" s="2212"/>
      <c r="VAZ16" s="2212"/>
      <c r="VBA16" s="2212"/>
      <c r="VBB16" s="2212"/>
      <c r="VBC16" s="2212"/>
      <c r="VBD16" s="2212"/>
      <c r="VBE16" s="2212"/>
      <c r="VBF16" s="2212"/>
      <c r="VBG16" s="2212"/>
      <c r="VBH16" s="2212"/>
      <c r="VBI16" s="2212"/>
      <c r="VBJ16" s="2212"/>
      <c r="VBK16" s="2212"/>
      <c r="VBL16" s="2212"/>
      <c r="VBM16" s="2212"/>
      <c r="VBN16" s="2212"/>
      <c r="VBO16" s="2212"/>
      <c r="VBP16" s="2212"/>
      <c r="VBQ16" s="2212"/>
      <c r="VBR16" s="2212"/>
      <c r="VBS16" s="2212"/>
      <c r="VBT16" s="2212"/>
      <c r="VBU16" s="2212"/>
      <c r="VBV16" s="2212"/>
      <c r="VBW16" s="2212"/>
      <c r="VBX16" s="2212"/>
      <c r="VBY16" s="2212"/>
      <c r="VBZ16" s="2212"/>
      <c r="VCA16" s="2212"/>
      <c r="VCB16" s="2212"/>
      <c r="VCC16" s="2212"/>
      <c r="VCD16" s="2212"/>
      <c r="VCE16" s="2212"/>
      <c r="VCF16" s="2212"/>
      <c r="VCG16" s="2212"/>
      <c r="VCH16" s="2212"/>
      <c r="VCI16" s="2212"/>
      <c r="VCJ16" s="2212"/>
      <c r="VCK16" s="2212"/>
      <c r="VCL16" s="2212"/>
      <c r="VCM16" s="2212"/>
      <c r="VCN16" s="2212"/>
      <c r="VCO16" s="2212"/>
      <c r="VCP16" s="2212"/>
      <c r="VCQ16" s="2212"/>
      <c r="VCR16" s="2212"/>
      <c r="VCS16" s="2212"/>
      <c r="VCT16" s="2212"/>
      <c r="VCU16" s="2212"/>
      <c r="VCV16" s="2212"/>
      <c r="VCW16" s="2212"/>
      <c r="VCX16" s="2212"/>
      <c r="VCY16" s="2212"/>
      <c r="VCZ16" s="2212"/>
      <c r="VDA16" s="2212"/>
      <c r="VDB16" s="2212"/>
      <c r="VDC16" s="2212"/>
      <c r="VDD16" s="2212"/>
      <c r="VDE16" s="2212"/>
      <c r="VDF16" s="2212"/>
      <c r="VDG16" s="2212"/>
      <c r="VDH16" s="2212"/>
      <c r="VDI16" s="2212"/>
      <c r="VDJ16" s="2212"/>
      <c r="VDK16" s="2212"/>
      <c r="VDL16" s="2212"/>
      <c r="VDM16" s="2212"/>
      <c r="VDN16" s="2212"/>
      <c r="VDO16" s="2212"/>
      <c r="VDP16" s="2212"/>
      <c r="VDQ16" s="2212"/>
      <c r="VDR16" s="2212"/>
      <c r="VDS16" s="2212"/>
      <c r="VDT16" s="2212"/>
      <c r="VDU16" s="2212"/>
      <c r="VDV16" s="2212"/>
      <c r="VDW16" s="2212"/>
      <c r="VDX16" s="2212"/>
      <c r="VDY16" s="2212"/>
      <c r="VDZ16" s="2212"/>
      <c r="VEA16" s="2212"/>
      <c r="VEB16" s="2212"/>
      <c r="VEC16" s="2212"/>
      <c r="VED16" s="2212"/>
      <c r="VEE16" s="2212"/>
      <c r="VEF16" s="2212"/>
      <c r="VEG16" s="2212"/>
      <c r="VEH16" s="2212"/>
      <c r="VEI16" s="2212"/>
      <c r="VEJ16" s="2212"/>
      <c r="VEK16" s="2212"/>
      <c r="VEL16" s="2212"/>
      <c r="VEM16" s="2212"/>
      <c r="VEN16" s="2212"/>
      <c r="VEO16" s="2212"/>
      <c r="VEP16" s="2212"/>
      <c r="VEQ16" s="2212"/>
      <c r="VER16" s="2212"/>
      <c r="VES16" s="2212"/>
      <c r="VET16" s="2212"/>
      <c r="VEU16" s="2212"/>
      <c r="VEV16" s="2212"/>
      <c r="VEW16" s="2212"/>
      <c r="VEX16" s="2212"/>
      <c r="VEY16" s="2212"/>
      <c r="VEZ16" s="2212"/>
      <c r="VFA16" s="2212"/>
      <c r="VFB16" s="2212"/>
      <c r="VFC16" s="2212"/>
      <c r="VFD16" s="2212"/>
      <c r="VFE16" s="2212"/>
      <c r="VFF16" s="2212"/>
      <c r="VFG16" s="2212"/>
      <c r="VFH16" s="2212"/>
      <c r="VFI16" s="2212"/>
      <c r="VFJ16" s="2212"/>
      <c r="VFK16" s="2212"/>
      <c r="VFL16" s="2212"/>
      <c r="VFM16" s="2212"/>
      <c r="VFN16" s="2212"/>
      <c r="VFO16" s="2212"/>
      <c r="VFP16" s="2212"/>
      <c r="VFQ16" s="2212"/>
      <c r="VFR16" s="2212"/>
      <c r="VFS16" s="2212"/>
      <c r="VFT16" s="2212"/>
      <c r="VFU16" s="2212"/>
      <c r="VFV16" s="2212"/>
      <c r="VFW16" s="2212"/>
      <c r="VFX16" s="2212"/>
      <c r="VFY16" s="2212"/>
      <c r="VFZ16" s="2212"/>
      <c r="VGA16" s="2212"/>
      <c r="VGB16" s="2212"/>
      <c r="VGC16" s="2212"/>
      <c r="VGD16" s="2212"/>
      <c r="VGE16" s="2212"/>
      <c r="VGF16" s="2212"/>
      <c r="VGG16" s="2212"/>
      <c r="VGH16" s="2212"/>
      <c r="VGI16" s="2212"/>
      <c r="VGJ16" s="2212"/>
      <c r="VGK16" s="2212"/>
      <c r="VGL16" s="2212"/>
      <c r="VGM16" s="2212"/>
      <c r="VGN16" s="2212"/>
      <c r="VGO16" s="2212"/>
      <c r="VGP16" s="2212"/>
      <c r="VGQ16" s="2212"/>
      <c r="VGR16" s="2212"/>
      <c r="VGS16" s="2212"/>
      <c r="VGT16" s="2212"/>
      <c r="VGU16" s="2212"/>
      <c r="VGV16" s="2212"/>
      <c r="VGW16" s="2212"/>
      <c r="VGX16" s="2212"/>
      <c r="VGY16" s="2212"/>
      <c r="VGZ16" s="2212"/>
      <c r="VHA16" s="2212"/>
      <c r="VHB16" s="2212"/>
      <c r="VHC16" s="2212"/>
      <c r="VHD16" s="2212"/>
      <c r="VHE16" s="2212"/>
      <c r="VHF16" s="2212"/>
      <c r="VHG16" s="2212"/>
      <c r="VHH16" s="2212"/>
      <c r="VHI16" s="2212"/>
      <c r="VHJ16" s="2212"/>
      <c r="VHK16" s="2212"/>
      <c r="VHL16" s="2212"/>
      <c r="VHM16" s="2212"/>
      <c r="VHN16" s="2212"/>
      <c r="VHO16" s="2212"/>
      <c r="VHP16" s="2212"/>
      <c r="VHQ16" s="2212"/>
      <c r="VHR16" s="2212"/>
      <c r="VHS16" s="2212"/>
      <c r="VHT16" s="2212"/>
      <c r="VHU16" s="2212"/>
      <c r="VHV16" s="2212"/>
      <c r="VHW16" s="2212"/>
      <c r="VHX16" s="2212"/>
      <c r="VHY16" s="2212"/>
      <c r="VHZ16" s="2212"/>
      <c r="VIA16" s="2212"/>
      <c r="VIB16" s="2212"/>
      <c r="VIC16" s="2212"/>
      <c r="VID16" s="2212"/>
      <c r="VIE16" s="2212"/>
      <c r="VIF16" s="2212"/>
      <c r="VIG16" s="2212"/>
      <c r="VIH16" s="2212"/>
      <c r="VII16" s="2212"/>
      <c r="VIJ16" s="2212"/>
      <c r="VIK16" s="2212"/>
      <c r="VIL16" s="2212"/>
      <c r="VIM16" s="2212"/>
      <c r="VIN16" s="2212"/>
      <c r="VIO16" s="2212"/>
      <c r="VIP16" s="2212"/>
      <c r="VIQ16" s="2212"/>
      <c r="VIR16" s="2212"/>
      <c r="VIS16" s="2212"/>
      <c r="VIT16" s="2212"/>
      <c r="VIU16" s="2212"/>
      <c r="VIV16" s="2212"/>
      <c r="VIW16" s="2212"/>
      <c r="VIX16" s="2212"/>
      <c r="VIY16" s="2212"/>
      <c r="VIZ16" s="2212"/>
      <c r="VJA16" s="2212"/>
      <c r="VJB16" s="2212"/>
      <c r="VJC16" s="2212"/>
      <c r="VJD16" s="2212"/>
      <c r="VJE16" s="2212"/>
      <c r="VJF16" s="2212"/>
      <c r="VJG16" s="2212"/>
      <c r="VJH16" s="2212"/>
      <c r="VJI16" s="2212"/>
      <c r="VJJ16" s="2212"/>
      <c r="VJK16" s="2212"/>
      <c r="VJL16" s="2212"/>
      <c r="VJM16" s="2212"/>
      <c r="VJN16" s="2212"/>
      <c r="VJO16" s="2212"/>
      <c r="VJP16" s="2212"/>
      <c r="VJQ16" s="2212"/>
      <c r="VJR16" s="2212"/>
      <c r="VJS16" s="2212"/>
      <c r="VJT16" s="2212"/>
      <c r="VJU16" s="2212"/>
      <c r="VJV16" s="2212"/>
      <c r="VJW16" s="2212"/>
      <c r="VJX16" s="2212"/>
      <c r="VJY16" s="2212"/>
      <c r="VJZ16" s="2212"/>
      <c r="VKA16" s="2212"/>
      <c r="VKB16" s="2212"/>
      <c r="VKC16" s="2212"/>
      <c r="VKD16" s="2212"/>
      <c r="VKE16" s="2212"/>
      <c r="VKF16" s="2212"/>
      <c r="VKG16" s="2212"/>
      <c r="VKH16" s="2212"/>
      <c r="VKI16" s="2212"/>
      <c r="VKJ16" s="2212"/>
      <c r="VKK16" s="2212"/>
      <c r="VKL16" s="2212"/>
      <c r="VKM16" s="2212"/>
      <c r="VKN16" s="2212"/>
      <c r="VKO16" s="2212"/>
      <c r="VKP16" s="2212"/>
      <c r="VKQ16" s="2212"/>
      <c r="VKR16" s="2212"/>
      <c r="VKS16" s="2212"/>
      <c r="VKT16" s="2212"/>
      <c r="VKU16" s="2212"/>
      <c r="VKV16" s="2212"/>
      <c r="VKW16" s="2212"/>
      <c r="VKX16" s="2212"/>
      <c r="VKY16" s="2212"/>
      <c r="VKZ16" s="2212"/>
      <c r="VLA16" s="2212"/>
      <c r="VLB16" s="2212"/>
      <c r="VLC16" s="2212"/>
      <c r="VLD16" s="2212"/>
      <c r="VLE16" s="2212"/>
      <c r="VLF16" s="2212"/>
      <c r="VLG16" s="2212"/>
      <c r="VLH16" s="2212"/>
      <c r="VLI16" s="2212"/>
      <c r="VLJ16" s="2212"/>
      <c r="VLK16" s="2212"/>
      <c r="VLL16" s="2212"/>
      <c r="VLM16" s="2212"/>
      <c r="VLN16" s="2212"/>
      <c r="VLO16" s="2212"/>
      <c r="VLP16" s="2212"/>
      <c r="VLQ16" s="2212"/>
      <c r="VLR16" s="2212"/>
      <c r="VLS16" s="2212"/>
      <c r="VLT16" s="2212"/>
      <c r="VLU16" s="2212"/>
      <c r="VLV16" s="2212"/>
      <c r="VLW16" s="2212"/>
      <c r="VLX16" s="2212"/>
      <c r="VLY16" s="2212"/>
      <c r="VLZ16" s="2212"/>
      <c r="VMA16" s="2212"/>
      <c r="VMB16" s="2212"/>
      <c r="VMC16" s="2212"/>
      <c r="VMD16" s="2212"/>
      <c r="VME16" s="2212"/>
      <c r="VMF16" s="2212"/>
      <c r="VMG16" s="2212"/>
      <c r="VMH16" s="2212"/>
      <c r="VMI16" s="2212"/>
      <c r="VMJ16" s="2212"/>
      <c r="VMK16" s="2212"/>
      <c r="VML16" s="2212"/>
      <c r="VMM16" s="2212"/>
      <c r="VMN16" s="2212"/>
      <c r="VMO16" s="2212"/>
      <c r="VMP16" s="2212"/>
      <c r="VMQ16" s="2212"/>
      <c r="VMR16" s="2212"/>
      <c r="VMS16" s="2212"/>
      <c r="VMT16" s="2212"/>
      <c r="VMU16" s="2212"/>
      <c r="VMV16" s="2212"/>
      <c r="VMW16" s="2212"/>
      <c r="VMX16" s="2212"/>
      <c r="VMY16" s="2212"/>
      <c r="VMZ16" s="2212"/>
      <c r="VNA16" s="2212"/>
      <c r="VNB16" s="2212"/>
      <c r="VNC16" s="2212"/>
      <c r="VND16" s="2212"/>
      <c r="VNE16" s="2212"/>
      <c r="VNF16" s="2212"/>
      <c r="VNG16" s="2212"/>
      <c r="VNH16" s="2212"/>
      <c r="VNI16" s="2212"/>
      <c r="VNJ16" s="2212"/>
      <c r="VNK16" s="2212"/>
      <c r="VNL16" s="2212"/>
      <c r="VNM16" s="2212"/>
      <c r="VNN16" s="2212"/>
      <c r="VNO16" s="2212"/>
      <c r="VNP16" s="2212"/>
      <c r="VNQ16" s="2212"/>
      <c r="VNR16" s="2212"/>
      <c r="VNS16" s="2212"/>
      <c r="VNT16" s="2212"/>
      <c r="VNU16" s="2212"/>
      <c r="VNV16" s="2212"/>
      <c r="VNW16" s="2212"/>
      <c r="VNX16" s="2212"/>
      <c r="VNY16" s="2212"/>
      <c r="VNZ16" s="2212"/>
      <c r="VOA16" s="2212"/>
      <c r="VOB16" s="2212"/>
      <c r="VOC16" s="2212"/>
      <c r="VOD16" s="2212"/>
      <c r="VOE16" s="2212"/>
      <c r="VOF16" s="2212"/>
      <c r="VOG16" s="2212"/>
      <c r="VOH16" s="2212"/>
      <c r="VOI16" s="2212"/>
      <c r="VOJ16" s="2212"/>
      <c r="VOK16" s="2212"/>
      <c r="VOL16" s="2212"/>
      <c r="VOM16" s="2212"/>
      <c r="VON16" s="2212"/>
      <c r="VOO16" s="2212"/>
      <c r="VOP16" s="2212"/>
      <c r="VOQ16" s="2212"/>
      <c r="VOR16" s="2212"/>
      <c r="VOS16" s="2212"/>
      <c r="VOT16" s="2212"/>
      <c r="VOU16" s="2212"/>
      <c r="VOV16" s="2212"/>
      <c r="VOW16" s="2212"/>
      <c r="VOX16" s="2212"/>
      <c r="VOY16" s="2212"/>
      <c r="VOZ16" s="2212"/>
      <c r="VPA16" s="2212"/>
      <c r="VPB16" s="2212"/>
      <c r="VPC16" s="2212"/>
      <c r="VPD16" s="2212"/>
      <c r="VPE16" s="2212"/>
      <c r="VPF16" s="2212"/>
      <c r="VPG16" s="2212"/>
      <c r="VPH16" s="2212"/>
      <c r="VPI16" s="2212"/>
      <c r="VPJ16" s="2212"/>
      <c r="VPK16" s="2212"/>
      <c r="VPL16" s="2212"/>
      <c r="VPM16" s="2212"/>
      <c r="VPN16" s="2212"/>
      <c r="VPO16" s="2212"/>
      <c r="VPP16" s="2212"/>
      <c r="VPQ16" s="2212"/>
      <c r="VPR16" s="2212"/>
      <c r="VPS16" s="2212"/>
      <c r="VPT16" s="2212"/>
      <c r="VPU16" s="2212"/>
      <c r="VPV16" s="2212"/>
      <c r="VPW16" s="2212"/>
      <c r="VPX16" s="2212"/>
      <c r="VPY16" s="2212"/>
      <c r="VPZ16" s="2212"/>
      <c r="VQA16" s="2212"/>
      <c r="VQB16" s="2212"/>
      <c r="VQC16" s="2212"/>
      <c r="VQD16" s="2212"/>
      <c r="VQE16" s="2212"/>
      <c r="VQF16" s="2212"/>
      <c r="VQG16" s="2212"/>
      <c r="VQH16" s="2212"/>
      <c r="VQI16" s="2212"/>
      <c r="VQJ16" s="2212"/>
      <c r="VQK16" s="2212"/>
      <c r="VQL16" s="2212"/>
      <c r="VQM16" s="2212"/>
      <c r="VQN16" s="2212"/>
      <c r="VQO16" s="2212"/>
      <c r="VQP16" s="2212"/>
      <c r="VQQ16" s="2212"/>
      <c r="VQR16" s="2212"/>
      <c r="VQS16" s="2212"/>
      <c r="VQT16" s="2212"/>
      <c r="VQU16" s="2212"/>
      <c r="VQV16" s="2212"/>
      <c r="VQW16" s="2212"/>
      <c r="VQX16" s="2212"/>
      <c r="VQY16" s="2212"/>
      <c r="VQZ16" s="2212"/>
      <c r="VRA16" s="2212"/>
      <c r="VRB16" s="2212"/>
      <c r="VRC16" s="2212"/>
      <c r="VRD16" s="2212"/>
      <c r="VRE16" s="2212"/>
      <c r="VRF16" s="2212"/>
      <c r="VRG16" s="2212"/>
      <c r="VRH16" s="2212"/>
      <c r="VRI16" s="2212"/>
      <c r="VRJ16" s="2212"/>
      <c r="VRK16" s="2212"/>
      <c r="VRL16" s="2212"/>
      <c r="VRM16" s="2212"/>
      <c r="VRN16" s="2212"/>
      <c r="VRO16" s="2212"/>
      <c r="VRP16" s="2212"/>
      <c r="VRQ16" s="2212"/>
      <c r="VRR16" s="2212"/>
      <c r="VRS16" s="2212"/>
      <c r="VRT16" s="2212"/>
      <c r="VRU16" s="2212"/>
      <c r="VRV16" s="2212"/>
      <c r="VRW16" s="2212"/>
      <c r="VRX16" s="2212"/>
      <c r="VRY16" s="2212"/>
      <c r="VRZ16" s="2212"/>
      <c r="VSA16" s="2212"/>
      <c r="VSB16" s="2212"/>
      <c r="VSC16" s="2212"/>
      <c r="VSD16" s="2212"/>
      <c r="VSE16" s="2212"/>
      <c r="VSF16" s="2212"/>
      <c r="VSG16" s="2212"/>
      <c r="VSH16" s="2212"/>
      <c r="VSI16" s="2212"/>
      <c r="VSJ16" s="2212"/>
      <c r="VSK16" s="2212"/>
      <c r="VSL16" s="2212"/>
      <c r="VSM16" s="2212"/>
      <c r="VSN16" s="2212"/>
      <c r="VSO16" s="2212"/>
      <c r="VSP16" s="2212"/>
      <c r="VSQ16" s="2212"/>
      <c r="VSR16" s="2212"/>
      <c r="VSS16" s="2212"/>
      <c r="VST16" s="2212"/>
      <c r="VSU16" s="2212"/>
      <c r="VSV16" s="2212"/>
      <c r="VSW16" s="2212"/>
      <c r="VSX16" s="2212"/>
      <c r="VSY16" s="2212"/>
      <c r="VSZ16" s="2212"/>
      <c r="VTA16" s="2212"/>
      <c r="VTB16" s="2212"/>
      <c r="VTC16" s="2212"/>
      <c r="VTD16" s="2212"/>
      <c r="VTE16" s="2212"/>
      <c r="VTF16" s="2212"/>
      <c r="VTG16" s="2212"/>
      <c r="VTH16" s="2212"/>
      <c r="VTI16" s="2212"/>
      <c r="VTJ16" s="2212"/>
      <c r="VTK16" s="2212"/>
      <c r="VTL16" s="2212"/>
      <c r="VTM16" s="2212"/>
      <c r="VTN16" s="2212"/>
      <c r="VTO16" s="2212"/>
      <c r="VTP16" s="2212"/>
      <c r="VTQ16" s="2212"/>
      <c r="VTR16" s="2212"/>
      <c r="VTS16" s="2212"/>
      <c r="VTT16" s="2212"/>
      <c r="VTU16" s="2212"/>
      <c r="VTV16" s="2212"/>
      <c r="VTW16" s="2212"/>
      <c r="VTX16" s="2212"/>
      <c r="VTY16" s="2212"/>
      <c r="VTZ16" s="2212"/>
      <c r="VUA16" s="2212"/>
      <c r="VUB16" s="2212"/>
      <c r="VUC16" s="2212"/>
      <c r="VUD16" s="2212"/>
      <c r="VUE16" s="2212"/>
      <c r="VUF16" s="2212"/>
      <c r="VUG16" s="2212"/>
      <c r="VUH16" s="2212"/>
      <c r="VUI16" s="2212"/>
      <c r="VUJ16" s="2212"/>
      <c r="VUK16" s="2212"/>
      <c r="VUL16" s="2212"/>
      <c r="VUM16" s="2212"/>
      <c r="VUN16" s="2212"/>
      <c r="VUO16" s="2212"/>
      <c r="VUP16" s="2212"/>
      <c r="VUQ16" s="2212"/>
      <c r="VUR16" s="2212"/>
      <c r="VUS16" s="2212"/>
      <c r="VUT16" s="2212"/>
      <c r="VUU16" s="2212"/>
      <c r="VUV16" s="2212"/>
      <c r="VUW16" s="2212"/>
      <c r="VUX16" s="2212"/>
      <c r="VUY16" s="2212"/>
      <c r="VUZ16" s="2212"/>
      <c r="VVA16" s="2212"/>
      <c r="VVB16" s="2212"/>
      <c r="VVC16" s="2212"/>
      <c r="VVD16" s="2212"/>
      <c r="VVE16" s="2212"/>
      <c r="VVF16" s="2212"/>
      <c r="VVG16" s="2212"/>
      <c r="VVH16" s="2212"/>
      <c r="VVI16" s="2212"/>
      <c r="VVJ16" s="2212"/>
      <c r="VVK16" s="2212"/>
      <c r="VVL16" s="2212"/>
      <c r="VVM16" s="2212"/>
      <c r="VVN16" s="2212"/>
      <c r="VVO16" s="2212"/>
      <c r="VVP16" s="2212"/>
      <c r="VVQ16" s="2212"/>
      <c r="VVR16" s="2212"/>
      <c r="VVS16" s="2212"/>
      <c r="VVT16" s="2212"/>
      <c r="VVU16" s="2212"/>
      <c r="VVV16" s="2212"/>
      <c r="VVW16" s="2212"/>
      <c r="VVX16" s="2212"/>
      <c r="VVY16" s="2212"/>
      <c r="VVZ16" s="2212"/>
      <c r="VWA16" s="2212"/>
      <c r="VWB16" s="2212"/>
      <c r="VWC16" s="2212"/>
      <c r="VWD16" s="2212"/>
      <c r="VWE16" s="2212"/>
      <c r="VWF16" s="2212"/>
      <c r="VWG16" s="2212"/>
      <c r="VWH16" s="2212"/>
      <c r="VWI16" s="2212"/>
      <c r="VWJ16" s="2212"/>
      <c r="VWK16" s="2212"/>
      <c r="VWL16" s="2212"/>
      <c r="VWM16" s="2212"/>
      <c r="VWN16" s="2212"/>
      <c r="VWO16" s="2212"/>
      <c r="VWP16" s="2212"/>
      <c r="VWQ16" s="2212"/>
      <c r="VWR16" s="2212"/>
      <c r="VWS16" s="2212"/>
      <c r="VWT16" s="2212"/>
      <c r="VWU16" s="2212"/>
      <c r="VWV16" s="2212"/>
      <c r="VWW16" s="2212"/>
      <c r="VWX16" s="2212"/>
      <c r="VWY16" s="2212"/>
      <c r="VWZ16" s="2212"/>
      <c r="VXA16" s="2212"/>
      <c r="VXB16" s="2212"/>
      <c r="VXC16" s="2212"/>
      <c r="VXD16" s="2212"/>
      <c r="VXE16" s="2212"/>
      <c r="VXF16" s="2212"/>
      <c r="VXG16" s="2212"/>
      <c r="VXH16" s="2212"/>
      <c r="VXI16" s="2212"/>
      <c r="VXJ16" s="2212"/>
      <c r="VXK16" s="2212"/>
      <c r="VXL16" s="2212"/>
      <c r="VXM16" s="2212"/>
      <c r="VXN16" s="2212"/>
      <c r="VXO16" s="2212"/>
      <c r="VXP16" s="2212"/>
      <c r="VXQ16" s="2212"/>
      <c r="VXR16" s="2212"/>
      <c r="VXS16" s="2212"/>
      <c r="VXT16" s="2212"/>
      <c r="VXU16" s="2212"/>
      <c r="VXV16" s="2212"/>
      <c r="VXW16" s="2212"/>
      <c r="VXX16" s="2212"/>
      <c r="VXY16" s="2212"/>
      <c r="VXZ16" s="2212"/>
      <c r="VYA16" s="2212"/>
      <c r="VYB16" s="2212"/>
      <c r="VYC16" s="2212"/>
      <c r="VYD16" s="2212"/>
      <c r="VYE16" s="2212"/>
      <c r="VYF16" s="2212"/>
      <c r="VYG16" s="2212"/>
      <c r="VYH16" s="2212"/>
      <c r="VYI16" s="2212"/>
      <c r="VYJ16" s="2212"/>
      <c r="VYK16" s="2212"/>
      <c r="VYL16" s="2212"/>
      <c r="VYM16" s="2212"/>
      <c r="VYN16" s="2212"/>
      <c r="VYO16" s="2212"/>
      <c r="VYP16" s="2212"/>
      <c r="VYQ16" s="2212"/>
      <c r="VYR16" s="2212"/>
      <c r="VYS16" s="2212"/>
      <c r="VYT16" s="2212"/>
      <c r="VYU16" s="2212"/>
      <c r="VYV16" s="2212"/>
      <c r="VYW16" s="2212"/>
      <c r="VYX16" s="2212"/>
      <c r="VYY16" s="2212"/>
      <c r="VYZ16" s="2212"/>
      <c r="VZA16" s="2212"/>
      <c r="VZB16" s="2212"/>
      <c r="VZC16" s="2212"/>
      <c r="VZD16" s="2212"/>
      <c r="VZE16" s="2212"/>
      <c r="VZF16" s="2212"/>
      <c r="VZG16" s="2212"/>
      <c r="VZH16" s="2212"/>
      <c r="VZI16" s="2212"/>
      <c r="VZJ16" s="2212"/>
      <c r="VZK16" s="2212"/>
      <c r="VZL16" s="2212"/>
      <c r="VZM16" s="2212"/>
      <c r="VZN16" s="2212"/>
      <c r="VZO16" s="2212"/>
      <c r="VZP16" s="2212"/>
      <c r="VZQ16" s="2212"/>
      <c r="VZR16" s="2212"/>
      <c r="VZS16" s="2212"/>
      <c r="VZT16" s="2212"/>
      <c r="VZU16" s="2212"/>
      <c r="VZV16" s="2212"/>
      <c r="VZW16" s="2212"/>
      <c r="VZX16" s="2212"/>
      <c r="VZY16" s="2212"/>
      <c r="VZZ16" s="2212"/>
      <c r="WAA16" s="2212"/>
      <c r="WAB16" s="2212"/>
      <c r="WAC16" s="2212"/>
      <c r="WAD16" s="2212"/>
      <c r="WAE16" s="2212"/>
      <c r="WAF16" s="2212"/>
      <c r="WAG16" s="2212"/>
      <c r="WAH16" s="2212"/>
      <c r="WAI16" s="2212"/>
      <c r="WAJ16" s="2212"/>
      <c r="WAK16" s="2212"/>
      <c r="WAL16" s="2212"/>
      <c r="WAM16" s="2212"/>
      <c r="WAN16" s="2212"/>
      <c r="WAO16" s="2212"/>
      <c r="WAP16" s="2212"/>
      <c r="WAQ16" s="2212"/>
      <c r="WAR16" s="2212"/>
      <c r="WAS16" s="2212"/>
      <c r="WAT16" s="2212"/>
      <c r="WAU16" s="2212"/>
      <c r="WAV16" s="2212"/>
      <c r="WAW16" s="2212"/>
      <c r="WAX16" s="2212"/>
      <c r="WAY16" s="2212"/>
      <c r="WAZ16" s="2212"/>
      <c r="WBA16" s="2212"/>
      <c r="WBB16" s="2212"/>
      <c r="WBC16" s="2212"/>
      <c r="WBD16" s="2212"/>
      <c r="WBE16" s="2212"/>
      <c r="WBF16" s="2212"/>
      <c r="WBG16" s="2212"/>
      <c r="WBH16" s="2212"/>
      <c r="WBI16" s="2212"/>
      <c r="WBJ16" s="2212"/>
      <c r="WBK16" s="2212"/>
      <c r="WBL16" s="2212"/>
      <c r="WBM16" s="2212"/>
      <c r="WBN16" s="2212"/>
      <c r="WBO16" s="2212"/>
      <c r="WBP16" s="2212"/>
      <c r="WBQ16" s="2212"/>
      <c r="WBR16" s="2212"/>
      <c r="WBS16" s="2212"/>
      <c r="WBT16" s="2212"/>
      <c r="WBU16" s="2212"/>
      <c r="WBV16" s="2212"/>
      <c r="WBW16" s="2212"/>
      <c r="WBX16" s="2212"/>
      <c r="WBY16" s="2212"/>
      <c r="WBZ16" s="2212"/>
      <c r="WCA16" s="2212"/>
      <c r="WCB16" s="2212"/>
      <c r="WCC16" s="2212"/>
      <c r="WCD16" s="2212"/>
      <c r="WCE16" s="2212"/>
      <c r="WCF16" s="2212"/>
      <c r="WCG16" s="2212"/>
      <c r="WCH16" s="2212"/>
      <c r="WCI16" s="2212"/>
      <c r="WCJ16" s="2212"/>
      <c r="WCK16" s="2212"/>
      <c r="WCL16" s="2212"/>
      <c r="WCM16" s="2212"/>
      <c r="WCN16" s="2212"/>
      <c r="WCO16" s="2212"/>
      <c r="WCP16" s="2212"/>
      <c r="WCQ16" s="2212"/>
      <c r="WCR16" s="2212"/>
      <c r="WCS16" s="2212"/>
      <c r="WCT16" s="2212"/>
      <c r="WCU16" s="2212"/>
      <c r="WCV16" s="2212"/>
      <c r="WCW16" s="2212"/>
      <c r="WCX16" s="2212"/>
      <c r="WCY16" s="2212"/>
      <c r="WCZ16" s="2212"/>
      <c r="WDA16" s="2212"/>
      <c r="WDB16" s="2212"/>
      <c r="WDC16" s="2212"/>
      <c r="WDD16" s="2212"/>
      <c r="WDE16" s="2212"/>
      <c r="WDF16" s="2212"/>
      <c r="WDG16" s="2212"/>
      <c r="WDH16" s="2212"/>
      <c r="WDI16" s="2212"/>
      <c r="WDJ16" s="2212"/>
      <c r="WDK16" s="2212"/>
      <c r="WDL16" s="2212"/>
      <c r="WDM16" s="2212"/>
      <c r="WDN16" s="2212"/>
      <c r="WDO16" s="2212"/>
      <c r="WDP16" s="2212"/>
      <c r="WDQ16" s="2212"/>
      <c r="WDR16" s="2212"/>
      <c r="WDS16" s="2212"/>
      <c r="WDT16" s="2212"/>
      <c r="WDU16" s="2212"/>
      <c r="WDV16" s="2212"/>
      <c r="WDW16" s="2212"/>
      <c r="WDX16" s="2212"/>
      <c r="WDY16" s="2212"/>
      <c r="WDZ16" s="2212"/>
      <c r="WEA16" s="2212"/>
      <c r="WEB16" s="2212"/>
      <c r="WEC16" s="2212"/>
      <c r="WED16" s="2212"/>
      <c r="WEE16" s="2212"/>
      <c r="WEF16" s="2212"/>
      <c r="WEG16" s="2212"/>
      <c r="WEH16" s="2212"/>
      <c r="WEI16" s="2212"/>
      <c r="WEJ16" s="2212"/>
      <c r="WEK16" s="2212"/>
      <c r="WEL16" s="2212"/>
      <c r="WEM16" s="2212"/>
      <c r="WEN16" s="2212"/>
      <c r="WEO16" s="2212"/>
      <c r="WEP16" s="2212"/>
      <c r="WEQ16" s="2212"/>
      <c r="WER16" s="2212"/>
      <c r="WES16" s="2212"/>
      <c r="WET16" s="2212"/>
      <c r="WEU16" s="2212"/>
      <c r="WEV16" s="2212"/>
      <c r="WEW16" s="2212"/>
      <c r="WEX16" s="2212"/>
      <c r="WEY16" s="2212"/>
      <c r="WEZ16" s="2212"/>
      <c r="WFA16" s="2212"/>
      <c r="WFB16" s="2212"/>
      <c r="WFC16" s="2212"/>
      <c r="WFD16" s="2212"/>
      <c r="WFE16" s="2212"/>
      <c r="WFF16" s="2212"/>
      <c r="WFG16" s="2212"/>
      <c r="WFH16" s="2212"/>
      <c r="WFI16" s="2212"/>
      <c r="WFJ16" s="2212"/>
      <c r="WFK16" s="2212"/>
      <c r="WFL16" s="2212"/>
      <c r="WFM16" s="2212"/>
      <c r="WFN16" s="2212"/>
      <c r="WFO16" s="2212"/>
      <c r="WFP16" s="2212"/>
      <c r="WFQ16" s="2212"/>
      <c r="WFR16" s="2212"/>
      <c r="WFS16" s="2212"/>
      <c r="WFT16" s="2212"/>
      <c r="WFU16" s="2212"/>
      <c r="WFV16" s="2212"/>
      <c r="WFW16" s="2212"/>
      <c r="WFX16" s="2212"/>
      <c r="WFY16" s="2212"/>
      <c r="WFZ16" s="2212"/>
      <c r="WGA16" s="2212"/>
      <c r="WGB16" s="2212"/>
      <c r="WGC16" s="2212"/>
      <c r="WGD16" s="2212"/>
      <c r="WGE16" s="2212"/>
      <c r="WGF16" s="2212"/>
      <c r="WGG16" s="2212"/>
      <c r="WGH16" s="2212"/>
      <c r="WGI16" s="2212"/>
      <c r="WGJ16" s="2212"/>
      <c r="WGK16" s="2212"/>
      <c r="WGL16" s="2212"/>
      <c r="WGM16" s="2212"/>
      <c r="WGN16" s="2212"/>
      <c r="WGO16" s="2212"/>
      <c r="WGP16" s="2212"/>
      <c r="WGQ16" s="2212"/>
      <c r="WGR16" s="2212"/>
      <c r="WGS16" s="2212"/>
      <c r="WGT16" s="2212"/>
      <c r="WGU16" s="2212"/>
      <c r="WGV16" s="2212"/>
      <c r="WGW16" s="2212"/>
      <c r="WGX16" s="2212"/>
      <c r="WGY16" s="2212"/>
      <c r="WGZ16" s="2212"/>
      <c r="WHA16" s="2212"/>
      <c r="WHB16" s="2212"/>
      <c r="WHC16" s="2212"/>
      <c r="WHD16" s="2212"/>
      <c r="WHE16" s="2212"/>
      <c r="WHF16" s="2212"/>
      <c r="WHG16" s="2212"/>
      <c r="WHH16" s="2212"/>
      <c r="WHI16" s="2212"/>
      <c r="WHJ16" s="2212"/>
      <c r="WHK16" s="2212"/>
      <c r="WHL16" s="2212"/>
      <c r="WHM16" s="2212"/>
      <c r="WHN16" s="2212"/>
      <c r="WHO16" s="2212"/>
      <c r="WHP16" s="2212"/>
      <c r="WHQ16" s="2212"/>
      <c r="WHR16" s="2212"/>
      <c r="WHS16" s="2212"/>
      <c r="WHT16" s="2212"/>
      <c r="WHU16" s="2212"/>
      <c r="WHV16" s="2212"/>
      <c r="WHW16" s="2212"/>
      <c r="WHX16" s="2212"/>
      <c r="WHY16" s="2212"/>
      <c r="WHZ16" s="2212"/>
      <c r="WIA16" s="2212"/>
      <c r="WIB16" s="2212"/>
      <c r="WIC16" s="2212"/>
      <c r="WID16" s="2212"/>
      <c r="WIE16" s="2212"/>
      <c r="WIF16" s="2212"/>
      <c r="WIG16" s="2212"/>
      <c r="WIH16" s="2212"/>
      <c r="WII16" s="2212"/>
      <c r="WIJ16" s="2212"/>
      <c r="WIK16" s="2212"/>
      <c r="WIL16" s="2212"/>
      <c r="WIM16" s="2212"/>
      <c r="WIN16" s="2212"/>
      <c r="WIO16" s="2212"/>
      <c r="WIP16" s="2212"/>
      <c r="WIQ16" s="2212"/>
      <c r="WIR16" s="2212"/>
      <c r="WIS16" s="2212"/>
      <c r="WIT16" s="2212"/>
      <c r="WIU16" s="2212"/>
      <c r="WIV16" s="2212"/>
      <c r="WIW16" s="2212"/>
      <c r="WIX16" s="2212"/>
      <c r="WIY16" s="2212"/>
      <c r="WIZ16" s="2212"/>
      <c r="WJA16" s="2212"/>
      <c r="WJB16" s="2212"/>
      <c r="WJC16" s="2212"/>
      <c r="WJD16" s="2212"/>
      <c r="WJE16" s="2212"/>
      <c r="WJF16" s="2212"/>
      <c r="WJG16" s="2212"/>
      <c r="WJH16" s="2212"/>
      <c r="WJI16" s="2212"/>
      <c r="WJJ16" s="2212"/>
      <c r="WJK16" s="2212"/>
      <c r="WJL16" s="2212"/>
      <c r="WJM16" s="2212"/>
      <c r="WJN16" s="2212"/>
      <c r="WJO16" s="2212"/>
      <c r="WJP16" s="2212"/>
      <c r="WJQ16" s="2212"/>
      <c r="WJR16" s="2212"/>
      <c r="WJS16" s="2212"/>
      <c r="WJT16" s="2212"/>
      <c r="WJU16" s="2212"/>
      <c r="WJV16" s="2212"/>
      <c r="WJW16" s="2212"/>
      <c r="WJX16" s="2212"/>
      <c r="WJY16" s="2212"/>
      <c r="WJZ16" s="2212"/>
      <c r="WKA16" s="2212"/>
      <c r="WKB16" s="2212"/>
      <c r="WKC16" s="2212"/>
      <c r="WKD16" s="2212"/>
      <c r="WKE16" s="2212"/>
      <c r="WKF16" s="2212"/>
      <c r="WKG16" s="2212"/>
      <c r="WKH16" s="2212"/>
      <c r="WKI16" s="2212"/>
      <c r="WKJ16" s="2212"/>
      <c r="WKK16" s="2212"/>
      <c r="WKL16" s="2212"/>
      <c r="WKM16" s="2212"/>
      <c r="WKN16" s="2212"/>
      <c r="WKO16" s="2212"/>
      <c r="WKP16" s="2212"/>
      <c r="WKQ16" s="2212"/>
      <c r="WKR16" s="2212"/>
      <c r="WKS16" s="2212"/>
      <c r="WKT16" s="2212"/>
      <c r="WKU16" s="2212"/>
      <c r="WKV16" s="2212"/>
      <c r="WKW16" s="2212"/>
      <c r="WKX16" s="2212"/>
      <c r="WKY16" s="2212"/>
      <c r="WKZ16" s="2212"/>
      <c r="WLA16" s="2212"/>
      <c r="WLB16" s="2212"/>
      <c r="WLC16" s="2212"/>
      <c r="WLD16" s="2212"/>
      <c r="WLE16" s="2212"/>
      <c r="WLF16" s="2212"/>
      <c r="WLG16" s="2212"/>
      <c r="WLH16" s="2212"/>
      <c r="WLI16" s="2212"/>
      <c r="WLJ16" s="2212"/>
      <c r="WLK16" s="2212"/>
      <c r="WLL16" s="2212"/>
      <c r="WLM16" s="2212"/>
      <c r="WLN16" s="2212"/>
      <c r="WLO16" s="2212"/>
      <c r="WLP16" s="2212"/>
      <c r="WLQ16" s="2212"/>
      <c r="WLR16" s="2212"/>
      <c r="WLS16" s="2212"/>
      <c r="WLT16" s="2212"/>
      <c r="WLU16" s="2212"/>
      <c r="WLV16" s="2212"/>
      <c r="WLW16" s="2212"/>
      <c r="WLX16" s="2212"/>
      <c r="WLY16" s="2212"/>
      <c r="WLZ16" s="2212"/>
      <c r="WMA16" s="2212"/>
      <c r="WMB16" s="2212"/>
      <c r="WMC16" s="2212"/>
      <c r="WMD16" s="2212"/>
      <c r="WME16" s="2212"/>
      <c r="WMF16" s="2212"/>
      <c r="WMG16" s="2212"/>
      <c r="WMH16" s="2212"/>
      <c r="WMI16" s="2212"/>
      <c r="WMJ16" s="2212"/>
      <c r="WMK16" s="2212"/>
      <c r="WML16" s="2212"/>
      <c r="WMM16" s="2212"/>
      <c r="WMN16" s="2212"/>
      <c r="WMO16" s="2212"/>
      <c r="WMP16" s="2212"/>
      <c r="WMQ16" s="2212"/>
      <c r="WMR16" s="2212"/>
      <c r="WMS16" s="2212"/>
      <c r="WMT16" s="2212"/>
      <c r="WMU16" s="2212"/>
      <c r="WMV16" s="2212"/>
      <c r="WMW16" s="2212"/>
      <c r="WMX16" s="2212"/>
      <c r="WMY16" s="2212"/>
      <c r="WMZ16" s="2212"/>
      <c r="WNA16" s="2212"/>
      <c r="WNB16" s="2212"/>
      <c r="WNC16" s="2212"/>
      <c r="WND16" s="2212"/>
      <c r="WNE16" s="2212"/>
      <c r="WNF16" s="2212"/>
      <c r="WNG16" s="2212"/>
      <c r="WNH16" s="2212"/>
      <c r="WNI16" s="2212"/>
      <c r="WNJ16" s="2212"/>
      <c r="WNK16" s="2212"/>
      <c r="WNL16" s="2212"/>
      <c r="WNM16" s="2212"/>
      <c r="WNN16" s="2212"/>
      <c r="WNO16" s="2212"/>
      <c r="WNP16" s="2212"/>
      <c r="WNQ16" s="2212"/>
      <c r="WNR16" s="2212"/>
      <c r="WNS16" s="2212"/>
      <c r="WNT16" s="2212"/>
      <c r="WNU16" s="2212"/>
      <c r="WNV16" s="2212"/>
      <c r="WNW16" s="2212"/>
      <c r="WNX16" s="2212"/>
      <c r="WNY16" s="2212"/>
      <c r="WNZ16" s="2212"/>
      <c r="WOA16" s="2212"/>
      <c r="WOB16" s="2212"/>
      <c r="WOC16" s="2212"/>
      <c r="WOD16" s="2212"/>
      <c r="WOE16" s="2212"/>
      <c r="WOF16" s="2212"/>
      <c r="WOG16" s="2212"/>
      <c r="WOH16" s="2212"/>
      <c r="WOI16" s="2212"/>
      <c r="WOJ16" s="2212"/>
      <c r="WOK16" s="2212"/>
      <c r="WOL16" s="2212"/>
      <c r="WOM16" s="2212"/>
      <c r="WON16" s="2212"/>
      <c r="WOO16" s="2212"/>
      <c r="WOP16" s="2212"/>
      <c r="WOQ16" s="2212"/>
      <c r="WOR16" s="2212"/>
      <c r="WOS16" s="2212"/>
      <c r="WOT16" s="2212"/>
      <c r="WOU16" s="2212"/>
      <c r="WOV16" s="2212"/>
      <c r="WOW16" s="2212"/>
      <c r="WOX16" s="2212"/>
      <c r="WOY16" s="2212"/>
      <c r="WOZ16" s="2212"/>
      <c r="WPA16" s="2212"/>
      <c r="WPB16" s="2212"/>
      <c r="WPC16" s="2212"/>
      <c r="WPD16" s="2212"/>
      <c r="WPE16" s="2212"/>
      <c r="WPF16" s="2212"/>
      <c r="WPG16" s="2212"/>
      <c r="WPH16" s="2212"/>
      <c r="WPI16" s="2212"/>
      <c r="WPJ16" s="2212"/>
      <c r="WPK16" s="2212"/>
      <c r="WPL16" s="2212"/>
      <c r="WPM16" s="2212"/>
      <c r="WPN16" s="2212"/>
      <c r="WPO16" s="2212"/>
      <c r="WPP16" s="2212"/>
      <c r="WPQ16" s="2212"/>
      <c r="WPR16" s="2212"/>
      <c r="WPS16" s="2212"/>
      <c r="WPT16" s="2212"/>
      <c r="WPU16" s="2212"/>
      <c r="WPV16" s="2212"/>
      <c r="WPW16" s="2212"/>
      <c r="WPX16" s="2212"/>
      <c r="WPY16" s="2212"/>
      <c r="WPZ16" s="2212"/>
      <c r="WQA16" s="2212"/>
      <c r="WQB16" s="2212"/>
      <c r="WQC16" s="2212"/>
      <c r="WQD16" s="2212"/>
      <c r="WQE16" s="2212"/>
      <c r="WQF16" s="2212"/>
      <c r="WQG16" s="2212"/>
      <c r="WQH16" s="2212"/>
      <c r="WQI16" s="2212"/>
      <c r="WQJ16" s="2212"/>
      <c r="WQK16" s="2212"/>
      <c r="WQL16" s="2212"/>
      <c r="WQM16" s="2212"/>
      <c r="WQN16" s="2212"/>
      <c r="WQO16" s="2212"/>
      <c r="WQP16" s="2212"/>
      <c r="WQQ16" s="2212"/>
      <c r="WQR16" s="2212"/>
      <c r="WQS16" s="2212"/>
      <c r="WQT16" s="2212"/>
      <c r="WQU16" s="2212"/>
      <c r="WQV16" s="2212"/>
      <c r="WQW16" s="2212"/>
      <c r="WQX16" s="2212"/>
      <c r="WQY16" s="2212"/>
      <c r="WQZ16" s="2212"/>
      <c r="WRA16" s="2212"/>
      <c r="WRB16" s="2212"/>
      <c r="WRC16" s="2212"/>
      <c r="WRD16" s="2212"/>
      <c r="WRE16" s="2212"/>
      <c r="WRF16" s="2212"/>
      <c r="WRG16" s="2212"/>
      <c r="WRH16" s="2212"/>
      <c r="WRI16" s="2212"/>
      <c r="WRJ16" s="2212"/>
      <c r="WRK16" s="2212"/>
      <c r="WRL16" s="2212"/>
      <c r="WRM16" s="2212"/>
      <c r="WRN16" s="2212"/>
      <c r="WRO16" s="2212"/>
      <c r="WRP16" s="2212"/>
      <c r="WRQ16" s="2212"/>
      <c r="WRR16" s="2212"/>
      <c r="WRS16" s="2212"/>
      <c r="WRT16" s="2212"/>
      <c r="WRU16" s="2212"/>
      <c r="WRV16" s="2212"/>
      <c r="WRW16" s="2212"/>
      <c r="WRX16" s="2212"/>
      <c r="WRY16" s="2212"/>
      <c r="WRZ16" s="2212"/>
      <c r="WSA16" s="2212"/>
      <c r="WSB16" s="2212"/>
      <c r="WSC16" s="2212"/>
      <c r="WSD16" s="2212"/>
      <c r="WSE16" s="2212"/>
      <c r="WSF16" s="2212"/>
      <c r="WSG16" s="2212"/>
      <c r="WSH16" s="2212"/>
      <c r="WSI16" s="2212"/>
      <c r="WSJ16" s="2212"/>
      <c r="WSK16" s="2212"/>
      <c r="WSL16" s="2212"/>
      <c r="WSM16" s="2212"/>
      <c r="WSN16" s="2212"/>
      <c r="WSO16" s="2212"/>
      <c r="WSP16" s="2212"/>
      <c r="WSQ16" s="2212"/>
      <c r="WSR16" s="2212"/>
      <c r="WSS16" s="2212"/>
      <c r="WST16" s="2212"/>
      <c r="WSU16" s="2212"/>
      <c r="WSV16" s="2212"/>
      <c r="WSW16" s="2212"/>
      <c r="WSX16" s="2212"/>
      <c r="WSY16" s="2212"/>
      <c r="WSZ16" s="2212"/>
      <c r="WTA16" s="2212"/>
      <c r="WTB16" s="2212"/>
      <c r="WTC16" s="2212"/>
      <c r="WTD16" s="2212"/>
      <c r="WTE16" s="2212"/>
      <c r="WTF16" s="2212"/>
      <c r="WTG16" s="2212"/>
      <c r="WTH16" s="2212"/>
      <c r="WTI16" s="2212"/>
      <c r="WTJ16" s="2212"/>
      <c r="WTK16" s="2212"/>
      <c r="WTL16" s="2212"/>
      <c r="WTM16" s="2212"/>
      <c r="WTN16" s="2212"/>
      <c r="WTO16" s="2212"/>
      <c r="WTP16" s="2212"/>
      <c r="WTQ16" s="2212"/>
      <c r="WTR16" s="2212"/>
      <c r="WTS16" s="2212"/>
      <c r="WTT16" s="2212"/>
      <c r="WTU16" s="2212"/>
      <c r="WTV16" s="2212"/>
      <c r="WTW16" s="2212"/>
      <c r="WTX16" s="2212"/>
      <c r="WTY16" s="2212"/>
      <c r="WTZ16" s="2212"/>
      <c r="WUA16" s="2212"/>
      <c r="WUB16" s="2212"/>
      <c r="WUC16" s="2212"/>
      <c r="WUD16" s="2212"/>
      <c r="WUE16" s="2212"/>
      <c r="WUF16" s="2212"/>
      <c r="WUG16" s="2212"/>
      <c r="WUH16" s="2212"/>
      <c r="WUI16" s="2212"/>
      <c r="WUJ16" s="2212"/>
      <c r="WUK16" s="2212"/>
      <c r="WUL16" s="2212"/>
      <c r="WUM16" s="2212"/>
      <c r="WUN16" s="2212"/>
      <c r="WUO16" s="2212"/>
      <c r="WUP16" s="2212"/>
      <c r="WUQ16" s="2212"/>
      <c r="WUR16" s="2212"/>
      <c r="WUS16" s="2212"/>
      <c r="WUT16" s="2212"/>
      <c r="WUU16" s="2212"/>
      <c r="WUV16" s="2212"/>
      <c r="WUW16" s="2212"/>
      <c r="WUX16" s="2212"/>
      <c r="WUY16" s="2212"/>
      <c r="WUZ16" s="2212"/>
      <c r="WVA16" s="2212"/>
      <c r="WVB16" s="2212"/>
      <c r="WVC16" s="2212"/>
      <c r="WVD16" s="2212"/>
      <c r="WVE16" s="2212"/>
      <c r="WVF16" s="2212"/>
      <c r="WVG16" s="2212"/>
      <c r="WVH16" s="2212"/>
      <c r="WVI16" s="2212"/>
      <c r="WVJ16" s="2212"/>
      <c r="WVK16" s="2212"/>
      <c r="WVL16" s="2212"/>
      <c r="WVM16" s="2212"/>
      <c r="WVN16" s="2212"/>
      <c r="WVO16" s="2212"/>
      <c r="WVP16" s="2212"/>
      <c r="WVQ16" s="2212"/>
      <c r="WVR16" s="2212"/>
      <c r="WVS16" s="2212"/>
      <c r="WVT16" s="2212"/>
      <c r="WVU16" s="2212"/>
      <c r="WVV16" s="2212"/>
      <c r="WVW16" s="2212"/>
      <c r="WVX16" s="2212"/>
      <c r="WVY16" s="2212"/>
      <c r="WVZ16" s="2212"/>
      <c r="WWA16" s="2212"/>
      <c r="WWB16" s="2212"/>
      <c r="WWC16" s="2212"/>
      <c r="WWD16" s="2212"/>
      <c r="WWE16" s="2212"/>
      <c r="WWF16" s="2212"/>
      <c r="WWG16" s="2212"/>
      <c r="WWH16" s="2212"/>
      <c r="WWI16" s="2212"/>
      <c r="WWJ16" s="2212"/>
      <c r="WWK16" s="2212"/>
      <c r="WWL16" s="2212"/>
      <c r="WWM16" s="2212"/>
      <c r="WWN16" s="2212"/>
      <c r="WWO16" s="2212"/>
      <c r="WWP16" s="2212"/>
      <c r="WWQ16" s="2212"/>
      <c r="WWR16" s="2212"/>
      <c r="WWS16" s="2212"/>
      <c r="WWT16" s="2212"/>
      <c r="WWU16" s="2212"/>
      <c r="WWV16" s="2212"/>
      <c r="WWW16" s="2212"/>
      <c r="WWX16" s="2212"/>
      <c r="WWY16" s="2212"/>
      <c r="WWZ16" s="2212"/>
      <c r="WXA16" s="2212"/>
      <c r="WXB16" s="2212"/>
      <c r="WXC16" s="2212"/>
      <c r="WXD16" s="2212"/>
      <c r="WXE16" s="2212"/>
      <c r="WXF16" s="2212"/>
      <c r="WXG16" s="2212"/>
      <c r="WXH16" s="2212"/>
      <c r="WXI16" s="2212"/>
      <c r="WXJ16" s="2212"/>
      <c r="WXK16" s="2212"/>
      <c r="WXL16" s="2212"/>
      <c r="WXM16" s="2212"/>
      <c r="WXN16" s="2212"/>
      <c r="WXO16" s="2212"/>
      <c r="WXP16" s="2212"/>
      <c r="WXQ16" s="2212"/>
      <c r="WXR16" s="2212"/>
      <c r="WXS16" s="2212"/>
      <c r="WXT16" s="2212"/>
      <c r="WXU16" s="2212"/>
      <c r="WXV16" s="2212"/>
      <c r="WXW16" s="2212"/>
      <c r="WXX16" s="2212"/>
      <c r="WXY16" s="2212"/>
      <c r="WXZ16" s="2212"/>
      <c r="WYA16" s="2212"/>
      <c r="WYB16" s="2212"/>
      <c r="WYC16" s="2212"/>
      <c r="WYD16" s="2212"/>
      <c r="WYE16" s="2212"/>
      <c r="WYF16" s="2212"/>
      <c r="WYG16" s="2212"/>
      <c r="WYH16" s="2212"/>
      <c r="WYI16" s="2212"/>
      <c r="WYJ16" s="2212"/>
      <c r="WYK16" s="2212"/>
      <c r="WYL16" s="2212"/>
      <c r="WYM16" s="2212"/>
      <c r="WYN16" s="2212"/>
      <c r="WYO16" s="2212"/>
      <c r="WYP16" s="2212"/>
      <c r="WYQ16" s="2212"/>
      <c r="WYR16" s="2212"/>
      <c r="WYS16" s="2212"/>
      <c r="WYT16" s="2212"/>
      <c r="WYU16" s="2212"/>
      <c r="WYV16" s="2212"/>
      <c r="WYW16" s="2212"/>
      <c r="WYX16" s="2212"/>
      <c r="WYY16" s="2212"/>
      <c r="WYZ16" s="2212"/>
      <c r="WZA16" s="2212"/>
      <c r="WZB16" s="2212"/>
      <c r="WZC16" s="2212"/>
      <c r="WZD16" s="2212"/>
      <c r="WZE16" s="2212"/>
      <c r="WZF16" s="2212"/>
      <c r="WZG16" s="2212"/>
      <c r="WZH16" s="2212"/>
      <c r="WZI16" s="2212"/>
      <c r="WZJ16" s="2212"/>
      <c r="WZK16" s="2212"/>
      <c r="WZL16" s="2212"/>
      <c r="WZM16" s="2212"/>
      <c r="WZN16" s="2212"/>
      <c r="WZO16" s="2212"/>
      <c r="WZP16" s="2212"/>
      <c r="WZQ16" s="2212"/>
      <c r="WZR16" s="2212"/>
      <c r="WZS16" s="2212"/>
      <c r="WZT16" s="2212"/>
      <c r="WZU16" s="2212"/>
      <c r="WZV16" s="2212"/>
      <c r="WZW16" s="2212"/>
      <c r="WZX16" s="2212"/>
      <c r="WZY16" s="2212"/>
      <c r="WZZ16" s="2212"/>
      <c r="XAA16" s="2212"/>
      <c r="XAB16" s="2212"/>
      <c r="XAC16" s="2212"/>
      <c r="XAD16" s="2212"/>
      <c r="XAE16" s="2212"/>
      <c r="XAF16" s="2212"/>
      <c r="XAG16" s="2212"/>
      <c r="XAH16" s="2212"/>
      <c r="XAI16" s="2212"/>
      <c r="XAJ16" s="2212"/>
      <c r="XAK16" s="2212"/>
      <c r="XAL16" s="2212"/>
      <c r="XAM16" s="2212"/>
      <c r="XAN16" s="2212"/>
      <c r="XAO16" s="2212"/>
      <c r="XAP16" s="2212"/>
      <c r="XAQ16" s="2212"/>
      <c r="XAR16" s="2212"/>
      <c r="XAS16" s="2212"/>
      <c r="XAT16" s="2212"/>
      <c r="XAU16" s="2212"/>
      <c r="XAV16" s="2212"/>
      <c r="XAW16" s="2212"/>
      <c r="XAX16" s="2212"/>
      <c r="XAY16" s="2212"/>
      <c r="XAZ16" s="2212"/>
      <c r="XBA16" s="2212"/>
      <c r="XBB16" s="2212"/>
      <c r="XBC16" s="2212"/>
    </row>
    <row r="17" spans="1:16279" s="362" customFormat="1" ht="15.75">
      <c r="A17" s="2128" t="s">
        <v>586</v>
      </c>
      <c r="B17" s="2128"/>
      <c r="C17" s="2128"/>
      <c r="D17" s="2128"/>
      <c r="E17" s="2128"/>
      <c r="F17" s="2128"/>
      <c r="G17" s="2128"/>
      <c r="H17" s="2128"/>
      <c r="I17" s="2128"/>
      <c r="J17" s="2128"/>
      <c r="K17" s="1929"/>
      <c r="L17" s="113"/>
      <c r="M17" s="113"/>
      <c r="N17" s="113"/>
      <c r="O17" s="113"/>
      <c r="P17" s="113"/>
      <c r="Q17" s="113"/>
      <c r="R17" s="113"/>
      <c r="S17" s="113"/>
      <c r="T17" s="113"/>
      <c r="U17" s="113"/>
      <c r="V17" s="113"/>
      <c r="W17" s="113"/>
      <c r="X17" s="113"/>
      <c r="Y17" s="113"/>
      <c r="Z17" s="113"/>
      <c r="AA17" s="113"/>
      <c r="AB17" s="113"/>
      <c r="AC17" s="113"/>
      <c r="AD17" s="113"/>
      <c r="AE17" s="113"/>
      <c r="AF17" s="113"/>
      <c r="AG17" s="11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113"/>
      <c r="FX17" s="113"/>
      <c r="FY17" s="113"/>
      <c r="FZ17" s="113"/>
      <c r="GA17" s="113"/>
      <c r="GB17" s="113"/>
      <c r="GC17" s="113"/>
      <c r="GD17" s="113"/>
      <c r="GE17" s="113"/>
      <c r="GF17" s="113"/>
      <c r="GG17" s="113"/>
      <c r="GH17" s="113"/>
      <c r="GI17" s="113"/>
      <c r="GJ17" s="113"/>
      <c r="GK17" s="113"/>
      <c r="GL17" s="113"/>
      <c r="GM17" s="113"/>
      <c r="GN17" s="113"/>
      <c r="GO17" s="113"/>
      <c r="GP17" s="113"/>
      <c r="GQ17" s="113"/>
      <c r="GR17" s="113"/>
      <c r="GS17" s="113"/>
      <c r="GT17" s="113"/>
      <c r="GU17" s="113"/>
      <c r="GV17" s="113"/>
      <c r="GW17" s="113"/>
      <c r="GX17" s="113"/>
      <c r="GY17" s="113"/>
      <c r="GZ17" s="113"/>
      <c r="HA17" s="113"/>
      <c r="HB17" s="113"/>
      <c r="HC17" s="113"/>
      <c r="HD17" s="113"/>
      <c r="HE17" s="113"/>
      <c r="HF17" s="113"/>
      <c r="HG17" s="113"/>
      <c r="HH17" s="113"/>
      <c r="HI17" s="113"/>
      <c r="HJ17" s="113"/>
      <c r="HK17" s="113"/>
      <c r="HL17" s="113"/>
      <c r="HM17" s="113"/>
      <c r="HN17" s="113"/>
      <c r="HO17" s="113"/>
      <c r="HP17" s="113"/>
      <c r="HQ17" s="113"/>
      <c r="HR17" s="113"/>
      <c r="HS17" s="113"/>
      <c r="HT17" s="113"/>
      <c r="HU17" s="113"/>
      <c r="HV17" s="113"/>
      <c r="HW17" s="113"/>
      <c r="HX17" s="113"/>
      <c r="HY17" s="113"/>
      <c r="HZ17" s="113"/>
      <c r="IA17" s="113"/>
      <c r="IB17" s="113"/>
      <c r="IC17" s="113"/>
      <c r="ID17" s="113"/>
      <c r="IE17" s="113"/>
      <c r="IF17" s="113"/>
      <c r="IG17" s="113"/>
      <c r="IH17" s="113"/>
      <c r="II17" s="113"/>
      <c r="IJ17" s="113"/>
      <c r="IK17" s="113"/>
      <c r="IL17" s="113"/>
      <c r="IM17" s="113"/>
      <c r="IN17" s="113"/>
      <c r="IO17" s="113"/>
      <c r="IP17" s="113"/>
      <c r="IQ17" s="113"/>
      <c r="IR17" s="113"/>
      <c r="IS17" s="113"/>
      <c r="IT17" s="113"/>
      <c r="IU17" s="113"/>
      <c r="IV17" s="113"/>
      <c r="IW17" s="113"/>
      <c r="IX17" s="113"/>
      <c r="IY17" s="113"/>
      <c r="IZ17" s="113"/>
      <c r="JA17" s="113"/>
      <c r="JB17" s="113"/>
      <c r="JC17" s="113"/>
      <c r="JD17" s="113"/>
      <c r="JE17" s="113"/>
      <c r="JF17" s="113"/>
      <c r="JG17" s="113"/>
      <c r="JH17" s="113"/>
      <c r="JI17" s="113"/>
      <c r="JJ17" s="113"/>
      <c r="JK17" s="113"/>
      <c r="JL17" s="113"/>
      <c r="JM17" s="113"/>
      <c r="JN17" s="113"/>
      <c r="JO17" s="113"/>
      <c r="JP17" s="113"/>
      <c r="JQ17" s="113"/>
      <c r="JR17" s="113"/>
      <c r="JS17" s="113"/>
      <c r="JT17" s="113"/>
      <c r="JU17" s="113"/>
      <c r="JV17" s="113"/>
      <c r="JW17" s="113"/>
      <c r="JX17" s="113"/>
      <c r="JY17" s="113"/>
      <c r="JZ17" s="113"/>
      <c r="KA17" s="113"/>
      <c r="KB17" s="113"/>
      <c r="KC17" s="113"/>
      <c r="KD17" s="113"/>
      <c r="KE17" s="113"/>
      <c r="KF17" s="113"/>
      <c r="KG17" s="113"/>
      <c r="KH17" s="113"/>
      <c r="KI17" s="113"/>
      <c r="KJ17" s="113"/>
      <c r="KK17" s="113"/>
      <c r="KL17" s="113"/>
      <c r="KM17" s="113"/>
      <c r="KN17" s="113"/>
      <c r="KO17" s="113"/>
      <c r="KP17" s="113"/>
      <c r="KQ17" s="113"/>
      <c r="KR17" s="113"/>
      <c r="KS17" s="113"/>
      <c r="KT17" s="113"/>
      <c r="KU17" s="113"/>
      <c r="KV17" s="113"/>
      <c r="KW17" s="113"/>
      <c r="KX17" s="113"/>
      <c r="KY17" s="113"/>
      <c r="KZ17" s="113"/>
      <c r="LA17" s="113"/>
      <c r="LB17" s="113"/>
      <c r="LC17" s="113"/>
      <c r="LD17" s="113"/>
      <c r="LE17" s="113"/>
      <c r="LF17" s="113"/>
      <c r="LG17" s="113"/>
      <c r="LH17" s="113"/>
      <c r="LI17" s="113"/>
      <c r="LJ17" s="113"/>
      <c r="LK17" s="113"/>
      <c r="LL17" s="113"/>
      <c r="LM17" s="113"/>
      <c r="LN17" s="113"/>
      <c r="LO17" s="113"/>
      <c r="LP17" s="113"/>
      <c r="LQ17" s="113"/>
      <c r="LR17" s="113"/>
      <c r="LS17" s="113"/>
      <c r="LT17" s="113"/>
      <c r="LU17" s="113"/>
      <c r="LV17" s="113"/>
      <c r="LW17" s="113"/>
      <c r="LX17" s="113"/>
      <c r="LY17" s="113"/>
      <c r="LZ17" s="113"/>
      <c r="MA17" s="113"/>
      <c r="MB17" s="113"/>
      <c r="MC17" s="113"/>
      <c r="MD17" s="113"/>
      <c r="ME17" s="113"/>
      <c r="MF17" s="113"/>
      <c r="MG17" s="113"/>
      <c r="MH17" s="113"/>
      <c r="MI17" s="113"/>
      <c r="MJ17" s="113"/>
      <c r="MK17" s="113"/>
      <c r="ML17" s="113"/>
      <c r="MM17" s="113"/>
      <c r="MN17" s="113"/>
      <c r="MO17" s="113"/>
      <c r="MP17" s="113"/>
      <c r="MQ17" s="113"/>
      <c r="MR17" s="113"/>
      <c r="MS17" s="113"/>
      <c r="MT17" s="113"/>
      <c r="MU17" s="113"/>
      <c r="MV17" s="113"/>
      <c r="MW17" s="113"/>
      <c r="MX17" s="113"/>
      <c r="MY17" s="113"/>
      <c r="MZ17" s="113"/>
      <c r="NA17" s="113"/>
      <c r="NB17" s="113"/>
      <c r="NC17" s="113"/>
      <c r="ND17" s="113"/>
      <c r="NE17" s="113"/>
      <c r="NF17" s="113"/>
      <c r="NG17" s="113"/>
      <c r="NH17" s="113"/>
      <c r="NI17" s="113"/>
      <c r="NJ17" s="113"/>
      <c r="NK17" s="113"/>
      <c r="NL17" s="113"/>
      <c r="NM17" s="113"/>
      <c r="NN17" s="113"/>
      <c r="NO17" s="113"/>
      <c r="NP17" s="113"/>
      <c r="NQ17" s="113"/>
      <c r="NR17" s="113"/>
      <c r="NS17" s="113"/>
      <c r="NT17" s="113"/>
      <c r="NU17" s="113"/>
      <c r="NV17" s="113"/>
      <c r="NW17" s="113"/>
      <c r="NX17" s="113"/>
      <c r="NY17" s="113"/>
      <c r="NZ17" s="113"/>
      <c r="OA17" s="113"/>
      <c r="OB17" s="113"/>
      <c r="OC17" s="113"/>
      <c r="OD17" s="113"/>
      <c r="OE17" s="113"/>
      <c r="OF17" s="113"/>
      <c r="OG17" s="113"/>
      <c r="OH17" s="113"/>
      <c r="OI17" s="113"/>
      <c r="OJ17" s="113"/>
      <c r="OK17" s="113"/>
      <c r="OL17" s="113"/>
      <c r="OM17" s="113"/>
      <c r="ON17" s="113"/>
      <c r="OO17" s="113"/>
      <c r="OP17" s="113"/>
      <c r="OQ17" s="113"/>
      <c r="OR17" s="113"/>
      <c r="OS17" s="113"/>
      <c r="OT17" s="113"/>
      <c r="OU17" s="113"/>
      <c r="OV17" s="113"/>
      <c r="OW17" s="113"/>
      <c r="OX17" s="113"/>
      <c r="OY17" s="113"/>
      <c r="OZ17" s="113"/>
      <c r="PA17" s="113"/>
      <c r="PB17" s="113"/>
      <c r="PC17" s="113"/>
      <c r="PD17" s="113"/>
      <c r="PE17" s="113"/>
      <c r="PF17" s="113"/>
      <c r="PG17" s="113"/>
      <c r="PH17" s="113"/>
      <c r="PI17" s="113"/>
      <c r="PJ17" s="113"/>
      <c r="PK17" s="113"/>
      <c r="PL17" s="113"/>
      <c r="PM17" s="113"/>
      <c r="PN17" s="113"/>
      <c r="PO17" s="113"/>
      <c r="PP17" s="113"/>
      <c r="PQ17" s="113"/>
      <c r="PR17" s="113"/>
      <c r="PS17" s="113"/>
      <c r="PT17" s="113"/>
      <c r="PU17" s="113"/>
      <c r="PV17" s="113"/>
      <c r="PW17" s="113"/>
      <c r="PX17" s="113"/>
      <c r="PY17" s="113"/>
      <c r="PZ17" s="113"/>
      <c r="QA17" s="113"/>
      <c r="QB17" s="113"/>
      <c r="QC17" s="113"/>
      <c r="QD17" s="113"/>
      <c r="QE17" s="113"/>
      <c r="QF17" s="113"/>
      <c r="QG17" s="113"/>
      <c r="QH17" s="113"/>
      <c r="QI17" s="113"/>
      <c r="QJ17" s="113"/>
      <c r="QK17" s="113"/>
      <c r="QL17" s="113"/>
      <c r="QM17" s="113"/>
      <c r="QN17" s="113"/>
      <c r="QO17" s="113"/>
      <c r="QP17" s="113"/>
      <c r="QQ17" s="113"/>
      <c r="QR17" s="113"/>
      <c r="QS17" s="113"/>
      <c r="QT17" s="113"/>
      <c r="QU17" s="113"/>
      <c r="QV17" s="113"/>
      <c r="QW17" s="113"/>
      <c r="QX17" s="113"/>
      <c r="QY17" s="113"/>
      <c r="QZ17" s="113"/>
      <c r="RA17" s="113"/>
      <c r="RB17" s="113"/>
      <c r="RC17" s="113"/>
      <c r="RD17" s="113"/>
      <c r="RE17" s="113"/>
      <c r="RF17" s="113"/>
      <c r="RG17" s="113"/>
      <c r="RH17" s="113"/>
      <c r="RI17" s="113"/>
      <c r="RJ17" s="113"/>
      <c r="RK17" s="113"/>
      <c r="RL17" s="113"/>
      <c r="RM17" s="113"/>
      <c r="RN17" s="113"/>
      <c r="RO17" s="113"/>
      <c r="RP17" s="113"/>
      <c r="RQ17" s="113"/>
      <c r="RR17" s="113"/>
      <c r="RS17" s="113"/>
      <c r="RT17" s="113"/>
      <c r="RU17" s="113"/>
      <c r="RV17" s="113"/>
      <c r="RW17" s="113"/>
      <c r="RX17" s="113"/>
      <c r="RY17" s="113"/>
      <c r="RZ17" s="113"/>
      <c r="SA17" s="113"/>
      <c r="SB17" s="113"/>
      <c r="SC17" s="113"/>
      <c r="SD17" s="113"/>
      <c r="SE17" s="113"/>
      <c r="SF17" s="113"/>
      <c r="SG17" s="113"/>
      <c r="SH17" s="113"/>
      <c r="SI17" s="113"/>
      <c r="SJ17" s="113"/>
      <c r="SK17" s="113"/>
      <c r="SL17" s="113"/>
      <c r="SM17" s="113"/>
      <c r="SN17" s="113"/>
      <c r="SO17" s="113"/>
      <c r="SP17" s="113"/>
      <c r="SQ17" s="2212"/>
      <c r="SR17" s="2212"/>
      <c r="SS17" s="2212"/>
      <c r="ST17" s="2212"/>
      <c r="SU17" s="2212"/>
      <c r="SV17" s="2212"/>
      <c r="SW17" s="2212"/>
      <c r="SX17" s="2212"/>
      <c r="SY17" s="2212"/>
      <c r="SZ17" s="2212"/>
      <c r="TA17" s="2212"/>
      <c r="TB17" s="2212"/>
      <c r="TC17" s="2212"/>
      <c r="TD17" s="2212"/>
      <c r="TE17" s="2212"/>
      <c r="TF17" s="2212"/>
      <c r="TG17" s="2212"/>
      <c r="TH17" s="2212"/>
      <c r="TI17" s="2212"/>
      <c r="TJ17" s="2212"/>
      <c r="TK17" s="2212"/>
      <c r="TL17" s="2212"/>
      <c r="TM17" s="2212"/>
      <c r="TN17" s="2212"/>
      <c r="TO17" s="2212"/>
      <c r="TP17" s="2212"/>
      <c r="TQ17" s="2212"/>
      <c r="TR17" s="2212"/>
      <c r="TS17" s="2212"/>
      <c r="TT17" s="2212"/>
      <c r="TU17" s="2212"/>
      <c r="TV17" s="2212"/>
      <c r="TW17" s="2212"/>
      <c r="TX17" s="2212"/>
      <c r="TY17" s="2212"/>
      <c r="TZ17" s="2212"/>
      <c r="UA17" s="2212"/>
      <c r="UB17" s="2212"/>
      <c r="UC17" s="2212"/>
      <c r="UD17" s="2212"/>
      <c r="UE17" s="2212"/>
      <c r="UF17" s="2212"/>
      <c r="UG17" s="2212"/>
      <c r="UH17" s="2212"/>
      <c r="UI17" s="2212"/>
      <c r="UJ17" s="2212"/>
      <c r="UK17" s="2212"/>
      <c r="UL17" s="2212"/>
      <c r="UM17" s="2212"/>
      <c r="UN17" s="2212"/>
      <c r="UO17" s="2212"/>
      <c r="UP17" s="2212"/>
      <c r="UQ17" s="2212"/>
      <c r="UR17" s="2212"/>
      <c r="US17" s="2212"/>
      <c r="UT17" s="2212"/>
      <c r="UU17" s="2212"/>
      <c r="UV17" s="2212"/>
      <c r="UW17" s="2212"/>
      <c r="UX17" s="2212"/>
      <c r="UY17" s="2212"/>
      <c r="UZ17" s="2212"/>
      <c r="VA17" s="2212"/>
      <c r="VB17" s="2212"/>
      <c r="VC17" s="2212"/>
      <c r="VD17" s="2212"/>
      <c r="VE17" s="2212"/>
      <c r="VF17" s="2212"/>
      <c r="VG17" s="2212"/>
      <c r="VH17" s="2212"/>
      <c r="VI17" s="2212"/>
      <c r="VJ17" s="2212"/>
      <c r="VK17" s="2212"/>
      <c r="VL17" s="2212"/>
      <c r="VM17" s="2212"/>
      <c r="VN17" s="2212"/>
      <c r="VO17" s="2212"/>
      <c r="VP17" s="2212"/>
      <c r="VQ17" s="2212"/>
      <c r="VR17" s="2212"/>
      <c r="VS17" s="2212"/>
      <c r="VT17" s="2212"/>
      <c r="VU17" s="2212"/>
      <c r="VV17" s="2212"/>
      <c r="VW17" s="2212"/>
      <c r="VX17" s="2212"/>
      <c r="VY17" s="2212"/>
      <c r="VZ17" s="2212"/>
      <c r="WA17" s="2212"/>
      <c r="WB17" s="2212"/>
      <c r="WC17" s="2212"/>
      <c r="WD17" s="2212"/>
      <c r="WE17" s="2212"/>
      <c r="WF17" s="2212"/>
      <c r="WG17" s="2212"/>
      <c r="WH17" s="2212"/>
      <c r="WI17" s="2212"/>
      <c r="WJ17" s="2212"/>
      <c r="WK17" s="2212"/>
      <c r="WL17" s="2212"/>
      <c r="WM17" s="2212"/>
      <c r="WN17" s="2212"/>
      <c r="WO17" s="2212"/>
      <c r="WP17" s="2212"/>
      <c r="WQ17" s="2212"/>
      <c r="WR17" s="2212"/>
      <c r="WS17" s="2212"/>
      <c r="WT17" s="2212"/>
      <c r="WU17" s="2212"/>
      <c r="WV17" s="2212"/>
      <c r="WW17" s="2212"/>
      <c r="WX17" s="2212"/>
      <c r="WY17" s="2212"/>
      <c r="WZ17" s="2212"/>
      <c r="XA17" s="2212"/>
      <c r="XB17" s="2212"/>
      <c r="XC17" s="2212"/>
      <c r="XD17" s="2212"/>
      <c r="XE17" s="2212"/>
      <c r="XF17" s="2212"/>
      <c r="XG17" s="2212"/>
      <c r="XH17" s="2212"/>
      <c r="XI17" s="2212"/>
      <c r="XJ17" s="2212"/>
      <c r="XK17" s="2212"/>
      <c r="XL17" s="2212"/>
      <c r="XM17" s="2212"/>
      <c r="XN17" s="2212"/>
      <c r="XO17" s="2212"/>
      <c r="XP17" s="2212"/>
      <c r="XQ17" s="2212"/>
      <c r="XR17" s="2212"/>
      <c r="XS17" s="2212"/>
      <c r="XT17" s="2212"/>
      <c r="XU17" s="2212"/>
      <c r="XV17" s="2212"/>
      <c r="XW17" s="2212"/>
      <c r="XX17" s="2212"/>
      <c r="XY17" s="2212"/>
      <c r="XZ17" s="2212"/>
      <c r="YA17" s="2212"/>
      <c r="YB17" s="2212"/>
      <c r="YC17" s="2212"/>
      <c r="YD17" s="2212"/>
      <c r="YE17" s="2212"/>
      <c r="YF17" s="2212"/>
      <c r="YG17" s="2212"/>
      <c r="YH17" s="2212"/>
      <c r="YI17" s="2212"/>
      <c r="YJ17" s="2212"/>
      <c r="YK17" s="2212"/>
      <c r="YL17" s="2212"/>
      <c r="YM17" s="2212"/>
      <c r="YN17" s="2212"/>
      <c r="YO17" s="2212"/>
      <c r="YP17" s="2212"/>
      <c r="YQ17" s="2212"/>
      <c r="YR17" s="2212"/>
      <c r="YS17" s="2212"/>
      <c r="YT17" s="2212"/>
      <c r="YU17" s="2212"/>
      <c r="YV17" s="2212"/>
      <c r="YW17" s="2212"/>
      <c r="YX17" s="2212"/>
      <c r="YY17" s="2212"/>
      <c r="YZ17" s="2212"/>
      <c r="ZA17" s="2212"/>
      <c r="ZB17" s="2212"/>
      <c r="ZC17" s="2212"/>
      <c r="ZD17" s="2212"/>
      <c r="ZE17" s="2212"/>
      <c r="ZF17" s="2212"/>
      <c r="ZG17" s="2212"/>
      <c r="ZH17" s="2212"/>
      <c r="ZI17" s="2212"/>
      <c r="ZJ17" s="2212"/>
      <c r="ZK17" s="2212"/>
      <c r="ZL17" s="2212"/>
      <c r="ZM17" s="2212"/>
      <c r="ZN17" s="2212"/>
      <c r="ZO17" s="2212"/>
      <c r="ZP17" s="2212"/>
      <c r="ZQ17" s="2212"/>
      <c r="ZR17" s="2212"/>
      <c r="ZS17" s="2212"/>
      <c r="ZT17" s="2212"/>
      <c r="ZU17" s="2212"/>
      <c r="ZV17" s="2212"/>
      <c r="ZW17" s="2212"/>
      <c r="ZX17" s="2212"/>
      <c r="ZY17" s="2212"/>
      <c r="ZZ17" s="2212"/>
      <c r="AAA17" s="2212"/>
      <c r="AAB17" s="2212"/>
      <c r="AAC17" s="2212"/>
      <c r="AAD17" s="2212"/>
      <c r="AAE17" s="2212"/>
      <c r="AAF17" s="2212"/>
      <c r="AAG17" s="2212"/>
      <c r="AAH17" s="2212"/>
      <c r="AAI17" s="2212"/>
      <c r="AAJ17" s="2212"/>
      <c r="AAK17" s="2212"/>
      <c r="AAL17" s="2212"/>
      <c r="AAM17" s="2212"/>
      <c r="AAN17" s="2212"/>
      <c r="AAO17" s="2212"/>
      <c r="AAP17" s="2212"/>
      <c r="AAQ17" s="2212"/>
      <c r="AAR17" s="2212"/>
      <c r="AAS17" s="2212"/>
      <c r="AAT17" s="2212"/>
      <c r="AAU17" s="2212"/>
      <c r="AAV17" s="2212"/>
      <c r="AAW17" s="2212"/>
      <c r="AAX17" s="2212"/>
      <c r="AAY17" s="2212"/>
      <c r="AAZ17" s="2212"/>
      <c r="ABA17" s="2212"/>
      <c r="ABB17" s="2212"/>
      <c r="ABC17" s="2212"/>
      <c r="ABD17" s="2212"/>
      <c r="ABE17" s="2212"/>
      <c r="ABF17" s="2212"/>
      <c r="ABG17" s="2212"/>
      <c r="ABH17" s="2212"/>
      <c r="ABI17" s="2212"/>
      <c r="ABJ17" s="2212"/>
      <c r="ABK17" s="2212"/>
      <c r="ABL17" s="2212"/>
      <c r="ABM17" s="2212"/>
      <c r="ABN17" s="2212"/>
      <c r="ABO17" s="2212"/>
      <c r="ABP17" s="2212"/>
      <c r="ABQ17" s="2212"/>
      <c r="ABR17" s="2212"/>
      <c r="ABS17" s="2212"/>
      <c r="ABT17" s="2212"/>
      <c r="ABU17" s="2212"/>
      <c r="ABV17" s="2212"/>
      <c r="ABW17" s="2212"/>
      <c r="ABX17" s="2212"/>
      <c r="ABY17" s="2212"/>
      <c r="ABZ17" s="2212"/>
      <c r="ACA17" s="2212"/>
      <c r="ACB17" s="2212"/>
      <c r="ACC17" s="2212"/>
      <c r="ACD17" s="2212"/>
      <c r="ACE17" s="2212"/>
      <c r="ACF17" s="2212"/>
      <c r="ACG17" s="2212"/>
      <c r="ACH17" s="2212"/>
      <c r="ACI17" s="2212"/>
      <c r="ACJ17" s="2212"/>
      <c r="ACK17" s="2212"/>
      <c r="ACL17" s="2212"/>
      <c r="ACM17" s="2212"/>
      <c r="ACN17" s="2212"/>
      <c r="ACO17" s="2212"/>
      <c r="ACP17" s="2212"/>
      <c r="ACQ17" s="2212"/>
      <c r="ACR17" s="2212"/>
      <c r="ACS17" s="2212"/>
      <c r="ACT17" s="2212"/>
      <c r="ACU17" s="2212"/>
      <c r="ACV17" s="2212"/>
      <c r="ACW17" s="2212"/>
      <c r="ACX17" s="2212"/>
      <c r="ACY17" s="2212"/>
      <c r="ACZ17" s="2212"/>
      <c r="ADA17" s="2212"/>
      <c r="ADB17" s="2212"/>
      <c r="ADC17" s="2212"/>
      <c r="ADD17" s="2212"/>
      <c r="ADE17" s="2212"/>
      <c r="ADF17" s="2212"/>
      <c r="ADG17" s="2212"/>
      <c r="ADH17" s="2212"/>
      <c r="ADI17" s="2212"/>
      <c r="ADJ17" s="2212"/>
      <c r="ADK17" s="2212"/>
      <c r="ADL17" s="2212"/>
      <c r="ADM17" s="2212"/>
      <c r="ADN17" s="2212"/>
      <c r="ADO17" s="2212"/>
      <c r="ADP17" s="2212"/>
      <c r="ADQ17" s="2212"/>
      <c r="ADR17" s="2212"/>
      <c r="ADS17" s="2212"/>
      <c r="ADT17" s="2212"/>
      <c r="ADU17" s="2212"/>
      <c r="ADV17" s="2212"/>
      <c r="ADW17" s="2212"/>
      <c r="ADX17" s="2212"/>
      <c r="ADY17" s="2212"/>
      <c r="ADZ17" s="2212"/>
      <c r="AEA17" s="2212"/>
      <c r="AEB17" s="2212"/>
      <c r="AEC17" s="2212"/>
      <c r="AED17" s="2212"/>
      <c r="AEE17" s="2212"/>
      <c r="AEF17" s="2212"/>
      <c r="AEG17" s="2212"/>
      <c r="AEH17" s="2212"/>
      <c r="AEI17" s="2212"/>
      <c r="AEJ17" s="2212"/>
      <c r="AEK17" s="2212"/>
      <c r="AEL17" s="2212"/>
      <c r="AEM17" s="2212"/>
      <c r="AEN17" s="2212"/>
      <c r="AEO17" s="2212"/>
      <c r="AEP17" s="2212"/>
      <c r="AEQ17" s="2212"/>
      <c r="AER17" s="2212"/>
      <c r="AES17" s="2212"/>
      <c r="AET17" s="2212"/>
      <c r="AEU17" s="2212"/>
      <c r="AEV17" s="2212"/>
      <c r="AEW17" s="2212"/>
      <c r="AEX17" s="2212"/>
      <c r="AEY17" s="2212"/>
      <c r="AEZ17" s="2212"/>
      <c r="AFA17" s="2212"/>
      <c r="AFB17" s="2212"/>
      <c r="AFC17" s="2212"/>
      <c r="AFD17" s="2212"/>
      <c r="AFE17" s="2212"/>
      <c r="AFF17" s="2212"/>
      <c r="AFG17" s="2212"/>
      <c r="AFH17" s="2212"/>
      <c r="AFI17" s="2212"/>
      <c r="AFJ17" s="2212"/>
      <c r="AFK17" s="2212"/>
      <c r="AFL17" s="2212"/>
      <c r="AFM17" s="2212"/>
      <c r="AFN17" s="2212"/>
      <c r="AFO17" s="2212"/>
      <c r="AFP17" s="2212"/>
      <c r="AFQ17" s="2212"/>
      <c r="AFR17" s="2212"/>
      <c r="AFS17" s="2212"/>
      <c r="AFT17" s="2212"/>
      <c r="AFU17" s="2212"/>
      <c r="AFV17" s="2212"/>
      <c r="AFW17" s="2212"/>
      <c r="AFX17" s="2212"/>
      <c r="AFY17" s="2212"/>
      <c r="AFZ17" s="2212"/>
      <c r="AGA17" s="2212"/>
      <c r="AGB17" s="2212"/>
      <c r="AGC17" s="2212"/>
      <c r="AGD17" s="2212"/>
      <c r="AGE17" s="2212"/>
      <c r="AGF17" s="2212"/>
      <c r="AGG17" s="2212"/>
      <c r="AGH17" s="2212"/>
      <c r="AGI17" s="2212"/>
      <c r="AGJ17" s="2212"/>
      <c r="AGK17" s="2212"/>
      <c r="AGL17" s="2212"/>
      <c r="AGM17" s="2212"/>
      <c r="AGN17" s="2212"/>
      <c r="AGO17" s="2212"/>
      <c r="AGP17" s="2212"/>
      <c r="AGQ17" s="2212"/>
      <c r="AGR17" s="2212"/>
      <c r="AGS17" s="2212"/>
      <c r="AGT17" s="2212"/>
      <c r="AGU17" s="2212"/>
      <c r="AGV17" s="2212"/>
      <c r="AGW17" s="2212"/>
      <c r="AGX17" s="2212"/>
      <c r="AGY17" s="2212"/>
      <c r="AGZ17" s="2212"/>
      <c r="AHA17" s="2212"/>
      <c r="AHB17" s="2212"/>
      <c r="AHC17" s="2212"/>
      <c r="AHD17" s="2212"/>
      <c r="AHE17" s="2212"/>
      <c r="AHF17" s="2212"/>
      <c r="AHG17" s="2212"/>
      <c r="AHH17" s="2212"/>
      <c r="AHI17" s="2212"/>
      <c r="AHJ17" s="2212"/>
      <c r="AHK17" s="2212"/>
      <c r="AHL17" s="2212"/>
      <c r="AHM17" s="2212"/>
      <c r="AHN17" s="2212"/>
      <c r="AHO17" s="2212"/>
      <c r="AHP17" s="2212"/>
      <c r="AHQ17" s="2212"/>
      <c r="AHR17" s="2212"/>
      <c r="AHS17" s="2212"/>
      <c r="AHT17" s="2212"/>
      <c r="AHU17" s="2212"/>
      <c r="AHV17" s="2212"/>
      <c r="AHW17" s="2212"/>
      <c r="AHX17" s="2212"/>
      <c r="AHY17" s="2212"/>
      <c r="AHZ17" s="2212"/>
      <c r="AIA17" s="2212"/>
      <c r="AIB17" s="2212"/>
      <c r="AIC17" s="2212"/>
      <c r="AID17" s="2212"/>
      <c r="AIE17" s="2212"/>
      <c r="AIF17" s="2212"/>
      <c r="AIG17" s="2212"/>
      <c r="AIH17" s="2212"/>
      <c r="AII17" s="2212"/>
      <c r="AIJ17" s="2212"/>
      <c r="AIK17" s="2212"/>
      <c r="AIL17" s="2212"/>
      <c r="AIM17" s="2212"/>
      <c r="AIN17" s="2212"/>
      <c r="AIO17" s="2212"/>
      <c r="AIP17" s="2212"/>
      <c r="AIQ17" s="2212"/>
      <c r="AIR17" s="2212"/>
      <c r="AIS17" s="2212"/>
      <c r="AIT17" s="2212"/>
      <c r="AIU17" s="2212"/>
      <c r="AIV17" s="2212"/>
      <c r="AIW17" s="2212"/>
      <c r="AIX17" s="2212"/>
      <c r="AIY17" s="2212"/>
      <c r="AIZ17" s="2212"/>
      <c r="AJA17" s="2212"/>
      <c r="AJB17" s="2212"/>
      <c r="AJC17" s="2212"/>
      <c r="AJD17" s="2212"/>
      <c r="AJE17" s="2212"/>
      <c r="AJF17" s="2212"/>
      <c r="AJG17" s="2212"/>
      <c r="AJH17" s="2212"/>
      <c r="AJI17" s="2212"/>
      <c r="AJJ17" s="2212"/>
      <c r="AJK17" s="2212"/>
      <c r="AJL17" s="2212"/>
      <c r="AJM17" s="2212"/>
      <c r="AJN17" s="2212"/>
      <c r="AJO17" s="2212"/>
      <c r="AJP17" s="2212"/>
      <c r="AJQ17" s="2212"/>
      <c r="AJR17" s="2212"/>
      <c r="AJS17" s="2212"/>
      <c r="AJT17" s="2212"/>
      <c r="AJU17" s="2212"/>
      <c r="AJV17" s="2212"/>
      <c r="AJW17" s="2212"/>
      <c r="AJX17" s="2212"/>
      <c r="AJY17" s="2212"/>
      <c r="AJZ17" s="2212"/>
      <c r="AKA17" s="2212"/>
      <c r="AKB17" s="2212"/>
      <c r="AKC17" s="2212"/>
      <c r="AKD17" s="2212"/>
      <c r="AKE17" s="2212"/>
      <c r="AKF17" s="2212"/>
      <c r="AKG17" s="2212"/>
      <c r="AKH17" s="2212"/>
      <c r="AKI17" s="2212"/>
      <c r="AKJ17" s="2212"/>
      <c r="AKK17" s="2212"/>
      <c r="AKL17" s="2212"/>
      <c r="AKM17" s="2212"/>
      <c r="AKN17" s="2212"/>
      <c r="AKO17" s="2212"/>
      <c r="AKP17" s="2212"/>
      <c r="AKQ17" s="2212"/>
      <c r="AKR17" s="2212"/>
      <c r="AKS17" s="2212"/>
      <c r="AKT17" s="2212"/>
      <c r="AKU17" s="2212"/>
      <c r="AKV17" s="2212"/>
      <c r="AKW17" s="2212"/>
      <c r="AKX17" s="2212"/>
      <c r="AKY17" s="2212"/>
      <c r="AKZ17" s="2212"/>
      <c r="ALA17" s="2212"/>
      <c r="ALB17" s="2212"/>
      <c r="ALC17" s="2212"/>
      <c r="ALD17" s="2212"/>
      <c r="ALE17" s="2212"/>
      <c r="ALF17" s="2212"/>
      <c r="ALG17" s="2212"/>
      <c r="ALH17" s="2212"/>
      <c r="ALI17" s="2212"/>
      <c r="ALJ17" s="2212"/>
      <c r="ALK17" s="2212"/>
      <c r="ALL17" s="2212"/>
      <c r="ALM17" s="2212"/>
      <c r="ALN17" s="2212"/>
      <c r="ALO17" s="2212"/>
      <c r="ALP17" s="2212"/>
      <c r="ALQ17" s="2212"/>
      <c r="ALR17" s="2212"/>
      <c r="ALS17" s="2212"/>
      <c r="ALT17" s="2212"/>
      <c r="ALU17" s="2212"/>
      <c r="ALV17" s="2212"/>
      <c r="ALW17" s="2212"/>
      <c r="ALX17" s="2212"/>
      <c r="ALY17" s="2212"/>
      <c r="ALZ17" s="2212"/>
      <c r="AMA17" s="2212"/>
      <c r="AMB17" s="2212"/>
      <c r="AMC17" s="2212"/>
      <c r="AMD17" s="2212"/>
      <c r="AME17" s="2212"/>
      <c r="AMF17" s="2212"/>
      <c r="AMG17" s="2212"/>
      <c r="AMH17" s="2212"/>
      <c r="AMI17" s="2212"/>
      <c r="AMJ17" s="2212"/>
      <c r="AMK17" s="2212"/>
      <c r="AML17" s="2212"/>
      <c r="AMM17" s="2212"/>
      <c r="AMN17" s="2212"/>
      <c r="AMO17" s="2212"/>
      <c r="AMP17" s="2212"/>
      <c r="AMQ17" s="2212"/>
      <c r="AMR17" s="2212"/>
      <c r="AMS17" s="2212"/>
      <c r="AMT17" s="2212"/>
      <c r="AMU17" s="2212"/>
      <c r="AMV17" s="2212"/>
      <c r="AMW17" s="2212"/>
      <c r="AMX17" s="2212"/>
      <c r="AMY17" s="2212"/>
      <c r="AMZ17" s="2212"/>
      <c r="ANA17" s="2212"/>
      <c r="ANB17" s="2212"/>
      <c r="ANC17" s="2212"/>
      <c r="AND17" s="2212"/>
      <c r="ANE17" s="2212"/>
      <c r="ANF17" s="2212"/>
      <c r="ANG17" s="2212"/>
      <c r="ANH17" s="2212"/>
      <c r="ANI17" s="2212"/>
      <c r="ANJ17" s="2212"/>
      <c r="ANK17" s="2212"/>
      <c r="ANL17" s="2212"/>
      <c r="ANM17" s="2212"/>
      <c r="ANN17" s="2212"/>
      <c r="ANO17" s="2212"/>
      <c r="ANP17" s="2212"/>
      <c r="ANQ17" s="2212"/>
      <c r="ANR17" s="2212"/>
      <c r="ANS17" s="2212"/>
      <c r="ANT17" s="2212"/>
      <c r="ANU17" s="2212"/>
      <c r="ANV17" s="2212"/>
      <c r="ANW17" s="2212"/>
      <c r="ANX17" s="2212"/>
      <c r="ANY17" s="2212"/>
      <c r="ANZ17" s="2212"/>
      <c r="AOA17" s="2212"/>
      <c r="AOB17" s="2212"/>
      <c r="AOC17" s="2212"/>
      <c r="AOD17" s="2212"/>
      <c r="AOE17" s="2212"/>
      <c r="AOF17" s="2212"/>
      <c r="AOG17" s="2212"/>
      <c r="AOH17" s="2212"/>
      <c r="AOI17" s="2212"/>
      <c r="AOJ17" s="2212"/>
      <c r="AOK17" s="2212"/>
      <c r="AOL17" s="2212"/>
      <c r="AOM17" s="2212"/>
      <c r="AON17" s="2212"/>
      <c r="AOO17" s="2212"/>
      <c r="AOP17" s="2212"/>
      <c r="AOQ17" s="2212"/>
      <c r="AOR17" s="2212"/>
      <c r="AOS17" s="2212"/>
      <c r="AOT17" s="2212"/>
      <c r="AOU17" s="2212"/>
      <c r="AOV17" s="2212"/>
      <c r="AOW17" s="2212"/>
      <c r="AOX17" s="2212"/>
      <c r="AOY17" s="2212"/>
      <c r="AOZ17" s="2212"/>
      <c r="APA17" s="2212"/>
      <c r="APB17" s="2212"/>
      <c r="APC17" s="2212"/>
      <c r="APD17" s="2212"/>
      <c r="APE17" s="2212"/>
      <c r="APF17" s="2212"/>
      <c r="APG17" s="2212"/>
      <c r="APH17" s="2212"/>
      <c r="API17" s="2212"/>
      <c r="APJ17" s="2212"/>
      <c r="APK17" s="2212"/>
      <c r="APL17" s="2212"/>
      <c r="APM17" s="2212"/>
      <c r="APN17" s="2212"/>
      <c r="APO17" s="2212"/>
      <c r="APP17" s="2212"/>
      <c r="APQ17" s="2212"/>
      <c r="APR17" s="2212"/>
      <c r="APS17" s="2212"/>
      <c r="APT17" s="2212"/>
      <c r="APU17" s="2212"/>
      <c r="APV17" s="2212"/>
      <c r="APW17" s="2212"/>
      <c r="APX17" s="2212"/>
      <c r="APY17" s="2212"/>
      <c r="APZ17" s="2212"/>
      <c r="AQA17" s="2212"/>
      <c r="AQB17" s="2212"/>
      <c r="AQC17" s="2212"/>
      <c r="AQD17" s="2212"/>
      <c r="AQE17" s="2212"/>
      <c r="AQF17" s="2212"/>
      <c r="AQG17" s="2212"/>
      <c r="AQH17" s="2212"/>
      <c r="AQI17" s="2212"/>
      <c r="AQJ17" s="2212"/>
      <c r="AQK17" s="2212"/>
      <c r="AQL17" s="2212"/>
      <c r="AQM17" s="2212"/>
      <c r="AQN17" s="2212"/>
      <c r="AQO17" s="2212"/>
      <c r="AQP17" s="2212"/>
      <c r="AQQ17" s="2212"/>
      <c r="AQR17" s="2212"/>
      <c r="AQS17" s="2212"/>
      <c r="AQT17" s="2212"/>
      <c r="AQU17" s="2212"/>
      <c r="AQV17" s="2212"/>
      <c r="AQW17" s="2212"/>
      <c r="AQX17" s="2212"/>
      <c r="AQY17" s="2212"/>
      <c r="AQZ17" s="2212"/>
      <c r="ARA17" s="2212"/>
      <c r="ARB17" s="2212"/>
      <c r="ARC17" s="2212"/>
      <c r="ARD17" s="2212"/>
      <c r="ARE17" s="2212"/>
      <c r="ARF17" s="2212"/>
      <c r="ARG17" s="2212"/>
      <c r="ARH17" s="2212"/>
      <c r="ARI17" s="2212"/>
      <c r="ARJ17" s="2212"/>
      <c r="ARK17" s="2212"/>
      <c r="ARL17" s="2212"/>
      <c r="ARM17" s="2212"/>
      <c r="ARN17" s="2212"/>
      <c r="ARO17" s="2212"/>
      <c r="ARP17" s="2212"/>
      <c r="ARQ17" s="2212"/>
      <c r="ARR17" s="2212"/>
      <c r="ARS17" s="2212"/>
      <c r="ART17" s="2212"/>
      <c r="ARU17" s="2212"/>
      <c r="ARV17" s="2212"/>
      <c r="ARW17" s="2212"/>
      <c r="ARX17" s="2212"/>
      <c r="ARY17" s="2212"/>
      <c r="ARZ17" s="2212"/>
      <c r="ASA17" s="2212"/>
      <c r="ASB17" s="2212"/>
      <c r="ASC17" s="2212"/>
      <c r="ASD17" s="2212"/>
      <c r="ASE17" s="2212"/>
      <c r="ASF17" s="2212"/>
      <c r="ASG17" s="2212"/>
      <c r="ASH17" s="2212"/>
      <c r="ASI17" s="2212"/>
      <c r="ASJ17" s="2212"/>
      <c r="ASK17" s="2212"/>
      <c r="ASL17" s="2212"/>
      <c r="ASM17" s="2212"/>
      <c r="ASN17" s="2212"/>
      <c r="ASO17" s="2212"/>
      <c r="ASP17" s="2212"/>
      <c r="ASQ17" s="2212"/>
      <c r="ASR17" s="2212"/>
      <c r="ASS17" s="2212"/>
      <c r="AST17" s="2212"/>
      <c r="ASU17" s="2212"/>
      <c r="ASV17" s="2212"/>
      <c r="ASW17" s="2212"/>
      <c r="ASX17" s="2212"/>
      <c r="ASY17" s="2212"/>
      <c r="ASZ17" s="2212"/>
      <c r="ATA17" s="2212"/>
      <c r="ATB17" s="2212"/>
      <c r="ATC17" s="2212"/>
      <c r="ATD17" s="2212"/>
      <c r="ATE17" s="2212"/>
      <c r="ATF17" s="2212"/>
      <c r="ATG17" s="2212"/>
      <c r="ATH17" s="2212"/>
      <c r="ATI17" s="2212"/>
      <c r="ATJ17" s="2212"/>
      <c r="ATK17" s="2212"/>
      <c r="ATL17" s="2212"/>
      <c r="ATM17" s="2212"/>
      <c r="ATN17" s="2212"/>
      <c r="ATO17" s="2212"/>
      <c r="ATP17" s="2212"/>
      <c r="ATQ17" s="2212"/>
      <c r="ATR17" s="2212"/>
      <c r="ATS17" s="2212"/>
      <c r="ATT17" s="2212"/>
      <c r="ATU17" s="2212"/>
      <c r="ATV17" s="2212"/>
      <c r="ATW17" s="2212"/>
      <c r="ATX17" s="2212"/>
      <c r="ATY17" s="2212"/>
      <c r="ATZ17" s="2212"/>
      <c r="AUA17" s="2212"/>
      <c r="AUB17" s="2212"/>
      <c r="AUC17" s="2212"/>
      <c r="AUD17" s="2212"/>
      <c r="AUE17" s="2212"/>
      <c r="AUF17" s="2212"/>
      <c r="AUG17" s="2212"/>
      <c r="AUH17" s="2212"/>
      <c r="AUI17" s="2212"/>
      <c r="AUJ17" s="2212"/>
      <c r="AUK17" s="2212"/>
      <c r="AUL17" s="2212"/>
      <c r="AUM17" s="2212"/>
      <c r="AUN17" s="2212"/>
      <c r="AUO17" s="2212"/>
      <c r="AUP17" s="2212"/>
      <c r="AUQ17" s="2212"/>
      <c r="AUR17" s="2212"/>
      <c r="AUS17" s="2212"/>
      <c r="AUT17" s="2212"/>
      <c r="AUU17" s="2212"/>
      <c r="AUV17" s="2212"/>
      <c r="AUW17" s="2212"/>
      <c r="AUX17" s="2212"/>
      <c r="AUY17" s="2212"/>
      <c r="AUZ17" s="2212"/>
      <c r="AVA17" s="2212"/>
      <c r="AVB17" s="2212"/>
      <c r="AVC17" s="2212"/>
      <c r="AVD17" s="2212"/>
      <c r="AVE17" s="2212"/>
      <c r="AVF17" s="2212"/>
      <c r="AVG17" s="2212"/>
      <c r="AVH17" s="2212"/>
      <c r="AVI17" s="2212"/>
      <c r="AVJ17" s="2212"/>
      <c r="AVK17" s="2212"/>
      <c r="AVL17" s="2212"/>
      <c r="AVM17" s="2212"/>
      <c r="AVN17" s="2212"/>
      <c r="AVO17" s="2212"/>
      <c r="AVP17" s="2212"/>
      <c r="AVQ17" s="2212"/>
      <c r="AVR17" s="2212"/>
      <c r="AVS17" s="2212"/>
      <c r="AVT17" s="2212"/>
      <c r="AVU17" s="2212"/>
      <c r="AVV17" s="2212"/>
      <c r="AVW17" s="2212"/>
      <c r="AVX17" s="2212"/>
      <c r="AVY17" s="2212"/>
      <c r="AVZ17" s="2212"/>
      <c r="AWA17" s="2212"/>
      <c r="AWB17" s="2212"/>
      <c r="AWC17" s="2212"/>
      <c r="AWD17" s="2212"/>
      <c r="AWE17" s="2212"/>
      <c r="AWF17" s="2212"/>
      <c r="AWG17" s="2212"/>
      <c r="AWH17" s="2212"/>
      <c r="AWI17" s="2212"/>
      <c r="AWJ17" s="2212"/>
      <c r="AWK17" s="2212"/>
      <c r="AWL17" s="2212"/>
      <c r="AWM17" s="2212"/>
      <c r="AWN17" s="2212"/>
      <c r="AWO17" s="2212"/>
      <c r="AWP17" s="2212"/>
      <c r="AWQ17" s="2212"/>
      <c r="AWR17" s="2212"/>
      <c r="AWS17" s="2212"/>
      <c r="AWT17" s="2212"/>
      <c r="AWU17" s="2212"/>
      <c r="AWV17" s="2212"/>
      <c r="AWW17" s="2212"/>
      <c r="AWX17" s="2212"/>
      <c r="AWY17" s="2212"/>
      <c r="AWZ17" s="2212"/>
      <c r="AXA17" s="2212"/>
      <c r="AXB17" s="2212"/>
      <c r="AXC17" s="2212"/>
      <c r="AXD17" s="2212"/>
      <c r="AXE17" s="2212"/>
      <c r="AXF17" s="2212"/>
      <c r="AXG17" s="2212"/>
      <c r="AXH17" s="2212"/>
      <c r="AXI17" s="2212"/>
      <c r="AXJ17" s="2212"/>
      <c r="AXK17" s="2212"/>
      <c r="AXL17" s="2212"/>
      <c r="AXM17" s="2212"/>
      <c r="AXN17" s="2212"/>
      <c r="AXO17" s="2212"/>
      <c r="AXP17" s="2212"/>
      <c r="AXQ17" s="2212"/>
      <c r="AXR17" s="2212"/>
      <c r="AXS17" s="2212"/>
      <c r="AXT17" s="2212"/>
      <c r="AXU17" s="2212"/>
      <c r="AXV17" s="2212"/>
      <c r="AXW17" s="2212"/>
      <c r="AXX17" s="2212"/>
      <c r="AXY17" s="2212"/>
      <c r="AXZ17" s="2212"/>
      <c r="AYA17" s="2212"/>
      <c r="AYB17" s="2212"/>
      <c r="AYC17" s="2212"/>
      <c r="AYD17" s="2212"/>
      <c r="AYE17" s="2212"/>
      <c r="AYF17" s="2212"/>
      <c r="AYG17" s="2212"/>
      <c r="AYH17" s="2212"/>
      <c r="AYI17" s="2212"/>
      <c r="AYJ17" s="2212"/>
      <c r="AYK17" s="2212"/>
      <c r="AYL17" s="2212"/>
      <c r="AYM17" s="2212"/>
      <c r="AYN17" s="2212"/>
      <c r="AYO17" s="2212"/>
      <c r="AYP17" s="2212"/>
      <c r="AYQ17" s="2212"/>
      <c r="AYR17" s="2212"/>
      <c r="AYS17" s="2212"/>
      <c r="AYT17" s="2212"/>
      <c r="AYU17" s="2212"/>
      <c r="AYV17" s="2212"/>
      <c r="AYW17" s="2212"/>
      <c r="AYX17" s="2212"/>
      <c r="AYY17" s="2212"/>
      <c r="AYZ17" s="2212"/>
      <c r="AZA17" s="2212"/>
      <c r="AZB17" s="2212"/>
      <c r="AZC17" s="2212"/>
      <c r="AZD17" s="2212"/>
      <c r="AZE17" s="2212"/>
      <c r="AZF17" s="2212"/>
      <c r="AZG17" s="2212"/>
      <c r="AZH17" s="2212"/>
      <c r="AZI17" s="2212"/>
      <c r="AZJ17" s="2212"/>
      <c r="AZK17" s="2212"/>
      <c r="AZL17" s="2212"/>
      <c r="AZM17" s="2212"/>
      <c r="AZN17" s="2212"/>
      <c r="AZO17" s="2212"/>
      <c r="AZP17" s="2212"/>
      <c r="AZQ17" s="2212"/>
      <c r="AZR17" s="2212"/>
      <c r="AZS17" s="2212"/>
      <c r="AZT17" s="2212"/>
      <c r="AZU17" s="2212"/>
      <c r="AZV17" s="2212"/>
      <c r="AZW17" s="2212"/>
      <c r="AZX17" s="2212"/>
      <c r="AZY17" s="2212"/>
      <c r="AZZ17" s="2212"/>
      <c r="BAA17" s="2212"/>
      <c r="BAB17" s="2212"/>
      <c r="BAC17" s="2212"/>
      <c r="BAD17" s="2212"/>
      <c r="BAE17" s="2212"/>
      <c r="BAF17" s="2212"/>
      <c r="BAG17" s="2212"/>
      <c r="BAH17" s="2212"/>
      <c r="BAI17" s="2212"/>
      <c r="BAJ17" s="2212"/>
      <c r="BAK17" s="2212"/>
      <c r="BAL17" s="2212"/>
      <c r="BAM17" s="2212"/>
      <c r="BAN17" s="2212"/>
      <c r="BAO17" s="2212"/>
      <c r="BAP17" s="2212"/>
      <c r="BAQ17" s="2212"/>
      <c r="BAR17" s="2212"/>
      <c r="BAS17" s="2212"/>
      <c r="BAT17" s="2212"/>
      <c r="BAU17" s="2212"/>
      <c r="BAV17" s="2212"/>
      <c r="BAW17" s="2212"/>
      <c r="BAX17" s="2212"/>
      <c r="BAY17" s="2212"/>
      <c r="BAZ17" s="2212"/>
      <c r="BBA17" s="2212"/>
      <c r="BBB17" s="2212"/>
      <c r="BBC17" s="2212"/>
      <c r="BBD17" s="2212"/>
      <c r="BBE17" s="2212"/>
      <c r="BBF17" s="2212"/>
      <c r="BBG17" s="2212"/>
      <c r="BBH17" s="2212"/>
      <c r="BBI17" s="2212"/>
      <c r="BBJ17" s="2212"/>
      <c r="BBK17" s="2212"/>
      <c r="BBL17" s="2212"/>
      <c r="BBM17" s="2212"/>
      <c r="BBN17" s="2212"/>
      <c r="BBO17" s="2212"/>
      <c r="BBP17" s="2212"/>
      <c r="BBQ17" s="2212"/>
      <c r="BBR17" s="2212"/>
      <c r="BBS17" s="2212"/>
      <c r="BBT17" s="2212"/>
      <c r="BBU17" s="2212"/>
      <c r="BBV17" s="2212"/>
      <c r="BBW17" s="2212"/>
      <c r="BBX17" s="2212"/>
      <c r="BBY17" s="2212"/>
      <c r="BBZ17" s="2212"/>
      <c r="BCA17" s="2212"/>
      <c r="BCB17" s="2212"/>
      <c r="BCC17" s="2212"/>
      <c r="BCD17" s="2212"/>
      <c r="BCE17" s="2212"/>
      <c r="BCF17" s="2212"/>
      <c r="BCG17" s="2212"/>
      <c r="BCH17" s="2212"/>
      <c r="BCI17" s="2212"/>
      <c r="BCJ17" s="2212"/>
      <c r="BCK17" s="2212"/>
      <c r="BCL17" s="2212"/>
      <c r="BCM17" s="2212"/>
      <c r="BCN17" s="2212"/>
      <c r="BCO17" s="2212"/>
      <c r="BCP17" s="2212"/>
      <c r="BCQ17" s="2212"/>
      <c r="BCR17" s="2212"/>
      <c r="BCS17" s="2212"/>
      <c r="BCT17" s="2212"/>
      <c r="BCU17" s="2212"/>
      <c r="BCV17" s="2212"/>
      <c r="BCW17" s="2212"/>
      <c r="BCX17" s="2212"/>
      <c r="BCY17" s="2212"/>
      <c r="BCZ17" s="2212"/>
      <c r="BDA17" s="2212"/>
      <c r="BDB17" s="2212"/>
      <c r="BDC17" s="2212"/>
      <c r="BDD17" s="2212"/>
      <c r="BDE17" s="2212"/>
      <c r="BDF17" s="2212"/>
      <c r="BDG17" s="2212"/>
      <c r="BDH17" s="2212"/>
      <c r="BDI17" s="2212"/>
      <c r="BDJ17" s="2212"/>
      <c r="BDK17" s="2212"/>
      <c r="BDL17" s="2212"/>
      <c r="BDM17" s="2212"/>
      <c r="BDN17" s="2212"/>
      <c r="BDO17" s="2212"/>
      <c r="BDP17" s="2212"/>
      <c r="BDQ17" s="2212"/>
      <c r="BDR17" s="2212"/>
      <c r="BDS17" s="2212"/>
      <c r="BDT17" s="2212"/>
      <c r="BDU17" s="2212"/>
      <c r="BDV17" s="2212"/>
      <c r="BDW17" s="2212"/>
      <c r="BDX17" s="2212"/>
      <c r="BDY17" s="2212"/>
      <c r="BDZ17" s="2212"/>
      <c r="BEA17" s="2212"/>
      <c r="BEB17" s="2212"/>
      <c r="BEC17" s="2212"/>
      <c r="BED17" s="2212"/>
      <c r="BEE17" s="2212"/>
      <c r="BEF17" s="2212"/>
      <c r="BEG17" s="2212"/>
      <c r="BEH17" s="2212"/>
      <c r="BEI17" s="2212"/>
      <c r="BEJ17" s="2212"/>
      <c r="BEK17" s="2212"/>
      <c r="BEL17" s="2212"/>
      <c r="BEM17" s="2212"/>
      <c r="BEN17" s="2212"/>
      <c r="BEO17" s="2212"/>
      <c r="BEP17" s="2212"/>
      <c r="BEQ17" s="2212"/>
      <c r="BER17" s="2212"/>
      <c r="BES17" s="2212"/>
      <c r="BET17" s="2212"/>
      <c r="BEU17" s="2212"/>
      <c r="BEV17" s="2212"/>
      <c r="BEW17" s="2212"/>
      <c r="BEX17" s="2212"/>
      <c r="BEY17" s="2212"/>
      <c r="BEZ17" s="2212"/>
      <c r="BFA17" s="2212"/>
      <c r="BFB17" s="2212"/>
      <c r="BFC17" s="2212"/>
      <c r="BFD17" s="2212"/>
      <c r="BFE17" s="2212"/>
      <c r="BFF17" s="2212"/>
      <c r="BFG17" s="2212"/>
      <c r="BFH17" s="2212"/>
      <c r="BFI17" s="2212"/>
      <c r="BFJ17" s="2212"/>
      <c r="BFK17" s="2212"/>
      <c r="BFL17" s="2212"/>
      <c r="BFM17" s="2212"/>
      <c r="BFN17" s="2212"/>
      <c r="BFO17" s="2212"/>
      <c r="BFP17" s="2212"/>
      <c r="BFQ17" s="2212"/>
      <c r="BFR17" s="2212"/>
      <c r="BFS17" s="2212"/>
      <c r="BFT17" s="2212"/>
      <c r="BFU17" s="2212"/>
      <c r="BFV17" s="2212"/>
      <c r="BFW17" s="2212"/>
      <c r="BFX17" s="2212"/>
      <c r="BFY17" s="2212"/>
      <c r="BFZ17" s="2212"/>
      <c r="BGA17" s="2212"/>
      <c r="BGB17" s="2212"/>
      <c r="BGC17" s="2212"/>
      <c r="BGD17" s="2212"/>
      <c r="BGE17" s="2212"/>
      <c r="BGF17" s="2212"/>
      <c r="BGG17" s="2212"/>
      <c r="BGH17" s="2212"/>
      <c r="BGI17" s="2212"/>
      <c r="BGJ17" s="2212"/>
      <c r="BGK17" s="2212"/>
      <c r="BGL17" s="2212"/>
      <c r="BGM17" s="2212"/>
      <c r="BGN17" s="2212"/>
      <c r="BGO17" s="2212"/>
      <c r="BGP17" s="2212"/>
      <c r="BGQ17" s="2212"/>
      <c r="BGR17" s="2212"/>
      <c r="BGS17" s="2212"/>
      <c r="BGT17" s="2212"/>
      <c r="BGU17" s="2212"/>
      <c r="BGV17" s="2212"/>
      <c r="BGW17" s="2212"/>
      <c r="BGX17" s="2212"/>
      <c r="BGY17" s="2212"/>
      <c r="BGZ17" s="2212"/>
      <c r="BHA17" s="2212"/>
      <c r="BHB17" s="2212"/>
      <c r="BHC17" s="2212"/>
      <c r="BHD17" s="2212"/>
      <c r="BHE17" s="2212"/>
      <c r="BHF17" s="2212"/>
      <c r="BHG17" s="2212"/>
      <c r="BHH17" s="2212"/>
      <c r="BHI17" s="2212"/>
      <c r="BHJ17" s="2212"/>
      <c r="BHK17" s="2212"/>
      <c r="BHL17" s="2212"/>
      <c r="BHM17" s="2212"/>
      <c r="BHN17" s="2212"/>
      <c r="BHO17" s="2212"/>
      <c r="BHP17" s="2212"/>
      <c r="BHQ17" s="2212"/>
      <c r="BHR17" s="2212"/>
      <c r="BHS17" s="2212"/>
      <c r="BHT17" s="2212"/>
      <c r="BHU17" s="2212"/>
      <c r="BHV17" s="2212"/>
      <c r="BHW17" s="2212"/>
      <c r="BHX17" s="2212"/>
      <c r="BHY17" s="2212"/>
      <c r="BHZ17" s="2212"/>
      <c r="BIA17" s="2212"/>
      <c r="BIB17" s="2212"/>
      <c r="BIC17" s="2212"/>
      <c r="BID17" s="2212"/>
      <c r="BIE17" s="2212"/>
      <c r="BIF17" s="2212"/>
      <c r="BIG17" s="2212"/>
      <c r="BIH17" s="2212"/>
      <c r="BII17" s="2212"/>
      <c r="BIJ17" s="2212"/>
      <c r="BIK17" s="2212"/>
      <c r="BIL17" s="2212"/>
      <c r="BIM17" s="2212"/>
      <c r="BIN17" s="2212"/>
      <c r="BIO17" s="2212"/>
      <c r="BIP17" s="2212"/>
      <c r="BIQ17" s="2212"/>
      <c r="BIR17" s="2212"/>
      <c r="BIS17" s="2212"/>
      <c r="BIT17" s="2212"/>
      <c r="BIU17" s="2212"/>
      <c r="BIV17" s="2212"/>
      <c r="BIW17" s="2212"/>
      <c r="BIX17" s="2212"/>
      <c r="BIY17" s="2212"/>
      <c r="BIZ17" s="2212"/>
      <c r="BJA17" s="2212"/>
      <c r="BJB17" s="2212"/>
      <c r="BJC17" s="2212"/>
      <c r="BJD17" s="2212"/>
      <c r="BJE17" s="2212"/>
      <c r="BJF17" s="2212"/>
      <c r="BJG17" s="2212"/>
      <c r="BJH17" s="2212"/>
      <c r="BJI17" s="2212"/>
      <c r="BJJ17" s="2212"/>
      <c r="BJK17" s="2212"/>
      <c r="BJL17" s="2212"/>
      <c r="BJM17" s="2212"/>
      <c r="BJN17" s="2212"/>
      <c r="BJO17" s="2212"/>
      <c r="BJP17" s="2212"/>
      <c r="BJQ17" s="2212"/>
      <c r="BJR17" s="2212"/>
      <c r="BJS17" s="2212"/>
      <c r="BJT17" s="2212"/>
      <c r="BJU17" s="2212"/>
      <c r="BJV17" s="2212"/>
      <c r="BJW17" s="2212"/>
      <c r="BJX17" s="2212"/>
      <c r="BJY17" s="2212"/>
      <c r="BJZ17" s="2212"/>
      <c r="BKA17" s="2212"/>
      <c r="BKB17" s="2212"/>
      <c r="BKC17" s="2212"/>
      <c r="BKD17" s="2212"/>
      <c r="BKE17" s="2212"/>
      <c r="BKF17" s="2212"/>
      <c r="BKG17" s="2212"/>
      <c r="BKH17" s="2212"/>
      <c r="BKI17" s="2212"/>
      <c r="BKJ17" s="2212"/>
      <c r="BKK17" s="2212"/>
      <c r="BKL17" s="2212"/>
      <c r="BKM17" s="2212"/>
      <c r="BKN17" s="2212"/>
      <c r="BKO17" s="2212"/>
      <c r="BKP17" s="2212"/>
      <c r="BKQ17" s="2212"/>
      <c r="BKR17" s="2212"/>
      <c r="BKS17" s="2212"/>
      <c r="BKT17" s="2212"/>
      <c r="BKU17" s="2212"/>
      <c r="BKV17" s="2212"/>
      <c r="BKW17" s="2212"/>
      <c r="BKX17" s="2212"/>
      <c r="BKY17" s="2212"/>
      <c r="BKZ17" s="2212"/>
      <c r="BLA17" s="2212"/>
      <c r="BLB17" s="2212"/>
      <c r="BLC17" s="2212"/>
      <c r="BLD17" s="2212"/>
      <c r="BLE17" s="2212"/>
      <c r="BLF17" s="2212"/>
      <c r="BLG17" s="2212"/>
      <c r="BLH17" s="2212"/>
      <c r="BLI17" s="2212"/>
      <c r="BLJ17" s="2212"/>
      <c r="BLK17" s="2212"/>
      <c r="BLL17" s="2212"/>
      <c r="BLM17" s="2212"/>
      <c r="BLN17" s="2212"/>
      <c r="BLO17" s="2212"/>
      <c r="BLP17" s="2212"/>
      <c r="BLQ17" s="2212"/>
      <c r="BLR17" s="2212"/>
      <c r="BLS17" s="2212"/>
      <c r="BLT17" s="2212"/>
      <c r="BLU17" s="2212"/>
      <c r="BLV17" s="2212"/>
      <c r="BLW17" s="2212"/>
      <c r="BLX17" s="2212"/>
      <c r="BLY17" s="2212"/>
      <c r="BLZ17" s="2212"/>
      <c r="BMA17" s="2212"/>
      <c r="BMB17" s="2212"/>
      <c r="BMC17" s="2212"/>
      <c r="BMD17" s="2212"/>
      <c r="BME17" s="2212"/>
      <c r="BMF17" s="2212"/>
      <c r="BMG17" s="2212"/>
      <c r="BMH17" s="2212"/>
      <c r="BMI17" s="2212"/>
      <c r="BMJ17" s="2212"/>
      <c r="BMK17" s="2212"/>
      <c r="BML17" s="2212"/>
      <c r="BMM17" s="2212"/>
      <c r="BMN17" s="2212"/>
      <c r="BMO17" s="2212"/>
      <c r="BMP17" s="2212"/>
      <c r="BMQ17" s="2212"/>
      <c r="BMR17" s="2212"/>
      <c r="BMS17" s="2212"/>
      <c r="BMT17" s="2212"/>
      <c r="BMU17" s="2212"/>
      <c r="BMV17" s="2212"/>
      <c r="BMW17" s="2212"/>
      <c r="BMX17" s="2212"/>
      <c r="BMY17" s="2212"/>
      <c r="BMZ17" s="2212"/>
      <c r="BNA17" s="2212"/>
      <c r="BNB17" s="2212"/>
      <c r="BNC17" s="2212"/>
      <c r="BND17" s="2212"/>
      <c r="BNE17" s="2212"/>
      <c r="BNF17" s="2212"/>
      <c r="BNG17" s="2212"/>
      <c r="BNH17" s="2212"/>
      <c r="BNI17" s="2212"/>
      <c r="BNJ17" s="2212"/>
      <c r="BNK17" s="2212"/>
      <c r="BNL17" s="2212"/>
      <c r="BNM17" s="2212"/>
      <c r="BNN17" s="2212"/>
      <c r="BNO17" s="2212"/>
      <c r="BNP17" s="2212"/>
      <c r="BNQ17" s="2212"/>
      <c r="BNR17" s="2212"/>
      <c r="BNS17" s="2212"/>
      <c r="BNT17" s="2212"/>
      <c r="BNU17" s="2212"/>
      <c r="BNV17" s="2212"/>
      <c r="BNW17" s="2212"/>
      <c r="BNX17" s="2212"/>
      <c r="BNY17" s="2212"/>
      <c r="BNZ17" s="2212"/>
      <c r="BOA17" s="2212"/>
      <c r="BOB17" s="2212"/>
      <c r="BOC17" s="2212"/>
      <c r="BOD17" s="2212"/>
      <c r="BOE17" s="2212"/>
      <c r="BOF17" s="2212"/>
      <c r="BOG17" s="2212"/>
      <c r="BOH17" s="2212"/>
      <c r="BOI17" s="2212"/>
      <c r="BOJ17" s="2212"/>
      <c r="BOK17" s="2212"/>
      <c r="BOL17" s="2212"/>
      <c r="BOM17" s="2212"/>
      <c r="BON17" s="2212"/>
      <c r="BOO17" s="2212"/>
      <c r="BOP17" s="2212"/>
      <c r="BOQ17" s="2212"/>
      <c r="BOR17" s="2212"/>
      <c r="BOS17" s="2212"/>
      <c r="BOT17" s="2212"/>
      <c r="BOU17" s="2212"/>
      <c r="BOV17" s="2212"/>
      <c r="BOW17" s="2212"/>
      <c r="BOX17" s="2212"/>
      <c r="BOY17" s="2212"/>
      <c r="BOZ17" s="2212"/>
      <c r="BPA17" s="2212"/>
      <c r="BPB17" s="2212"/>
      <c r="BPC17" s="2212"/>
      <c r="BPD17" s="2212"/>
      <c r="BPE17" s="2212"/>
      <c r="BPF17" s="2212"/>
      <c r="BPG17" s="2212"/>
      <c r="BPH17" s="2212"/>
      <c r="BPI17" s="2212"/>
      <c r="BPJ17" s="2212"/>
      <c r="BPK17" s="2212"/>
      <c r="BPL17" s="2212"/>
      <c r="BPM17" s="2212"/>
      <c r="BPN17" s="2212"/>
      <c r="BPO17" s="2212"/>
      <c r="BPP17" s="2212"/>
      <c r="BPQ17" s="2212"/>
      <c r="BPR17" s="2212"/>
      <c r="BPS17" s="2212"/>
      <c r="BPT17" s="2212"/>
      <c r="BPU17" s="2212"/>
      <c r="BPV17" s="2212"/>
      <c r="BPW17" s="2212"/>
      <c r="BPX17" s="2212"/>
      <c r="BPY17" s="2212"/>
      <c r="BPZ17" s="2212"/>
      <c r="BQA17" s="2212"/>
      <c r="BQB17" s="2212"/>
      <c r="BQC17" s="2212"/>
      <c r="BQD17" s="2212"/>
      <c r="BQE17" s="2212"/>
      <c r="BQF17" s="2212"/>
      <c r="BQG17" s="2212"/>
      <c r="BQH17" s="2212"/>
      <c r="BQI17" s="2212"/>
      <c r="BQJ17" s="2212"/>
      <c r="BQK17" s="2212"/>
      <c r="BQL17" s="2212"/>
      <c r="BQM17" s="2212"/>
      <c r="BQN17" s="2212"/>
      <c r="BQO17" s="2212"/>
      <c r="BQP17" s="2212"/>
      <c r="BQQ17" s="2212"/>
      <c r="BQR17" s="2212"/>
      <c r="BQS17" s="2212"/>
      <c r="BQT17" s="2212"/>
      <c r="BQU17" s="2212"/>
      <c r="BQV17" s="2212"/>
      <c r="BQW17" s="2212"/>
      <c r="BQX17" s="2212"/>
      <c r="BQY17" s="2212"/>
      <c r="BQZ17" s="2212"/>
      <c r="BRA17" s="2212"/>
      <c r="BRB17" s="2212"/>
      <c r="BRC17" s="2212"/>
      <c r="BRD17" s="2212"/>
      <c r="BRE17" s="2212"/>
      <c r="BRF17" s="2212"/>
      <c r="BRG17" s="2212"/>
      <c r="BRH17" s="2212"/>
      <c r="BRI17" s="2212"/>
      <c r="BRJ17" s="2212"/>
      <c r="BRK17" s="2212"/>
      <c r="BRL17" s="2212"/>
      <c r="BRM17" s="2212"/>
      <c r="BRN17" s="2212"/>
      <c r="BRO17" s="2212"/>
      <c r="BRP17" s="2212"/>
      <c r="BRQ17" s="2212"/>
      <c r="BRR17" s="2212"/>
      <c r="BRS17" s="2212"/>
      <c r="BRT17" s="2212"/>
      <c r="BRU17" s="2212"/>
      <c r="BRV17" s="2212"/>
      <c r="BRW17" s="2212"/>
      <c r="BRX17" s="2212"/>
      <c r="BRY17" s="2212"/>
      <c r="BRZ17" s="2212"/>
      <c r="BSA17" s="2212"/>
      <c r="BSB17" s="2212"/>
      <c r="BSC17" s="2212"/>
      <c r="BSD17" s="2212"/>
      <c r="BSE17" s="2212"/>
      <c r="BSF17" s="2212"/>
      <c r="BSG17" s="2212"/>
      <c r="BSH17" s="2212"/>
      <c r="BSI17" s="2212"/>
      <c r="BSJ17" s="2212"/>
      <c r="BSK17" s="2212"/>
      <c r="BSL17" s="2212"/>
      <c r="BSM17" s="2212"/>
      <c r="BSN17" s="2212"/>
      <c r="BSO17" s="2212"/>
      <c r="BSP17" s="2212"/>
      <c r="BSQ17" s="2212"/>
      <c r="BSR17" s="2212"/>
      <c r="BSS17" s="2212"/>
      <c r="BST17" s="2212"/>
      <c r="BSU17" s="2212"/>
      <c r="BSV17" s="2212"/>
      <c r="BSW17" s="2212"/>
      <c r="BSX17" s="2212"/>
      <c r="BSY17" s="2212"/>
      <c r="BSZ17" s="2212"/>
      <c r="BTA17" s="2212"/>
      <c r="BTB17" s="2212"/>
      <c r="BTC17" s="2212"/>
      <c r="BTD17" s="2212"/>
      <c r="BTE17" s="2212"/>
      <c r="BTF17" s="2212"/>
      <c r="BTG17" s="2212"/>
      <c r="BTH17" s="2212"/>
      <c r="BTI17" s="2212"/>
      <c r="BTJ17" s="2212"/>
      <c r="BTK17" s="2212"/>
      <c r="BTL17" s="2212"/>
      <c r="BTM17" s="2212"/>
      <c r="BTN17" s="2212"/>
      <c r="BTO17" s="2212"/>
      <c r="BTP17" s="2212"/>
      <c r="BTQ17" s="2212"/>
      <c r="BTR17" s="2212"/>
      <c r="BTS17" s="2212"/>
      <c r="BTT17" s="2212"/>
      <c r="BTU17" s="2212"/>
      <c r="BTV17" s="2212"/>
      <c r="BTW17" s="2212"/>
      <c r="BTX17" s="2212"/>
      <c r="BTY17" s="2212"/>
      <c r="BTZ17" s="2212"/>
      <c r="BUA17" s="2212"/>
      <c r="BUB17" s="2212"/>
      <c r="BUC17" s="2212"/>
      <c r="BUD17" s="2212"/>
      <c r="BUE17" s="2212"/>
      <c r="BUF17" s="2212"/>
      <c r="BUG17" s="2212"/>
      <c r="BUH17" s="2212"/>
      <c r="BUI17" s="2212"/>
      <c r="BUJ17" s="2212"/>
      <c r="BUK17" s="2212"/>
      <c r="BUL17" s="2212"/>
      <c r="BUM17" s="2212"/>
      <c r="BUN17" s="2212"/>
      <c r="BUO17" s="2212"/>
      <c r="BUP17" s="2212"/>
      <c r="BUQ17" s="2212"/>
      <c r="BUR17" s="2212"/>
      <c r="BUS17" s="2212"/>
      <c r="BUT17" s="2212"/>
      <c r="BUU17" s="2212"/>
      <c r="BUV17" s="2212"/>
      <c r="BUW17" s="2212"/>
      <c r="BUX17" s="2212"/>
      <c r="BUY17" s="2212"/>
      <c r="BUZ17" s="2212"/>
      <c r="BVA17" s="2212"/>
      <c r="BVB17" s="2212"/>
      <c r="BVC17" s="2212"/>
      <c r="BVD17" s="2212"/>
      <c r="BVE17" s="2212"/>
      <c r="BVF17" s="2212"/>
      <c r="BVG17" s="2212"/>
      <c r="BVH17" s="2212"/>
      <c r="BVI17" s="2212"/>
      <c r="BVJ17" s="2212"/>
      <c r="BVK17" s="2212"/>
      <c r="BVL17" s="2212"/>
      <c r="BVM17" s="2212"/>
      <c r="BVN17" s="2212"/>
      <c r="BVO17" s="2212"/>
      <c r="BVP17" s="2212"/>
      <c r="BVQ17" s="2212"/>
      <c r="BVR17" s="2212"/>
      <c r="BVS17" s="2212"/>
      <c r="BVT17" s="2212"/>
      <c r="BVU17" s="2212"/>
      <c r="BVV17" s="2212"/>
      <c r="BVW17" s="2212"/>
      <c r="BVX17" s="2212"/>
      <c r="BVY17" s="2212"/>
      <c r="BVZ17" s="2212"/>
      <c r="BWA17" s="2212"/>
      <c r="BWB17" s="2212"/>
      <c r="BWC17" s="2212"/>
      <c r="BWD17" s="2212"/>
      <c r="BWE17" s="2212"/>
      <c r="BWF17" s="2212"/>
      <c r="BWG17" s="2212"/>
      <c r="BWH17" s="2212"/>
      <c r="BWI17" s="2212"/>
      <c r="BWJ17" s="2212"/>
      <c r="BWK17" s="2212"/>
      <c r="BWL17" s="2212"/>
      <c r="BWM17" s="2212"/>
      <c r="BWN17" s="2212"/>
      <c r="BWO17" s="2212"/>
      <c r="BWP17" s="2212"/>
      <c r="BWQ17" s="2212"/>
      <c r="BWR17" s="2212"/>
      <c r="BWS17" s="2212"/>
      <c r="BWT17" s="2212"/>
      <c r="BWU17" s="2212"/>
      <c r="BWV17" s="2212"/>
      <c r="BWW17" s="2212"/>
      <c r="BWX17" s="2212"/>
      <c r="BWY17" s="2212"/>
      <c r="BWZ17" s="2212"/>
      <c r="BXA17" s="2212"/>
      <c r="BXB17" s="2212"/>
      <c r="BXC17" s="2212"/>
      <c r="BXD17" s="2212"/>
      <c r="BXE17" s="2212"/>
      <c r="BXF17" s="2212"/>
      <c r="BXG17" s="2212"/>
      <c r="BXH17" s="2212"/>
      <c r="BXI17" s="2212"/>
      <c r="BXJ17" s="2212"/>
      <c r="BXK17" s="2212"/>
      <c r="BXL17" s="2212"/>
      <c r="BXM17" s="2212"/>
      <c r="BXN17" s="2212"/>
      <c r="BXO17" s="2212"/>
      <c r="BXP17" s="2212"/>
      <c r="BXQ17" s="2212"/>
      <c r="BXR17" s="2212"/>
      <c r="BXS17" s="2212"/>
      <c r="BXT17" s="2212"/>
      <c r="BXU17" s="2212"/>
      <c r="BXV17" s="2212"/>
      <c r="BXW17" s="2212"/>
      <c r="BXX17" s="2212"/>
      <c r="BXY17" s="2212"/>
      <c r="BXZ17" s="2212"/>
      <c r="BYA17" s="2212"/>
      <c r="BYB17" s="2212"/>
      <c r="BYC17" s="2212"/>
      <c r="BYD17" s="2212"/>
      <c r="BYE17" s="2212"/>
      <c r="BYF17" s="2212"/>
      <c r="BYG17" s="2212"/>
      <c r="BYH17" s="2212"/>
      <c r="BYI17" s="2212"/>
      <c r="BYJ17" s="2212"/>
      <c r="BYK17" s="2212"/>
      <c r="BYL17" s="2212"/>
      <c r="BYM17" s="2212"/>
      <c r="BYN17" s="2212"/>
      <c r="BYO17" s="2212"/>
      <c r="BYP17" s="2212"/>
      <c r="BYQ17" s="2212"/>
      <c r="BYR17" s="2212"/>
      <c r="BYS17" s="2212"/>
      <c r="BYT17" s="2212"/>
      <c r="BYU17" s="2212"/>
      <c r="BYV17" s="2212"/>
      <c r="BYW17" s="2212"/>
      <c r="BYX17" s="2212"/>
      <c r="BYY17" s="2212"/>
      <c r="BYZ17" s="2212"/>
      <c r="BZA17" s="2212"/>
      <c r="BZB17" s="2212"/>
      <c r="BZC17" s="2212"/>
      <c r="BZD17" s="2212"/>
      <c r="BZE17" s="2212"/>
      <c r="BZF17" s="2212"/>
      <c r="BZG17" s="2212"/>
      <c r="BZH17" s="2212"/>
      <c r="BZI17" s="2212"/>
      <c r="BZJ17" s="2212"/>
      <c r="BZK17" s="2212"/>
      <c r="BZL17" s="2212"/>
      <c r="BZM17" s="2212"/>
      <c r="BZN17" s="2212"/>
      <c r="BZO17" s="2212"/>
      <c r="BZP17" s="2212"/>
      <c r="BZQ17" s="2212"/>
      <c r="BZR17" s="2212"/>
      <c r="BZS17" s="2212"/>
      <c r="BZT17" s="2212"/>
      <c r="BZU17" s="2212"/>
      <c r="BZV17" s="2212"/>
      <c r="BZW17" s="2212"/>
      <c r="BZX17" s="2212"/>
      <c r="BZY17" s="2212"/>
      <c r="BZZ17" s="2212"/>
      <c r="CAA17" s="2212"/>
      <c r="CAB17" s="2212"/>
      <c r="CAC17" s="2212"/>
      <c r="CAD17" s="2212"/>
      <c r="CAE17" s="2212"/>
      <c r="CAF17" s="2212"/>
      <c r="CAG17" s="2212"/>
      <c r="CAH17" s="2212"/>
      <c r="CAI17" s="2212"/>
      <c r="CAJ17" s="2212"/>
      <c r="CAK17" s="2212"/>
      <c r="CAL17" s="2212"/>
      <c r="CAM17" s="2212"/>
      <c r="CAN17" s="2212"/>
      <c r="CAO17" s="2212"/>
      <c r="CAP17" s="2212"/>
      <c r="CAQ17" s="2212"/>
      <c r="CAR17" s="2212"/>
      <c r="CAS17" s="2212"/>
      <c r="CAT17" s="2212"/>
      <c r="CAU17" s="2212"/>
      <c r="CAV17" s="2212"/>
      <c r="CAW17" s="2212"/>
      <c r="CAX17" s="2212"/>
      <c r="CAY17" s="2212"/>
      <c r="CAZ17" s="2212"/>
      <c r="CBA17" s="2212"/>
      <c r="CBB17" s="2212"/>
      <c r="CBC17" s="2212"/>
      <c r="CBD17" s="2212"/>
      <c r="CBE17" s="2212"/>
      <c r="CBF17" s="2212"/>
      <c r="CBG17" s="2212"/>
      <c r="CBH17" s="2212"/>
      <c r="CBI17" s="2212"/>
      <c r="CBJ17" s="2212"/>
      <c r="CBK17" s="2212"/>
      <c r="CBL17" s="2212"/>
      <c r="CBM17" s="2212"/>
      <c r="CBN17" s="2212"/>
      <c r="CBO17" s="2212"/>
      <c r="CBP17" s="2212"/>
      <c r="CBQ17" s="2212"/>
      <c r="CBR17" s="2212"/>
      <c r="CBS17" s="2212"/>
      <c r="CBT17" s="2212"/>
      <c r="CBU17" s="2212"/>
      <c r="CBV17" s="2212"/>
      <c r="CBW17" s="2212"/>
      <c r="CBX17" s="2212"/>
      <c r="CBY17" s="2212"/>
      <c r="CBZ17" s="2212"/>
      <c r="CCA17" s="2212"/>
      <c r="CCB17" s="2212"/>
      <c r="CCC17" s="2212"/>
      <c r="CCD17" s="2212"/>
      <c r="CCE17" s="2212"/>
      <c r="CCF17" s="2212"/>
      <c r="CCG17" s="2212"/>
      <c r="CCH17" s="2212"/>
      <c r="CCI17" s="2212"/>
      <c r="CCJ17" s="2212"/>
      <c r="CCK17" s="2212"/>
      <c r="CCL17" s="2212"/>
      <c r="CCM17" s="2212"/>
      <c r="CCN17" s="2212"/>
      <c r="CCO17" s="2212"/>
      <c r="CCP17" s="2212"/>
      <c r="CCQ17" s="2212"/>
      <c r="CCR17" s="2212"/>
      <c r="CCS17" s="2212"/>
      <c r="CCT17" s="2212"/>
      <c r="CCU17" s="2212"/>
      <c r="CCV17" s="2212"/>
      <c r="CCW17" s="2212"/>
      <c r="CCX17" s="2212"/>
      <c r="CCY17" s="2212"/>
      <c r="CCZ17" s="2212"/>
      <c r="CDA17" s="2212"/>
      <c r="CDB17" s="2212"/>
      <c r="CDC17" s="2212"/>
      <c r="CDD17" s="2212"/>
      <c r="CDE17" s="2212"/>
      <c r="CDF17" s="2212"/>
      <c r="CDG17" s="2212"/>
      <c r="CDH17" s="2212"/>
      <c r="CDI17" s="2212"/>
      <c r="CDJ17" s="2212"/>
      <c r="CDK17" s="2212"/>
      <c r="CDL17" s="2212"/>
      <c r="CDM17" s="2212"/>
      <c r="CDN17" s="2212"/>
      <c r="CDO17" s="2212"/>
      <c r="CDP17" s="2212"/>
      <c r="CDQ17" s="2212"/>
      <c r="CDR17" s="2212"/>
      <c r="CDS17" s="2212"/>
      <c r="CDT17" s="2212"/>
      <c r="CDU17" s="2212"/>
      <c r="CDV17" s="2212"/>
      <c r="CDW17" s="2212"/>
      <c r="CDX17" s="2212"/>
      <c r="CDY17" s="2212"/>
      <c r="CDZ17" s="2212"/>
      <c r="CEA17" s="2212"/>
      <c r="CEB17" s="2212"/>
      <c r="CEC17" s="2212"/>
      <c r="CED17" s="2212"/>
      <c r="CEE17" s="2212"/>
      <c r="CEF17" s="2212"/>
      <c r="CEG17" s="2212"/>
      <c r="CEH17" s="2212"/>
      <c r="CEI17" s="2212"/>
      <c r="CEJ17" s="2212"/>
      <c r="CEK17" s="2212"/>
      <c r="CEL17" s="2212"/>
      <c r="CEM17" s="2212"/>
      <c r="CEN17" s="2212"/>
      <c r="CEO17" s="2212"/>
      <c r="CEP17" s="2212"/>
      <c r="CEQ17" s="2212"/>
      <c r="CER17" s="2212"/>
      <c r="CES17" s="2212"/>
      <c r="CET17" s="2212"/>
      <c r="CEU17" s="2212"/>
      <c r="CEV17" s="2212"/>
      <c r="CEW17" s="2212"/>
      <c r="CEX17" s="2212"/>
      <c r="CEY17" s="2212"/>
      <c r="CEZ17" s="2212"/>
      <c r="CFA17" s="2212"/>
      <c r="CFB17" s="2212"/>
      <c r="CFC17" s="2212"/>
      <c r="CFD17" s="2212"/>
      <c r="CFE17" s="2212"/>
      <c r="CFF17" s="2212"/>
      <c r="CFG17" s="2212"/>
      <c r="CFH17" s="2212"/>
      <c r="CFI17" s="2212"/>
      <c r="CFJ17" s="2212"/>
      <c r="CFK17" s="2212"/>
      <c r="CFL17" s="2212"/>
      <c r="CFM17" s="2212"/>
      <c r="CFN17" s="2212"/>
      <c r="CFO17" s="2212"/>
      <c r="CFP17" s="2212"/>
      <c r="CFQ17" s="2212"/>
      <c r="CFR17" s="2212"/>
      <c r="CFS17" s="2212"/>
      <c r="CFT17" s="2212"/>
      <c r="CFU17" s="2212"/>
      <c r="CFV17" s="2212"/>
      <c r="CFW17" s="2212"/>
      <c r="CFX17" s="2212"/>
      <c r="CFY17" s="2212"/>
      <c r="CFZ17" s="2212"/>
      <c r="CGA17" s="2212"/>
      <c r="CGB17" s="2212"/>
      <c r="CGC17" s="2212"/>
      <c r="CGD17" s="2212"/>
      <c r="CGE17" s="2212"/>
      <c r="CGF17" s="2212"/>
      <c r="CGG17" s="2212"/>
      <c r="CGH17" s="2212"/>
      <c r="CGI17" s="2212"/>
      <c r="CGJ17" s="2212"/>
      <c r="CGK17" s="2212"/>
      <c r="CGL17" s="2212"/>
      <c r="CGM17" s="2212"/>
      <c r="CGN17" s="2212"/>
      <c r="CGO17" s="2212"/>
      <c r="CGP17" s="2212"/>
      <c r="CGQ17" s="2212"/>
      <c r="CGR17" s="2212"/>
      <c r="CGS17" s="2212"/>
      <c r="CGT17" s="2212"/>
      <c r="CGU17" s="2212"/>
      <c r="CGV17" s="2212"/>
      <c r="CGW17" s="2212"/>
      <c r="CGX17" s="2212"/>
      <c r="CGY17" s="2212"/>
      <c r="CGZ17" s="2212"/>
      <c r="CHA17" s="2212"/>
      <c r="CHB17" s="2212"/>
      <c r="CHC17" s="2212"/>
      <c r="CHD17" s="2212"/>
      <c r="CHE17" s="2212"/>
      <c r="CHF17" s="2212"/>
      <c r="CHG17" s="2212"/>
      <c r="CHH17" s="2212"/>
      <c r="CHI17" s="2212"/>
      <c r="CHJ17" s="2212"/>
      <c r="CHK17" s="2212"/>
      <c r="CHL17" s="2212"/>
      <c r="CHM17" s="2212"/>
      <c r="CHN17" s="2212"/>
      <c r="CHO17" s="2212"/>
      <c r="CHP17" s="2212"/>
      <c r="CHQ17" s="2212"/>
      <c r="CHR17" s="2212"/>
      <c r="CHS17" s="2212"/>
      <c r="CHT17" s="2212"/>
      <c r="CHU17" s="2212"/>
      <c r="CHV17" s="2212"/>
      <c r="CHW17" s="2212"/>
      <c r="CHX17" s="2212"/>
      <c r="CHY17" s="2212"/>
      <c r="CHZ17" s="2212"/>
      <c r="CIA17" s="2212"/>
      <c r="CIB17" s="2212"/>
      <c r="CIC17" s="2212"/>
      <c r="CID17" s="2212"/>
      <c r="CIE17" s="2212"/>
      <c r="CIF17" s="2212"/>
      <c r="CIG17" s="2212"/>
      <c r="CIH17" s="2212"/>
      <c r="CII17" s="2212"/>
      <c r="CIJ17" s="2212"/>
      <c r="CIK17" s="2212"/>
      <c r="CIL17" s="2212"/>
      <c r="CIM17" s="2212"/>
      <c r="CIN17" s="2212"/>
      <c r="CIO17" s="2212"/>
      <c r="CIP17" s="2212"/>
      <c r="CIQ17" s="2212"/>
      <c r="CIR17" s="2212"/>
      <c r="CIS17" s="2212"/>
      <c r="CIT17" s="2212"/>
      <c r="CIU17" s="2212"/>
      <c r="CIV17" s="2212"/>
      <c r="CIW17" s="2212"/>
      <c r="CIX17" s="2212"/>
      <c r="CIY17" s="2212"/>
      <c r="CIZ17" s="2212"/>
      <c r="CJA17" s="2212"/>
      <c r="CJB17" s="2212"/>
      <c r="CJC17" s="2212"/>
      <c r="CJD17" s="2212"/>
      <c r="CJE17" s="2212"/>
      <c r="CJF17" s="2212"/>
      <c r="CJG17" s="2212"/>
      <c r="CJH17" s="2212"/>
      <c r="CJI17" s="2212"/>
      <c r="CJJ17" s="2212"/>
      <c r="CJK17" s="2212"/>
      <c r="CJL17" s="2212"/>
      <c r="CJM17" s="2212"/>
      <c r="CJN17" s="2212"/>
      <c r="CJO17" s="2212"/>
      <c r="CJP17" s="2212"/>
      <c r="CJQ17" s="2212"/>
      <c r="CJR17" s="2212"/>
      <c r="CJS17" s="2212"/>
      <c r="CJT17" s="2212"/>
      <c r="CJU17" s="2212"/>
      <c r="CJV17" s="2212"/>
      <c r="CJW17" s="2212"/>
      <c r="CJX17" s="2212"/>
      <c r="CJY17" s="2212"/>
      <c r="CJZ17" s="2212"/>
      <c r="CKA17" s="2212"/>
      <c r="CKB17" s="2212"/>
      <c r="CKC17" s="2212"/>
      <c r="CKD17" s="2212"/>
      <c r="CKE17" s="2212"/>
      <c r="CKF17" s="2212"/>
      <c r="CKG17" s="2212"/>
      <c r="CKH17" s="2212"/>
      <c r="CKI17" s="2212"/>
      <c r="CKJ17" s="2212"/>
      <c r="CKK17" s="2212"/>
      <c r="CKL17" s="2212"/>
      <c r="CKM17" s="2212"/>
      <c r="CKN17" s="2212"/>
      <c r="CKO17" s="2212"/>
      <c r="CKP17" s="2212"/>
      <c r="CKQ17" s="2212"/>
      <c r="CKR17" s="2212"/>
      <c r="CKS17" s="2212"/>
      <c r="CKT17" s="2212"/>
      <c r="CKU17" s="2212"/>
      <c r="CKV17" s="2212"/>
      <c r="CKW17" s="2212"/>
      <c r="CKX17" s="2212"/>
      <c r="CKY17" s="2212"/>
      <c r="CKZ17" s="2212"/>
      <c r="CLA17" s="2212"/>
      <c r="CLB17" s="2212"/>
      <c r="CLC17" s="2212"/>
      <c r="CLD17" s="2212"/>
      <c r="CLE17" s="2212"/>
      <c r="CLF17" s="2212"/>
      <c r="CLG17" s="2212"/>
      <c r="CLH17" s="2212"/>
      <c r="CLI17" s="2212"/>
      <c r="CLJ17" s="2212"/>
      <c r="CLK17" s="2212"/>
      <c r="CLL17" s="2212"/>
      <c r="CLM17" s="2212"/>
      <c r="CLN17" s="2212"/>
      <c r="CLO17" s="2212"/>
      <c r="CLP17" s="2212"/>
      <c r="CLQ17" s="2212"/>
      <c r="CLR17" s="2212"/>
      <c r="CLS17" s="2212"/>
      <c r="CLT17" s="2212"/>
      <c r="CLU17" s="2212"/>
      <c r="CLV17" s="2212"/>
      <c r="CLW17" s="2212"/>
      <c r="CLX17" s="2212"/>
      <c r="CLY17" s="2212"/>
      <c r="CLZ17" s="2212"/>
      <c r="CMA17" s="2212"/>
      <c r="CMB17" s="2212"/>
      <c r="CMC17" s="2212"/>
      <c r="CMD17" s="2212"/>
      <c r="CME17" s="2212"/>
      <c r="CMF17" s="2212"/>
      <c r="CMG17" s="2212"/>
      <c r="CMH17" s="2212"/>
      <c r="CMI17" s="2212"/>
      <c r="CMJ17" s="2212"/>
      <c r="CMK17" s="2212"/>
      <c r="CML17" s="2212"/>
      <c r="CMM17" s="2212"/>
      <c r="CMN17" s="2212"/>
      <c r="CMO17" s="2212"/>
      <c r="CMP17" s="2212"/>
      <c r="CMQ17" s="2212"/>
      <c r="CMR17" s="2212"/>
      <c r="CMS17" s="2212"/>
      <c r="CMT17" s="2212"/>
      <c r="CMU17" s="2212"/>
      <c r="CMV17" s="2212"/>
      <c r="CMW17" s="2212"/>
      <c r="CMX17" s="2212"/>
      <c r="CMY17" s="2212"/>
      <c r="CMZ17" s="2212"/>
      <c r="CNA17" s="2212"/>
      <c r="CNB17" s="2212"/>
      <c r="CNC17" s="2212"/>
      <c r="CND17" s="2212"/>
      <c r="CNE17" s="2212"/>
      <c r="CNF17" s="2212"/>
      <c r="CNG17" s="2212"/>
      <c r="CNH17" s="2212"/>
      <c r="CNI17" s="2212"/>
      <c r="CNJ17" s="2212"/>
      <c r="CNK17" s="2212"/>
      <c r="CNL17" s="2212"/>
      <c r="CNM17" s="2212"/>
      <c r="CNN17" s="2212"/>
      <c r="CNO17" s="2212"/>
      <c r="CNP17" s="2212"/>
      <c r="CNQ17" s="2212"/>
      <c r="CNR17" s="2212"/>
      <c r="CNS17" s="2212"/>
      <c r="CNT17" s="2212"/>
      <c r="CNU17" s="2212"/>
      <c r="CNV17" s="2212"/>
      <c r="CNW17" s="2212"/>
      <c r="CNX17" s="2212"/>
      <c r="CNY17" s="2212"/>
      <c r="CNZ17" s="2212"/>
      <c r="COA17" s="2212"/>
      <c r="COB17" s="2212"/>
      <c r="COC17" s="2212"/>
      <c r="COD17" s="2212"/>
      <c r="COE17" s="2212"/>
      <c r="COF17" s="2212"/>
      <c r="COG17" s="2212"/>
      <c r="COH17" s="2212"/>
      <c r="COI17" s="2212"/>
      <c r="COJ17" s="2212"/>
      <c r="COK17" s="2212"/>
      <c r="COL17" s="2212"/>
      <c r="COM17" s="2212"/>
      <c r="CON17" s="2212"/>
      <c r="COO17" s="2212"/>
      <c r="COP17" s="2212"/>
      <c r="COQ17" s="2212"/>
      <c r="COR17" s="2212"/>
      <c r="COS17" s="2212"/>
      <c r="COT17" s="2212"/>
      <c r="COU17" s="2212"/>
      <c r="COV17" s="2212"/>
      <c r="COW17" s="2212"/>
      <c r="COX17" s="2212"/>
      <c r="COY17" s="2212"/>
      <c r="COZ17" s="2212"/>
      <c r="CPA17" s="2212"/>
      <c r="CPB17" s="2212"/>
      <c r="CPC17" s="2212"/>
      <c r="CPD17" s="2212"/>
      <c r="CPE17" s="2212"/>
      <c r="CPF17" s="2212"/>
      <c r="CPG17" s="2212"/>
      <c r="CPH17" s="2212"/>
      <c r="CPI17" s="2212"/>
      <c r="CPJ17" s="2212"/>
      <c r="CPK17" s="2212"/>
      <c r="CPL17" s="2212"/>
      <c r="CPM17" s="2212"/>
      <c r="CPN17" s="2212"/>
      <c r="CPO17" s="2212"/>
      <c r="CPP17" s="2212"/>
      <c r="CPQ17" s="2212"/>
      <c r="CPR17" s="2212"/>
      <c r="CPS17" s="2212"/>
      <c r="CPT17" s="2212"/>
      <c r="CPU17" s="2212"/>
      <c r="CPV17" s="2212"/>
      <c r="CPW17" s="2212"/>
      <c r="CPX17" s="2212"/>
      <c r="CPY17" s="2212"/>
      <c r="CPZ17" s="2212"/>
      <c r="CQA17" s="2212"/>
      <c r="CQB17" s="2212"/>
      <c r="CQC17" s="2212"/>
      <c r="CQD17" s="2212"/>
      <c r="CQE17" s="2212"/>
      <c r="CQF17" s="2212"/>
      <c r="CQG17" s="2212"/>
      <c r="CQH17" s="2212"/>
      <c r="CQI17" s="2212"/>
      <c r="CQJ17" s="2212"/>
      <c r="CQK17" s="2212"/>
      <c r="CQL17" s="2212"/>
      <c r="CQM17" s="2212"/>
      <c r="CQN17" s="2212"/>
      <c r="CQO17" s="2212"/>
      <c r="CQP17" s="2212"/>
      <c r="CQQ17" s="2212"/>
      <c r="CQR17" s="2212"/>
      <c r="CQS17" s="2212"/>
      <c r="CQT17" s="2212"/>
      <c r="CQU17" s="2212"/>
      <c r="CQV17" s="2212"/>
      <c r="CQW17" s="2212"/>
      <c r="CQX17" s="2212"/>
      <c r="CQY17" s="2212"/>
      <c r="CQZ17" s="2212"/>
      <c r="CRA17" s="2212"/>
      <c r="CRB17" s="2212"/>
      <c r="CRC17" s="2212"/>
      <c r="CRD17" s="2212"/>
      <c r="CRE17" s="2212"/>
      <c r="CRF17" s="2212"/>
      <c r="CRG17" s="2212"/>
      <c r="CRH17" s="2212"/>
      <c r="CRI17" s="2212"/>
      <c r="CRJ17" s="2212"/>
      <c r="CRK17" s="2212"/>
      <c r="CRL17" s="2212"/>
      <c r="CRM17" s="2212"/>
      <c r="CRN17" s="2212"/>
      <c r="CRO17" s="2212"/>
      <c r="CRP17" s="2212"/>
      <c r="CRQ17" s="2212"/>
      <c r="CRR17" s="2212"/>
      <c r="CRS17" s="2212"/>
      <c r="CRT17" s="2212"/>
      <c r="CRU17" s="2212"/>
      <c r="CRV17" s="2212"/>
      <c r="CRW17" s="2212"/>
      <c r="CRX17" s="2212"/>
      <c r="CRY17" s="2212"/>
      <c r="CRZ17" s="2212"/>
      <c r="CSA17" s="2212"/>
      <c r="CSB17" s="2212"/>
      <c r="CSC17" s="2212"/>
      <c r="CSD17" s="2212"/>
      <c r="CSE17" s="2212"/>
      <c r="CSF17" s="2212"/>
      <c r="CSG17" s="2212"/>
      <c r="CSH17" s="2212"/>
      <c r="CSI17" s="2212"/>
      <c r="CSJ17" s="2212"/>
      <c r="CSK17" s="2212"/>
      <c r="CSL17" s="2212"/>
      <c r="CSM17" s="2212"/>
      <c r="CSN17" s="2212"/>
      <c r="CSO17" s="2212"/>
      <c r="CSP17" s="2212"/>
      <c r="CSQ17" s="2212"/>
      <c r="CSR17" s="2212"/>
      <c r="CSS17" s="2212"/>
      <c r="CST17" s="2212"/>
      <c r="CSU17" s="2212"/>
      <c r="CSV17" s="2212"/>
      <c r="CSW17" s="2212"/>
      <c r="CSX17" s="2212"/>
      <c r="CSY17" s="2212"/>
      <c r="CSZ17" s="2212"/>
      <c r="CTA17" s="2212"/>
      <c r="CTB17" s="2212"/>
      <c r="CTC17" s="2212"/>
      <c r="CTD17" s="2212"/>
      <c r="CTE17" s="2212"/>
      <c r="CTF17" s="2212"/>
      <c r="CTG17" s="2212"/>
      <c r="CTH17" s="2212"/>
      <c r="CTI17" s="2212"/>
      <c r="CTJ17" s="2212"/>
      <c r="CTK17" s="2212"/>
      <c r="CTL17" s="2212"/>
      <c r="CTM17" s="2212"/>
      <c r="CTN17" s="2212"/>
      <c r="CTO17" s="2212"/>
      <c r="CTP17" s="2212"/>
      <c r="CTQ17" s="2212"/>
      <c r="CTR17" s="2212"/>
      <c r="CTS17" s="2212"/>
      <c r="CTT17" s="2212"/>
      <c r="CTU17" s="2212"/>
      <c r="CTV17" s="2212"/>
      <c r="CTW17" s="2212"/>
      <c r="CTX17" s="2212"/>
      <c r="CTY17" s="2212"/>
      <c r="CTZ17" s="2212"/>
      <c r="CUA17" s="2212"/>
      <c r="CUB17" s="2212"/>
      <c r="CUC17" s="2212"/>
      <c r="CUD17" s="2212"/>
      <c r="CUE17" s="2212"/>
      <c r="CUF17" s="2212"/>
      <c r="CUG17" s="2212"/>
      <c r="CUH17" s="2212"/>
      <c r="CUI17" s="2212"/>
      <c r="CUJ17" s="2212"/>
      <c r="CUK17" s="2212"/>
      <c r="CUL17" s="2212"/>
      <c r="CUM17" s="2212"/>
      <c r="CUN17" s="2212"/>
      <c r="CUO17" s="2212"/>
      <c r="CUP17" s="2212"/>
      <c r="CUQ17" s="2212"/>
      <c r="CUR17" s="2212"/>
      <c r="CUS17" s="2212"/>
      <c r="CUT17" s="2212"/>
      <c r="CUU17" s="2212"/>
      <c r="CUV17" s="2212"/>
      <c r="CUW17" s="2212"/>
      <c r="CUX17" s="2212"/>
      <c r="CUY17" s="2212"/>
      <c r="CUZ17" s="2212"/>
      <c r="CVA17" s="2212"/>
      <c r="CVB17" s="2212"/>
      <c r="CVC17" s="2212"/>
      <c r="CVD17" s="2212"/>
      <c r="CVE17" s="2212"/>
      <c r="CVF17" s="2212"/>
      <c r="CVG17" s="2212"/>
      <c r="CVH17" s="2212"/>
      <c r="CVI17" s="2212"/>
      <c r="CVJ17" s="2212"/>
      <c r="CVK17" s="2212"/>
      <c r="CVL17" s="2212"/>
      <c r="CVM17" s="2212"/>
      <c r="CVN17" s="2212"/>
      <c r="CVO17" s="2212"/>
      <c r="CVP17" s="2212"/>
      <c r="CVQ17" s="2212"/>
      <c r="CVR17" s="2212"/>
      <c r="CVS17" s="2212"/>
      <c r="CVT17" s="2212"/>
      <c r="CVU17" s="2212"/>
      <c r="CVV17" s="2212"/>
      <c r="CVW17" s="2212"/>
      <c r="CVX17" s="2212"/>
      <c r="CVY17" s="2212"/>
      <c r="CVZ17" s="2212"/>
      <c r="CWA17" s="2212"/>
      <c r="CWB17" s="2212"/>
      <c r="CWC17" s="2212"/>
      <c r="CWD17" s="2212"/>
      <c r="CWE17" s="2212"/>
      <c r="CWF17" s="2212"/>
      <c r="CWG17" s="2212"/>
      <c r="CWH17" s="2212"/>
      <c r="CWI17" s="2212"/>
      <c r="CWJ17" s="2212"/>
      <c r="CWK17" s="2212"/>
      <c r="CWL17" s="2212"/>
      <c r="CWM17" s="2212"/>
      <c r="CWN17" s="2212"/>
      <c r="CWO17" s="2212"/>
      <c r="CWP17" s="2212"/>
      <c r="CWQ17" s="2212"/>
      <c r="CWR17" s="2212"/>
      <c r="CWS17" s="2212"/>
      <c r="CWT17" s="2212"/>
      <c r="CWU17" s="2212"/>
      <c r="CWV17" s="2212"/>
      <c r="CWW17" s="2212"/>
      <c r="CWX17" s="2212"/>
      <c r="CWY17" s="2212"/>
      <c r="CWZ17" s="2212"/>
      <c r="CXA17" s="2212"/>
      <c r="CXB17" s="2212"/>
      <c r="CXC17" s="2212"/>
      <c r="CXD17" s="2212"/>
      <c r="CXE17" s="2212"/>
      <c r="CXF17" s="2212"/>
      <c r="CXG17" s="2212"/>
      <c r="CXH17" s="2212"/>
      <c r="CXI17" s="2212"/>
      <c r="CXJ17" s="2212"/>
      <c r="CXK17" s="2212"/>
      <c r="CXL17" s="2212"/>
      <c r="CXM17" s="2212"/>
      <c r="CXN17" s="2212"/>
      <c r="CXO17" s="2212"/>
      <c r="CXP17" s="2212"/>
      <c r="CXQ17" s="2212"/>
      <c r="CXR17" s="2212"/>
      <c r="CXS17" s="2212"/>
      <c r="CXT17" s="2212"/>
      <c r="CXU17" s="2212"/>
      <c r="CXV17" s="2212"/>
      <c r="CXW17" s="2212"/>
      <c r="CXX17" s="2212"/>
      <c r="CXY17" s="2212"/>
      <c r="CXZ17" s="2212"/>
      <c r="CYA17" s="2212"/>
      <c r="CYB17" s="2212"/>
      <c r="CYC17" s="2212"/>
      <c r="CYD17" s="2212"/>
      <c r="CYE17" s="2212"/>
      <c r="CYF17" s="2212"/>
      <c r="CYG17" s="2212"/>
      <c r="CYH17" s="2212"/>
      <c r="CYI17" s="2212"/>
      <c r="CYJ17" s="2212"/>
      <c r="CYK17" s="2212"/>
      <c r="CYL17" s="2212"/>
      <c r="CYM17" s="2212"/>
      <c r="CYN17" s="2212"/>
      <c r="CYO17" s="2212"/>
      <c r="CYP17" s="2212"/>
      <c r="CYQ17" s="2212"/>
      <c r="CYR17" s="2212"/>
      <c r="CYS17" s="2212"/>
      <c r="CYT17" s="2212"/>
      <c r="CYU17" s="2212"/>
      <c r="CYV17" s="2212"/>
      <c r="CYW17" s="2212"/>
      <c r="CYX17" s="2212"/>
      <c r="CYY17" s="2212"/>
      <c r="CYZ17" s="2212"/>
      <c r="CZA17" s="2212"/>
      <c r="CZB17" s="2212"/>
      <c r="CZC17" s="2212"/>
      <c r="CZD17" s="2212"/>
      <c r="CZE17" s="2212"/>
      <c r="CZF17" s="2212"/>
      <c r="CZG17" s="2212"/>
      <c r="CZH17" s="2212"/>
      <c r="CZI17" s="2212"/>
      <c r="CZJ17" s="2212"/>
      <c r="CZK17" s="2212"/>
      <c r="CZL17" s="2212"/>
      <c r="CZM17" s="2212"/>
      <c r="CZN17" s="2212"/>
      <c r="CZO17" s="2212"/>
      <c r="CZP17" s="2212"/>
      <c r="CZQ17" s="2212"/>
      <c r="CZR17" s="2212"/>
      <c r="CZS17" s="2212"/>
      <c r="CZT17" s="2212"/>
      <c r="CZU17" s="2212"/>
      <c r="CZV17" s="2212"/>
      <c r="CZW17" s="2212"/>
      <c r="CZX17" s="2212"/>
      <c r="CZY17" s="2212"/>
      <c r="CZZ17" s="2212"/>
      <c r="DAA17" s="2212"/>
      <c r="DAB17" s="2212"/>
      <c r="DAC17" s="2212"/>
      <c r="DAD17" s="2212"/>
      <c r="DAE17" s="2212"/>
      <c r="DAF17" s="2212"/>
      <c r="DAG17" s="2212"/>
      <c r="DAH17" s="2212"/>
      <c r="DAI17" s="2212"/>
      <c r="DAJ17" s="2212"/>
      <c r="DAK17" s="2212"/>
      <c r="DAL17" s="2212"/>
      <c r="DAM17" s="2212"/>
      <c r="DAN17" s="2212"/>
      <c r="DAO17" s="2212"/>
      <c r="DAP17" s="2212"/>
      <c r="DAQ17" s="2212"/>
      <c r="DAR17" s="2212"/>
      <c r="DAS17" s="2212"/>
      <c r="DAT17" s="2212"/>
      <c r="DAU17" s="2212"/>
      <c r="DAV17" s="2212"/>
      <c r="DAW17" s="2212"/>
      <c r="DAX17" s="2212"/>
      <c r="DAY17" s="2212"/>
      <c r="DAZ17" s="2212"/>
      <c r="DBA17" s="2212"/>
      <c r="DBB17" s="2212"/>
      <c r="DBC17" s="2212"/>
      <c r="DBD17" s="2212"/>
      <c r="DBE17" s="2212"/>
      <c r="DBF17" s="2212"/>
      <c r="DBG17" s="2212"/>
      <c r="DBH17" s="2212"/>
      <c r="DBI17" s="2212"/>
      <c r="DBJ17" s="2212"/>
      <c r="DBK17" s="2212"/>
      <c r="DBL17" s="2212"/>
      <c r="DBM17" s="2212"/>
      <c r="DBN17" s="2212"/>
      <c r="DBO17" s="2212"/>
      <c r="DBP17" s="2212"/>
      <c r="DBQ17" s="2212"/>
      <c r="DBR17" s="2212"/>
      <c r="DBS17" s="2212"/>
      <c r="DBT17" s="2212"/>
      <c r="DBU17" s="2212"/>
      <c r="DBV17" s="2212"/>
      <c r="DBW17" s="2212"/>
      <c r="DBX17" s="2212"/>
      <c r="DBY17" s="2212"/>
      <c r="DBZ17" s="2212"/>
      <c r="DCA17" s="2212"/>
      <c r="DCB17" s="2212"/>
      <c r="DCC17" s="2212"/>
      <c r="DCD17" s="2212"/>
      <c r="DCE17" s="2212"/>
      <c r="DCF17" s="2212"/>
      <c r="DCG17" s="2212"/>
      <c r="DCH17" s="2212"/>
      <c r="DCI17" s="2212"/>
      <c r="DCJ17" s="2212"/>
      <c r="DCK17" s="2212"/>
      <c r="DCL17" s="2212"/>
      <c r="DCM17" s="2212"/>
      <c r="DCN17" s="2212"/>
      <c r="DCO17" s="2212"/>
      <c r="DCP17" s="2212"/>
      <c r="DCQ17" s="2212"/>
      <c r="DCR17" s="2212"/>
      <c r="DCS17" s="2212"/>
      <c r="DCT17" s="2212"/>
      <c r="DCU17" s="2212"/>
      <c r="DCV17" s="2212"/>
      <c r="DCW17" s="2212"/>
      <c r="DCX17" s="2212"/>
      <c r="DCY17" s="2212"/>
      <c r="DCZ17" s="2212"/>
      <c r="DDA17" s="2212"/>
      <c r="DDB17" s="2212"/>
      <c r="DDC17" s="2212"/>
      <c r="DDD17" s="2212"/>
      <c r="DDE17" s="2212"/>
      <c r="DDF17" s="2212"/>
      <c r="DDG17" s="2212"/>
      <c r="DDH17" s="2212"/>
      <c r="DDI17" s="2212"/>
      <c r="DDJ17" s="2212"/>
      <c r="DDK17" s="2212"/>
      <c r="DDL17" s="2212"/>
      <c r="DDM17" s="2212"/>
      <c r="DDN17" s="2212"/>
      <c r="DDO17" s="2212"/>
      <c r="DDP17" s="2212"/>
      <c r="DDQ17" s="2212"/>
      <c r="DDR17" s="2212"/>
      <c r="DDS17" s="2212"/>
      <c r="DDT17" s="2212"/>
      <c r="DDU17" s="2212"/>
      <c r="DDV17" s="2212"/>
      <c r="DDW17" s="2212"/>
      <c r="DDX17" s="2212"/>
      <c r="DDY17" s="2212"/>
      <c r="DDZ17" s="2212"/>
      <c r="DEA17" s="2212"/>
      <c r="DEB17" s="2212"/>
      <c r="DEC17" s="2212"/>
      <c r="DED17" s="2212"/>
      <c r="DEE17" s="2212"/>
      <c r="DEF17" s="2212"/>
      <c r="DEG17" s="2212"/>
      <c r="DEH17" s="2212"/>
      <c r="DEI17" s="2212"/>
      <c r="DEJ17" s="2212"/>
      <c r="DEK17" s="2212"/>
      <c r="DEL17" s="2212"/>
      <c r="DEM17" s="2212"/>
      <c r="DEN17" s="2212"/>
      <c r="DEO17" s="2212"/>
      <c r="DEP17" s="2212"/>
      <c r="DEQ17" s="2212"/>
      <c r="DER17" s="2212"/>
      <c r="DES17" s="2212"/>
      <c r="DET17" s="2212"/>
      <c r="DEU17" s="2212"/>
      <c r="DEV17" s="2212"/>
      <c r="DEW17" s="2212"/>
      <c r="DEX17" s="2212"/>
      <c r="DEY17" s="2212"/>
      <c r="DEZ17" s="2212"/>
      <c r="DFA17" s="2212"/>
      <c r="DFB17" s="2212"/>
      <c r="DFC17" s="2212"/>
      <c r="DFD17" s="2212"/>
      <c r="DFE17" s="2212"/>
      <c r="DFF17" s="2212"/>
      <c r="DFG17" s="2212"/>
      <c r="DFH17" s="2212"/>
      <c r="DFI17" s="2212"/>
      <c r="DFJ17" s="2212"/>
      <c r="DFK17" s="2212"/>
      <c r="DFL17" s="2212"/>
      <c r="DFM17" s="2212"/>
      <c r="DFN17" s="2212"/>
      <c r="DFO17" s="2212"/>
      <c r="DFP17" s="2212"/>
      <c r="DFQ17" s="2212"/>
      <c r="DFR17" s="2212"/>
      <c r="DFS17" s="2212"/>
      <c r="DFT17" s="2212"/>
      <c r="DFU17" s="2212"/>
      <c r="DFV17" s="2212"/>
      <c r="DFW17" s="2212"/>
      <c r="DFX17" s="2212"/>
      <c r="DFY17" s="2212"/>
      <c r="DFZ17" s="2212"/>
      <c r="DGA17" s="2212"/>
      <c r="DGB17" s="2212"/>
      <c r="DGC17" s="2212"/>
      <c r="DGD17" s="2212"/>
      <c r="DGE17" s="2212"/>
      <c r="DGF17" s="2212"/>
      <c r="DGG17" s="2212"/>
      <c r="DGH17" s="2212"/>
      <c r="DGI17" s="2212"/>
      <c r="DGJ17" s="2212"/>
      <c r="DGK17" s="2212"/>
      <c r="DGL17" s="2212"/>
      <c r="DGM17" s="2212"/>
      <c r="DGN17" s="2212"/>
      <c r="DGO17" s="2212"/>
      <c r="DGP17" s="2212"/>
      <c r="DGQ17" s="2212"/>
      <c r="DGR17" s="2212"/>
      <c r="DGS17" s="2212"/>
      <c r="DGT17" s="2212"/>
      <c r="DGU17" s="2212"/>
      <c r="DGV17" s="2212"/>
      <c r="DGW17" s="2212"/>
      <c r="DGX17" s="2212"/>
      <c r="DGY17" s="2212"/>
      <c r="DGZ17" s="2212"/>
      <c r="DHA17" s="2212"/>
      <c r="DHB17" s="2212"/>
      <c r="DHC17" s="2212"/>
      <c r="DHD17" s="2212"/>
      <c r="DHE17" s="2212"/>
      <c r="DHF17" s="2212"/>
      <c r="DHG17" s="2212"/>
      <c r="DHH17" s="2212"/>
      <c r="DHI17" s="2212"/>
      <c r="DHJ17" s="2212"/>
      <c r="DHK17" s="2212"/>
      <c r="DHL17" s="2212"/>
      <c r="DHM17" s="2212"/>
      <c r="DHN17" s="2212"/>
      <c r="DHO17" s="2212"/>
      <c r="DHP17" s="2212"/>
      <c r="DHQ17" s="2212"/>
      <c r="DHR17" s="2212"/>
      <c r="DHS17" s="2212"/>
      <c r="DHT17" s="2212"/>
      <c r="DHU17" s="2212"/>
      <c r="DHV17" s="2212"/>
      <c r="DHW17" s="2212"/>
      <c r="DHX17" s="2212"/>
      <c r="DHY17" s="2212"/>
      <c r="DHZ17" s="2212"/>
      <c r="DIA17" s="2212"/>
      <c r="DIB17" s="2212"/>
      <c r="DIC17" s="2212"/>
      <c r="DID17" s="2212"/>
      <c r="DIE17" s="2212"/>
      <c r="DIF17" s="2212"/>
      <c r="DIG17" s="2212"/>
      <c r="DIH17" s="2212"/>
      <c r="DII17" s="2212"/>
      <c r="DIJ17" s="2212"/>
      <c r="DIK17" s="2212"/>
      <c r="DIL17" s="2212"/>
      <c r="DIM17" s="2212"/>
      <c r="DIN17" s="2212"/>
      <c r="DIO17" s="2212"/>
      <c r="DIP17" s="2212"/>
      <c r="DIQ17" s="2212"/>
      <c r="DIR17" s="2212"/>
      <c r="DIS17" s="2212"/>
      <c r="DIT17" s="2212"/>
      <c r="DIU17" s="2212"/>
      <c r="DIV17" s="2212"/>
      <c r="DIW17" s="2212"/>
      <c r="DIX17" s="2212"/>
      <c r="DIY17" s="2212"/>
      <c r="DIZ17" s="2212"/>
      <c r="DJA17" s="2212"/>
      <c r="DJB17" s="2212"/>
      <c r="DJC17" s="2212"/>
      <c r="DJD17" s="2212"/>
      <c r="DJE17" s="2212"/>
      <c r="DJF17" s="2212"/>
      <c r="DJG17" s="2212"/>
      <c r="DJH17" s="2212"/>
      <c r="DJI17" s="2212"/>
      <c r="DJJ17" s="2212"/>
      <c r="DJK17" s="2212"/>
      <c r="DJL17" s="2212"/>
      <c r="DJM17" s="2212"/>
      <c r="DJN17" s="2212"/>
      <c r="DJO17" s="2212"/>
      <c r="DJP17" s="2212"/>
      <c r="DJQ17" s="2212"/>
      <c r="DJR17" s="2212"/>
      <c r="DJS17" s="2212"/>
      <c r="DJT17" s="2212"/>
      <c r="DJU17" s="2212"/>
      <c r="DJV17" s="2212"/>
      <c r="DJW17" s="2212"/>
      <c r="DJX17" s="2212"/>
      <c r="DJY17" s="2212"/>
      <c r="DJZ17" s="2212"/>
      <c r="DKA17" s="2212"/>
      <c r="DKB17" s="2212"/>
      <c r="DKC17" s="2212"/>
      <c r="DKD17" s="2212"/>
      <c r="DKE17" s="2212"/>
      <c r="DKF17" s="2212"/>
      <c r="DKG17" s="2212"/>
      <c r="DKH17" s="2212"/>
      <c r="DKI17" s="2212"/>
      <c r="DKJ17" s="2212"/>
      <c r="DKK17" s="2212"/>
      <c r="DKL17" s="2212"/>
      <c r="DKM17" s="2212"/>
      <c r="DKN17" s="2212"/>
      <c r="DKO17" s="2212"/>
      <c r="DKP17" s="2212"/>
      <c r="DKQ17" s="2212"/>
      <c r="DKR17" s="2212"/>
      <c r="DKS17" s="2212"/>
      <c r="DKT17" s="2212"/>
      <c r="DKU17" s="2212"/>
      <c r="DKV17" s="2212"/>
      <c r="DKW17" s="2212"/>
      <c r="DKX17" s="2212"/>
      <c r="DKY17" s="2212"/>
      <c r="DKZ17" s="2212"/>
      <c r="DLA17" s="2212"/>
      <c r="DLB17" s="2212"/>
      <c r="DLC17" s="2212"/>
      <c r="DLD17" s="2212"/>
      <c r="DLE17" s="2212"/>
      <c r="DLF17" s="2212"/>
      <c r="DLG17" s="2212"/>
      <c r="DLH17" s="2212"/>
      <c r="DLI17" s="2212"/>
      <c r="DLJ17" s="2212"/>
      <c r="DLK17" s="2212"/>
      <c r="DLL17" s="2212"/>
      <c r="DLM17" s="2212"/>
      <c r="DLN17" s="2212"/>
      <c r="DLO17" s="2212"/>
      <c r="DLP17" s="2212"/>
      <c r="DLQ17" s="2212"/>
      <c r="DLR17" s="2212"/>
      <c r="DLS17" s="2212"/>
      <c r="DLT17" s="2212"/>
      <c r="DLU17" s="2212"/>
      <c r="DLV17" s="2212"/>
      <c r="DLW17" s="2212"/>
      <c r="DLX17" s="2212"/>
      <c r="DLY17" s="2212"/>
      <c r="DLZ17" s="2212"/>
      <c r="DMA17" s="2212"/>
      <c r="DMB17" s="2212"/>
      <c r="DMC17" s="2212"/>
      <c r="DMD17" s="2212"/>
      <c r="DME17" s="2212"/>
      <c r="DMF17" s="2212"/>
      <c r="DMG17" s="2212"/>
      <c r="DMH17" s="2212"/>
      <c r="DMI17" s="2212"/>
      <c r="DMJ17" s="2212"/>
      <c r="DMK17" s="2212"/>
      <c r="DML17" s="2212"/>
      <c r="DMM17" s="2212"/>
      <c r="DMN17" s="2212"/>
      <c r="DMO17" s="2212"/>
      <c r="DMP17" s="2212"/>
      <c r="DMQ17" s="2212"/>
      <c r="DMR17" s="2212"/>
      <c r="DMS17" s="2212"/>
      <c r="DMT17" s="2212"/>
      <c r="DMU17" s="2212"/>
      <c r="DMV17" s="2212"/>
      <c r="DMW17" s="2212"/>
      <c r="DMX17" s="2212"/>
      <c r="DMY17" s="2212"/>
      <c r="DMZ17" s="2212"/>
      <c r="DNA17" s="2212"/>
      <c r="DNB17" s="2212"/>
      <c r="DNC17" s="2212"/>
      <c r="DND17" s="2212"/>
      <c r="DNE17" s="2212"/>
      <c r="DNF17" s="2212"/>
      <c r="DNG17" s="2212"/>
      <c r="DNH17" s="2212"/>
      <c r="DNI17" s="2212"/>
      <c r="DNJ17" s="2212"/>
      <c r="DNK17" s="2212"/>
      <c r="DNL17" s="2212"/>
      <c r="DNM17" s="2212"/>
      <c r="DNN17" s="2212"/>
      <c r="DNO17" s="2212"/>
      <c r="DNP17" s="2212"/>
      <c r="DNQ17" s="2212"/>
      <c r="DNR17" s="2212"/>
      <c r="DNS17" s="2212"/>
      <c r="DNT17" s="2212"/>
      <c r="DNU17" s="2212"/>
      <c r="DNV17" s="2212"/>
      <c r="DNW17" s="2212"/>
      <c r="DNX17" s="2212"/>
      <c r="DNY17" s="2212"/>
      <c r="DNZ17" s="2212"/>
      <c r="DOA17" s="2212"/>
      <c r="DOB17" s="2212"/>
      <c r="DOC17" s="2212"/>
      <c r="DOD17" s="2212"/>
      <c r="DOE17" s="2212"/>
      <c r="DOF17" s="2212"/>
      <c r="DOG17" s="2212"/>
      <c r="DOH17" s="2212"/>
      <c r="DOI17" s="2212"/>
      <c r="DOJ17" s="2212"/>
      <c r="DOK17" s="2212"/>
      <c r="DOL17" s="2212"/>
      <c r="DOM17" s="2212"/>
      <c r="DON17" s="2212"/>
      <c r="DOO17" s="2212"/>
      <c r="DOP17" s="2212"/>
      <c r="DOQ17" s="2212"/>
      <c r="DOR17" s="2212"/>
      <c r="DOS17" s="2212"/>
      <c r="DOT17" s="2212"/>
      <c r="DOU17" s="2212"/>
      <c r="DOV17" s="2212"/>
      <c r="DOW17" s="2212"/>
      <c r="DOX17" s="2212"/>
      <c r="DOY17" s="2212"/>
      <c r="DOZ17" s="2212"/>
      <c r="DPA17" s="2212"/>
      <c r="DPB17" s="2212"/>
      <c r="DPC17" s="2212"/>
      <c r="DPD17" s="2212"/>
      <c r="DPE17" s="2212"/>
      <c r="DPF17" s="2212"/>
      <c r="DPG17" s="2212"/>
      <c r="DPH17" s="2212"/>
      <c r="DPI17" s="2212"/>
      <c r="DPJ17" s="2212"/>
      <c r="DPK17" s="2212"/>
      <c r="DPL17" s="2212"/>
      <c r="DPM17" s="2212"/>
      <c r="DPN17" s="2212"/>
      <c r="DPO17" s="2212"/>
      <c r="DPP17" s="2212"/>
      <c r="DPQ17" s="2212"/>
      <c r="DPR17" s="2212"/>
      <c r="DPS17" s="2212"/>
      <c r="DPT17" s="2212"/>
      <c r="DPU17" s="2212"/>
      <c r="DPV17" s="2212"/>
      <c r="DPW17" s="2212"/>
      <c r="DPX17" s="2212"/>
      <c r="DPY17" s="2212"/>
      <c r="DPZ17" s="2212"/>
      <c r="DQA17" s="2212"/>
      <c r="DQB17" s="2212"/>
      <c r="DQC17" s="2212"/>
      <c r="DQD17" s="2212"/>
      <c r="DQE17" s="2212"/>
      <c r="DQF17" s="2212"/>
      <c r="DQG17" s="2212"/>
      <c r="DQH17" s="2212"/>
      <c r="DQI17" s="2212"/>
      <c r="DQJ17" s="2212"/>
      <c r="DQK17" s="2212"/>
      <c r="DQL17" s="2212"/>
      <c r="DQM17" s="2212"/>
      <c r="DQN17" s="2212"/>
      <c r="DQO17" s="2212"/>
      <c r="DQP17" s="2212"/>
      <c r="DQQ17" s="2212"/>
      <c r="DQR17" s="2212"/>
      <c r="DQS17" s="2212"/>
      <c r="DQT17" s="2212"/>
      <c r="DQU17" s="2212"/>
      <c r="DQV17" s="2212"/>
      <c r="DQW17" s="2212"/>
      <c r="DQX17" s="2212"/>
      <c r="DQY17" s="2212"/>
      <c r="DQZ17" s="2212"/>
      <c r="DRA17" s="2212"/>
      <c r="DRB17" s="2212"/>
      <c r="DRC17" s="2212"/>
      <c r="DRD17" s="2212"/>
      <c r="DRE17" s="2212"/>
      <c r="DRF17" s="2212"/>
      <c r="DRG17" s="2212"/>
      <c r="DRH17" s="2212"/>
      <c r="DRI17" s="2212"/>
      <c r="DRJ17" s="2212"/>
      <c r="DRK17" s="2212"/>
      <c r="DRL17" s="2212"/>
      <c r="DRM17" s="2212"/>
      <c r="DRN17" s="2212"/>
      <c r="DRO17" s="2212"/>
      <c r="DRP17" s="2212"/>
      <c r="DRQ17" s="2212"/>
      <c r="DRR17" s="2212"/>
      <c r="DRS17" s="2212"/>
      <c r="DRT17" s="2212"/>
      <c r="DRU17" s="2212"/>
      <c r="DRV17" s="2212"/>
      <c r="DRW17" s="2212"/>
      <c r="DRX17" s="2212"/>
      <c r="DRY17" s="2212"/>
      <c r="DRZ17" s="2212"/>
      <c r="DSA17" s="2212"/>
      <c r="DSB17" s="2212"/>
      <c r="DSC17" s="2212"/>
      <c r="DSD17" s="2212"/>
      <c r="DSE17" s="2212"/>
      <c r="DSF17" s="2212"/>
      <c r="DSG17" s="2212"/>
      <c r="DSH17" s="2212"/>
      <c r="DSI17" s="2212"/>
      <c r="DSJ17" s="2212"/>
      <c r="DSK17" s="2212"/>
      <c r="DSL17" s="2212"/>
      <c r="DSM17" s="2212"/>
      <c r="DSN17" s="2212"/>
      <c r="DSO17" s="2212"/>
      <c r="DSP17" s="2212"/>
      <c r="DSQ17" s="2212"/>
      <c r="DSR17" s="2212"/>
      <c r="DSS17" s="2212"/>
      <c r="DST17" s="2212"/>
      <c r="DSU17" s="2212"/>
      <c r="DSV17" s="2212"/>
      <c r="DSW17" s="2212"/>
      <c r="DSX17" s="2212"/>
      <c r="DSY17" s="2212"/>
      <c r="DSZ17" s="2212"/>
      <c r="DTA17" s="2212"/>
      <c r="DTB17" s="2212"/>
      <c r="DTC17" s="2212"/>
      <c r="DTD17" s="2212"/>
      <c r="DTE17" s="2212"/>
      <c r="DTF17" s="2212"/>
      <c r="DTG17" s="2212"/>
      <c r="DTH17" s="2212"/>
      <c r="DTI17" s="2212"/>
      <c r="DTJ17" s="2212"/>
      <c r="DTK17" s="2212"/>
      <c r="DTL17" s="2212"/>
      <c r="DTM17" s="2212"/>
      <c r="DTN17" s="2212"/>
      <c r="DTO17" s="2212"/>
      <c r="DTP17" s="2212"/>
      <c r="DTQ17" s="2212"/>
      <c r="DTR17" s="2212"/>
      <c r="DTS17" s="2212"/>
      <c r="DTT17" s="2212"/>
      <c r="DTU17" s="2212"/>
      <c r="DTV17" s="2212"/>
      <c r="DTW17" s="2212"/>
      <c r="DTX17" s="2212"/>
      <c r="DTY17" s="2212"/>
      <c r="DTZ17" s="2212"/>
      <c r="DUA17" s="2212"/>
      <c r="DUB17" s="2212"/>
      <c r="DUC17" s="2212"/>
      <c r="DUD17" s="2212"/>
      <c r="DUE17" s="2212"/>
      <c r="DUF17" s="2212"/>
      <c r="DUG17" s="2212"/>
      <c r="DUH17" s="2212"/>
      <c r="DUI17" s="2212"/>
      <c r="DUJ17" s="2212"/>
      <c r="DUK17" s="2212"/>
      <c r="DUL17" s="2212"/>
      <c r="DUM17" s="2212"/>
      <c r="DUN17" s="2212"/>
      <c r="DUO17" s="2212"/>
      <c r="DUP17" s="2212"/>
      <c r="DUQ17" s="2212"/>
      <c r="DUR17" s="2212"/>
      <c r="DUS17" s="2212"/>
      <c r="DUT17" s="2212"/>
      <c r="DUU17" s="2212"/>
      <c r="DUV17" s="2212"/>
      <c r="DUW17" s="2212"/>
      <c r="DUX17" s="2212"/>
      <c r="DUY17" s="2212"/>
      <c r="DUZ17" s="2212"/>
      <c r="DVA17" s="2212"/>
      <c r="DVB17" s="2212"/>
      <c r="DVC17" s="2212"/>
      <c r="DVD17" s="2212"/>
      <c r="DVE17" s="2212"/>
      <c r="DVF17" s="2212"/>
      <c r="DVG17" s="2212"/>
      <c r="DVH17" s="2212"/>
      <c r="DVI17" s="2212"/>
      <c r="DVJ17" s="2212"/>
      <c r="DVK17" s="2212"/>
      <c r="DVL17" s="2212"/>
      <c r="DVM17" s="2212"/>
      <c r="DVN17" s="2212"/>
      <c r="DVO17" s="2212"/>
      <c r="DVP17" s="2212"/>
      <c r="DVQ17" s="2212"/>
      <c r="DVR17" s="2212"/>
      <c r="DVS17" s="2212"/>
      <c r="DVT17" s="2212"/>
      <c r="DVU17" s="2212"/>
      <c r="DVV17" s="2212"/>
      <c r="DVW17" s="2212"/>
      <c r="DVX17" s="2212"/>
      <c r="DVY17" s="2212"/>
      <c r="DVZ17" s="2212"/>
      <c r="DWA17" s="2212"/>
      <c r="DWB17" s="2212"/>
      <c r="DWC17" s="2212"/>
      <c r="DWD17" s="2212"/>
      <c r="DWE17" s="2212"/>
      <c r="DWF17" s="2212"/>
      <c r="DWG17" s="2212"/>
      <c r="DWH17" s="2212"/>
      <c r="DWI17" s="2212"/>
      <c r="DWJ17" s="2212"/>
      <c r="DWK17" s="2212"/>
      <c r="DWL17" s="2212"/>
      <c r="DWM17" s="2212"/>
      <c r="DWN17" s="2212"/>
      <c r="DWO17" s="2212"/>
      <c r="DWP17" s="2212"/>
      <c r="DWQ17" s="2212"/>
      <c r="DWR17" s="2212"/>
      <c r="DWS17" s="2212"/>
      <c r="DWT17" s="2212"/>
      <c r="DWU17" s="2212"/>
      <c r="DWV17" s="2212"/>
      <c r="DWW17" s="2212"/>
      <c r="DWX17" s="2212"/>
      <c r="DWY17" s="2212"/>
      <c r="DWZ17" s="2212"/>
      <c r="DXA17" s="2212"/>
      <c r="DXB17" s="2212"/>
      <c r="DXC17" s="2212"/>
      <c r="DXD17" s="2212"/>
      <c r="DXE17" s="2212"/>
      <c r="DXF17" s="2212"/>
      <c r="DXG17" s="2212"/>
      <c r="DXH17" s="2212"/>
      <c r="DXI17" s="2212"/>
      <c r="DXJ17" s="2212"/>
      <c r="DXK17" s="2212"/>
      <c r="DXL17" s="2212"/>
      <c r="DXM17" s="2212"/>
      <c r="DXN17" s="2212"/>
      <c r="DXO17" s="2212"/>
      <c r="DXP17" s="2212"/>
      <c r="DXQ17" s="2212"/>
      <c r="DXR17" s="2212"/>
      <c r="DXS17" s="2212"/>
      <c r="DXT17" s="2212"/>
      <c r="DXU17" s="2212"/>
      <c r="DXV17" s="2212"/>
      <c r="DXW17" s="2212"/>
      <c r="DXX17" s="2212"/>
      <c r="DXY17" s="2212"/>
      <c r="DXZ17" s="2212"/>
      <c r="DYA17" s="2212"/>
      <c r="DYB17" s="2212"/>
      <c r="DYC17" s="2212"/>
      <c r="DYD17" s="2212"/>
      <c r="DYE17" s="2212"/>
      <c r="DYF17" s="2212"/>
      <c r="DYG17" s="2212"/>
      <c r="DYH17" s="2212"/>
      <c r="DYI17" s="2212"/>
      <c r="DYJ17" s="2212"/>
      <c r="DYK17" s="2212"/>
      <c r="DYL17" s="2212"/>
      <c r="DYM17" s="2212"/>
      <c r="DYN17" s="2212"/>
      <c r="DYO17" s="2212"/>
      <c r="DYP17" s="2212"/>
      <c r="DYQ17" s="2212"/>
      <c r="DYR17" s="2212"/>
      <c r="DYS17" s="2212"/>
      <c r="DYT17" s="2212"/>
      <c r="DYU17" s="2212"/>
      <c r="DYV17" s="2212"/>
      <c r="DYW17" s="2212"/>
      <c r="DYX17" s="2212"/>
      <c r="DYY17" s="2212"/>
      <c r="DYZ17" s="2212"/>
      <c r="DZA17" s="2212"/>
      <c r="DZB17" s="2212"/>
      <c r="DZC17" s="2212"/>
      <c r="DZD17" s="2212"/>
      <c r="DZE17" s="2212"/>
      <c r="DZF17" s="2212"/>
      <c r="DZG17" s="2212"/>
      <c r="DZH17" s="2212"/>
      <c r="DZI17" s="2212"/>
      <c r="DZJ17" s="2212"/>
      <c r="DZK17" s="2212"/>
      <c r="DZL17" s="2212"/>
      <c r="DZM17" s="2212"/>
      <c r="DZN17" s="2212"/>
      <c r="DZO17" s="2212"/>
      <c r="DZP17" s="2212"/>
      <c r="DZQ17" s="2212"/>
      <c r="DZR17" s="2212"/>
      <c r="DZS17" s="2212"/>
      <c r="DZT17" s="2212"/>
      <c r="DZU17" s="2212"/>
      <c r="DZV17" s="2212"/>
      <c r="DZW17" s="2212"/>
      <c r="DZX17" s="2212"/>
      <c r="DZY17" s="2212"/>
      <c r="DZZ17" s="2212"/>
      <c r="EAA17" s="2212"/>
      <c r="EAB17" s="2212"/>
      <c r="EAC17" s="2212"/>
      <c r="EAD17" s="2212"/>
      <c r="EAE17" s="2212"/>
      <c r="EAF17" s="2212"/>
      <c r="EAG17" s="2212"/>
      <c r="EAH17" s="2212"/>
      <c r="EAI17" s="2212"/>
      <c r="EAJ17" s="2212"/>
      <c r="EAK17" s="2212"/>
      <c r="EAL17" s="2212"/>
      <c r="EAM17" s="2212"/>
      <c r="EAN17" s="2212"/>
      <c r="EAO17" s="2212"/>
      <c r="EAP17" s="2212"/>
      <c r="EAQ17" s="2212"/>
      <c r="EAR17" s="2212"/>
      <c r="EAS17" s="2212"/>
      <c r="EAT17" s="2212"/>
      <c r="EAU17" s="2212"/>
      <c r="EAV17" s="2212"/>
      <c r="EAW17" s="2212"/>
      <c r="EAX17" s="2212"/>
      <c r="EAY17" s="2212"/>
      <c r="EAZ17" s="2212"/>
      <c r="EBA17" s="2212"/>
      <c r="EBB17" s="2212"/>
      <c r="EBC17" s="2212"/>
      <c r="EBD17" s="2212"/>
      <c r="EBE17" s="2212"/>
      <c r="EBF17" s="2212"/>
      <c r="EBG17" s="2212"/>
      <c r="EBH17" s="2212"/>
      <c r="EBI17" s="2212"/>
      <c r="EBJ17" s="2212"/>
      <c r="EBK17" s="2212"/>
      <c r="EBL17" s="2212"/>
      <c r="EBM17" s="2212"/>
      <c r="EBN17" s="2212"/>
      <c r="EBO17" s="2212"/>
      <c r="EBP17" s="2212"/>
      <c r="EBQ17" s="2212"/>
      <c r="EBR17" s="2212"/>
      <c r="EBS17" s="2212"/>
      <c r="EBT17" s="2212"/>
      <c r="EBU17" s="2212"/>
      <c r="EBV17" s="2212"/>
      <c r="EBW17" s="2212"/>
      <c r="EBX17" s="2212"/>
      <c r="EBY17" s="2212"/>
      <c r="EBZ17" s="2212"/>
      <c r="ECA17" s="2212"/>
      <c r="ECB17" s="2212"/>
      <c r="ECC17" s="2212"/>
      <c r="ECD17" s="2212"/>
      <c r="ECE17" s="2212"/>
      <c r="ECF17" s="2212"/>
      <c r="ECG17" s="2212"/>
      <c r="ECH17" s="2212"/>
      <c r="ECI17" s="2212"/>
      <c r="ECJ17" s="2212"/>
      <c r="ECK17" s="2212"/>
      <c r="ECL17" s="2212"/>
      <c r="ECM17" s="2212"/>
      <c r="ECN17" s="2212"/>
      <c r="ECO17" s="2212"/>
      <c r="ECP17" s="2212"/>
      <c r="ECQ17" s="2212"/>
      <c r="ECR17" s="2212"/>
      <c r="ECS17" s="2212"/>
      <c r="ECT17" s="2212"/>
      <c r="ECU17" s="2212"/>
      <c r="ECV17" s="2212"/>
      <c r="ECW17" s="2212"/>
      <c r="ECX17" s="2212"/>
      <c r="ECY17" s="2212"/>
      <c r="ECZ17" s="2212"/>
      <c r="EDA17" s="2212"/>
      <c r="EDB17" s="2212"/>
      <c r="EDC17" s="2212"/>
      <c r="EDD17" s="2212"/>
      <c r="EDE17" s="2212"/>
      <c r="EDF17" s="2212"/>
      <c r="EDG17" s="2212"/>
      <c r="EDH17" s="2212"/>
      <c r="EDI17" s="2212"/>
      <c r="EDJ17" s="2212"/>
      <c r="EDK17" s="2212"/>
      <c r="EDL17" s="2212"/>
      <c r="EDM17" s="2212"/>
      <c r="EDN17" s="2212"/>
      <c r="EDO17" s="2212"/>
      <c r="EDP17" s="2212"/>
      <c r="EDQ17" s="2212"/>
      <c r="EDR17" s="2212"/>
      <c r="EDS17" s="2212"/>
      <c r="EDT17" s="2212"/>
      <c r="EDU17" s="2212"/>
      <c r="EDV17" s="2212"/>
      <c r="EDW17" s="2212"/>
      <c r="EDX17" s="2212"/>
      <c r="EDY17" s="2212"/>
      <c r="EDZ17" s="2212"/>
      <c r="EEA17" s="2212"/>
      <c r="EEB17" s="2212"/>
      <c r="EEC17" s="2212"/>
      <c r="EED17" s="2212"/>
      <c r="EEE17" s="2212"/>
      <c r="EEF17" s="2212"/>
      <c r="EEG17" s="2212"/>
      <c r="EEH17" s="2212"/>
      <c r="EEI17" s="2212"/>
      <c r="EEJ17" s="2212"/>
      <c r="EEK17" s="2212"/>
      <c r="EEL17" s="2212"/>
      <c r="EEM17" s="2212"/>
      <c r="EEN17" s="2212"/>
      <c r="EEO17" s="2212"/>
      <c r="EEP17" s="2212"/>
      <c r="EEQ17" s="2212"/>
      <c r="EER17" s="2212"/>
      <c r="EES17" s="2212"/>
      <c r="EET17" s="2212"/>
      <c r="EEU17" s="2212"/>
      <c r="EEV17" s="2212"/>
      <c r="EEW17" s="2212"/>
      <c r="EEX17" s="2212"/>
      <c r="EEY17" s="2212"/>
      <c r="EEZ17" s="2212"/>
      <c r="EFA17" s="2212"/>
      <c r="EFB17" s="2212"/>
      <c r="EFC17" s="2212"/>
      <c r="EFD17" s="2212"/>
      <c r="EFE17" s="2212"/>
      <c r="EFF17" s="2212"/>
      <c r="EFG17" s="2212"/>
      <c r="EFH17" s="2212"/>
      <c r="EFI17" s="2212"/>
      <c r="EFJ17" s="2212"/>
      <c r="EFK17" s="2212"/>
      <c r="EFL17" s="2212"/>
      <c r="EFM17" s="2212"/>
      <c r="EFN17" s="2212"/>
      <c r="EFO17" s="2212"/>
      <c r="EFP17" s="2212"/>
      <c r="EFQ17" s="2212"/>
      <c r="EFR17" s="2212"/>
      <c r="EFS17" s="2212"/>
      <c r="EFT17" s="2212"/>
      <c r="EFU17" s="2212"/>
      <c r="EFV17" s="2212"/>
      <c r="EFW17" s="2212"/>
      <c r="EFX17" s="2212"/>
      <c r="EFY17" s="2212"/>
      <c r="EFZ17" s="2212"/>
      <c r="EGA17" s="2212"/>
      <c r="EGB17" s="2212"/>
      <c r="EGC17" s="2212"/>
      <c r="EGD17" s="2212"/>
      <c r="EGE17" s="2212"/>
      <c r="EGF17" s="2212"/>
      <c r="EGG17" s="2212"/>
      <c r="EGH17" s="2212"/>
      <c r="EGI17" s="2212"/>
      <c r="EGJ17" s="2212"/>
      <c r="EGK17" s="2212"/>
      <c r="EGL17" s="2212"/>
      <c r="EGM17" s="2212"/>
      <c r="EGN17" s="2212"/>
      <c r="EGO17" s="2212"/>
      <c r="EGP17" s="2212"/>
      <c r="EGQ17" s="2212"/>
      <c r="EGR17" s="2212"/>
      <c r="EGS17" s="2212"/>
      <c r="EGT17" s="2212"/>
      <c r="EGU17" s="2212"/>
      <c r="EGV17" s="2212"/>
      <c r="EGW17" s="2212"/>
      <c r="EGX17" s="2212"/>
      <c r="EGY17" s="2212"/>
      <c r="EGZ17" s="2212"/>
      <c r="EHA17" s="2212"/>
      <c r="EHB17" s="2212"/>
      <c r="EHC17" s="2212"/>
      <c r="EHD17" s="2212"/>
      <c r="EHE17" s="2212"/>
      <c r="EHF17" s="2212"/>
      <c r="EHG17" s="2212"/>
      <c r="EHH17" s="2212"/>
      <c r="EHI17" s="2212"/>
      <c r="EHJ17" s="2212"/>
      <c r="EHK17" s="2212"/>
      <c r="EHL17" s="2212"/>
      <c r="EHM17" s="2212"/>
      <c r="EHN17" s="2212"/>
      <c r="EHO17" s="2212"/>
      <c r="EHP17" s="2212"/>
      <c r="EHQ17" s="2212"/>
      <c r="EHR17" s="2212"/>
      <c r="EHS17" s="2212"/>
      <c r="EHT17" s="2212"/>
      <c r="EHU17" s="2212"/>
      <c r="EHV17" s="2212"/>
      <c r="EHW17" s="2212"/>
      <c r="EHX17" s="2212"/>
      <c r="EHY17" s="2212"/>
      <c r="EHZ17" s="2212"/>
      <c r="EIA17" s="2212"/>
      <c r="EIB17" s="2212"/>
      <c r="EIC17" s="2212"/>
      <c r="EID17" s="2212"/>
      <c r="EIE17" s="2212"/>
      <c r="EIF17" s="2212"/>
      <c r="EIG17" s="2212"/>
      <c r="EIH17" s="2212"/>
      <c r="EII17" s="2212"/>
      <c r="EIJ17" s="2212"/>
      <c r="EIK17" s="2212"/>
      <c r="EIL17" s="2212"/>
      <c r="EIM17" s="2212"/>
      <c r="EIN17" s="2212"/>
      <c r="EIO17" s="2212"/>
      <c r="EIP17" s="2212"/>
      <c r="EIQ17" s="2212"/>
      <c r="EIR17" s="2212"/>
      <c r="EIS17" s="2212"/>
      <c r="EIT17" s="2212"/>
      <c r="EIU17" s="2212"/>
      <c r="EIV17" s="2212"/>
      <c r="EIW17" s="2212"/>
      <c r="EIX17" s="2212"/>
      <c r="EIY17" s="2212"/>
      <c r="EIZ17" s="2212"/>
      <c r="EJA17" s="2212"/>
      <c r="EJB17" s="2212"/>
      <c r="EJC17" s="2212"/>
      <c r="EJD17" s="2212"/>
      <c r="EJE17" s="2212"/>
      <c r="EJF17" s="2212"/>
      <c r="EJG17" s="2212"/>
      <c r="EJH17" s="2212"/>
      <c r="EJI17" s="2212"/>
      <c r="EJJ17" s="2212"/>
      <c r="EJK17" s="2212"/>
      <c r="EJL17" s="2212"/>
      <c r="EJM17" s="2212"/>
      <c r="EJN17" s="2212"/>
      <c r="EJO17" s="2212"/>
      <c r="EJP17" s="2212"/>
      <c r="EJQ17" s="2212"/>
      <c r="EJR17" s="2212"/>
      <c r="EJS17" s="2212"/>
      <c r="EJT17" s="2212"/>
      <c r="EJU17" s="2212"/>
      <c r="EJV17" s="2212"/>
      <c r="EJW17" s="2212"/>
      <c r="EJX17" s="2212"/>
      <c r="EJY17" s="2212"/>
      <c r="EJZ17" s="2212"/>
      <c r="EKA17" s="2212"/>
      <c r="EKB17" s="2212"/>
      <c r="EKC17" s="2212"/>
      <c r="EKD17" s="2212"/>
      <c r="EKE17" s="2212"/>
      <c r="EKF17" s="2212"/>
      <c r="EKG17" s="2212"/>
      <c r="EKH17" s="2212"/>
      <c r="EKI17" s="2212"/>
      <c r="EKJ17" s="2212"/>
      <c r="EKK17" s="2212"/>
      <c r="EKL17" s="2212"/>
      <c r="EKM17" s="2212"/>
      <c r="EKN17" s="2212"/>
      <c r="EKO17" s="2212"/>
      <c r="EKP17" s="2212"/>
      <c r="EKQ17" s="2212"/>
      <c r="EKR17" s="2212"/>
      <c r="EKS17" s="2212"/>
      <c r="EKT17" s="2212"/>
      <c r="EKU17" s="2212"/>
      <c r="EKV17" s="2212"/>
      <c r="EKW17" s="2212"/>
      <c r="EKX17" s="2212"/>
      <c r="EKY17" s="2212"/>
      <c r="EKZ17" s="2212"/>
      <c r="ELA17" s="2212"/>
      <c r="ELB17" s="2212"/>
      <c r="ELC17" s="2212"/>
      <c r="ELD17" s="2212"/>
      <c r="ELE17" s="2212"/>
      <c r="ELF17" s="2212"/>
      <c r="ELG17" s="2212"/>
      <c r="ELH17" s="2212"/>
      <c r="ELI17" s="2212"/>
      <c r="ELJ17" s="2212"/>
      <c r="ELK17" s="2212"/>
      <c r="ELL17" s="2212"/>
      <c r="ELM17" s="2212"/>
      <c r="ELN17" s="2212"/>
      <c r="ELO17" s="2212"/>
      <c r="ELP17" s="2212"/>
      <c r="ELQ17" s="2212"/>
      <c r="ELR17" s="2212"/>
      <c r="ELS17" s="2212"/>
      <c r="ELT17" s="2212"/>
      <c r="ELU17" s="2212"/>
      <c r="ELV17" s="2212"/>
      <c r="ELW17" s="2212"/>
      <c r="ELX17" s="2212"/>
      <c r="ELY17" s="2212"/>
      <c r="ELZ17" s="2212"/>
      <c r="EMA17" s="2212"/>
      <c r="EMB17" s="2212"/>
      <c r="EMC17" s="2212"/>
      <c r="EMD17" s="2212"/>
      <c r="EME17" s="2212"/>
      <c r="EMF17" s="2212"/>
      <c r="EMG17" s="2212"/>
      <c r="EMH17" s="2212"/>
      <c r="EMI17" s="2212"/>
      <c r="EMJ17" s="2212"/>
      <c r="EMK17" s="2212"/>
      <c r="EML17" s="2212"/>
      <c r="EMM17" s="2212"/>
      <c r="EMN17" s="2212"/>
      <c r="EMO17" s="2212"/>
      <c r="EMP17" s="2212"/>
      <c r="EMQ17" s="2212"/>
      <c r="EMR17" s="2212"/>
      <c r="EMS17" s="2212"/>
      <c r="EMT17" s="2212"/>
      <c r="EMU17" s="2212"/>
      <c r="EMV17" s="2212"/>
      <c r="EMW17" s="2212"/>
      <c r="EMX17" s="2212"/>
      <c r="EMY17" s="2212"/>
      <c r="EMZ17" s="2212"/>
      <c r="ENA17" s="2212"/>
      <c r="ENB17" s="2212"/>
      <c r="ENC17" s="2212"/>
      <c r="END17" s="2212"/>
      <c r="ENE17" s="2212"/>
      <c r="ENF17" s="2212"/>
      <c r="ENG17" s="2212"/>
      <c r="ENH17" s="2212"/>
      <c r="ENI17" s="2212"/>
      <c r="ENJ17" s="2212"/>
      <c r="ENK17" s="2212"/>
      <c r="ENL17" s="2212"/>
      <c r="ENM17" s="2212"/>
      <c r="ENN17" s="2212"/>
      <c r="ENO17" s="2212"/>
      <c r="ENP17" s="2212"/>
      <c r="ENQ17" s="2212"/>
      <c r="ENR17" s="2212"/>
      <c r="ENS17" s="2212"/>
      <c r="ENT17" s="2212"/>
      <c r="ENU17" s="2212"/>
      <c r="ENV17" s="2212"/>
      <c r="ENW17" s="2212"/>
      <c r="ENX17" s="2212"/>
      <c r="ENY17" s="2212"/>
      <c r="ENZ17" s="2212"/>
      <c r="EOA17" s="2212"/>
      <c r="EOB17" s="2212"/>
      <c r="EOC17" s="2212"/>
      <c r="EOD17" s="2212"/>
      <c r="EOE17" s="2212"/>
      <c r="EOF17" s="2212"/>
      <c r="EOG17" s="2212"/>
      <c r="EOH17" s="2212"/>
      <c r="EOI17" s="2212"/>
      <c r="EOJ17" s="2212"/>
      <c r="EOK17" s="2212"/>
      <c r="EOL17" s="2212"/>
      <c r="EOM17" s="2212"/>
      <c r="EON17" s="2212"/>
      <c r="EOO17" s="2212"/>
      <c r="EOP17" s="2212"/>
      <c r="EOQ17" s="2212"/>
      <c r="EOR17" s="2212"/>
      <c r="EOS17" s="2212"/>
      <c r="EOT17" s="2212"/>
      <c r="EOU17" s="2212"/>
      <c r="EOV17" s="2212"/>
      <c r="EOW17" s="2212"/>
      <c r="EOX17" s="2212"/>
      <c r="EOY17" s="2212"/>
      <c r="EOZ17" s="2212"/>
      <c r="EPA17" s="2212"/>
      <c r="EPB17" s="2212"/>
      <c r="EPC17" s="2212"/>
      <c r="EPD17" s="2212"/>
      <c r="EPE17" s="2212"/>
      <c r="EPF17" s="2212"/>
      <c r="EPG17" s="2212"/>
      <c r="EPH17" s="2212"/>
      <c r="EPI17" s="2212"/>
      <c r="EPJ17" s="2212"/>
      <c r="EPK17" s="2212"/>
      <c r="EPL17" s="2212"/>
      <c r="EPM17" s="2212"/>
      <c r="EPN17" s="2212"/>
      <c r="EPO17" s="2212"/>
      <c r="EPP17" s="2212"/>
      <c r="EPQ17" s="2212"/>
      <c r="EPR17" s="2212"/>
      <c r="EPS17" s="2212"/>
      <c r="EPT17" s="2212"/>
      <c r="EPU17" s="2212"/>
      <c r="EPV17" s="2212"/>
      <c r="EPW17" s="2212"/>
      <c r="EPX17" s="2212"/>
      <c r="EPY17" s="2212"/>
      <c r="EPZ17" s="2212"/>
      <c r="EQA17" s="2212"/>
      <c r="EQB17" s="2212"/>
      <c r="EQC17" s="2212"/>
      <c r="EQD17" s="2212"/>
      <c r="EQE17" s="2212"/>
      <c r="EQF17" s="2212"/>
      <c r="EQG17" s="2212"/>
      <c r="EQH17" s="2212"/>
      <c r="EQI17" s="2212"/>
      <c r="EQJ17" s="2212"/>
      <c r="EQK17" s="2212"/>
      <c r="EQL17" s="2212"/>
      <c r="EQM17" s="2212"/>
      <c r="EQN17" s="2212"/>
      <c r="EQO17" s="2212"/>
      <c r="EQP17" s="2212"/>
      <c r="EQQ17" s="2212"/>
      <c r="EQR17" s="2212"/>
      <c r="EQS17" s="2212"/>
      <c r="EQT17" s="2212"/>
      <c r="EQU17" s="2212"/>
      <c r="EQV17" s="2212"/>
      <c r="EQW17" s="2212"/>
      <c r="EQX17" s="2212"/>
      <c r="EQY17" s="2212"/>
      <c r="EQZ17" s="2212"/>
      <c r="ERA17" s="2212"/>
      <c r="ERB17" s="2212"/>
      <c r="ERC17" s="2212"/>
      <c r="ERD17" s="2212"/>
      <c r="ERE17" s="2212"/>
      <c r="ERF17" s="2212"/>
      <c r="ERG17" s="2212"/>
      <c r="ERH17" s="2212"/>
      <c r="ERI17" s="2212"/>
      <c r="ERJ17" s="2212"/>
      <c r="ERK17" s="2212"/>
      <c r="ERL17" s="2212"/>
      <c r="ERM17" s="2212"/>
      <c r="ERN17" s="2212"/>
      <c r="ERO17" s="2212"/>
      <c r="ERP17" s="2212"/>
      <c r="ERQ17" s="2212"/>
      <c r="ERR17" s="2212"/>
      <c r="ERS17" s="2212"/>
      <c r="ERT17" s="2212"/>
      <c r="ERU17" s="2212"/>
      <c r="ERV17" s="2212"/>
      <c r="ERW17" s="2212"/>
      <c r="ERX17" s="2212"/>
      <c r="ERY17" s="2212"/>
      <c r="ERZ17" s="2212"/>
      <c r="ESA17" s="2212"/>
      <c r="ESB17" s="2212"/>
      <c r="ESC17" s="2212"/>
      <c r="ESD17" s="2212"/>
      <c r="ESE17" s="2212"/>
      <c r="ESF17" s="2212"/>
      <c r="ESG17" s="2212"/>
      <c r="ESH17" s="2212"/>
      <c r="ESI17" s="2212"/>
      <c r="ESJ17" s="2212"/>
      <c r="ESK17" s="2212"/>
      <c r="ESL17" s="2212"/>
      <c r="ESM17" s="2212"/>
      <c r="ESN17" s="2212"/>
      <c r="ESO17" s="2212"/>
      <c r="ESP17" s="2212"/>
      <c r="ESQ17" s="2212"/>
      <c r="ESR17" s="2212"/>
      <c r="ESS17" s="2212"/>
      <c r="EST17" s="2212"/>
      <c r="ESU17" s="2212"/>
      <c r="ESV17" s="2212"/>
      <c r="ESW17" s="2212"/>
      <c r="ESX17" s="2212"/>
      <c r="ESY17" s="2212"/>
      <c r="ESZ17" s="2212"/>
      <c r="ETA17" s="2212"/>
      <c r="ETB17" s="2212"/>
      <c r="ETC17" s="2212"/>
      <c r="ETD17" s="2212"/>
      <c r="ETE17" s="2212"/>
      <c r="ETF17" s="2212"/>
      <c r="ETG17" s="2212"/>
      <c r="ETH17" s="2212"/>
      <c r="ETI17" s="2212"/>
      <c r="ETJ17" s="2212"/>
      <c r="ETK17" s="2212"/>
      <c r="ETL17" s="2212"/>
      <c r="ETM17" s="2212"/>
      <c r="ETN17" s="2212"/>
      <c r="ETO17" s="2212"/>
      <c r="ETP17" s="2212"/>
      <c r="ETQ17" s="2212"/>
      <c r="ETR17" s="2212"/>
      <c r="ETS17" s="2212"/>
      <c r="ETT17" s="2212"/>
      <c r="ETU17" s="2212"/>
      <c r="ETV17" s="2212"/>
      <c r="ETW17" s="2212"/>
      <c r="ETX17" s="2212"/>
      <c r="ETY17" s="2212"/>
      <c r="ETZ17" s="2212"/>
      <c r="EUA17" s="2212"/>
      <c r="EUB17" s="2212"/>
      <c r="EUC17" s="2212"/>
      <c r="EUD17" s="2212"/>
      <c r="EUE17" s="2212"/>
      <c r="EUF17" s="2212"/>
      <c r="EUG17" s="2212"/>
      <c r="EUH17" s="2212"/>
      <c r="EUI17" s="2212"/>
      <c r="EUJ17" s="2212"/>
      <c r="EUK17" s="2212"/>
      <c r="EUL17" s="2212"/>
      <c r="EUM17" s="2212"/>
      <c r="EUN17" s="2212"/>
      <c r="EUO17" s="2212"/>
      <c r="EUP17" s="2212"/>
      <c r="EUQ17" s="2212"/>
      <c r="EUR17" s="2212"/>
      <c r="EUS17" s="2212"/>
      <c r="EUT17" s="2212"/>
      <c r="EUU17" s="2212"/>
      <c r="EUV17" s="2212"/>
      <c r="EUW17" s="2212"/>
      <c r="EUX17" s="2212"/>
      <c r="EUY17" s="2212"/>
      <c r="EUZ17" s="2212"/>
      <c r="EVA17" s="2212"/>
      <c r="EVB17" s="2212"/>
      <c r="EVC17" s="2212"/>
      <c r="EVD17" s="2212"/>
      <c r="EVE17" s="2212"/>
      <c r="EVF17" s="2212"/>
      <c r="EVG17" s="2212"/>
      <c r="EVH17" s="2212"/>
      <c r="EVI17" s="2212"/>
      <c r="EVJ17" s="2212"/>
      <c r="EVK17" s="2212"/>
      <c r="EVL17" s="2212"/>
      <c r="EVM17" s="2212"/>
      <c r="EVN17" s="2212"/>
      <c r="EVO17" s="2212"/>
      <c r="EVP17" s="2212"/>
      <c r="EVQ17" s="2212"/>
      <c r="EVR17" s="2212"/>
      <c r="EVS17" s="2212"/>
      <c r="EVT17" s="2212"/>
      <c r="EVU17" s="2212"/>
      <c r="EVV17" s="2212"/>
      <c r="EVW17" s="2212"/>
      <c r="EVX17" s="2212"/>
      <c r="EVY17" s="2212"/>
      <c r="EVZ17" s="2212"/>
      <c r="EWA17" s="2212"/>
      <c r="EWB17" s="2212"/>
      <c r="EWC17" s="2212"/>
      <c r="EWD17" s="2212"/>
      <c r="EWE17" s="2212"/>
      <c r="EWF17" s="2212"/>
      <c r="EWG17" s="2212"/>
      <c r="EWH17" s="2212"/>
      <c r="EWI17" s="2212"/>
      <c r="EWJ17" s="2212"/>
      <c r="EWK17" s="2212"/>
      <c r="EWL17" s="2212"/>
      <c r="EWM17" s="2212"/>
      <c r="EWN17" s="2212"/>
      <c r="EWO17" s="2212"/>
      <c r="EWP17" s="2212"/>
      <c r="EWQ17" s="2212"/>
      <c r="EWR17" s="2212"/>
      <c r="EWS17" s="2212"/>
      <c r="EWT17" s="2212"/>
      <c r="EWU17" s="2212"/>
      <c r="EWV17" s="2212"/>
      <c r="EWW17" s="2212"/>
      <c r="EWX17" s="2212"/>
      <c r="EWY17" s="2212"/>
      <c r="EWZ17" s="2212"/>
      <c r="EXA17" s="2212"/>
      <c r="EXB17" s="2212"/>
      <c r="EXC17" s="2212"/>
      <c r="EXD17" s="2212"/>
      <c r="EXE17" s="2212"/>
      <c r="EXF17" s="2212"/>
      <c r="EXG17" s="2212"/>
      <c r="EXH17" s="2212"/>
      <c r="EXI17" s="2212"/>
      <c r="EXJ17" s="2212"/>
      <c r="EXK17" s="2212"/>
      <c r="EXL17" s="2212"/>
      <c r="EXM17" s="2212"/>
      <c r="EXN17" s="2212"/>
      <c r="EXO17" s="2212"/>
      <c r="EXP17" s="2212"/>
      <c r="EXQ17" s="2212"/>
      <c r="EXR17" s="2212"/>
      <c r="EXS17" s="2212"/>
      <c r="EXT17" s="2212"/>
      <c r="EXU17" s="2212"/>
      <c r="EXV17" s="2212"/>
      <c r="EXW17" s="2212"/>
      <c r="EXX17" s="2212"/>
      <c r="EXY17" s="2212"/>
      <c r="EXZ17" s="2212"/>
      <c r="EYA17" s="2212"/>
      <c r="EYB17" s="2212"/>
      <c r="EYC17" s="2212"/>
      <c r="EYD17" s="2212"/>
      <c r="EYE17" s="2212"/>
      <c r="EYF17" s="2212"/>
      <c r="EYG17" s="2212"/>
      <c r="EYH17" s="2212"/>
      <c r="EYI17" s="2212"/>
      <c r="EYJ17" s="2212"/>
      <c r="EYK17" s="2212"/>
      <c r="EYL17" s="2212"/>
      <c r="EYM17" s="2212"/>
      <c r="EYN17" s="2212"/>
      <c r="EYO17" s="2212"/>
      <c r="EYP17" s="2212"/>
      <c r="EYQ17" s="2212"/>
      <c r="EYR17" s="2212"/>
      <c r="EYS17" s="2212"/>
      <c r="EYT17" s="2212"/>
      <c r="EYU17" s="2212"/>
      <c r="EYV17" s="2212"/>
      <c r="EYW17" s="2212"/>
      <c r="EYX17" s="2212"/>
      <c r="EYY17" s="2212"/>
      <c r="EYZ17" s="2212"/>
      <c r="EZA17" s="2212"/>
      <c r="EZB17" s="2212"/>
      <c r="EZC17" s="2212"/>
      <c r="EZD17" s="2212"/>
      <c r="EZE17" s="2212"/>
      <c r="EZF17" s="2212"/>
      <c r="EZG17" s="2212"/>
      <c r="EZH17" s="2212"/>
      <c r="EZI17" s="2212"/>
      <c r="EZJ17" s="2212"/>
      <c r="EZK17" s="2212"/>
      <c r="EZL17" s="2212"/>
      <c r="EZM17" s="2212"/>
      <c r="EZN17" s="2212"/>
      <c r="EZO17" s="2212"/>
      <c r="EZP17" s="2212"/>
      <c r="EZQ17" s="2212"/>
      <c r="EZR17" s="2212"/>
      <c r="EZS17" s="2212"/>
      <c r="EZT17" s="2212"/>
      <c r="EZU17" s="2212"/>
      <c r="EZV17" s="2212"/>
      <c r="EZW17" s="2212"/>
      <c r="EZX17" s="2212"/>
      <c r="EZY17" s="2212"/>
      <c r="EZZ17" s="2212"/>
      <c r="FAA17" s="2212"/>
      <c r="FAB17" s="2212"/>
      <c r="FAC17" s="2212"/>
      <c r="FAD17" s="2212"/>
      <c r="FAE17" s="2212"/>
      <c r="FAF17" s="2212"/>
      <c r="FAG17" s="2212"/>
      <c r="FAH17" s="2212"/>
      <c r="FAI17" s="2212"/>
      <c r="FAJ17" s="2212"/>
      <c r="FAK17" s="2212"/>
      <c r="FAL17" s="2212"/>
      <c r="FAM17" s="2212"/>
      <c r="FAN17" s="2212"/>
      <c r="FAO17" s="2212"/>
      <c r="FAP17" s="2212"/>
      <c r="FAQ17" s="2212"/>
      <c r="FAR17" s="2212"/>
      <c r="FAS17" s="2212"/>
      <c r="FAT17" s="2212"/>
      <c r="FAU17" s="2212"/>
      <c r="FAV17" s="2212"/>
      <c r="FAW17" s="2212"/>
      <c r="FAX17" s="2212"/>
      <c r="FAY17" s="2212"/>
      <c r="FAZ17" s="2212"/>
      <c r="FBA17" s="2212"/>
      <c r="FBB17" s="2212"/>
      <c r="FBC17" s="2212"/>
      <c r="FBD17" s="2212"/>
      <c r="FBE17" s="2212"/>
      <c r="FBF17" s="2212"/>
      <c r="FBG17" s="2212"/>
      <c r="FBH17" s="2212"/>
      <c r="FBI17" s="2212"/>
      <c r="FBJ17" s="2212"/>
      <c r="FBK17" s="2212"/>
      <c r="FBL17" s="2212"/>
      <c r="FBM17" s="2212"/>
      <c r="FBN17" s="2212"/>
      <c r="FBO17" s="2212"/>
      <c r="FBP17" s="2212"/>
      <c r="FBQ17" s="2212"/>
      <c r="FBR17" s="2212"/>
      <c r="FBS17" s="2212"/>
      <c r="FBT17" s="2212"/>
      <c r="FBU17" s="2212"/>
      <c r="FBV17" s="2212"/>
      <c r="FBW17" s="2212"/>
      <c r="FBX17" s="2212"/>
      <c r="FBY17" s="2212"/>
      <c r="FBZ17" s="2212"/>
      <c r="FCA17" s="2212"/>
      <c r="FCB17" s="2212"/>
      <c r="FCC17" s="2212"/>
      <c r="FCD17" s="2212"/>
      <c r="FCE17" s="2212"/>
      <c r="FCF17" s="2212"/>
      <c r="FCG17" s="2212"/>
      <c r="FCH17" s="2212"/>
      <c r="FCI17" s="2212"/>
      <c r="FCJ17" s="2212"/>
      <c r="FCK17" s="2212"/>
      <c r="FCL17" s="2212"/>
      <c r="FCM17" s="2212"/>
      <c r="FCN17" s="2212"/>
      <c r="FCO17" s="2212"/>
      <c r="FCP17" s="2212"/>
      <c r="FCQ17" s="2212"/>
      <c r="FCR17" s="2212"/>
      <c r="FCS17" s="2212"/>
      <c r="FCT17" s="2212"/>
      <c r="FCU17" s="2212"/>
      <c r="FCV17" s="2212"/>
      <c r="FCW17" s="2212"/>
      <c r="FCX17" s="2212"/>
      <c r="FCY17" s="2212"/>
      <c r="FCZ17" s="2212"/>
      <c r="FDA17" s="2212"/>
      <c r="FDB17" s="2212"/>
      <c r="FDC17" s="2212"/>
      <c r="FDD17" s="2212"/>
      <c r="FDE17" s="2212"/>
      <c r="FDF17" s="2212"/>
      <c r="FDG17" s="2212"/>
      <c r="FDH17" s="2212"/>
      <c r="FDI17" s="2212"/>
      <c r="FDJ17" s="2212"/>
      <c r="FDK17" s="2212"/>
      <c r="FDL17" s="2212"/>
      <c r="FDM17" s="2212"/>
      <c r="FDN17" s="2212"/>
      <c r="FDO17" s="2212"/>
      <c r="FDP17" s="2212"/>
      <c r="FDQ17" s="2212"/>
      <c r="FDR17" s="2212"/>
      <c r="FDS17" s="2212"/>
      <c r="FDT17" s="2212"/>
      <c r="FDU17" s="2212"/>
      <c r="FDV17" s="2212"/>
      <c r="FDW17" s="2212"/>
      <c r="FDX17" s="2212"/>
      <c r="FDY17" s="2212"/>
      <c r="FDZ17" s="2212"/>
      <c r="FEA17" s="2212"/>
      <c r="FEB17" s="2212"/>
      <c r="FEC17" s="2212"/>
      <c r="FED17" s="2212"/>
      <c r="FEE17" s="2212"/>
      <c r="FEF17" s="2212"/>
      <c r="FEG17" s="2212"/>
      <c r="FEH17" s="2212"/>
      <c r="FEI17" s="2212"/>
      <c r="FEJ17" s="2212"/>
      <c r="FEK17" s="2212"/>
      <c r="FEL17" s="2212"/>
      <c r="FEM17" s="2212"/>
      <c r="FEN17" s="2212"/>
      <c r="FEO17" s="2212"/>
      <c r="FEP17" s="2212"/>
      <c r="FEQ17" s="2212"/>
      <c r="FER17" s="2212"/>
      <c r="FES17" s="2212"/>
      <c r="FET17" s="2212"/>
      <c r="FEU17" s="2212"/>
      <c r="FEV17" s="2212"/>
      <c r="FEW17" s="2212"/>
      <c r="FEX17" s="2212"/>
      <c r="FEY17" s="2212"/>
      <c r="FEZ17" s="2212"/>
      <c r="FFA17" s="2212"/>
      <c r="FFB17" s="2212"/>
      <c r="FFC17" s="2212"/>
      <c r="FFD17" s="2212"/>
      <c r="FFE17" s="2212"/>
      <c r="FFF17" s="2212"/>
      <c r="FFG17" s="2212"/>
      <c r="FFH17" s="2212"/>
      <c r="FFI17" s="2212"/>
      <c r="FFJ17" s="2212"/>
      <c r="FFK17" s="2212"/>
      <c r="FFL17" s="2212"/>
      <c r="FFM17" s="2212"/>
      <c r="FFN17" s="2212"/>
      <c r="FFO17" s="2212"/>
      <c r="FFP17" s="2212"/>
      <c r="FFQ17" s="2212"/>
      <c r="FFR17" s="2212"/>
      <c r="FFS17" s="2212"/>
      <c r="FFT17" s="2212"/>
      <c r="FFU17" s="2212"/>
      <c r="FFV17" s="2212"/>
      <c r="FFW17" s="2212"/>
      <c r="FFX17" s="2212"/>
      <c r="FFY17" s="2212"/>
      <c r="FFZ17" s="2212"/>
      <c r="FGA17" s="2212"/>
      <c r="FGB17" s="2212"/>
      <c r="FGC17" s="2212"/>
      <c r="FGD17" s="2212"/>
      <c r="FGE17" s="2212"/>
      <c r="FGF17" s="2212"/>
      <c r="FGG17" s="2212"/>
      <c r="FGH17" s="2212"/>
      <c r="FGI17" s="2212"/>
      <c r="FGJ17" s="2212"/>
      <c r="FGK17" s="2212"/>
      <c r="FGL17" s="2212"/>
      <c r="FGM17" s="2212"/>
      <c r="FGN17" s="2212"/>
      <c r="FGO17" s="2212"/>
      <c r="FGP17" s="2212"/>
      <c r="FGQ17" s="2212"/>
      <c r="FGR17" s="2212"/>
      <c r="FGS17" s="2212"/>
      <c r="FGT17" s="2212"/>
      <c r="FGU17" s="2212"/>
      <c r="FGV17" s="2212"/>
      <c r="FGW17" s="2212"/>
      <c r="FGX17" s="2212"/>
      <c r="FGY17" s="2212"/>
      <c r="FGZ17" s="2212"/>
      <c r="FHA17" s="2212"/>
      <c r="FHB17" s="2212"/>
      <c r="FHC17" s="2212"/>
      <c r="FHD17" s="2212"/>
      <c r="FHE17" s="2212"/>
      <c r="FHF17" s="2212"/>
      <c r="FHG17" s="2212"/>
      <c r="FHH17" s="2212"/>
      <c r="FHI17" s="2212"/>
      <c r="FHJ17" s="2212"/>
      <c r="FHK17" s="2212"/>
      <c r="FHL17" s="2212"/>
      <c r="FHM17" s="2212"/>
      <c r="FHN17" s="2212"/>
      <c r="FHO17" s="2212"/>
      <c r="FHP17" s="2212"/>
      <c r="FHQ17" s="2212"/>
      <c r="FHR17" s="2212"/>
      <c r="FHS17" s="2212"/>
      <c r="FHT17" s="2212"/>
      <c r="FHU17" s="2212"/>
      <c r="FHV17" s="2212"/>
      <c r="FHW17" s="2212"/>
      <c r="FHX17" s="2212"/>
      <c r="FHY17" s="2212"/>
      <c r="FHZ17" s="2212"/>
      <c r="FIA17" s="2212"/>
      <c r="FIB17" s="2212"/>
      <c r="FIC17" s="2212"/>
      <c r="FID17" s="2212"/>
      <c r="FIE17" s="2212"/>
      <c r="FIF17" s="2212"/>
      <c r="FIG17" s="2212"/>
      <c r="FIH17" s="2212"/>
      <c r="FII17" s="2212"/>
      <c r="FIJ17" s="2212"/>
      <c r="FIK17" s="2212"/>
      <c r="FIL17" s="2212"/>
      <c r="FIM17" s="2212"/>
      <c r="FIN17" s="2212"/>
      <c r="FIO17" s="2212"/>
      <c r="FIP17" s="2212"/>
      <c r="FIQ17" s="2212"/>
      <c r="FIR17" s="2212"/>
      <c r="FIS17" s="2212"/>
      <c r="FIT17" s="2212"/>
      <c r="FIU17" s="2212"/>
      <c r="FIV17" s="2212"/>
      <c r="FIW17" s="2212"/>
      <c r="FIX17" s="2212"/>
      <c r="FIY17" s="2212"/>
      <c r="FIZ17" s="2212"/>
      <c r="FJA17" s="2212"/>
      <c r="FJB17" s="2212"/>
      <c r="FJC17" s="2212"/>
      <c r="FJD17" s="2212"/>
      <c r="FJE17" s="2212"/>
      <c r="FJF17" s="2212"/>
      <c r="FJG17" s="2212"/>
      <c r="FJH17" s="2212"/>
      <c r="FJI17" s="2212"/>
      <c r="FJJ17" s="2212"/>
      <c r="FJK17" s="2212"/>
      <c r="FJL17" s="2212"/>
      <c r="FJM17" s="2212"/>
      <c r="FJN17" s="2212"/>
      <c r="FJO17" s="2212"/>
      <c r="FJP17" s="2212"/>
      <c r="FJQ17" s="2212"/>
      <c r="FJR17" s="2212"/>
      <c r="FJS17" s="2212"/>
      <c r="FJT17" s="2212"/>
      <c r="FJU17" s="2212"/>
      <c r="FJV17" s="2212"/>
      <c r="FJW17" s="2212"/>
      <c r="FJX17" s="2212"/>
      <c r="FJY17" s="2212"/>
      <c r="FJZ17" s="2212"/>
      <c r="FKA17" s="2212"/>
      <c r="FKB17" s="2212"/>
      <c r="FKC17" s="2212"/>
      <c r="FKD17" s="2212"/>
      <c r="FKE17" s="2212"/>
      <c r="FKF17" s="2212"/>
      <c r="FKG17" s="2212"/>
      <c r="FKH17" s="2212"/>
      <c r="FKI17" s="2212"/>
      <c r="FKJ17" s="2212"/>
      <c r="FKK17" s="2212"/>
      <c r="FKL17" s="2212"/>
      <c r="FKM17" s="2212"/>
      <c r="FKN17" s="2212"/>
      <c r="FKO17" s="2212"/>
      <c r="FKP17" s="2212"/>
      <c r="FKQ17" s="2212"/>
      <c r="FKR17" s="2212"/>
      <c r="FKS17" s="2212"/>
      <c r="FKT17" s="2212"/>
      <c r="FKU17" s="2212"/>
      <c r="FKV17" s="2212"/>
      <c r="FKW17" s="2212"/>
      <c r="FKX17" s="2212"/>
      <c r="FKY17" s="2212"/>
      <c r="FKZ17" s="2212"/>
      <c r="FLA17" s="2212"/>
      <c r="FLB17" s="2212"/>
      <c r="FLC17" s="2212"/>
      <c r="FLD17" s="2212"/>
      <c r="FLE17" s="2212"/>
      <c r="FLF17" s="2212"/>
      <c r="FLG17" s="2212"/>
      <c r="FLH17" s="2212"/>
      <c r="FLI17" s="2212"/>
      <c r="FLJ17" s="2212"/>
      <c r="FLK17" s="2212"/>
      <c r="FLL17" s="2212"/>
      <c r="FLM17" s="2212"/>
      <c r="FLN17" s="2212"/>
      <c r="FLO17" s="2212"/>
      <c r="FLP17" s="2212"/>
      <c r="FLQ17" s="2212"/>
      <c r="FLR17" s="2212"/>
      <c r="FLS17" s="2212"/>
      <c r="FLT17" s="2212"/>
      <c r="FLU17" s="2212"/>
      <c r="FLV17" s="2212"/>
      <c r="FLW17" s="2212"/>
      <c r="FLX17" s="2212"/>
      <c r="FLY17" s="2212"/>
      <c r="FLZ17" s="2212"/>
      <c r="FMA17" s="2212"/>
      <c r="FMB17" s="2212"/>
      <c r="FMC17" s="2212"/>
      <c r="FMD17" s="2212"/>
      <c r="FME17" s="2212"/>
      <c r="FMF17" s="2212"/>
      <c r="FMG17" s="2212"/>
      <c r="FMH17" s="2212"/>
      <c r="FMI17" s="2212"/>
      <c r="FMJ17" s="2212"/>
      <c r="FMK17" s="2212"/>
      <c r="FML17" s="2212"/>
      <c r="FMM17" s="2212"/>
      <c r="FMN17" s="2212"/>
      <c r="FMO17" s="2212"/>
      <c r="FMP17" s="2212"/>
      <c r="FMQ17" s="2212"/>
      <c r="FMR17" s="2212"/>
      <c r="FMS17" s="2212"/>
      <c r="FMT17" s="2212"/>
      <c r="FMU17" s="2212"/>
      <c r="FMV17" s="2212"/>
      <c r="FMW17" s="2212"/>
      <c r="FMX17" s="2212"/>
      <c r="FMY17" s="2212"/>
      <c r="FMZ17" s="2212"/>
      <c r="FNA17" s="2212"/>
      <c r="FNB17" s="2212"/>
      <c r="FNC17" s="2212"/>
      <c r="FND17" s="2212"/>
      <c r="FNE17" s="2212"/>
      <c r="FNF17" s="2212"/>
      <c r="FNG17" s="2212"/>
      <c r="FNH17" s="2212"/>
      <c r="FNI17" s="2212"/>
      <c r="FNJ17" s="2212"/>
      <c r="FNK17" s="2212"/>
      <c r="FNL17" s="2212"/>
      <c r="FNM17" s="2212"/>
      <c r="FNN17" s="2212"/>
      <c r="FNO17" s="2212"/>
      <c r="FNP17" s="2212"/>
      <c r="FNQ17" s="2212"/>
      <c r="FNR17" s="2212"/>
      <c r="FNS17" s="2212"/>
      <c r="FNT17" s="2212"/>
      <c r="FNU17" s="2212"/>
      <c r="FNV17" s="2212"/>
      <c r="FNW17" s="2212"/>
      <c r="FNX17" s="2212"/>
      <c r="FNY17" s="2212"/>
      <c r="FNZ17" s="2212"/>
      <c r="FOA17" s="2212"/>
      <c r="FOB17" s="2212"/>
      <c r="FOC17" s="2212"/>
      <c r="FOD17" s="2212"/>
      <c r="FOE17" s="2212"/>
      <c r="FOF17" s="2212"/>
      <c r="FOG17" s="2212"/>
      <c r="FOH17" s="2212"/>
      <c r="FOI17" s="2212"/>
      <c r="FOJ17" s="2212"/>
      <c r="FOK17" s="2212"/>
      <c r="FOL17" s="2212"/>
      <c r="FOM17" s="2212"/>
      <c r="FON17" s="2212"/>
      <c r="FOO17" s="2212"/>
      <c r="FOP17" s="2212"/>
      <c r="FOQ17" s="2212"/>
      <c r="FOR17" s="2212"/>
      <c r="FOS17" s="2212"/>
      <c r="FOT17" s="2212"/>
      <c r="FOU17" s="2212"/>
      <c r="FOV17" s="2212"/>
      <c r="FOW17" s="2212"/>
      <c r="FOX17" s="2212"/>
      <c r="FOY17" s="2212"/>
      <c r="FOZ17" s="2212"/>
      <c r="FPA17" s="2212"/>
      <c r="FPB17" s="2212"/>
      <c r="FPC17" s="2212"/>
      <c r="FPD17" s="2212"/>
      <c r="FPE17" s="2212"/>
      <c r="FPF17" s="2212"/>
      <c r="FPG17" s="2212"/>
      <c r="FPH17" s="2212"/>
      <c r="FPI17" s="2212"/>
      <c r="FPJ17" s="2212"/>
      <c r="FPK17" s="2212"/>
      <c r="FPL17" s="2212"/>
      <c r="FPM17" s="2212"/>
      <c r="FPN17" s="2212"/>
      <c r="FPO17" s="2212"/>
      <c r="FPP17" s="2212"/>
      <c r="FPQ17" s="2212"/>
      <c r="FPR17" s="2212"/>
      <c r="FPS17" s="2212"/>
      <c r="FPT17" s="2212"/>
      <c r="FPU17" s="2212"/>
      <c r="FPV17" s="2212"/>
      <c r="FPW17" s="2212"/>
      <c r="FPX17" s="2212"/>
      <c r="FPY17" s="2212"/>
      <c r="FPZ17" s="2212"/>
      <c r="FQA17" s="2212"/>
      <c r="FQB17" s="2212"/>
      <c r="FQC17" s="2212"/>
      <c r="FQD17" s="2212"/>
      <c r="FQE17" s="2212"/>
      <c r="FQF17" s="2212"/>
      <c r="FQG17" s="2212"/>
      <c r="FQH17" s="2212"/>
      <c r="FQI17" s="2212"/>
      <c r="FQJ17" s="2212"/>
      <c r="FQK17" s="2212"/>
      <c r="FQL17" s="2212"/>
      <c r="FQM17" s="2212"/>
      <c r="FQN17" s="2212"/>
      <c r="FQO17" s="2212"/>
      <c r="FQP17" s="2212"/>
      <c r="FQQ17" s="2212"/>
      <c r="FQR17" s="2212"/>
      <c r="FQS17" s="2212"/>
      <c r="FQT17" s="2212"/>
      <c r="FQU17" s="2212"/>
      <c r="FQV17" s="2212"/>
      <c r="FQW17" s="2212"/>
      <c r="FQX17" s="2212"/>
      <c r="FQY17" s="2212"/>
      <c r="FQZ17" s="2212"/>
      <c r="FRA17" s="2212"/>
      <c r="FRB17" s="2212"/>
      <c r="FRC17" s="2212"/>
      <c r="FRD17" s="2212"/>
      <c r="FRE17" s="2212"/>
      <c r="FRF17" s="2212"/>
      <c r="FRG17" s="2212"/>
      <c r="FRH17" s="2212"/>
      <c r="FRI17" s="2212"/>
      <c r="FRJ17" s="2212"/>
      <c r="FRK17" s="2212"/>
      <c r="FRL17" s="2212"/>
      <c r="FRM17" s="2212"/>
      <c r="FRN17" s="2212"/>
      <c r="FRO17" s="2212"/>
      <c r="FRP17" s="2212"/>
      <c r="FRQ17" s="2212"/>
      <c r="FRR17" s="2212"/>
      <c r="FRS17" s="2212"/>
      <c r="FRT17" s="2212"/>
      <c r="FRU17" s="2212"/>
      <c r="FRV17" s="2212"/>
      <c r="FRW17" s="2212"/>
      <c r="FRX17" s="2212"/>
      <c r="FRY17" s="2212"/>
      <c r="FRZ17" s="2212"/>
      <c r="FSA17" s="2212"/>
      <c r="FSB17" s="2212"/>
      <c r="FSC17" s="2212"/>
      <c r="FSD17" s="2212"/>
      <c r="FSE17" s="2212"/>
      <c r="FSF17" s="2212"/>
      <c r="FSG17" s="2212"/>
      <c r="FSH17" s="2212"/>
      <c r="FSI17" s="2212"/>
      <c r="FSJ17" s="2212"/>
      <c r="FSK17" s="2212"/>
      <c r="FSL17" s="2212"/>
      <c r="FSM17" s="2212"/>
      <c r="FSN17" s="2212"/>
      <c r="FSO17" s="2212"/>
      <c r="FSP17" s="2212"/>
      <c r="FSQ17" s="2212"/>
      <c r="FSR17" s="2212"/>
      <c r="FSS17" s="2212"/>
      <c r="FST17" s="2212"/>
      <c r="FSU17" s="2212"/>
      <c r="FSV17" s="2212"/>
      <c r="FSW17" s="2212"/>
      <c r="FSX17" s="2212"/>
      <c r="FSY17" s="2212"/>
      <c r="FSZ17" s="2212"/>
      <c r="FTA17" s="2212"/>
      <c r="FTB17" s="2212"/>
      <c r="FTC17" s="2212"/>
      <c r="FTD17" s="2212"/>
      <c r="FTE17" s="2212"/>
      <c r="FTF17" s="2212"/>
      <c r="FTG17" s="2212"/>
      <c r="FTH17" s="2212"/>
      <c r="FTI17" s="2212"/>
      <c r="FTJ17" s="2212"/>
      <c r="FTK17" s="2212"/>
      <c r="FTL17" s="2212"/>
      <c r="FTM17" s="2212"/>
      <c r="FTN17" s="2212"/>
      <c r="FTO17" s="2212"/>
      <c r="FTP17" s="2212"/>
      <c r="FTQ17" s="2212"/>
      <c r="FTR17" s="2212"/>
      <c r="FTS17" s="2212"/>
      <c r="FTT17" s="2212"/>
      <c r="FTU17" s="2212"/>
      <c r="FTV17" s="2212"/>
      <c r="FTW17" s="2212"/>
      <c r="FTX17" s="2212"/>
      <c r="FTY17" s="2212"/>
      <c r="FTZ17" s="2212"/>
      <c r="FUA17" s="2212"/>
      <c r="FUB17" s="2212"/>
      <c r="FUC17" s="2212"/>
      <c r="FUD17" s="2212"/>
      <c r="FUE17" s="2212"/>
      <c r="FUF17" s="2212"/>
      <c r="FUG17" s="2212"/>
      <c r="FUH17" s="2212"/>
      <c r="FUI17" s="2212"/>
      <c r="FUJ17" s="2212"/>
      <c r="FUK17" s="2212"/>
      <c r="FUL17" s="2212"/>
      <c r="FUM17" s="2212"/>
      <c r="FUN17" s="2212"/>
      <c r="FUO17" s="2212"/>
      <c r="FUP17" s="2212"/>
      <c r="FUQ17" s="2212"/>
      <c r="FUR17" s="2212"/>
      <c r="FUS17" s="2212"/>
      <c r="FUT17" s="2212"/>
      <c r="FUU17" s="2212"/>
      <c r="FUV17" s="2212"/>
      <c r="FUW17" s="2212"/>
      <c r="FUX17" s="2212"/>
      <c r="FUY17" s="2212"/>
      <c r="FUZ17" s="2212"/>
      <c r="FVA17" s="2212"/>
      <c r="FVB17" s="2212"/>
      <c r="FVC17" s="2212"/>
      <c r="FVD17" s="2212"/>
      <c r="FVE17" s="2212"/>
      <c r="FVF17" s="2212"/>
      <c r="FVG17" s="2212"/>
      <c r="FVH17" s="2212"/>
      <c r="FVI17" s="2212"/>
      <c r="FVJ17" s="2212"/>
      <c r="FVK17" s="2212"/>
      <c r="FVL17" s="2212"/>
      <c r="FVM17" s="2212"/>
      <c r="FVN17" s="2212"/>
      <c r="FVO17" s="2212"/>
      <c r="FVP17" s="2212"/>
      <c r="FVQ17" s="2212"/>
      <c r="FVR17" s="2212"/>
      <c r="FVS17" s="2212"/>
      <c r="FVT17" s="2212"/>
      <c r="FVU17" s="2212"/>
      <c r="FVV17" s="2212"/>
      <c r="FVW17" s="2212"/>
      <c r="FVX17" s="2212"/>
      <c r="FVY17" s="2212"/>
      <c r="FVZ17" s="2212"/>
      <c r="FWA17" s="2212"/>
      <c r="FWB17" s="2212"/>
      <c r="FWC17" s="2212"/>
      <c r="FWD17" s="2212"/>
      <c r="FWE17" s="2212"/>
      <c r="FWF17" s="2212"/>
      <c r="FWG17" s="2212"/>
      <c r="FWH17" s="2212"/>
      <c r="FWI17" s="2212"/>
      <c r="FWJ17" s="2212"/>
      <c r="FWK17" s="2212"/>
      <c r="FWL17" s="2212"/>
      <c r="FWM17" s="2212"/>
      <c r="FWN17" s="2212"/>
      <c r="FWO17" s="2212"/>
      <c r="FWP17" s="2212"/>
      <c r="FWQ17" s="2212"/>
      <c r="FWR17" s="2212"/>
      <c r="FWS17" s="2212"/>
      <c r="FWT17" s="2212"/>
      <c r="FWU17" s="2212"/>
      <c r="FWV17" s="2212"/>
      <c r="FWW17" s="2212"/>
      <c r="FWX17" s="2212"/>
      <c r="FWY17" s="2212"/>
      <c r="FWZ17" s="2212"/>
      <c r="FXA17" s="2212"/>
      <c r="FXB17" s="2212"/>
      <c r="FXC17" s="2212"/>
      <c r="FXD17" s="2212"/>
      <c r="FXE17" s="2212"/>
      <c r="FXF17" s="2212"/>
      <c r="FXG17" s="2212"/>
      <c r="FXH17" s="2212"/>
      <c r="FXI17" s="2212"/>
      <c r="FXJ17" s="2212"/>
      <c r="FXK17" s="2212"/>
      <c r="FXL17" s="2212"/>
      <c r="FXM17" s="2212"/>
      <c r="FXN17" s="2212"/>
      <c r="FXO17" s="2212"/>
      <c r="FXP17" s="2212"/>
      <c r="FXQ17" s="2212"/>
      <c r="FXR17" s="2212"/>
      <c r="FXS17" s="2212"/>
      <c r="FXT17" s="2212"/>
      <c r="FXU17" s="2212"/>
      <c r="FXV17" s="2212"/>
      <c r="FXW17" s="2212"/>
      <c r="FXX17" s="2212"/>
      <c r="FXY17" s="2212"/>
      <c r="FXZ17" s="2212"/>
      <c r="FYA17" s="2212"/>
      <c r="FYB17" s="2212"/>
      <c r="FYC17" s="2212"/>
      <c r="FYD17" s="2212"/>
      <c r="FYE17" s="2212"/>
      <c r="FYF17" s="2212"/>
      <c r="FYG17" s="2212"/>
      <c r="FYH17" s="2212"/>
      <c r="FYI17" s="2212"/>
      <c r="FYJ17" s="2212"/>
      <c r="FYK17" s="2212"/>
      <c r="FYL17" s="2212"/>
      <c r="FYM17" s="2212"/>
      <c r="FYN17" s="2212"/>
      <c r="FYO17" s="2212"/>
      <c r="FYP17" s="2212"/>
      <c r="FYQ17" s="2212"/>
      <c r="FYR17" s="2212"/>
      <c r="FYS17" s="2212"/>
      <c r="FYT17" s="2212"/>
      <c r="FYU17" s="2212"/>
      <c r="FYV17" s="2212"/>
      <c r="FYW17" s="2212"/>
      <c r="FYX17" s="2212"/>
      <c r="FYY17" s="2212"/>
      <c r="FYZ17" s="2212"/>
      <c r="FZA17" s="2212"/>
      <c r="FZB17" s="2212"/>
      <c r="FZC17" s="2212"/>
      <c r="FZD17" s="2212"/>
      <c r="FZE17" s="2212"/>
      <c r="FZF17" s="2212"/>
      <c r="FZG17" s="2212"/>
      <c r="FZH17" s="2212"/>
      <c r="FZI17" s="2212"/>
      <c r="FZJ17" s="2212"/>
      <c r="FZK17" s="2212"/>
      <c r="FZL17" s="2212"/>
      <c r="FZM17" s="2212"/>
      <c r="FZN17" s="2212"/>
      <c r="FZO17" s="2212"/>
      <c r="FZP17" s="2212"/>
      <c r="FZQ17" s="2212"/>
      <c r="FZR17" s="2212"/>
      <c r="FZS17" s="2212"/>
      <c r="FZT17" s="2212"/>
      <c r="FZU17" s="2212"/>
      <c r="FZV17" s="2212"/>
      <c r="FZW17" s="2212"/>
      <c r="FZX17" s="2212"/>
      <c r="FZY17" s="2212"/>
      <c r="FZZ17" s="2212"/>
      <c r="GAA17" s="2212"/>
      <c r="GAB17" s="2212"/>
      <c r="GAC17" s="2212"/>
      <c r="GAD17" s="2212"/>
      <c r="GAE17" s="2212"/>
      <c r="GAF17" s="2212"/>
      <c r="GAG17" s="2212"/>
      <c r="GAH17" s="2212"/>
      <c r="GAI17" s="2212"/>
      <c r="GAJ17" s="2212"/>
      <c r="GAK17" s="2212"/>
      <c r="GAL17" s="2212"/>
      <c r="GAM17" s="2212"/>
      <c r="GAN17" s="2212"/>
      <c r="GAO17" s="2212"/>
      <c r="GAP17" s="2212"/>
      <c r="GAQ17" s="2212"/>
      <c r="GAR17" s="2212"/>
      <c r="GAS17" s="2212"/>
      <c r="GAT17" s="2212"/>
      <c r="GAU17" s="2212"/>
      <c r="GAV17" s="2212"/>
      <c r="GAW17" s="2212"/>
      <c r="GAX17" s="2212"/>
      <c r="GAY17" s="2212"/>
      <c r="GAZ17" s="2212"/>
      <c r="GBA17" s="2212"/>
      <c r="GBB17" s="2212"/>
      <c r="GBC17" s="2212"/>
      <c r="GBD17" s="2212"/>
      <c r="GBE17" s="2212"/>
      <c r="GBF17" s="2212"/>
      <c r="GBG17" s="2212"/>
      <c r="GBH17" s="2212"/>
      <c r="GBI17" s="2212"/>
      <c r="GBJ17" s="2212"/>
      <c r="GBK17" s="2212"/>
      <c r="GBL17" s="2212"/>
      <c r="GBM17" s="2212"/>
      <c r="GBN17" s="2212"/>
      <c r="GBO17" s="2212"/>
      <c r="GBP17" s="2212"/>
      <c r="GBQ17" s="2212"/>
      <c r="GBR17" s="2212"/>
      <c r="GBS17" s="2212"/>
      <c r="GBT17" s="2212"/>
      <c r="GBU17" s="2212"/>
      <c r="GBV17" s="2212"/>
      <c r="GBW17" s="2212"/>
      <c r="GBX17" s="2212"/>
      <c r="GBY17" s="2212"/>
      <c r="GBZ17" s="2212"/>
      <c r="GCA17" s="2212"/>
      <c r="GCB17" s="2212"/>
      <c r="GCC17" s="2212"/>
      <c r="GCD17" s="2212"/>
      <c r="GCE17" s="2212"/>
      <c r="GCF17" s="2212"/>
      <c r="GCG17" s="2212"/>
      <c r="GCH17" s="2212"/>
      <c r="GCI17" s="2212"/>
      <c r="GCJ17" s="2212"/>
      <c r="GCK17" s="2212"/>
      <c r="GCL17" s="2212"/>
      <c r="GCM17" s="2212"/>
      <c r="GCN17" s="2212"/>
      <c r="GCO17" s="2212"/>
      <c r="GCP17" s="2212"/>
      <c r="GCQ17" s="2212"/>
      <c r="GCR17" s="2212"/>
      <c r="GCS17" s="2212"/>
      <c r="GCT17" s="2212"/>
      <c r="GCU17" s="2212"/>
      <c r="GCV17" s="2212"/>
      <c r="GCW17" s="2212"/>
      <c r="GCX17" s="2212"/>
      <c r="GCY17" s="2212"/>
      <c r="GCZ17" s="2212"/>
      <c r="GDA17" s="2212"/>
      <c r="GDB17" s="2212"/>
      <c r="GDC17" s="2212"/>
      <c r="GDD17" s="2212"/>
      <c r="GDE17" s="2212"/>
      <c r="GDF17" s="2212"/>
      <c r="GDG17" s="2212"/>
      <c r="GDH17" s="2212"/>
      <c r="GDI17" s="2212"/>
      <c r="GDJ17" s="2212"/>
      <c r="GDK17" s="2212"/>
      <c r="GDL17" s="2212"/>
      <c r="GDM17" s="2212"/>
      <c r="GDN17" s="2212"/>
      <c r="GDO17" s="2212"/>
      <c r="GDP17" s="2212"/>
      <c r="GDQ17" s="2212"/>
      <c r="GDR17" s="2212"/>
      <c r="GDS17" s="2212"/>
      <c r="GDT17" s="2212"/>
      <c r="GDU17" s="2212"/>
      <c r="GDV17" s="2212"/>
      <c r="GDW17" s="2212"/>
      <c r="GDX17" s="2212"/>
      <c r="GDY17" s="2212"/>
      <c r="GDZ17" s="2212"/>
      <c r="GEA17" s="2212"/>
      <c r="GEB17" s="2212"/>
      <c r="GEC17" s="2212"/>
      <c r="GED17" s="2212"/>
      <c r="GEE17" s="2212"/>
      <c r="GEF17" s="2212"/>
      <c r="GEG17" s="2212"/>
      <c r="GEH17" s="2212"/>
      <c r="GEI17" s="2212"/>
      <c r="GEJ17" s="2212"/>
      <c r="GEK17" s="2212"/>
      <c r="GEL17" s="2212"/>
      <c r="GEM17" s="2212"/>
      <c r="GEN17" s="2212"/>
      <c r="GEO17" s="2212"/>
      <c r="GEP17" s="2212"/>
      <c r="GEQ17" s="2212"/>
      <c r="GER17" s="2212"/>
      <c r="GES17" s="2212"/>
      <c r="GET17" s="2212"/>
      <c r="GEU17" s="2212"/>
      <c r="GEV17" s="2212"/>
      <c r="GEW17" s="2212"/>
      <c r="GEX17" s="2212"/>
      <c r="GEY17" s="2212"/>
      <c r="GEZ17" s="2212"/>
      <c r="GFA17" s="2212"/>
      <c r="GFB17" s="2212"/>
      <c r="GFC17" s="2212"/>
      <c r="GFD17" s="2212"/>
      <c r="GFE17" s="2212"/>
      <c r="GFF17" s="2212"/>
      <c r="GFG17" s="2212"/>
      <c r="GFH17" s="2212"/>
      <c r="GFI17" s="2212"/>
      <c r="GFJ17" s="2212"/>
      <c r="GFK17" s="2212"/>
      <c r="GFL17" s="2212"/>
      <c r="GFM17" s="2212"/>
      <c r="GFN17" s="2212"/>
      <c r="GFO17" s="2212"/>
      <c r="GFP17" s="2212"/>
      <c r="GFQ17" s="2212"/>
      <c r="GFR17" s="2212"/>
      <c r="GFS17" s="2212"/>
      <c r="GFT17" s="2212"/>
      <c r="GFU17" s="2212"/>
      <c r="GFV17" s="2212"/>
      <c r="GFW17" s="2212"/>
      <c r="GFX17" s="2212"/>
      <c r="GFY17" s="2212"/>
      <c r="GFZ17" s="2212"/>
      <c r="GGA17" s="2212"/>
      <c r="GGB17" s="2212"/>
      <c r="GGC17" s="2212"/>
      <c r="GGD17" s="2212"/>
      <c r="GGE17" s="2212"/>
      <c r="GGF17" s="2212"/>
      <c r="GGG17" s="2212"/>
      <c r="GGH17" s="2212"/>
      <c r="GGI17" s="2212"/>
      <c r="GGJ17" s="2212"/>
      <c r="GGK17" s="2212"/>
      <c r="GGL17" s="2212"/>
      <c r="GGM17" s="2212"/>
      <c r="GGN17" s="2212"/>
      <c r="GGO17" s="2212"/>
      <c r="GGP17" s="2212"/>
      <c r="GGQ17" s="2212"/>
      <c r="GGR17" s="2212"/>
      <c r="GGS17" s="2212"/>
      <c r="GGT17" s="2212"/>
      <c r="GGU17" s="2212"/>
      <c r="GGV17" s="2212"/>
      <c r="GGW17" s="2212"/>
      <c r="GGX17" s="2212"/>
      <c r="GGY17" s="2212"/>
      <c r="GGZ17" s="2212"/>
      <c r="GHA17" s="2212"/>
      <c r="GHB17" s="2212"/>
      <c r="GHC17" s="2212"/>
      <c r="GHD17" s="2212"/>
      <c r="GHE17" s="2212"/>
      <c r="GHF17" s="2212"/>
      <c r="GHG17" s="2212"/>
      <c r="GHH17" s="2212"/>
      <c r="GHI17" s="2212"/>
      <c r="GHJ17" s="2212"/>
      <c r="GHK17" s="2212"/>
      <c r="GHL17" s="2212"/>
      <c r="GHM17" s="2212"/>
      <c r="GHN17" s="2212"/>
      <c r="GHO17" s="2212"/>
      <c r="GHP17" s="2212"/>
      <c r="GHQ17" s="2212"/>
      <c r="GHR17" s="2212"/>
      <c r="GHS17" s="2212"/>
      <c r="GHT17" s="2212"/>
      <c r="GHU17" s="2212"/>
      <c r="GHV17" s="2212"/>
      <c r="GHW17" s="2212"/>
      <c r="GHX17" s="2212"/>
      <c r="GHY17" s="2212"/>
      <c r="GHZ17" s="2212"/>
      <c r="GIA17" s="2212"/>
      <c r="GIB17" s="2212"/>
      <c r="GIC17" s="2212"/>
      <c r="GID17" s="2212"/>
      <c r="GIE17" s="2212"/>
      <c r="GIF17" s="2212"/>
      <c r="GIG17" s="2212"/>
      <c r="GIH17" s="2212"/>
      <c r="GII17" s="2212"/>
      <c r="GIJ17" s="2212"/>
      <c r="GIK17" s="2212"/>
      <c r="GIL17" s="2212"/>
      <c r="GIM17" s="2212"/>
      <c r="GIN17" s="2212"/>
      <c r="GIO17" s="2212"/>
      <c r="GIP17" s="2212"/>
      <c r="GIQ17" s="2212"/>
      <c r="GIR17" s="2212"/>
      <c r="GIS17" s="2212"/>
      <c r="GIT17" s="2212"/>
      <c r="GIU17" s="2212"/>
      <c r="GIV17" s="2212"/>
      <c r="GIW17" s="2212"/>
      <c r="GIX17" s="2212"/>
      <c r="GIY17" s="2212"/>
      <c r="GIZ17" s="2212"/>
      <c r="GJA17" s="2212"/>
      <c r="GJB17" s="2212"/>
      <c r="GJC17" s="2212"/>
      <c r="GJD17" s="2212"/>
      <c r="GJE17" s="2212"/>
      <c r="GJF17" s="2212"/>
      <c r="GJG17" s="2212"/>
      <c r="GJH17" s="2212"/>
      <c r="GJI17" s="2212"/>
      <c r="GJJ17" s="2212"/>
      <c r="GJK17" s="2212"/>
      <c r="GJL17" s="2212"/>
      <c r="GJM17" s="2212"/>
      <c r="GJN17" s="2212"/>
      <c r="GJO17" s="2212"/>
      <c r="GJP17" s="2212"/>
      <c r="GJQ17" s="2212"/>
      <c r="GJR17" s="2212"/>
      <c r="GJS17" s="2212"/>
      <c r="GJT17" s="2212"/>
      <c r="GJU17" s="2212"/>
      <c r="GJV17" s="2212"/>
      <c r="GJW17" s="2212"/>
      <c r="GJX17" s="2212"/>
      <c r="GJY17" s="2212"/>
      <c r="GJZ17" s="2212"/>
      <c r="GKA17" s="2212"/>
      <c r="GKB17" s="2212"/>
      <c r="GKC17" s="2212"/>
      <c r="GKD17" s="2212"/>
      <c r="GKE17" s="2212"/>
      <c r="GKF17" s="2212"/>
      <c r="GKG17" s="2212"/>
      <c r="GKH17" s="2212"/>
      <c r="GKI17" s="2212"/>
      <c r="GKJ17" s="2212"/>
      <c r="GKK17" s="2212"/>
      <c r="GKL17" s="2212"/>
      <c r="GKM17" s="2212"/>
      <c r="GKN17" s="2212"/>
      <c r="GKO17" s="2212"/>
      <c r="GKP17" s="2212"/>
      <c r="GKQ17" s="2212"/>
      <c r="GKR17" s="2212"/>
      <c r="GKS17" s="2212"/>
      <c r="GKT17" s="2212"/>
      <c r="GKU17" s="2212"/>
      <c r="GKV17" s="2212"/>
      <c r="GKW17" s="2212"/>
      <c r="GKX17" s="2212"/>
      <c r="GKY17" s="2212"/>
      <c r="GKZ17" s="2212"/>
      <c r="GLA17" s="2212"/>
      <c r="GLB17" s="2212"/>
      <c r="GLC17" s="2212"/>
      <c r="GLD17" s="2212"/>
      <c r="GLE17" s="2212"/>
      <c r="GLF17" s="2212"/>
      <c r="GLG17" s="2212"/>
      <c r="GLH17" s="2212"/>
      <c r="GLI17" s="2212"/>
      <c r="GLJ17" s="2212"/>
      <c r="GLK17" s="2212"/>
      <c r="GLL17" s="2212"/>
      <c r="GLM17" s="2212"/>
      <c r="GLN17" s="2212"/>
      <c r="GLO17" s="2212"/>
      <c r="GLP17" s="2212"/>
      <c r="GLQ17" s="2212"/>
      <c r="GLR17" s="2212"/>
      <c r="GLS17" s="2212"/>
      <c r="GLT17" s="2212"/>
      <c r="GLU17" s="2212"/>
      <c r="GLV17" s="2212"/>
      <c r="GLW17" s="2212"/>
      <c r="GLX17" s="2212"/>
      <c r="GLY17" s="2212"/>
      <c r="GLZ17" s="2212"/>
      <c r="GMA17" s="2212"/>
      <c r="GMB17" s="2212"/>
      <c r="GMC17" s="2212"/>
      <c r="GMD17" s="2212"/>
      <c r="GME17" s="2212"/>
      <c r="GMF17" s="2212"/>
      <c r="GMG17" s="2212"/>
      <c r="GMH17" s="2212"/>
      <c r="GMI17" s="2212"/>
      <c r="GMJ17" s="2212"/>
      <c r="GMK17" s="2212"/>
      <c r="GML17" s="2212"/>
      <c r="GMM17" s="2212"/>
      <c r="GMN17" s="2212"/>
      <c r="GMO17" s="2212"/>
      <c r="GMP17" s="2212"/>
      <c r="GMQ17" s="2212"/>
      <c r="GMR17" s="2212"/>
      <c r="GMS17" s="2212"/>
      <c r="GMT17" s="2212"/>
      <c r="GMU17" s="2212"/>
      <c r="GMV17" s="2212"/>
      <c r="GMW17" s="2212"/>
      <c r="GMX17" s="2212"/>
      <c r="GMY17" s="2212"/>
      <c r="GMZ17" s="2212"/>
      <c r="GNA17" s="2212"/>
      <c r="GNB17" s="2212"/>
      <c r="GNC17" s="2212"/>
      <c r="GND17" s="2212"/>
      <c r="GNE17" s="2212"/>
      <c r="GNF17" s="2212"/>
      <c r="GNG17" s="2212"/>
      <c r="GNH17" s="2212"/>
      <c r="GNI17" s="2212"/>
      <c r="GNJ17" s="2212"/>
      <c r="GNK17" s="2212"/>
      <c r="GNL17" s="2212"/>
      <c r="GNM17" s="2212"/>
      <c r="GNN17" s="2212"/>
      <c r="GNO17" s="2212"/>
      <c r="GNP17" s="2212"/>
      <c r="GNQ17" s="2212"/>
      <c r="GNR17" s="2212"/>
      <c r="GNS17" s="2212"/>
      <c r="GNT17" s="2212"/>
      <c r="GNU17" s="2212"/>
      <c r="GNV17" s="2212"/>
      <c r="GNW17" s="2212"/>
      <c r="GNX17" s="2212"/>
      <c r="GNY17" s="2212"/>
      <c r="GNZ17" s="2212"/>
      <c r="GOA17" s="2212"/>
      <c r="GOB17" s="2212"/>
      <c r="GOC17" s="2212"/>
      <c r="GOD17" s="2212"/>
      <c r="GOE17" s="2212"/>
      <c r="GOF17" s="2212"/>
      <c r="GOG17" s="2212"/>
      <c r="GOH17" s="2212"/>
      <c r="GOI17" s="2212"/>
      <c r="GOJ17" s="2212"/>
      <c r="GOK17" s="2212"/>
      <c r="GOL17" s="2212"/>
      <c r="GOM17" s="2212"/>
      <c r="GON17" s="2212"/>
      <c r="GOO17" s="2212"/>
      <c r="GOP17" s="2212"/>
      <c r="GOQ17" s="2212"/>
      <c r="GOR17" s="2212"/>
      <c r="GOS17" s="2212"/>
      <c r="GOT17" s="2212"/>
      <c r="GOU17" s="2212"/>
      <c r="GOV17" s="2212"/>
      <c r="GOW17" s="2212"/>
      <c r="GOX17" s="2212"/>
      <c r="GOY17" s="2212"/>
      <c r="GOZ17" s="2212"/>
      <c r="GPA17" s="2212"/>
      <c r="GPB17" s="2212"/>
      <c r="GPC17" s="2212"/>
      <c r="GPD17" s="2212"/>
      <c r="GPE17" s="2212"/>
      <c r="GPF17" s="2212"/>
      <c r="GPG17" s="2212"/>
      <c r="GPH17" s="2212"/>
      <c r="GPI17" s="2212"/>
      <c r="GPJ17" s="2212"/>
      <c r="GPK17" s="2212"/>
      <c r="GPL17" s="2212"/>
      <c r="GPM17" s="2212"/>
      <c r="GPN17" s="2212"/>
      <c r="GPO17" s="2212"/>
      <c r="GPP17" s="2212"/>
      <c r="GPQ17" s="2212"/>
      <c r="GPR17" s="2212"/>
      <c r="GPS17" s="2212"/>
      <c r="GPT17" s="2212"/>
      <c r="GPU17" s="2212"/>
      <c r="GPV17" s="2212"/>
      <c r="GPW17" s="2212"/>
      <c r="GPX17" s="2212"/>
      <c r="GPY17" s="2212"/>
      <c r="GPZ17" s="2212"/>
      <c r="GQA17" s="2212"/>
      <c r="GQB17" s="2212"/>
      <c r="GQC17" s="2212"/>
      <c r="GQD17" s="2212"/>
      <c r="GQE17" s="2212"/>
      <c r="GQF17" s="2212"/>
      <c r="GQG17" s="2212"/>
      <c r="GQH17" s="2212"/>
      <c r="GQI17" s="2212"/>
      <c r="GQJ17" s="2212"/>
      <c r="GQK17" s="2212"/>
      <c r="GQL17" s="2212"/>
      <c r="GQM17" s="2212"/>
      <c r="GQN17" s="2212"/>
      <c r="GQO17" s="2212"/>
      <c r="GQP17" s="2212"/>
      <c r="GQQ17" s="2212"/>
      <c r="GQR17" s="2212"/>
      <c r="GQS17" s="2212"/>
      <c r="GQT17" s="2212"/>
      <c r="GQU17" s="2212"/>
      <c r="GQV17" s="2212"/>
      <c r="GQW17" s="2212"/>
      <c r="GQX17" s="2212"/>
      <c r="GQY17" s="2212"/>
      <c r="GQZ17" s="2212"/>
      <c r="GRA17" s="2212"/>
      <c r="GRB17" s="2212"/>
      <c r="GRC17" s="2212"/>
      <c r="GRD17" s="2212"/>
      <c r="GRE17" s="2212"/>
      <c r="GRF17" s="2212"/>
      <c r="GRG17" s="2212"/>
      <c r="GRH17" s="2212"/>
      <c r="GRI17" s="2212"/>
      <c r="GRJ17" s="2212"/>
      <c r="GRK17" s="2212"/>
      <c r="GRL17" s="2212"/>
      <c r="GRM17" s="2212"/>
      <c r="GRN17" s="2212"/>
      <c r="GRO17" s="2212"/>
      <c r="GRP17" s="2212"/>
      <c r="GRQ17" s="2212"/>
      <c r="GRR17" s="2212"/>
      <c r="GRS17" s="2212"/>
      <c r="GRT17" s="2212"/>
      <c r="GRU17" s="2212"/>
      <c r="GRV17" s="2212"/>
      <c r="GRW17" s="2212"/>
      <c r="GRX17" s="2212"/>
      <c r="GRY17" s="2212"/>
      <c r="GRZ17" s="2212"/>
      <c r="GSA17" s="2212"/>
      <c r="GSB17" s="2212"/>
      <c r="GSC17" s="2212"/>
      <c r="GSD17" s="2212"/>
      <c r="GSE17" s="2212"/>
      <c r="GSF17" s="2212"/>
      <c r="GSG17" s="2212"/>
      <c r="GSH17" s="2212"/>
      <c r="GSI17" s="2212"/>
      <c r="GSJ17" s="2212"/>
      <c r="GSK17" s="2212"/>
      <c r="GSL17" s="2212"/>
      <c r="GSM17" s="2212"/>
      <c r="GSN17" s="2212"/>
      <c r="GSO17" s="2212"/>
      <c r="GSP17" s="2212"/>
      <c r="GSQ17" s="2212"/>
      <c r="GSR17" s="2212"/>
      <c r="GSS17" s="2212"/>
      <c r="GST17" s="2212"/>
      <c r="GSU17" s="2212"/>
      <c r="GSV17" s="2212"/>
      <c r="GSW17" s="2212"/>
      <c r="GSX17" s="2212"/>
      <c r="GSY17" s="2212"/>
      <c r="GSZ17" s="2212"/>
      <c r="GTA17" s="2212"/>
      <c r="GTB17" s="2212"/>
      <c r="GTC17" s="2212"/>
      <c r="GTD17" s="2212"/>
      <c r="GTE17" s="2212"/>
      <c r="GTF17" s="2212"/>
      <c r="GTG17" s="2212"/>
      <c r="GTH17" s="2212"/>
      <c r="GTI17" s="2212"/>
      <c r="GTJ17" s="2212"/>
      <c r="GTK17" s="2212"/>
      <c r="GTL17" s="2212"/>
      <c r="GTM17" s="2212"/>
      <c r="GTN17" s="2212"/>
      <c r="GTO17" s="2212"/>
      <c r="GTP17" s="2212"/>
      <c r="GTQ17" s="2212"/>
      <c r="GTR17" s="2212"/>
      <c r="GTS17" s="2212"/>
      <c r="GTT17" s="2212"/>
      <c r="GTU17" s="2212"/>
      <c r="GTV17" s="2212"/>
      <c r="GTW17" s="2212"/>
      <c r="GTX17" s="2212"/>
      <c r="GTY17" s="2212"/>
      <c r="GTZ17" s="2212"/>
      <c r="GUA17" s="2212"/>
      <c r="GUB17" s="2212"/>
      <c r="GUC17" s="2212"/>
      <c r="GUD17" s="2212"/>
      <c r="GUE17" s="2212"/>
      <c r="GUF17" s="2212"/>
      <c r="GUG17" s="2212"/>
      <c r="GUH17" s="2212"/>
      <c r="GUI17" s="2212"/>
      <c r="GUJ17" s="2212"/>
      <c r="GUK17" s="2212"/>
      <c r="GUL17" s="2212"/>
      <c r="GUM17" s="2212"/>
      <c r="GUN17" s="2212"/>
      <c r="GUO17" s="2212"/>
      <c r="GUP17" s="2212"/>
      <c r="GUQ17" s="2212"/>
      <c r="GUR17" s="2212"/>
      <c r="GUS17" s="2212"/>
      <c r="GUT17" s="2212"/>
      <c r="GUU17" s="2212"/>
      <c r="GUV17" s="2212"/>
      <c r="GUW17" s="2212"/>
      <c r="GUX17" s="2212"/>
      <c r="GUY17" s="2212"/>
      <c r="GUZ17" s="2212"/>
      <c r="GVA17" s="2212"/>
      <c r="GVB17" s="2212"/>
      <c r="GVC17" s="2212"/>
      <c r="GVD17" s="2212"/>
      <c r="GVE17" s="2212"/>
      <c r="GVF17" s="2212"/>
      <c r="GVG17" s="2212"/>
      <c r="GVH17" s="2212"/>
      <c r="GVI17" s="2212"/>
      <c r="GVJ17" s="2212"/>
      <c r="GVK17" s="2212"/>
      <c r="GVL17" s="2212"/>
      <c r="GVM17" s="2212"/>
      <c r="GVN17" s="2212"/>
      <c r="GVO17" s="2212"/>
      <c r="GVP17" s="2212"/>
      <c r="GVQ17" s="2212"/>
      <c r="GVR17" s="2212"/>
      <c r="GVS17" s="2212"/>
      <c r="GVT17" s="2212"/>
      <c r="GVU17" s="2212"/>
      <c r="GVV17" s="2212"/>
      <c r="GVW17" s="2212"/>
      <c r="GVX17" s="2212"/>
      <c r="GVY17" s="2212"/>
      <c r="GVZ17" s="2212"/>
      <c r="GWA17" s="2212"/>
      <c r="GWB17" s="2212"/>
      <c r="GWC17" s="2212"/>
      <c r="GWD17" s="2212"/>
      <c r="GWE17" s="2212"/>
      <c r="GWF17" s="2212"/>
      <c r="GWG17" s="2212"/>
      <c r="GWH17" s="2212"/>
      <c r="GWI17" s="2212"/>
      <c r="GWJ17" s="2212"/>
      <c r="GWK17" s="2212"/>
      <c r="GWL17" s="2212"/>
      <c r="GWM17" s="2212"/>
      <c r="GWN17" s="2212"/>
      <c r="GWO17" s="2212"/>
      <c r="GWP17" s="2212"/>
      <c r="GWQ17" s="2212"/>
      <c r="GWR17" s="2212"/>
      <c r="GWS17" s="2212"/>
      <c r="GWT17" s="2212"/>
      <c r="GWU17" s="2212"/>
      <c r="GWV17" s="2212"/>
      <c r="GWW17" s="2212"/>
      <c r="GWX17" s="2212"/>
      <c r="GWY17" s="2212"/>
      <c r="GWZ17" s="2212"/>
      <c r="GXA17" s="2212"/>
      <c r="GXB17" s="2212"/>
      <c r="GXC17" s="2212"/>
      <c r="GXD17" s="2212"/>
      <c r="GXE17" s="2212"/>
      <c r="GXF17" s="2212"/>
      <c r="GXG17" s="2212"/>
      <c r="GXH17" s="2212"/>
      <c r="GXI17" s="2212"/>
      <c r="GXJ17" s="2212"/>
      <c r="GXK17" s="2212"/>
      <c r="GXL17" s="2212"/>
      <c r="GXM17" s="2212"/>
      <c r="GXN17" s="2212"/>
      <c r="GXO17" s="2212"/>
      <c r="GXP17" s="2212"/>
      <c r="GXQ17" s="2212"/>
      <c r="GXR17" s="2212"/>
      <c r="GXS17" s="2212"/>
      <c r="GXT17" s="2212"/>
      <c r="GXU17" s="2212"/>
      <c r="GXV17" s="2212"/>
      <c r="GXW17" s="2212"/>
      <c r="GXX17" s="2212"/>
      <c r="GXY17" s="2212"/>
      <c r="GXZ17" s="2212"/>
      <c r="GYA17" s="2212"/>
      <c r="GYB17" s="2212"/>
      <c r="GYC17" s="2212"/>
      <c r="GYD17" s="2212"/>
      <c r="GYE17" s="2212"/>
      <c r="GYF17" s="2212"/>
      <c r="GYG17" s="2212"/>
      <c r="GYH17" s="2212"/>
      <c r="GYI17" s="2212"/>
      <c r="GYJ17" s="2212"/>
      <c r="GYK17" s="2212"/>
      <c r="GYL17" s="2212"/>
      <c r="GYM17" s="2212"/>
      <c r="GYN17" s="2212"/>
      <c r="GYO17" s="2212"/>
      <c r="GYP17" s="2212"/>
      <c r="GYQ17" s="2212"/>
      <c r="GYR17" s="2212"/>
      <c r="GYS17" s="2212"/>
      <c r="GYT17" s="2212"/>
      <c r="GYU17" s="2212"/>
      <c r="GYV17" s="2212"/>
      <c r="GYW17" s="2212"/>
      <c r="GYX17" s="2212"/>
      <c r="GYY17" s="2212"/>
      <c r="GYZ17" s="2212"/>
      <c r="GZA17" s="2212"/>
      <c r="GZB17" s="2212"/>
      <c r="GZC17" s="2212"/>
      <c r="GZD17" s="2212"/>
      <c r="GZE17" s="2212"/>
      <c r="GZF17" s="2212"/>
      <c r="GZG17" s="2212"/>
      <c r="GZH17" s="2212"/>
      <c r="GZI17" s="2212"/>
      <c r="GZJ17" s="2212"/>
      <c r="GZK17" s="2212"/>
      <c r="GZL17" s="2212"/>
      <c r="GZM17" s="2212"/>
      <c r="GZN17" s="2212"/>
      <c r="GZO17" s="2212"/>
      <c r="GZP17" s="2212"/>
      <c r="GZQ17" s="2212"/>
      <c r="GZR17" s="2212"/>
      <c r="GZS17" s="2212"/>
      <c r="GZT17" s="2212"/>
      <c r="GZU17" s="2212"/>
      <c r="GZV17" s="2212"/>
      <c r="GZW17" s="2212"/>
      <c r="GZX17" s="2212"/>
      <c r="GZY17" s="2212"/>
      <c r="GZZ17" s="2212"/>
      <c r="HAA17" s="2212"/>
      <c r="HAB17" s="2212"/>
      <c r="HAC17" s="2212"/>
      <c r="HAD17" s="2212"/>
      <c r="HAE17" s="2212"/>
      <c r="HAF17" s="2212"/>
      <c r="HAG17" s="2212"/>
      <c r="HAH17" s="2212"/>
      <c r="HAI17" s="2212"/>
      <c r="HAJ17" s="2212"/>
      <c r="HAK17" s="2212"/>
      <c r="HAL17" s="2212"/>
      <c r="HAM17" s="2212"/>
      <c r="HAN17" s="2212"/>
      <c r="HAO17" s="2212"/>
      <c r="HAP17" s="2212"/>
      <c r="HAQ17" s="2212"/>
      <c r="HAR17" s="2212"/>
      <c r="HAS17" s="2212"/>
      <c r="HAT17" s="2212"/>
      <c r="HAU17" s="2212"/>
      <c r="HAV17" s="2212"/>
      <c r="HAW17" s="2212"/>
      <c r="HAX17" s="2212"/>
      <c r="HAY17" s="2212"/>
      <c r="HAZ17" s="2212"/>
      <c r="HBA17" s="2212"/>
      <c r="HBB17" s="2212"/>
      <c r="HBC17" s="2212"/>
      <c r="HBD17" s="2212"/>
      <c r="HBE17" s="2212"/>
      <c r="HBF17" s="2212"/>
      <c r="HBG17" s="2212"/>
      <c r="HBH17" s="2212"/>
      <c r="HBI17" s="2212"/>
      <c r="HBJ17" s="2212"/>
      <c r="HBK17" s="2212"/>
      <c r="HBL17" s="2212"/>
      <c r="HBM17" s="2212"/>
      <c r="HBN17" s="2212"/>
      <c r="HBO17" s="2212"/>
      <c r="HBP17" s="2212"/>
      <c r="HBQ17" s="2212"/>
      <c r="HBR17" s="2212"/>
      <c r="HBS17" s="2212"/>
      <c r="HBT17" s="2212"/>
      <c r="HBU17" s="2212"/>
      <c r="HBV17" s="2212"/>
      <c r="HBW17" s="2212"/>
      <c r="HBX17" s="2212"/>
      <c r="HBY17" s="2212"/>
      <c r="HBZ17" s="2212"/>
      <c r="HCA17" s="2212"/>
      <c r="HCB17" s="2212"/>
      <c r="HCC17" s="2212"/>
      <c r="HCD17" s="2212"/>
      <c r="HCE17" s="2212"/>
      <c r="HCF17" s="2212"/>
      <c r="HCG17" s="2212"/>
      <c r="HCH17" s="2212"/>
      <c r="HCI17" s="2212"/>
      <c r="HCJ17" s="2212"/>
      <c r="HCK17" s="2212"/>
      <c r="HCL17" s="2212"/>
      <c r="HCM17" s="2212"/>
      <c r="HCN17" s="2212"/>
      <c r="HCO17" s="2212"/>
      <c r="HCP17" s="2212"/>
      <c r="HCQ17" s="2212"/>
      <c r="HCR17" s="2212"/>
      <c r="HCS17" s="2212"/>
      <c r="HCT17" s="2212"/>
      <c r="HCU17" s="2212"/>
      <c r="HCV17" s="2212"/>
      <c r="HCW17" s="2212"/>
      <c r="HCX17" s="2212"/>
      <c r="HCY17" s="2212"/>
      <c r="HCZ17" s="2212"/>
      <c r="HDA17" s="2212"/>
      <c r="HDB17" s="2212"/>
      <c r="HDC17" s="2212"/>
      <c r="HDD17" s="2212"/>
      <c r="HDE17" s="2212"/>
      <c r="HDF17" s="2212"/>
      <c r="HDG17" s="2212"/>
      <c r="HDH17" s="2212"/>
      <c r="HDI17" s="2212"/>
      <c r="HDJ17" s="2212"/>
      <c r="HDK17" s="2212"/>
      <c r="HDL17" s="2212"/>
      <c r="HDM17" s="2212"/>
      <c r="HDN17" s="2212"/>
      <c r="HDO17" s="2212"/>
      <c r="HDP17" s="2212"/>
      <c r="HDQ17" s="2212"/>
      <c r="HDR17" s="2212"/>
      <c r="HDS17" s="2212"/>
      <c r="HDT17" s="2212"/>
      <c r="HDU17" s="2212"/>
      <c r="HDV17" s="2212"/>
      <c r="HDW17" s="2212"/>
      <c r="HDX17" s="2212"/>
      <c r="HDY17" s="2212"/>
      <c r="HDZ17" s="2212"/>
      <c r="HEA17" s="2212"/>
      <c r="HEB17" s="2212"/>
      <c r="HEC17" s="2212"/>
      <c r="HED17" s="2212"/>
      <c r="HEE17" s="2212"/>
      <c r="HEF17" s="2212"/>
      <c r="HEG17" s="2212"/>
      <c r="HEH17" s="2212"/>
      <c r="HEI17" s="2212"/>
      <c r="HEJ17" s="2212"/>
      <c r="HEK17" s="2212"/>
      <c r="HEL17" s="2212"/>
      <c r="HEM17" s="2212"/>
      <c r="HEN17" s="2212"/>
      <c r="HEO17" s="2212"/>
      <c r="HEP17" s="2212"/>
      <c r="HEQ17" s="2212"/>
      <c r="HER17" s="2212"/>
      <c r="HES17" s="2212"/>
      <c r="HET17" s="2212"/>
      <c r="HEU17" s="2212"/>
      <c r="HEV17" s="2212"/>
      <c r="HEW17" s="2212"/>
      <c r="HEX17" s="2212"/>
      <c r="HEY17" s="2212"/>
      <c r="HEZ17" s="2212"/>
      <c r="HFA17" s="2212"/>
      <c r="HFB17" s="2212"/>
      <c r="HFC17" s="2212"/>
      <c r="HFD17" s="2212"/>
      <c r="HFE17" s="2212"/>
      <c r="HFF17" s="2212"/>
      <c r="HFG17" s="2212"/>
      <c r="HFH17" s="2212"/>
      <c r="HFI17" s="2212"/>
      <c r="HFJ17" s="2212"/>
      <c r="HFK17" s="2212"/>
      <c r="HFL17" s="2212"/>
      <c r="HFM17" s="2212"/>
      <c r="HFN17" s="2212"/>
      <c r="HFO17" s="2212"/>
      <c r="HFP17" s="2212"/>
      <c r="HFQ17" s="2212"/>
      <c r="HFR17" s="2212"/>
      <c r="HFS17" s="2212"/>
      <c r="HFT17" s="2212"/>
      <c r="HFU17" s="2212"/>
      <c r="HFV17" s="2212"/>
      <c r="HFW17" s="2212"/>
      <c r="HFX17" s="2212"/>
      <c r="HFY17" s="2212"/>
      <c r="HFZ17" s="2212"/>
      <c r="HGA17" s="2212"/>
      <c r="HGB17" s="2212"/>
      <c r="HGC17" s="2212"/>
      <c r="HGD17" s="2212"/>
      <c r="HGE17" s="2212"/>
      <c r="HGF17" s="2212"/>
      <c r="HGG17" s="2212"/>
      <c r="HGH17" s="2212"/>
      <c r="HGI17" s="2212"/>
      <c r="HGJ17" s="2212"/>
      <c r="HGK17" s="2212"/>
      <c r="HGL17" s="2212"/>
      <c r="HGM17" s="2212"/>
      <c r="HGN17" s="2212"/>
      <c r="HGO17" s="2212"/>
      <c r="HGP17" s="2212"/>
      <c r="HGQ17" s="2212"/>
      <c r="HGR17" s="2212"/>
      <c r="HGS17" s="2212"/>
      <c r="HGT17" s="2212"/>
      <c r="HGU17" s="2212"/>
      <c r="HGV17" s="2212"/>
      <c r="HGW17" s="2212"/>
      <c r="HGX17" s="2212"/>
      <c r="HGY17" s="2212"/>
      <c r="HGZ17" s="2212"/>
      <c r="HHA17" s="2212"/>
      <c r="HHB17" s="2212"/>
      <c r="HHC17" s="2212"/>
      <c r="HHD17" s="2212"/>
      <c r="HHE17" s="2212"/>
      <c r="HHF17" s="2212"/>
      <c r="HHG17" s="2212"/>
      <c r="HHH17" s="2212"/>
      <c r="HHI17" s="2212"/>
      <c r="HHJ17" s="2212"/>
      <c r="HHK17" s="2212"/>
      <c r="HHL17" s="2212"/>
      <c r="HHM17" s="2212"/>
      <c r="HHN17" s="2212"/>
      <c r="HHO17" s="2212"/>
      <c r="HHP17" s="2212"/>
      <c r="HHQ17" s="2212"/>
      <c r="HHR17" s="2212"/>
      <c r="HHS17" s="2212"/>
      <c r="HHT17" s="2212"/>
      <c r="HHU17" s="2212"/>
      <c r="HHV17" s="2212"/>
      <c r="HHW17" s="2212"/>
      <c r="HHX17" s="2212"/>
      <c r="HHY17" s="2212"/>
      <c r="HHZ17" s="2212"/>
      <c r="HIA17" s="2212"/>
      <c r="HIB17" s="2212"/>
      <c r="HIC17" s="2212"/>
      <c r="HID17" s="2212"/>
      <c r="HIE17" s="2212"/>
      <c r="HIF17" s="2212"/>
      <c r="HIG17" s="2212"/>
      <c r="HIH17" s="2212"/>
      <c r="HII17" s="2212"/>
      <c r="HIJ17" s="2212"/>
      <c r="HIK17" s="2212"/>
      <c r="HIL17" s="2212"/>
      <c r="HIM17" s="2212"/>
      <c r="HIN17" s="2212"/>
      <c r="HIO17" s="2212"/>
      <c r="HIP17" s="2212"/>
      <c r="HIQ17" s="2212"/>
      <c r="HIR17" s="2212"/>
      <c r="HIS17" s="2212"/>
      <c r="HIT17" s="2212"/>
      <c r="HIU17" s="2212"/>
      <c r="HIV17" s="2212"/>
      <c r="HIW17" s="2212"/>
      <c r="HIX17" s="2212"/>
      <c r="HIY17" s="2212"/>
      <c r="HIZ17" s="2212"/>
      <c r="HJA17" s="2212"/>
      <c r="HJB17" s="2212"/>
      <c r="HJC17" s="2212"/>
      <c r="HJD17" s="2212"/>
      <c r="HJE17" s="2212"/>
      <c r="HJF17" s="2212"/>
      <c r="HJG17" s="2212"/>
      <c r="HJH17" s="2212"/>
      <c r="HJI17" s="2212"/>
      <c r="HJJ17" s="2212"/>
      <c r="HJK17" s="2212"/>
      <c r="HJL17" s="2212"/>
      <c r="HJM17" s="2212"/>
      <c r="HJN17" s="2212"/>
      <c r="HJO17" s="2212"/>
      <c r="HJP17" s="2212"/>
      <c r="HJQ17" s="2212"/>
      <c r="HJR17" s="2212"/>
      <c r="HJS17" s="2212"/>
      <c r="HJT17" s="2212"/>
      <c r="HJU17" s="2212"/>
      <c r="HJV17" s="2212"/>
      <c r="HJW17" s="2212"/>
      <c r="HJX17" s="2212"/>
      <c r="HJY17" s="2212"/>
      <c r="HJZ17" s="2212"/>
      <c r="HKA17" s="2212"/>
      <c r="HKB17" s="2212"/>
      <c r="HKC17" s="2212"/>
      <c r="HKD17" s="2212"/>
      <c r="HKE17" s="2212"/>
      <c r="HKF17" s="2212"/>
      <c r="HKG17" s="2212"/>
      <c r="HKH17" s="2212"/>
      <c r="HKI17" s="2212"/>
      <c r="HKJ17" s="2212"/>
      <c r="HKK17" s="2212"/>
      <c r="HKL17" s="2212"/>
      <c r="HKM17" s="2212"/>
      <c r="HKN17" s="2212"/>
      <c r="HKO17" s="2212"/>
      <c r="HKP17" s="2212"/>
      <c r="HKQ17" s="2212"/>
      <c r="HKR17" s="2212"/>
      <c r="HKS17" s="2212"/>
      <c r="HKT17" s="2212"/>
      <c r="HKU17" s="2212"/>
      <c r="HKV17" s="2212"/>
      <c r="HKW17" s="2212"/>
      <c r="HKX17" s="2212"/>
      <c r="HKY17" s="2212"/>
      <c r="HKZ17" s="2212"/>
      <c r="HLA17" s="2212"/>
      <c r="HLB17" s="2212"/>
      <c r="HLC17" s="2212"/>
      <c r="HLD17" s="2212"/>
      <c r="HLE17" s="2212"/>
      <c r="HLF17" s="2212"/>
      <c r="HLG17" s="2212"/>
      <c r="HLH17" s="2212"/>
      <c r="HLI17" s="2212"/>
      <c r="HLJ17" s="2212"/>
      <c r="HLK17" s="2212"/>
      <c r="HLL17" s="2212"/>
      <c r="HLM17" s="2212"/>
      <c r="HLN17" s="2212"/>
      <c r="HLO17" s="2212"/>
      <c r="HLP17" s="2212"/>
      <c r="HLQ17" s="2212"/>
      <c r="HLR17" s="2212"/>
      <c r="HLS17" s="2212"/>
      <c r="HLT17" s="2212"/>
      <c r="HLU17" s="2212"/>
      <c r="HLV17" s="2212"/>
      <c r="HLW17" s="2212"/>
      <c r="HLX17" s="2212"/>
      <c r="HLY17" s="2212"/>
      <c r="HLZ17" s="2212"/>
      <c r="HMA17" s="2212"/>
      <c r="HMB17" s="2212"/>
      <c r="HMC17" s="2212"/>
      <c r="HMD17" s="2212"/>
      <c r="HME17" s="2212"/>
      <c r="HMF17" s="2212"/>
      <c r="HMG17" s="2212"/>
      <c r="HMH17" s="2212"/>
      <c r="HMI17" s="2212"/>
      <c r="HMJ17" s="2212"/>
      <c r="HMK17" s="2212"/>
      <c r="HML17" s="2212"/>
      <c r="HMM17" s="2212"/>
      <c r="HMN17" s="2212"/>
      <c r="HMO17" s="2212"/>
      <c r="HMP17" s="2212"/>
      <c r="HMQ17" s="2212"/>
      <c r="HMR17" s="2212"/>
      <c r="HMS17" s="2212"/>
      <c r="HMT17" s="2212"/>
      <c r="HMU17" s="2212"/>
      <c r="HMV17" s="2212"/>
      <c r="HMW17" s="2212"/>
      <c r="HMX17" s="2212"/>
      <c r="HMY17" s="2212"/>
      <c r="HMZ17" s="2212"/>
      <c r="HNA17" s="2212"/>
      <c r="HNB17" s="2212"/>
      <c r="HNC17" s="2212"/>
      <c r="HND17" s="2212"/>
      <c r="HNE17" s="2212"/>
      <c r="HNF17" s="2212"/>
      <c r="HNG17" s="2212"/>
      <c r="HNH17" s="2212"/>
      <c r="HNI17" s="2212"/>
      <c r="HNJ17" s="2212"/>
      <c r="HNK17" s="2212"/>
      <c r="HNL17" s="2212"/>
      <c r="HNM17" s="2212"/>
      <c r="HNN17" s="2212"/>
      <c r="HNO17" s="2212"/>
      <c r="HNP17" s="2212"/>
      <c r="HNQ17" s="2212"/>
      <c r="HNR17" s="2212"/>
      <c r="HNS17" s="2212"/>
      <c r="HNT17" s="2212"/>
      <c r="HNU17" s="2212"/>
      <c r="HNV17" s="2212"/>
      <c r="HNW17" s="2212"/>
      <c r="HNX17" s="2212"/>
      <c r="HNY17" s="2212"/>
      <c r="HNZ17" s="2212"/>
      <c r="HOA17" s="2212"/>
      <c r="HOB17" s="2212"/>
      <c r="HOC17" s="2212"/>
      <c r="HOD17" s="2212"/>
      <c r="HOE17" s="2212"/>
      <c r="HOF17" s="2212"/>
      <c r="HOG17" s="2212"/>
      <c r="HOH17" s="2212"/>
      <c r="HOI17" s="2212"/>
      <c r="HOJ17" s="2212"/>
      <c r="HOK17" s="2212"/>
      <c r="HOL17" s="2212"/>
      <c r="HOM17" s="2212"/>
      <c r="HON17" s="2212"/>
      <c r="HOO17" s="2212"/>
      <c r="HOP17" s="2212"/>
      <c r="HOQ17" s="2212"/>
      <c r="HOR17" s="2212"/>
      <c r="HOS17" s="2212"/>
      <c r="HOT17" s="2212"/>
      <c r="HOU17" s="2212"/>
      <c r="HOV17" s="2212"/>
      <c r="HOW17" s="2212"/>
      <c r="HOX17" s="2212"/>
      <c r="HOY17" s="2212"/>
      <c r="HOZ17" s="2212"/>
      <c r="HPA17" s="2212"/>
      <c r="HPB17" s="2212"/>
      <c r="HPC17" s="2212"/>
      <c r="HPD17" s="2212"/>
      <c r="HPE17" s="2212"/>
      <c r="HPF17" s="2212"/>
      <c r="HPG17" s="2212"/>
      <c r="HPH17" s="2212"/>
      <c r="HPI17" s="2212"/>
      <c r="HPJ17" s="2212"/>
      <c r="HPK17" s="2212"/>
      <c r="HPL17" s="2212"/>
      <c r="HPM17" s="2212"/>
      <c r="HPN17" s="2212"/>
      <c r="HPO17" s="2212"/>
      <c r="HPP17" s="2212"/>
      <c r="HPQ17" s="2212"/>
      <c r="HPR17" s="2212"/>
      <c r="HPS17" s="2212"/>
      <c r="HPT17" s="2212"/>
      <c r="HPU17" s="2212"/>
      <c r="HPV17" s="2212"/>
      <c r="HPW17" s="2212"/>
      <c r="HPX17" s="2212"/>
      <c r="HPY17" s="2212"/>
      <c r="HPZ17" s="2212"/>
      <c r="HQA17" s="2212"/>
      <c r="HQB17" s="2212"/>
      <c r="HQC17" s="2212"/>
      <c r="HQD17" s="2212"/>
      <c r="HQE17" s="2212"/>
      <c r="HQF17" s="2212"/>
      <c r="HQG17" s="2212"/>
      <c r="HQH17" s="2212"/>
      <c r="HQI17" s="2212"/>
      <c r="HQJ17" s="2212"/>
      <c r="HQK17" s="2212"/>
      <c r="HQL17" s="2212"/>
      <c r="HQM17" s="2212"/>
      <c r="HQN17" s="2212"/>
      <c r="HQO17" s="2212"/>
      <c r="HQP17" s="2212"/>
      <c r="HQQ17" s="2212"/>
      <c r="HQR17" s="2212"/>
      <c r="HQS17" s="2212"/>
      <c r="HQT17" s="2212"/>
      <c r="HQU17" s="2212"/>
      <c r="HQV17" s="2212"/>
      <c r="HQW17" s="2212"/>
      <c r="HQX17" s="2212"/>
      <c r="HQY17" s="2212"/>
      <c r="HQZ17" s="2212"/>
      <c r="HRA17" s="2212"/>
      <c r="HRB17" s="2212"/>
      <c r="HRC17" s="2212"/>
      <c r="HRD17" s="2212"/>
      <c r="HRE17" s="2212"/>
      <c r="HRF17" s="2212"/>
      <c r="HRG17" s="2212"/>
      <c r="HRH17" s="2212"/>
      <c r="HRI17" s="2212"/>
      <c r="HRJ17" s="2212"/>
      <c r="HRK17" s="2212"/>
      <c r="HRL17" s="2212"/>
      <c r="HRM17" s="2212"/>
      <c r="HRN17" s="2212"/>
      <c r="HRO17" s="2212"/>
      <c r="HRP17" s="2212"/>
      <c r="HRQ17" s="2212"/>
      <c r="HRR17" s="2212"/>
      <c r="HRS17" s="2212"/>
      <c r="HRT17" s="2212"/>
      <c r="HRU17" s="2212"/>
      <c r="HRV17" s="2212"/>
      <c r="HRW17" s="2212"/>
      <c r="HRX17" s="2212"/>
      <c r="HRY17" s="2212"/>
      <c r="HRZ17" s="2212"/>
      <c r="HSA17" s="2212"/>
      <c r="HSB17" s="2212"/>
      <c r="HSC17" s="2212"/>
      <c r="HSD17" s="2212"/>
      <c r="HSE17" s="2212"/>
      <c r="HSF17" s="2212"/>
      <c r="HSG17" s="2212"/>
      <c r="HSH17" s="2212"/>
      <c r="HSI17" s="2212"/>
      <c r="HSJ17" s="2212"/>
      <c r="HSK17" s="2212"/>
      <c r="HSL17" s="2212"/>
      <c r="HSM17" s="2212"/>
      <c r="HSN17" s="2212"/>
      <c r="HSO17" s="2212"/>
      <c r="HSP17" s="2212"/>
      <c r="HSQ17" s="2212"/>
      <c r="HSR17" s="2212"/>
      <c r="HSS17" s="2212"/>
      <c r="HST17" s="2212"/>
      <c r="HSU17" s="2212"/>
      <c r="HSV17" s="2212"/>
      <c r="HSW17" s="2212"/>
      <c r="HSX17" s="2212"/>
      <c r="HSY17" s="2212"/>
      <c r="HSZ17" s="2212"/>
      <c r="HTA17" s="2212"/>
      <c r="HTB17" s="2212"/>
      <c r="HTC17" s="2212"/>
      <c r="HTD17" s="2212"/>
      <c r="HTE17" s="2212"/>
      <c r="HTF17" s="2212"/>
      <c r="HTG17" s="2212"/>
      <c r="HTH17" s="2212"/>
      <c r="HTI17" s="2212"/>
      <c r="HTJ17" s="2212"/>
      <c r="HTK17" s="2212"/>
      <c r="HTL17" s="2212"/>
      <c r="HTM17" s="2212"/>
      <c r="HTN17" s="2212"/>
      <c r="HTO17" s="2212"/>
      <c r="HTP17" s="2212"/>
      <c r="HTQ17" s="2212"/>
      <c r="HTR17" s="2212"/>
      <c r="HTS17" s="2212"/>
      <c r="HTT17" s="2212"/>
      <c r="HTU17" s="2212"/>
      <c r="HTV17" s="2212"/>
      <c r="HTW17" s="2212"/>
      <c r="HTX17" s="2212"/>
      <c r="HTY17" s="2212"/>
      <c r="HTZ17" s="2212"/>
      <c r="HUA17" s="2212"/>
      <c r="HUB17" s="2212"/>
      <c r="HUC17" s="2212"/>
      <c r="HUD17" s="2212"/>
      <c r="HUE17" s="2212"/>
      <c r="HUF17" s="2212"/>
      <c r="HUG17" s="2212"/>
      <c r="HUH17" s="2212"/>
      <c r="HUI17" s="2212"/>
      <c r="HUJ17" s="2212"/>
      <c r="HUK17" s="2212"/>
      <c r="HUL17" s="2212"/>
      <c r="HUM17" s="2212"/>
      <c r="HUN17" s="2212"/>
      <c r="HUO17" s="2212"/>
      <c r="HUP17" s="2212"/>
      <c r="HUQ17" s="2212"/>
      <c r="HUR17" s="2212"/>
      <c r="HUS17" s="2212"/>
      <c r="HUT17" s="2212"/>
      <c r="HUU17" s="2212"/>
      <c r="HUV17" s="2212"/>
      <c r="HUW17" s="2212"/>
      <c r="HUX17" s="2212"/>
      <c r="HUY17" s="2212"/>
      <c r="HUZ17" s="2212"/>
      <c r="HVA17" s="2212"/>
      <c r="HVB17" s="2212"/>
      <c r="HVC17" s="2212"/>
      <c r="HVD17" s="2212"/>
      <c r="HVE17" s="2212"/>
      <c r="HVF17" s="2212"/>
      <c r="HVG17" s="2212"/>
      <c r="HVH17" s="2212"/>
      <c r="HVI17" s="2212"/>
      <c r="HVJ17" s="2212"/>
      <c r="HVK17" s="2212"/>
      <c r="HVL17" s="2212"/>
      <c r="HVM17" s="2212"/>
      <c r="HVN17" s="2212"/>
      <c r="HVO17" s="2212"/>
      <c r="HVP17" s="2212"/>
      <c r="HVQ17" s="2212"/>
      <c r="HVR17" s="2212"/>
      <c r="HVS17" s="2212"/>
      <c r="HVT17" s="2212"/>
      <c r="HVU17" s="2212"/>
      <c r="HVV17" s="2212"/>
      <c r="HVW17" s="2212"/>
      <c r="HVX17" s="2212"/>
      <c r="HVY17" s="2212"/>
      <c r="HVZ17" s="2212"/>
      <c r="HWA17" s="2212"/>
      <c r="HWB17" s="2212"/>
      <c r="HWC17" s="2212"/>
      <c r="HWD17" s="2212"/>
      <c r="HWE17" s="2212"/>
      <c r="HWF17" s="2212"/>
      <c r="HWG17" s="2212"/>
      <c r="HWH17" s="2212"/>
      <c r="HWI17" s="2212"/>
      <c r="HWJ17" s="2212"/>
      <c r="HWK17" s="2212"/>
      <c r="HWL17" s="2212"/>
      <c r="HWM17" s="2212"/>
      <c r="HWN17" s="2212"/>
      <c r="HWO17" s="2212"/>
      <c r="HWP17" s="2212"/>
      <c r="HWQ17" s="2212"/>
      <c r="HWR17" s="2212"/>
      <c r="HWS17" s="2212"/>
      <c r="HWT17" s="2212"/>
      <c r="HWU17" s="2212"/>
      <c r="HWV17" s="2212"/>
      <c r="HWW17" s="2212"/>
      <c r="HWX17" s="2212"/>
      <c r="HWY17" s="2212"/>
      <c r="HWZ17" s="2212"/>
      <c r="HXA17" s="2212"/>
      <c r="HXB17" s="2212"/>
      <c r="HXC17" s="2212"/>
      <c r="HXD17" s="2212"/>
      <c r="HXE17" s="2212"/>
      <c r="HXF17" s="2212"/>
      <c r="HXG17" s="2212"/>
      <c r="HXH17" s="2212"/>
      <c r="HXI17" s="2212"/>
      <c r="HXJ17" s="2212"/>
      <c r="HXK17" s="2212"/>
      <c r="HXL17" s="2212"/>
      <c r="HXM17" s="2212"/>
      <c r="HXN17" s="2212"/>
      <c r="HXO17" s="2212"/>
      <c r="HXP17" s="2212"/>
      <c r="HXQ17" s="2212"/>
      <c r="HXR17" s="2212"/>
      <c r="HXS17" s="2212"/>
      <c r="HXT17" s="2212"/>
      <c r="HXU17" s="2212"/>
      <c r="HXV17" s="2212"/>
      <c r="HXW17" s="2212"/>
      <c r="HXX17" s="2212"/>
      <c r="HXY17" s="2212"/>
      <c r="HXZ17" s="2212"/>
      <c r="HYA17" s="2212"/>
      <c r="HYB17" s="2212"/>
      <c r="HYC17" s="2212"/>
      <c r="HYD17" s="2212"/>
      <c r="HYE17" s="2212"/>
      <c r="HYF17" s="2212"/>
      <c r="HYG17" s="2212"/>
      <c r="HYH17" s="2212"/>
      <c r="HYI17" s="2212"/>
      <c r="HYJ17" s="2212"/>
      <c r="HYK17" s="2212"/>
      <c r="HYL17" s="2212"/>
      <c r="HYM17" s="2212"/>
      <c r="HYN17" s="2212"/>
      <c r="HYO17" s="2212"/>
      <c r="HYP17" s="2212"/>
      <c r="HYQ17" s="2212"/>
      <c r="HYR17" s="2212"/>
      <c r="HYS17" s="2212"/>
      <c r="HYT17" s="2212"/>
      <c r="HYU17" s="2212"/>
      <c r="HYV17" s="2212"/>
      <c r="HYW17" s="2212"/>
      <c r="HYX17" s="2212"/>
      <c r="HYY17" s="2212"/>
      <c r="HYZ17" s="2212"/>
      <c r="HZA17" s="2212"/>
      <c r="HZB17" s="2212"/>
      <c r="HZC17" s="2212"/>
      <c r="HZD17" s="2212"/>
      <c r="HZE17" s="2212"/>
      <c r="HZF17" s="2212"/>
      <c r="HZG17" s="2212"/>
      <c r="HZH17" s="2212"/>
      <c r="HZI17" s="2212"/>
      <c r="HZJ17" s="2212"/>
      <c r="HZK17" s="2212"/>
      <c r="HZL17" s="2212"/>
      <c r="HZM17" s="2212"/>
      <c r="HZN17" s="2212"/>
      <c r="HZO17" s="2212"/>
      <c r="HZP17" s="2212"/>
      <c r="HZQ17" s="2212"/>
      <c r="HZR17" s="2212"/>
      <c r="HZS17" s="2212"/>
      <c r="HZT17" s="2212"/>
      <c r="HZU17" s="2212"/>
      <c r="HZV17" s="2212"/>
      <c r="HZW17" s="2212"/>
      <c r="HZX17" s="2212"/>
      <c r="HZY17" s="2212"/>
      <c r="HZZ17" s="2212"/>
      <c r="IAA17" s="2212"/>
      <c r="IAB17" s="2212"/>
      <c r="IAC17" s="2212"/>
      <c r="IAD17" s="2212"/>
      <c r="IAE17" s="2212"/>
      <c r="IAF17" s="2212"/>
      <c r="IAG17" s="2212"/>
      <c r="IAH17" s="2212"/>
      <c r="IAI17" s="2212"/>
      <c r="IAJ17" s="2212"/>
      <c r="IAK17" s="2212"/>
      <c r="IAL17" s="2212"/>
      <c r="IAM17" s="2212"/>
      <c r="IAN17" s="2212"/>
      <c r="IAO17" s="2212"/>
      <c r="IAP17" s="2212"/>
      <c r="IAQ17" s="2212"/>
      <c r="IAR17" s="2212"/>
      <c r="IAS17" s="2212"/>
      <c r="IAT17" s="2212"/>
      <c r="IAU17" s="2212"/>
      <c r="IAV17" s="2212"/>
      <c r="IAW17" s="2212"/>
      <c r="IAX17" s="2212"/>
      <c r="IAY17" s="2212"/>
      <c r="IAZ17" s="2212"/>
      <c r="IBA17" s="2212"/>
      <c r="IBB17" s="2212"/>
      <c r="IBC17" s="2212"/>
      <c r="IBD17" s="2212"/>
      <c r="IBE17" s="2212"/>
      <c r="IBF17" s="2212"/>
      <c r="IBG17" s="2212"/>
      <c r="IBH17" s="2212"/>
      <c r="IBI17" s="2212"/>
      <c r="IBJ17" s="2212"/>
      <c r="IBK17" s="2212"/>
      <c r="IBL17" s="2212"/>
      <c r="IBM17" s="2212"/>
      <c r="IBN17" s="2212"/>
      <c r="IBO17" s="2212"/>
      <c r="IBP17" s="2212"/>
      <c r="IBQ17" s="2212"/>
      <c r="IBR17" s="2212"/>
      <c r="IBS17" s="2212"/>
      <c r="IBT17" s="2212"/>
      <c r="IBU17" s="2212"/>
      <c r="IBV17" s="2212"/>
      <c r="IBW17" s="2212"/>
      <c r="IBX17" s="2212"/>
      <c r="IBY17" s="2212"/>
      <c r="IBZ17" s="2212"/>
      <c r="ICA17" s="2212"/>
      <c r="ICB17" s="2212"/>
      <c r="ICC17" s="2212"/>
      <c r="ICD17" s="2212"/>
      <c r="ICE17" s="2212"/>
      <c r="ICF17" s="2212"/>
      <c r="ICG17" s="2212"/>
      <c r="ICH17" s="2212"/>
      <c r="ICI17" s="2212"/>
      <c r="ICJ17" s="2212"/>
      <c r="ICK17" s="2212"/>
      <c r="ICL17" s="2212"/>
      <c r="ICM17" s="2212"/>
      <c r="ICN17" s="2212"/>
      <c r="ICO17" s="2212"/>
      <c r="ICP17" s="2212"/>
      <c r="ICQ17" s="2212"/>
      <c r="ICR17" s="2212"/>
      <c r="ICS17" s="2212"/>
      <c r="ICT17" s="2212"/>
      <c r="ICU17" s="2212"/>
      <c r="ICV17" s="2212"/>
      <c r="ICW17" s="2212"/>
      <c r="ICX17" s="2212"/>
      <c r="ICY17" s="2212"/>
      <c r="ICZ17" s="2212"/>
      <c r="IDA17" s="2212"/>
      <c r="IDB17" s="2212"/>
      <c r="IDC17" s="2212"/>
      <c r="IDD17" s="2212"/>
      <c r="IDE17" s="2212"/>
      <c r="IDF17" s="2212"/>
      <c r="IDG17" s="2212"/>
      <c r="IDH17" s="2212"/>
      <c r="IDI17" s="2212"/>
      <c r="IDJ17" s="2212"/>
      <c r="IDK17" s="2212"/>
      <c r="IDL17" s="2212"/>
      <c r="IDM17" s="2212"/>
      <c r="IDN17" s="2212"/>
      <c r="IDO17" s="2212"/>
      <c r="IDP17" s="2212"/>
      <c r="IDQ17" s="2212"/>
      <c r="IDR17" s="2212"/>
      <c r="IDS17" s="2212"/>
      <c r="IDT17" s="2212"/>
      <c r="IDU17" s="2212"/>
      <c r="IDV17" s="2212"/>
      <c r="IDW17" s="2212"/>
      <c r="IDX17" s="2212"/>
      <c r="IDY17" s="2212"/>
      <c r="IDZ17" s="2212"/>
      <c r="IEA17" s="2212"/>
      <c r="IEB17" s="2212"/>
      <c r="IEC17" s="2212"/>
      <c r="IED17" s="2212"/>
      <c r="IEE17" s="2212"/>
      <c r="IEF17" s="2212"/>
      <c r="IEG17" s="2212"/>
      <c r="IEH17" s="2212"/>
      <c r="IEI17" s="2212"/>
      <c r="IEJ17" s="2212"/>
      <c r="IEK17" s="2212"/>
      <c r="IEL17" s="2212"/>
      <c r="IEM17" s="2212"/>
      <c r="IEN17" s="2212"/>
      <c r="IEO17" s="2212"/>
      <c r="IEP17" s="2212"/>
      <c r="IEQ17" s="2212"/>
      <c r="IER17" s="2212"/>
      <c r="IES17" s="2212"/>
      <c r="IET17" s="2212"/>
      <c r="IEU17" s="2212"/>
      <c r="IEV17" s="2212"/>
      <c r="IEW17" s="2212"/>
      <c r="IEX17" s="2212"/>
      <c r="IEY17" s="2212"/>
      <c r="IEZ17" s="2212"/>
      <c r="IFA17" s="2212"/>
      <c r="IFB17" s="2212"/>
      <c r="IFC17" s="2212"/>
      <c r="IFD17" s="2212"/>
      <c r="IFE17" s="2212"/>
      <c r="IFF17" s="2212"/>
      <c r="IFG17" s="2212"/>
      <c r="IFH17" s="2212"/>
      <c r="IFI17" s="2212"/>
      <c r="IFJ17" s="2212"/>
      <c r="IFK17" s="2212"/>
      <c r="IFL17" s="2212"/>
      <c r="IFM17" s="2212"/>
      <c r="IFN17" s="2212"/>
      <c r="IFO17" s="2212"/>
      <c r="IFP17" s="2212"/>
      <c r="IFQ17" s="2212"/>
      <c r="IFR17" s="2212"/>
      <c r="IFS17" s="2212"/>
      <c r="IFT17" s="2212"/>
      <c r="IFU17" s="2212"/>
      <c r="IFV17" s="2212"/>
      <c r="IFW17" s="2212"/>
      <c r="IFX17" s="2212"/>
      <c r="IFY17" s="2212"/>
      <c r="IFZ17" s="2212"/>
      <c r="IGA17" s="2212"/>
      <c r="IGB17" s="2212"/>
      <c r="IGC17" s="2212"/>
      <c r="IGD17" s="2212"/>
      <c r="IGE17" s="2212"/>
      <c r="IGF17" s="2212"/>
      <c r="IGG17" s="2212"/>
      <c r="IGH17" s="2212"/>
      <c r="IGI17" s="2212"/>
      <c r="IGJ17" s="2212"/>
      <c r="IGK17" s="2212"/>
      <c r="IGL17" s="2212"/>
      <c r="IGM17" s="2212"/>
      <c r="IGN17" s="2212"/>
      <c r="IGO17" s="2212"/>
      <c r="IGP17" s="2212"/>
      <c r="IGQ17" s="2212"/>
      <c r="IGR17" s="2212"/>
      <c r="IGS17" s="2212"/>
      <c r="IGT17" s="2212"/>
      <c r="IGU17" s="2212"/>
      <c r="IGV17" s="2212"/>
      <c r="IGW17" s="2212"/>
      <c r="IGX17" s="2212"/>
      <c r="IGY17" s="2212"/>
      <c r="IGZ17" s="2212"/>
      <c r="IHA17" s="2212"/>
      <c r="IHB17" s="2212"/>
      <c r="IHC17" s="2212"/>
      <c r="IHD17" s="2212"/>
      <c r="IHE17" s="2212"/>
      <c r="IHF17" s="2212"/>
      <c r="IHG17" s="2212"/>
      <c r="IHH17" s="2212"/>
      <c r="IHI17" s="2212"/>
      <c r="IHJ17" s="2212"/>
      <c r="IHK17" s="2212"/>
      <c r="IHL17" s="2212"/>
      <c r="IHM17" s="2212"/>
      <c r="IHN17" s="2212"/>
      <c r="IHO17" s="2212"/>
      <c r="IHP17" s="2212"/>
      <c r="IHQ17" s="2212"/>
      <c r="IHR17" s="2212"/>
      <c r="IHS17" s="2212"/>
      <c r="IHT17" s="2212"/>
      <c r="IHU17" s="2212"/>
      <c r="IHV17" s="2212"/>
      <c r="IHW17" s="2212"/>
      <c r="IHX17" s="2212"/>
      <c r="IHY17" s="2212"/>
      <c r="IHZ17" s="2212"/>
      <c r="IIA17" s="2212"/>
      <c r="IIB17" s="2212"/>
      <c r="IIC17" s="2212"/>
      <c r="IID17" s="2212"/>
      <c r="IIE17" s="2212"/>
      <c r="IIF17" s="2212"/>
      <c r="IIG17" s="2212"/>
      <c r="IIH17" s="2212"/>
      <c r="III17" s="2212"/>
      <c r="IIJ17" s="2212"/>
      <c r="IIK17" s="2212"/>
      <c r="IIL17" s="2212"/>
      <c r="IIM17" s="2212"/>
      <c r="IIN17" s="2212"/>
      <c r="IIO17" s="2212"/>
      <c r="IIP17" s="2212"/>
      <c r="IIQ17" s="2212"/>
      <c r="IIR17" s="2212"/>
      <c r="IIS17" s="2212"/>
      <c r="IIT17" s="2212"/>
      <c r="IIU17" s="2212"/>
      <c r="IIV17" s="2212"/>
      <c r="IIW17" s="2212"/>
      <c r="IIX17" s="2212"/>
      <c r="IIY17" s="2212"/>
      <c r="IIZ17" s="2212"/>
      <c r="IJA17" s="2212"/>
      <c r="IJB17" s="2212"/>
      <c r="IJC17" s="2212"/>
      <c r="IJD17" s="2212"/>
      <c r="IJE17" s="2212"/>
      <c r="IJF17" s="2212"/>
      <c r="IJG17" s="2212"/>
      <c r="IJH17" s="2212"/>
      <c r="IJI17" s="2212"/>
      <c r="IJJ17" s="2212"/>
      <c r="IJK17" s="2212"/>
      <c r="IJL17" s="2212"/>
      <c r="IJM17" s="2212"/>
      <c r="IJN17" s="2212"/>
      <c r="IJO17" s="2212"/>
      <c r="IJP17" s="2212"/>
      <c r="IJQ17" s="2212"/>
      <c r="IJR17" s="2212"/>
      <c r="IJS17" s="2212"/>
      <c r="IJT17" s="2212"/>
      <c r="IJU17" s="2212"/>
      <c r="IJV17" s="2212"/>
      <c r="IJW17" s="2212"/>
      <c r="IJX17" s="2212"/>
      <c r="IJY17" s="2212"/>
      <c r="IJZ17" s="2212"/>
      <c r="IKA17" s="2212"/>
      <c r="IKB17" s="2212"/>
      <c r="IKC17" s="2212"/>
      <c r="IKD17" s="2212"/>
      <c r="IKE17" s="2212"/>
      <c r="IKF17" s="2212"/>
      <c r="IKG17" s="2212"/>
      <c r="IKH17" s="2212"/>
      <c r="IKI17" s="2212"/>
      <c r="IKJ17" s="2212"/>
      <c r="IKK17" s="2212"/>
      <c r="IKL17" s="2212"/>
      <c r="IKM17" s="2212"/>
      <c r="IKN17" s="2212"/>
      <c r="IKO17" s="2212"/>
      <c r="IKP17" s="2212"/>
      <c r="IKQ17" s="2212"/>
      <c r="IKR17" s="2212"/>
      <c r="IKS17" s="2212"/>
      <c r="IKT17" s="2212"/>
      <c r="IKU17" s="2212"/>
      <c r="IKV17" s="2212"/>
      <c r="IKW17" s="2212"/>
      <c r="IKX17" s="2212"/>
      <c r="IKY17" s="2212"/>
      <c r="IKZ17" s="2212"/>
      <c r="ILA17" s="2212"/>
      <c r="ILB17" s="2212"/>
      <c r="ILC17" s="2212"/>
      <c r="ILD17" s="2212"/>
      <c r="ILE17" s="2212"/>
      <c r="ILF17" s="2212"/>
      <c r="ILG17" s="2212"/>
      <c r="ILH17" s="2212"/>
      <c r="ILI17" s="2212"/>
      <c r="ILJ17" s="2212"/>
      <c r="ILK17" s="2212"/>
      <c r="ILL17" s="2212"/>
      <c r="ILM17" s="2212"/>
      <c r="ILN17" s="2212"/>
      <c r="ILO17" s="2212"/>
      <c r="ILP17" s="2212"/>
      <c r="ILQ17" s="2212"/>
      <c r="ILR17" s="2212"/>
      <c r="ILS17" s="2212"/>
      <c r="ILT17" s="2212"/>
      <c r="ILU17" s="2212"/>
      <c r="ILV17" s="2212"/>
      <c r="ILW17" s="2212"/>
      <c r="ILX17" s="2212"/>
      <c r="ILY17" s="2212"/>
      <c r="ILZ17" s="2212"/>
      <c r="IMA17" s="2212"/>
      <c r="IMB17" s="2212"/>
      <c r="IMC17" s="2212"/>
      <c r="IMD17" s="2212"/>
      <c r="IME17" s="2212"/>
      <c r="IMF17" s="2212"/>
      <c r="IMG17" s="2212"/>
      <c r="IMH17" s="2212"/>
      <c r="IMI17" s="2212"/>
      <c r="IMJ17" s="2212"/>
      <c r="IMK17" s="2212"/>
      <c r="IML17" s="2212"/>
      <c r="IMM17" s="2212"/>
      <c r="IMN17" s="2212"/>
      <c r="IMO17" s="2212"/>
      <c r="IMP17" s="2212"/>
      <c r="IMQ17" s="2212"/>
      <c r="IMR17" s="2212"/>
      <c r="IMS17" s="2212"/>
      <c r="IMT17" s="2212"/>
      <c r="IMU17" s="2212"/>
      <c r="IMV17" s="2212"/>
      <c r="IMW17" s="2212"/>
      <c r="IMX17" s="2212"/>
      <c r="IMY17" s="2212"/>
      <c r="IMZ17" s="2212"/>
      <c r="INA17" s="2212"/>
      <c r="INB17" s="2212"/>
      <c r="INC17" s="2212"/>
      <c r="IND17" s="2212"/>
      <c r="INE17" s="2212"/>
      <c r="INF17" s="2212"/>
      <c r="ING17" s="2212"/>
      <c r="INH17" s="2212"/>
      <c r="INI17" s="2212"/>
      <c r="INJ17" s="2212"/>
      <c r="INK17" s="2212"/>
      <c r="INL17" s="2212"/>
      <c r="INM17" s="2212"/>
      <c r="INN17" s="2212"/>
      <c r="INO17" s="2212"/>
      <c r="INP17" s="2212"/>
      <c r="INQ17" s="2212"/>
      <c r="INR17" s="2212"/>
      <c r="INS17" s="2212"/>
      <c r="INT17" s="2212"/>
      <c r="INU17" s="2212"/>
      <c r="INV17" s="2212"/>
      <c r="INW17" s="2212"/>
      <c r="INX17" s="2212"/>
      <c r="INY17" s="2212"/>
      <c r="INZ17" s="2212"/>
      <c r="IOA17" s="2212"/>
      <c r="IOB17" s="2212"/>
      <c r="IOC17" s="2212"/>
      <c r="IOD17" s="2212"/>
      <c r="IOE17" s="2212"/>
      <c r="IOF17" s="2212"/>
      <c r="IOG17" s="2212"/>
      <c r="IOH17" s="2212"/>
      <c r="IOI17" s="2212"/>
      <c r="IOJ17" s="2212"/>
      <c r="IOK17" s="2212"/>
      <c r="IOL17" s="2212"/>
      <c r="IOM17" s="2212"/>
      <c r="ION17" s="2212"/>
      <c r="IOO17" s="2212"/>
      <c r="IOP17" s="2212"/>
      <c r="IOQ17" s="2212"/>
      <c r="IOR17" s="2212"/>
      <c r="IOS17" s="2212"/>
      <c r="IOT17" s="2212"/>
      <c r="IOU17" s="2212"/>
      <c r="IOV17" s="2212"/>
      <c r="IOW17" s="2212"/>
      <c r="IOX17" s="2212"/>
      <c r="IOY17" s="2212"/>
      <c r="IOZ17" s="2212"/>
      <c r="IPA17" s="2212"/>
      <c r="IPB17" s="2212"/>
      <c r="IPC17" s="2212"/>
      <c r="IPD17" s="2212"/>
      <c r="IPE17" s="2212"/>
      <c r="IPF17" s="2212"/>
      <c r="IPG17" s="2212"/>
      <c r="IPH17" s="2212"/>
      <c r="IPI17" s="2212"/>
      <c r="IPJ17" s="2212"/>
      <c r="IPK17" s="2212"/>
      <c r="IPL17" s="2212"/>
      <c r="IPM17" s="2212"/>
      <c r="IPN17" s="2212"/>
      <c r="IPO17" s="2212"/>
      <c r="IPP17" s="2212"/>
      <c r="IPQ17" s="2212"/>
      <c r="IPR17" s="2212"/>
      <c r="IPS17" s="2212"/>
      <c r="IPT17" s="2212"/>
      <c r="IPU17" s="2212"/>
      <c r="IPV17" s="2212"/>
      <c r="IPW17" s="2212"/>
      <c r="IPX17" s="2212"/>
      <c r="IPY17" s="2212"/>
      <c r="IPZ17" s="2212"/>
      <c r="IQA17" s="2212"/>
      <c r="IQB17" s="2212"/>
      <c r="IQC17" s="2212"/>
      <c r="IQD17" s="2212"/>
      <c r="IQE17" s="2212"/>
      <c r="IQF17" s="2212"/>
      <c r="IQG17" s="2212"/>
      <c r="IQH17" s="2212"/>
      <c r="IQI17" s="2212"/>
      <c r="IQJ17" s="2212"/>
      <c r="IQK17" s="2212"/>
      <c r="IQL17" s="2212"/>
      <c r="IQM17" s="2212"/>
      <c r="IQN17" s="2212"/>
      <c r="IQO17" s="2212"/>
      <c r="IQP17" s="2212"/>
      <c r="IQQ17" s="2212"/>
      <c r="IQR17" s="2212"/>
      <c r="IQS17" s="2212"/>
      <c r="IQT17" s="2212"/>
      <c r="IQU17" s="2212"/>
      <c r="IQV17" s="2212"/>
      <c r="IQW17" s="2212"/>
      <c r="IQX17" s="2212"/>
      <c r="IQY17" s="2212"/>
      <c r="IQZ17" s="2212"/>
      <c r="IRA17" s="2212"/>
      <c r="IRB17" s="2212"/>
      <c r="IRC17" s="2212"/>
      <c r="IRD17" s="2212"/>
      <c r="IRE17" s="2212"/>
      <c r="IRF17" s="2212"/>
      <c r="IRG17" s="2212"/>
      <c r="IRH17" s="2212"/>
      <c r="IRI17" s="2212"/>
      <c r="IRJ17" s="2212"/>
      <c r="IRK17" s="2212"/>
      <c r="IRL17" s="2212"/>
      <c r="IRM17" s="2212"/>
      <c r="IRN17" s="2212"/>
      <c r="IRO17" s="2212"/>
      <c r="IRP17" s="2212"/>
      <c r="IRQ17" s="2212"/>
      <c r="IRR17" s="2212"/>
      <c r="IRS17" s="2212"/>
      <c r="IRT17" s="2212"/>
      <c r="IRU17" s="2212"/>
      <c r="IRV17" s="2212"/>
      <c r="IRW17" s="2212"/>
      <c r="IRX17" s="2212"/>
      <c r="IRY17" s="2212"/>
      <c r="IRZ17" s="2212"/>
      <c r="ISA17" s="2212"/>
      <c r="ISB17" s="2212"/>
      <c r="ISC17" s="2212"/>
      <c r="ISD17" s="2212"/>
      <c r="ISE17" s="2212"/>
      <c r="ISF17" s="2212"/>
      <c r="ISG17" s="2212"/>
      <c r="ISH17" s="2212"/>
      <c r="ISI17" s="2212"/>
      <c r="ISJ17" s="2212"/>
      <c r="ISK17" s="2212"/>
      <c r="ISL17" s="2212"/>
      <c r="ISM17" s="2212"/>
      <c r="ISN17" s="2212"/>
      <c r="ISO17" s="2212"/>
      <c r="ISP17" s="2212"/>
      <c r="ISQ17" s="2212"/>
      <c r="ISR17" s="2212"/>
      <c r="ISS17" s="2212"/>
      <c r="IST17" s="2212"/>
      <c r="ISU17" s="2212"/>
      <c r="ISV17" s="2212"/>
      <c r="ISW17" s="2212"/>
      <c r="ISX17" s="2212"/>
      <c r="ISY17" s="2212"/>
      <c r="ISZ17" s="2212"/>
      <c r="ITA17" s="2212"/>
      <c r="ITB17" s="2212"/>
      <c r="ITC17" s="2212"/>
      <c r="ITD17" s="2212"/>
      <c r="ITE17" s="2212"/>
      <c r="ITF17" s="2212"/>
      <c r="ITG17" s="2212"/>
      <c r="ITH17" s="2212"/>
      <c r="ITI17" s="2212"/>
      <c r="ITJ17" s="2212"/>
      <c r="ITK17" s="2212"/>
      <c r="ITL17" s="2212"/>
      <c r="ITM17" s="2212"/>
      <c r="ITN17" s="2212"/>
      <c r="ITO17" s="2212"/>
      <c r="ITP17" s="2212"/>
      <c r="ITQ17" s="2212"/>
      <c r="ITR17" s="2212"/>
      <c r="ITS17" s="2212"/>
      <c r="ITT17" s="2212"/>
      <c r="ITU17" s="2212"/>
      <c r="ITV17" s="2212"/>
      <c r="ITW17" s="2212"/>
      <c r="ITX17" s="2212"/>
      <c r="ITY17" s="2212"/>
      <c r="ITZ17" s="2212"/>
      <c r="IUA17" s="2212"/>
      <c r="IUB17" s="2212"/>
      <c r="IUC17" s="2212"/>
      <c r="IUD17" s="2212"/>
      <c r="IUE17" s="2212"/>
      <c r="IUF17" s="2212"/>
      <c r="IUG17" s="2212"/>
      <c r="IUH17" s="2212"/>
      <c r="IUI17" s="2212"/>
      <c r="IUJ17" s="2212"/>
      <c r="IUK17" s="2212"/>
      <c r="IUL17" s="2212"/>
      <c r="IUM17" s="2212"/>
      <c r="IUN17" s="2212"/>
      <c r="IUO17" s="2212"/>
      <c r="IUP17" s="2212"/>
      <c r="IUQ17" s="2212"/>
      <c r="IUR17" s="2212"/>
      <c r="IUS17" s="2212"/>
      <c r="IUT17" s="2212"/>
      <c r="IUU17" s="2212"/>
      <c r="IUV17" s="2212"/>
      <c r="IUW17" s="2212"/>
      <c r="IUX17" s="2212"/>
      <c r="IUY17" s="2212"/>
      <c r="IUZ17" s="2212"/>
      <c r="IVA17" s="2212"/>
      <c r="IVB17" s="2212"/>
      <c r="IVC17" s="2212"/>
      <c r="IVD17" s="2212"/>
      <c r="IVE17" s="2212"/>
      <c r="IVF17" s="2212"/>
      <c r="IVG17" s="2212"/>
      <c r="IVH17" s="2212"/>
      <c r="IVI17" s="2212"/>
      <c r="IVJ17" s="2212"/>
      <c r="IVK17" s="2212"/>
      <c r="IVL17" s="2212"/>
      <c r="IVM17" s="2212"/>
      <c r="IVN17" s="2212"/>
      <c r="IVO17" s="2212"/>
      <c r="IVP17" s="2212"/>
      <c r="IVQ17" s="2212"/>
      <c r="IVR17" s="2212"/>
      <c r="IVS17" s="2212"/>
      <c r="IVT17" s="2212"/>
      <c r="IVU17" s="2212"/>
      <c r="IVV17" s="2212"/>
      <c r="IVW17" s="2212"/>
      <c r="IVX17" s="2212"/>
      <c r="IVY17" s="2212"/>
      <c r="IVZ17" s="2212"/>
      <c r="IWA17" s="2212"/>
      <c r="IWB17" s="2212"/>
      <c r="IWC17" s="2212"/>
      <c r="IWD17" s="2212"/>
      <c r="IWE17" s="2212"/>
      <c r="IWF17" s="2212"/>
      <c r="IWG17" s="2212"/>
      <c r="IWH17" s="2212"/>
      <c r="IWI17" s="2212"/>
      <c r="IWJ17" s="2212"/>
      <c r="IWK17" s="2212"/>
      <c r="IWL17" s="2212"/>
      <c r="IWM17" s="2212"/>
      <c r="IWN17" s="2212"/>
      <c r="IWO17" s="2212"/>
      <c r="IWP17" s="2212"/>
      <c r="IWQ17" s="2212"/>
      <c r="IWR17" s="2212"/>
      <c r="IWS17" s="2212"/>
      <c r="IWT17" s="2212"/>
      <c r="IWU17" s="2212"/>
      <c r="IWV17" s="2212"/>
      <c r="IWW17" s="2212"/>
      <c r="IWX17" s="2212"/>
      <c r="IWY17" s="2212"/>
      <c r="IWZ17" s="2212"/>
      <c r="IXA17" s="2212"/>
      <c r="IXB17" s="2212"/>
      <c r="IXC17" s="2212"/>
      <c r="IXD17" s="2212"/>
      <c r="IXE17" s="2212"/>
      <c r="IXF17" s="2212"/>
      <c r="IXG17" s="2212"/>
      <c r="IXH17" s="2212"/>
      <c r="IXI17" s="2212"/>
      <c r="IXJ17" s="2212"/>
      <c r="IXK17" s="2212"/>
      <c r="IXL17" s="2212"/>
      <c r="IXM17" s="2212"/>
      <c r="IXN17" s="2212"/>
      <c r="IXO17" s="2212"/>
      <c r="IXP17" s="2212"/>
      <c r="IXQ17" s="2212"/>
      <c r="IXR17" s="2212"/>
      <c r="IXS17" s="2212"/>
      <c r="IXT17" s="2212"/>
      <c r="IXU17" s="2212"/>
      <c r="IXV17" s="2212"/>
      <c r="IXW17" s="2212"/>
      <c r="IXX17" s="2212"/>
      <c r="IXY17" s="2212"/>
      <c r="IXZ17" s="2212"/>
      <c r="IYA17" s="2212"/>
      <c r="IYB17" s="2212"/>
      <c r="IYC17" s="2212"/>
      <c r="IYD17" s="2212"/>
      <c r="IYE17" s="2212"/>
      <c r="IYF17" s="2212"/>
      <c r="IYG17" s="2212"/>
      <c r="IYH17" s="2212"/>
      <c r="IYI17" s="2212"/>
      <c r="IYJ17" s="2212"/>
      <c r="IYK17" s="2212"/>
      <c r="IYL17" s="2212"/>
      <c r="IYM17" s="2212"/>
      <c r="IYN17" s="2212"/>
      <c r="IYO17" s="2212"/>
      <c r="IYP17" s="2212"/>
      <c r="IYQ17" s="2212"/>
      <c r="IYR17" s="2212"/>
      <c r="IYS17" s="2212"/>
      <c r="IYT17" s="2212"/>
      <c r="IYU17" s="2212"/>
      <c r="IYV17" s="2212"/>
      <c r="IYW17" s="2212"/>
      <c r="IYX17" s="2212"/>
      <c r="IYY17" s="2212"/>
      <c r="IYZ17" s="2212"/>
      <c r="IZA17" s="2212"/>
      <c r="IZB17" s="2212"/>
      <c r="IZC17" s="2212"/>
      <c r="IZD17" s="2212"/>
      <c r="IZE17" s="2212"/>
      <c r="IZF17" s="2212"/>
      <c r="IZG17" s="2212"/>
      <c r="IZH17" s="2212"/>
      <c r="IZI17" s="2212"/>
      <c r="IZJ17" s="2212"/>
      <c r="IZK17" s="2212"/>
      <c r="IZL17" s="2212"/>
      <c r="IZM17" s="2212"/>
      <c r="IZN17" s="2212"/>
      <c r="IZO17" s="2212"/>
      <c r="IZP17" s="2212"/>
      <c r="IZQ17" s="2212"/>
      <c r="IZR17" s="2212"/>
      <c r="IZS17" s="2212"/>
      <c r="IZT17" s="2212"/>
      <c r="IZU17" s="2212"/>
      <c r="IZV17" s="2212"/>
      <c r="IZW17" s="2212"/>
      <c r="IZX17" s="2212"/>
      <c r="IZY17" s="2212"/>
      <c r="IZZ17" s="2212"/>
      <c r="JAA17" s="2212"/>
      <c r="JAB17" s="2212"/>
      <c r="JAC17" s="2212"/>
      <c r="JAD17" s="2212"/>
      <c r="JAE17" s="2212"/>
      <c r="JAF17" s="2212"/>
      <c r="JAG17" s="2212"/>
      <c r="JAH17" s="2212"/>
      <c r="JAI17" s="2212"/>
      <c r="JAJ17" s="2212"/>
      <c r="JAK17" s="2212"/>
      <c r="JAL17" s="2212"/>
      <c r="JAM17" s="2212"/>
      <c r="JAN17" s="2212"/>
      <c r="JAO17" s="2212"/>
      <c r="JAP17" s="2212"/>
      <c r="JAQ17" s="2212"/>
      <c r="JAR17" s="2212"/>
      <c r="JAS17" s="2212"/>
      <c r="JAT17" s="2212"/>
      <c r="JAU17" s="2212"/>
      <c r="JAV17" s="2212"/>
      <c r="JAW17" s="2212"/>
      <c r="JAX17" s="2212"/>
      <c r="JAY17" s="2212"/>
      <c r="JAZ17" s="2212"/>
      <c r="JBA17" s="2212"/>
      <c r="JBB17" s="2212"/>
      <c r="JBC17" s="2212"/>
      <c r="JBD17" s="2212"/>
      <c r="JBE17" s="2212"/>
      <c r="JBF17" s="2212"/>
      <c r="JBG17" s="2212"/>
      <c r="JBH17" s="2212"/>
      <c r="JBI17" s="2212"/>
      <c r="JBJ17" s="2212"/>
      <c r="JBK17" s="2212"/>
      <c r="JBL17" s="2212"/>
      <c r="JBM17" s="2212"/>
      <c r="JBN17" s="2212"/>
      <c r="JBO17" s="2212"/>
      <c r="JBP17" s="2212"/>
      <c r="JBQ17" s="2212"/>
      <c r="JBR17" s="2212"/>
      <c r="JBS17" s="2212"/>
      <c r="JBT17" s="2212"/>
      <c r="JBU17" s="2212"/>
      <c r="JBV17" s="2212"/>
      <c r="JBW17" s="2212"/>
      <c r="JBX17" s="2212"/>
      <c r="JBY17" s="2212"/>
      <c r="JBZ17" s="2212"/>
      <c r="JCA17" s="2212"/>
      <c r="JCB17" s="2212"/>
      <c r="JCC17" s="2212"/>
      <c r="JCD17" s="2212"/>
      <c r="JCE17" s="2212"/>
      <c r="JCF17" s="2212"/>
      <c r="JCG17" s="2212"/>
      <c r="JCH17" s="2212"/>
      <c r="JCI17" s="2212"/>
      <c r="JCJ17" s="2212"/>
      <c r="JCK17" s="2212"/>
      <c r="JCL17" s="2212"/>
      <c r="JCM17" s="2212"/>
      <c r="JCN17" s="2212"/>
      <c r="JCO17" s="2212"/>
      <c r="JCP17" s="2212"/>
      <c r="JCQ17" s="2212"/>
      <c r="JCR17" s="2212"/>
      <c r="JCS17" s="2212"/>
      <c r="JCT17" s="2212"/>
      <c r="JCU17" s="2212"/>
      <c r="JCV17" s="2212"/>
      <c r="JCW17" s="2212"/>
      <c r="JCX17" s="2212"/>
      <c r="JCY17" s="2212"/>
      <c r="JCZ17" s="2212"/>
      <c r="JDA17" s="2212"/>
      <c r="JDB17" s="2212"/>
      <c r="JDC17" s="2212"/>
      <c r="JDD17" s="2212"/>
      <c r="JDE17" s="2212"/>
      <c r="JDF17" s="2212"/>
      <c r="JDG17" s="2212"/>
      <c r="JDH17" s="2212"/>
      <c r="JDI17" s="2212"/>
      <c r="JDJ17" s="2212"/>
      <c r="JDK17" s="2212"/>
      <c r="JDL17" s="2212"/>
      <c r="JDM17" s="2212"/>
      <c r="JDN17" s="2212"/>
      <c r="JDO17" s="2212"/>
      <c r="JDP17" s="2212"/>
      <c r="JDQ17" s="2212"/>
      <c r="JDR17" s="2212"/>
      <c r="JDS17" s="2212"/>
      <c r="JDT17" s="2212"/>
      <c r="JDU17" s="2212"/>
      <c r="JDV17" s="2212"/>
      <c r="JDW17" s="2212"/>
      <c r="JDX17" s="2212"/>
      <c r="JDY17" s="2212"/>
      <c r="JDZ17" s="2212"/>
      <c r="JEA17" s="2212"/>
      <c r="JEB17" s="2212"/>
      <c r="JEC17" s="2212"/>
      <c r="JED17" s="2212"/>
      <c r="JEE17" s="2212"/>
      <c r="JEF17" s="2212"/>
      <c r="JEG17" s="2212"/>
      <c r="JEH17" s="2212"/>
      <c r="JEI17" s="2212"/>
      <c r="JEJ17" s="2212"/>
      <c r="JEK17" s="2212"/>
      <c r="JEL17" s="2212"/>
      <c r="JEM17" s="2212"/>
      <c r="JEN17" s="2212"/>
      <c r="JEO17" s="2212"/>
      <c r="JEP17" s="2212"/>
      <c r="JEQ17" s="2212"/>
      <c r="JER17" s="2212"/>
      <c r="JES17" s="2212"/>
      <c r="JET17" s="2212"/>
      <c r="JEU17" s="2212"/>
      <c r="JEV17" s="2212"/>
      <c r="JEW17" s="2212"/>
      <c r="JEX17" s="2212"/>
      <c r="JEY17" s="2212"/>
      <c r="JEZ17" s="2212"/>
      <c r="JFA17" s="2212"/>
      <c r="JFB17" s="2212"/>
      <c r="JFC17" s="2212"/>
      <c r="JFD17" s="2212"/>
      <c r="JFE17" s="2212"/>
      <c r="JFF17" s="2212"/>
      <c r="JFG17" s="2212"/>
      <c r="JFH17" s="2212"/>
      <c r="JFI17" s="2212"/>
      <c r="JFJ17" s="2212"/>
      <c r="JFK17" s="2212"/>
      <c r="JFL17" s="2212"/>
      <c r="JFM17" s="2212"/>
      <c r="JFN17" s="2212"/>
      <c r="JFO17" s="2212"/>
      <c r="JFP17" s="2212"/>
      <c r="JFQ17" s="2212"/>
      <c r="JFR17" s="2212"/>
      <c r="JFS17" s="2212"/>
      <c r="JFT17" s="2212"/>
      <c r="JFU17" s="2212"/>
      <c r="JFV17" s="2212"/>
      <c r="JFW17" s="2212"/>
      <c r="JFX17" s="2212"/>
      <c r="JFY17" s="2212"/>
      <c r="JFZ17" s="2212"/>
      <c r="JGA17" s="2212"/>
      <c r="JGB17" s="2212"/>
      <c r="JGC17" s="2212"/>
      <c r="JGD17" s="2212"/>
      <c r="JGE17" s="2212"/>
      <c r="JGF17" s="2212"/>
      <c r="JGG17" s="2212"/>
      <c r="JGH17" s="2212"/>
      <c r="JGI17" s="2212"/>
      <c r="JGJ17" s="2212"/>
      <c r="JGK17" s="2212"/>
      <c r="JGL17" s="2212"/>
      <c r="JGM17" s="2212"/>
      <c r="JGN17" s="2212"/>
      <c r="JGO17" s="2212"/>
      <c r="JGP17" s="2212"/>
      <c r="JGQ17" s="2212"/>
      <c r="JGR17" s="2212"/>
      <c r="JGS17" s="2212"/>
      <c r="JGT17" s="2212"/>
      <c r="JGU17" s="2212"/>
      <c r="JGV17" s="2212"/>
      <c r="JGW17" s="2212"/>
      <c r="JGX17" s="2212"/>
      <c r="JGY17" s="2212"/>
      <c r="JGZ17" s="2212"/>
      <c r="JHA17" s="2212"/>
      <c r="JHB17" s="2212"/>
      <c r="JHC17" s="2212"/>
      <c r="JHD17" s="2212"/>
      <c r="JHE17" s="2212"/>
      <c r="JHF17" s="2212"/>
      <c r="JHG17" s="2212"/>
      <c r="JHH17" s="2212"/>
      <c r="JHI17" s="2212"/>
      <c r="JHJ17" s="2212"/>
      <c r="JHK17" s="2212"/>
      <c r="JHL17" s="2212"/>
      <c r="JHM17" s="2212"/>
      <c r="JHN17" s="2212"/>
      <c r="JHO17" s="2212"/>
      <c r="JHP17" s="2212"/>
      <c r="JHQ17" s="2212"/>
      <c r="JHR17" s="2212"/>
      <c r="JHS17" s="2212"/>
      <c r="JHT17" s="2212"/>
      <c r="JHU17" s="2212"/>
      <c r="JHV17" s="2212"/>
      <c r="JHW17" s="2212"/>
      <c r="JHX17" s="2212"/>
      <c r="JHY17" s="2212"/>
      <c r="JHZ17" s="2212"/>
      <c r="JIA17" s="2212"/>
      <c r="JIB17" s="2212"/>
      <c r="JIC17" s="2212"/>
      <c r="JID17" s="2212"/>
      <c r="JIE17" s="2212"/>
      <c r="JIF17" s="2212"/>
      <c r="JIG17" s="2212"/>
      <c r="JIH17" s="2212"/>
      <c r="JII17" s="2212"/>
      <c r="JIJ17" s="2212"/>
      <c r="JIK17" s="2212"/>
      <c r="JIL17" s="2212"/>
      <c r="JIM17" s="2212"/>
      <c r="JIN17" s="2212"/>
      <c r="JIO17" s="2212"/>
      <c r="JIP17" s="2212"/>
      <c r="JIQ17" s="2212"/>
      <c r="JIR17" s="2212"/>
      <c r="JIS17" s="2212"/>
      <c r="JIT17" s="2212"/>
      <c r="JIU17" s="2212"/>
      <c r="JIV17" s="2212"/>
      <c r="JIW17" s="2212"/>
      <c r="JIX17" s="2212"/>
      <c r="JIY17" s="2212"/>
      <c r="JIZ17" s="2212"/>
      <c r="JJA17" s="2212"/>
      <c r="JJB17" s="2212"/>
      <c r="JJC17" s="2212"/>
      <c r="JJD17" s="2212"/>
      <c r="JJE17" s="2212"/>
      <c r="JJF17" s="2212"/>
      <c r="JJG17" s="2212"/>
      <c r="JJH17" s="2212"/>
      <c r="JJI17" s="2212"/>
      <c r="JJJ17" s="2212"/>
      <c r="JJK17" s="2212"/>
      <c r="JJL17" s="2212"/>
      <c r="JJM17" s="2212"/>
      <c r="JJN17" s="2212"/>
      <c r="JJO17" s="2212"/>
      <c r="JJP17" s="2212"/>
      <c r="JJQ17" s="2212"/>
      <c r="JJR17" s="2212"/>
      <c r="JJS17" s="2212"/>
      <c r="JJT17" s="2212"/>
      <c r="JJU17" s="2212"/>
      <c r="JJV17" s="2212"/>
      <c r="JJW17" s="2212"/>
      <c r="JJX17" s="2212"/>
      <c r="JJY17" s="2212"/>
      <c r="JJZ17" s="2212"/>
      <c r="JKA17" s="2212"/>
      <c r="JKB17" s="2212"/>
      <c r="JKC17" s="2212"/>
      <c r="JKD17" s="2212"/>
      <c r="JKE17" s="2212"/>
      <c r="JKF17" s="2212"/>
      <c r="JKG17" s="2212"/>
      <c r="JKH17" s="2212"/>
      <c r="JKI17" s="2212"/>
      <c r="JKJ17" s="2212"/>
      <c r="JKK17" s="2212"/>
      <c r="JKL17" s="2212"/>
      <c r="JKM17" s="2212"/>
      <c r="JKN17" s="2212"/>
      <c r="JKO17" s="2212"/>
      <c r="JKP17" s="2212"/>
      <c r="JKQ17" s="2212"/>
      <c r="JKR17" s="2212"/>
      <c r="JKS17" s="2212"/>
      <c r="JKT17" s="2212"/>
      <c r="JKU17" s="2212"/>
      <c r="JKV17" s="2212"/>
      <c r="JKW17" s="2212"/>
      <c r="JKX17" s="2212"/>
      <c r="JKY17" s="2212"/>
      <c r="JKZ17" s="2212"/>
      <c r="JLA17" s="2212"/>
      <c r="JLB17" s="2212"/>
      <c r="JLC17" s="2212"/>
      <c r="JLD17" s="2212"/>
      <c r="JLE17" s="2212"/>
      <c r="JLF17" s="2212"/>
      <c r="JLG17" s="2212"/>
      <c r="JLH17" s="2212"/>
      <c r="JLI17" s="2212"/>
      <c r="JLJ17" s="2212"/>
      <c r="JLK17" s="2212"/>
      <c r="JLL17" s="2212"/>
      <c r="JLM17" s="2212"/>
      <c r="JLN17" s="2212"/>
      <c r="JLO17" s="2212"/>
      <c r="JLP17" s="2212"/>
      <c r="JLQ17" s="2212"/>
      <c r="JLR17" s="2212"/>
      <c r="JLS17" s="2212"/>
      <c r="JLT17" s="2212"/>
      <c r="JLU17" s="2212"/>
      <c r="JLV17" s="2212"/>
      <c r="JLW17" s="2212"/>
      <c r="JLX17" s="2212"/>
      <c r="JLY17" s="2212"/>
      <c r="JLZ17" s="2212"/>
      <c r="JMA17" s="2212"/>
      <c r="JMB17" s="2212"/>
      <c r="JMC17" s="2212"/>
      <c r="JMD17" s="2212"/>
      <c r="JME17" s="2212"/>
      <c r="JMF17" s="2212"/>
      <c r="JMG17" s="2212"/>
      <c r="JMH17" s="2212"/>
      <c r="JMI17" s="2212"/>
      <c r="JMJ17" s="2212"/>
      <c r="JMK17" s="2212"/>
      <c r="JML17" s="2212"/>
      <c r="JMM17" s="2212"/>
      <c r="JMN17" s="2212"/>
      <c r="JMO17" s="2212"/>
      <c r="JMP17" s="2212"/>
      <c r="JMQ17" s="2212"/>
      <c r="JMR17" s="2212"/>
      <c r="JMS17" s="2212"/>
      <c r="JMT17" s="2212"/>
      <c r="JMU17" s="2212"/>
      <c r="JMV17" s="2212"/>
      <c r="JMW17" s="2212"/>
      <c r="JMX17" s="2212"/>
      <c r="JMY17" s="2212"/>
      <c r="JMZ17" s="2212"/>
      <c r="JNA17" s="2212"/>
      <c r="JNB17" s="2212"/>
      <c r="JNC17" s="2212"/>
      <c r="JND17" s="2212"/>
      <c r="JNE17" s="2212"/>
      <c r="JNF17" s="2212"/>
      <c r="JNG17" s="2212"/>
      <c r="JNH17" s="2212"/>
      <c r="JNI17" s="2212"/>
      <c r="JNJ17" s="2212"/>
      <c r="JNK17" s="2212"/>
      <c r="JNL17" s="2212"/>
      <c r="JNM17" s="2212"/>
      <c r="JNN17" s="2212"/>
      <c r="JNO17" s="2212"/>
      <c r="JNP17" s="2212"/>
      <c r="JNQ17" s="2212"/>
      <c r="JNR17" s="2212"/>
      <c r="JNS17" s="2212"/>
      <c r="JNT17" s="2212"/>
      <c r="JNU17" s="2212"/>
      <c r="JNV17" s="2212"/>
      <c r="JNW17" s="2212"/>
      <c r="JNX17" s="2212"/>
      <c r="JNY17" s="2212"/>
      <c r="JNZ17" s="2212"/>
      <c r="JOA17" s="2212"/>
      <c r="JOB17" s="2212"/>
      <c r="JOC17" s="2212"/>
      <c r="JOD17" s="2212"/>
      <c r="JOE17" s="2212"/>
      <c r="JOF17" s="2212"/>
      <c r="JOG17" s="2212"/>
      <c r="JOH17" s="2212"/>
      <c r="JOI17" s="2212"/>
      <c r="JOJ17" s="2212"/>
      <c r="JOK17" s="2212"/>
      <c r="JOL17" s="2212"/>
      <c r="JOM17" s="2212"/>
      <c r="JON17" s="2212"/>
      <c r="JOO17" s="2212"/>
      <c r="JOP17" s="2212"/>
      <c r="JOQ17" s="2212"/>
      <c r="JOR17" s="2212"/>
      <c r="JOS17" s="2212"/>
      <c r="JOT17" s="2212"/>
      <c r="JOU17" s="2212"/>
      <c r="JOV17" s="2212"/>
      <c r="JOW17" s="2212"/>
      <c r="JOX17" s="2212"/>
      <c r="JOY17" s="2212"/>
      <c r="JOZ17" s="2212"/>
      <c r="JPA17" s="2212"/>
      <c r="JPB17" s="2212"/>
      <c r="JPC17" s="2212"/>
      <c r="JPD17" s="2212"/>
      <c r="JPE17" s="2212"/>
      <c r="JPF17" s="2212"/>
      <c r="JPG17" s="2212"/>
      <c r="JPH17" s="2212"/>
      <c r="JPI17" s="2212"/>
      <c r="JPJ17" s="2212"/>
      <c r="JPK17" s="2212"/>
      <c r="JPL17" s="2212"/>
      <c r="JPM17" s="2212"/>
      <c r="JPN17" s="2212"/>
      <c r="JPO17" s="2212"/>
      <c r="JPP17" s="2212"/>
      <c r="JPQ17" s="2212"/>
      <c r="JPR17" s="2212"/>
      <c r="JPS17" s="2212"/>
      <c r="JPT17" s="2212"/>
      <c r="JPU17" s="2212"/>
      <c r="JPV17" s="2212"/>
      <c r="JPW17" s="2212"/>
      <c r="JPX17" s="2212"/>
      <c r="JPY17" s="2212"/>
      <c r="JPZ17" s="2212"/>
      <c r="JQA17" s="2212"/>
      <c r="JQB17" s="2212"/>
      <c r="JQC17" s="2212"/>
      <c r="JQD17" s="2212"/>
      <c r="JQE17" s="2212"/>
      <c r="JQF17" s="2212"/>
      <c r="JQG17" s="2212"/>
      <c r="JQH17" s="2212"/>
      <c r="JQI17" s="2212"/>
      <c r="JQJ17" s="2212"/>
      <c r="JQK17" s="2212"/>
      <c r="JQL17" s="2212"/>
      <c r="JQM17" s="2212"/>
      <c r="JQN17" s="2212"/>
      <c r="JQO17" s="2212"/>
      <c r="JQP17" s="2212"/>
      <c r="JQQ17" s="2212"/>
      <c r="JQR17" s="2212"/>
      <c r="JQS17" s="2212"/>
      <c r="JQT17" s="2212"/>
      <c r="JQU17" s="2212"/>
      <c r="JQV17" s="2212"/>
      <c r="JQW17" s="2212"/>
      <c r="JQX17" s="2212"/>
      <c r="JQY17" s="2212"/>
      <c r="JQZ17" s="2212"/>
      <c r="JRA17" s="2212"/>
      <c r="JRB17" s="2212"/>
      <c r="JRC17" s="2212"/>
      <c r="JRD17" s="2212"/>
      <c r="JRE17" s="2212"/>
      <c r="JRF17" s="2212"/>
      <c r="JRG17" s="2212"/>
      <c r="JRH17" s="2212"/>
      <c r="JRI17" s="2212"/>
      <c r="JRJ17" s="2212"/>
      <c r="JRK17" s="2212"/>
      <c r="JRL17" s="2212"/>
      <c r="JRM17" s="2212"/>
      <c r="JRN17" s="2212"/>
      <c r="JRO17" s="2212"/>
      <c r="JRP17" s="2212"/>
      <c r="JRQ17" s="2212"/>
      <c r="JRR17" s="2212"/>
      <c r="JRS17" s="2212"/>
      <c r="JRT17" s="2212"/>
      <c r="JRU17" s="2212"/>
      <c r="JRV17" s="2212"/>
      <c r="JRW17" s="2212"/>
      <c r="JRX17" s="2212"/>
      <c r="JRY17" s="2212"/>
      <c r="JRZ17" s="2212"/>
      <c r="JSA17" s="2212"/>
      <c r="JSB17" s="2212"/>
      <c r="JSC17" s="2212"/>
      <c r="JSD17" s="2212"/>
      <c r="JSE17" s="2212"/>
      <c r="JSF17" s="2212"/>
      <c r="JSG17" s="2212"/>
      <c r="JSH17" s="2212"/>
      <c r="JSI17" s="2212"/>
      <c r="JSJ17" s="2212"/>
      <c r="JSK17" s="2212"/>
      <c r="JSL17" s="2212"/>
      <c r="JSM17" s="2212"/>
      <c r="JSN17" s="2212"/>
      <c r="JSO17" s="2212"/>
      <c r="JSP17" s="2212"/>
      <c r="JSQ17" s="2212"/>
      <c r="JSR17" s="2212"/>
      <c r="JSS17" s="2212"/>
      <c r="JST17" s="2212"/>
      <c r="JSU17" s="2212"/>
      <c r="JSV17" s="2212"/>
      <c r="JSW17" s="2212"/>
      <c r="JSX17" s="2212"/>
      <c r="JSY17" s="2212"/>
      <c r="JSZ17" s="2212"/>
      <c r="JTA17" s="2212"/>
      <c r="JTB17" s="2212"/>
      <c r="JTC17" s="2212"/>
      <c r="JTD17" s="2212"/>
      <c r="JTE17" s="2212"/>
      <c r="JTF17" s="2212"/>
      <c r="JTG17" s="2212"/>
      <c r="JTH17" s="2212"/>
      <c r="JTI17" s="2212"/>
      <c r="JTJ17" s="2212"/>
      <c r="JTK17" s="2212"/>
      <c r="JTL17" s="2212"/>
      <c r="JTM17" s="2212"/>
      <c r="JTN17" s="2212"/>
      <c r="JTO17" s="2212"/>
      <c r="JTP17" s="2212"/>
      <c r="JTQ17" s="2212"/>
      <c r="JTR17" s="2212"/>
      <c r="JTS17" s="2212"/>
      <c r="JTT17" s="2212"/>
      <c r="JTU17" s="2212"/>
      <c r="JTV17" s="2212"/>
      <c r="JTW17" s="2212"/>
      <c r="JTX17" s="2212"/>
      <c r="JTY17" s="2212"/>
      <c r="JTZ17" s="2212"/>
      <c r="JUA17" s="2212"/>
      <c r="JUB17" s="2212"/>
      <c r="JUC17" s="2212"/>
      <c r="JUD17" s="2212"/>
      <c r="JUE17" s="2212"/>
      <c r="JUF17" s="2212"/>
      <c r="JUG17" s="2212"/>
      <c r="JUH17" s="2212"/>
      <c r="JUI17" s="2212"/>
      <c r="JUJ17" s="2212"/>
      <c r="JUK17" s="2212"/>
      <c r="JUL17" s="2212"/>
      <c r="JUM17" s="2212"/>
      <c r="JUN17" s="2212"/>
      <c r="JUO17" s="2212"/>
      <c r="JUP17" s="2212"/>
      <c r="JUQ17" s="2212"/>
      <c r="JUR17" s="2212"/>
      <c r="JUS17" s="2212"/>
      <c r="JUT17" s="2212"/>
      <c r="JUU17" s="2212"/>
      <c r="JUV17" s="2212"/>
      <c r="JUW17" s="2212"/>
      <c r="JUX17" s="2212"/>
      <c r="JUY17" s="2212"/>
      <c r="JUZ17" s="2212"/>
      <c r="JVA17" s="2212"/>
      <c r="JVB17" s="2212"/>
      <c r="JVC17" s="2212"/>
      <c r="JVD17" s="2212"/>
      <c r="JVE17" s="2212"/>
      <c r="JVF17" s="2212"/>
      <c r="JVG17" s="2212"/>
      <c r="JVH17" s="2212"/>
      <c r="JVI17" s="2212"/>
      <c r="JVJ17" s="2212"/>
      <c r="JVK17" s="2212"/>
      <c r="JVL17" s="2212"/>
      <c r="JVM17" s="2212"/>
      <c r="JVN17" s="2212"/>
      <c r="JVO17" s="2212"/>
      <c r="JVP17" s="2212"/>
      <c r="JVQ17" s="2212"/>
      <c r="JVR17" s="2212"/>
      <c r="JVS17" s="2212"/>
      <c r="JVT17" s="2212"/>
      <c r="JVU17" s="2212"/>
      <c r="JVV17" s="2212"/>
      <c r="JVW17" s="2212"/>
      <c r="JVX17" s="2212"/>
      <c r="JVY17" s="2212"/>
      <c r="JVZ17" s="2212"/>
      <c r="JWA17" s="2212"/>
      <c r="JWB17" s="2212"/>
      <c r="JWC17" s="2212"/>
      <c r="JWD17" s="2212"/>
      <c r="JWE17" s="2212"/>
      <c r="JWF17" s="2212"/>
      <c r="JWG17" s="2212"/>
      <c r="JWH17" s="2212"/>
      <c r="JWI17" s="2212"/>
      <c r="JWJ17" s="2212"/>
      <c r="JWK17" s="2212"/>
      <c r="JWL17" s="2212"/>
      <c r="JWM17" s="2212"/>
      <c r="JWN17" s="2212"/>
      <c r="JWO17" s="2212"/>
      <c r="JWP17" s="2212"/>
      <c r="JWQ17" s="2212"/>
      <c r="JWR17" s="2212"/>
      <c r="JWS17" s="2212"/>
      <c r="JWT17" s="2212"/>
      <c r="JWU17" s="2212"/>
      <c r="JWV17" s="2212"/>
      <c r="JWW17" s="2212"/>
      <c r="JWX17" s="2212"/>
      <c r="JWY17" s="2212"/>
      <c r="JWZ17" s="2212"/>
      <c r="JXA17" s="2212"/>
      <c r="JXB17" s="2212"/>
      <c r="JXC17" s="2212"/>
      <c r="JXD17" s="2212"/>
      <c r="JXE17" s="2212"/>
      <c r="JXF17" s="2212"/>
      <c r="JXG17" s="2212"/>
      <c r="JXH17" s="2212"/>
      <c r="JXI17" s="2212"/>
      <c r="JXJ17" s="2212"/>
      <c r="JXK17" s="2212"/>
      <c r="JXL17" s="2212"/>
      <c r="JXM17" s="2212"/>
      <c r="JXN17" s="2212"/>
      <c r="JXO17" s="2212"/>
      <c r="JXP17" s="2212"/>
      <c r="JXQ17" s="2212"/>
      <c r="JXR17" s="2212"/>
      <c r="JXS17" s="2212"/>
      <c r="JXT17" s="2212"/>
      <c r="JXU17" s="2212"/>
      <c r="JXV17" s="2212"/>
      <c r="JXW17" s="2212"/>
      <c r="JXX17" s="2212"/>
      <c r="JXY17" s="2212"/>
      <c r="JXZ17" s="2212"/>
      <c r="JYA17" s="2212"/>
      <c r="JYB17" s="2212"/>
      <c r="JYC17" s="2212"/>
      <c r="JYD17" s="2212"/>
      <c r="JYE17" s="2212"/>
      <c r="JYF17" s="2212"/>
      <c r="JYG17" s="2212"/>
      <c r="JYH17" s="2212"/>
      <c r="JYI17" s="2212"/>
      <c r="JYJ17" s="2212"/>
      <c r="JYK17" s="2212"/>
      <c r="JYL17" s="2212"/>
      <c r="JYM17" s="2212"/>
      <c r="JYN17" s="2212"/>
      <c r="JYO17" s="2212"/>
      <c r="JYP17" s="2212"/>
      <c r="JYQ17" s="2212"/>
      <c r="JYR17" s="2212"/>
      <c r="JYS17" s="2212"/>
      <c r="JYT17" s="2212"/>
      <c r="JYU17" s="2212"/>
      <c r="JYV17" s="2212"/>
      <c r="JYW17" s="2212"/>
      <c r="JYX17" s="2212"/>
      <c r="JYY17" s="2212"/>
      <c r="JYZ17" s="2212"/>
      <c r="JZA17" s="2212"/>
      <c r="JZB17" s="2212"/>
      <c r="JZC17" s="2212"/>
      <c r="JZD17" s="2212"/>
      <c r="JZE17" s="2212"/>
      <c r="JZF17" s="2212"/>
      <c r="JZG17" s="2212"/>
      <c r="JZH17" s="2212"/>
      <c r="JZI17" s="2212"/>
      <c r="JZJ17" s="2212"/>
      <c r="JZK17" s="2212"/>
      <c r="JZL17" s="2212"/>
      <c r="JZM17" s="2212"/>
      <c r="JZN17" s="2212"/>
      <c r="JZO17" s="2212"/>
      <c r="JZP17" s="2212"/>
      <c r="JZQ17" s="2212"/>
      <c r="JZR17" s="2212"/>
      <c r="JZS17" s="2212"/>
      <c r="JZT17" s="2212"/>
      <c r="JZU17" s="2212"/>
      <c r="JZV17" s="2212"/>
      <c r="JZW17" s="2212"/>
      <c r="JZX17" s="2212"/>
      <c r="JZY17" s="2212"/>
      <c r="JZZ17" s="2212"/>
      <c r="KAA17" s="2212"/>
      <c r="KAB17" s="2212"/>
      <c r="KAC17" s="2212"/>
      <c r="KAD17" s="2212"/>
      <c r="KAE17" s="2212"/>
      <c r="KAF17" s="2212"/>
      <c r="KAG17" s="2212"/>
      <c r="KAH17" s="2212"/>
      <c r="KAI17" s="2212"/>
      <c r="KAJ17" s="2212"/>
      <c r="KAK17" s="2212"/>
      <c r="KAL17" s="2212"/>
      <c r="KAM17" s="2212"/>
      <c r="KAN17" s="2212"/>
      <c r="KAO17" s="2212"/>
      <c r="KAP17" s="2212"/>
      <c r="KAQ17" s="2212"/>
      <c r="KAR17" s="2212"/>
      <c r="KAS17" s="2212"/>
      <c r="KAT17" s="2212"/>
      <c r="KAU17" s="2212"/>
      <c r="KAV17" s="2212"/>
      <c r="KAW17" s="2212"/>
      <c r="KAX17" s="2212"/>
      <c r="KAY17" s="2212"/>
      <c r="KAZ17" s="2212"/>
      <c r="KBA17" s="2212"/>
      <c r="KBB17" s="2212"/>
      <c r="KBC17" s="2212"/>
      <c r="KBD17" s="2212"/>
      <c r="KBE17" s="2212"/>
      <c r="KBF17" s="2212"/>
      <c r="KBG17" s="2212"/>
      <c r="KBH17" s="2212"/>
      <c r="KBI17" s="2212"/>
      <c r="KBJ17" s="2212"/>
      <c r="KBK17" s="2212"/>
      <c r="KBL17" s="2212"/>
      <c r="KBM17" s="2212"/>
      <c r="KBN17" s="2212"/>
      <c r="KBO17" s="2212"/>
      <c r="KBP17" s="2212"/>
      <c r="KBQ17" s="2212"/>
      <c r="KBR17" s="2212"/>
      <c r="KBS17" s="2212"/>
      <c r="KBT17" s="2212"/>
      <c r="KBU17" s="2212"/>
      <c r="KBV17" s="2212"/>
      <c r="KBW17" s="2212"/>
      <c r="KBX17" s="2212"/>
      <c r="KBY17" s="2212"/>
      <c r="KBZ17" s="2212"/>
      <c r="KCA17" s="2212"/>
      <c r="KCB17" s="2212"/>
      <c r="KCC17" s="2212"/>
      <c r="KCD17" s="2212"/>
      <c r="KCE17" s="2212"/>
      <c r="KCF17" s="2212"/>
      <c r="KCG17" s="2212"/>
      <c r="KCH17" s="2212"/>
      <c r="KCI17" s="2212"/>
      <c r="KCJ17" s="2212"/>
      <c r="KCK17" s="2212"/>
      <c r="KCL17" s="2212"/>
      <c r="KCM17" s="2212"/>
      <c r="KCN17" s="2212"/>
      <c r="KCO17" s="2212"/>
      <c r="KCP17" s="2212"/>
      <c r="KCQ17" s="2212"/>
      <c r="KCR17" s="2212"/>
      <c r="KCS17" s="2212"/>
      <c r="KCT17" s="2212"/>
      <c r="KCU17" s="2212"/>
      <c r="KCV17" s="2212"/>
      <c r="KCW17" s="2212"/>
      <c r="KCX17" s="2212"/>
      <c r="KCY17" s="2212"/>
      <c r="KCZ17" s="2212"/>
      <c r="KDA17" s="2212"/>
      <c r="KDB17" s="2212"/>
      <c r="KDC17" s="2212"/>
      <c r="KDD17" s="2212"/>
      <c r="KDE17" s="2212"/>
      <c r="KDF17" s="2212"/>
      <c r="KDG17" s="2212"/>
      <c r="KDH17" s="2212"/>
      <c r="KDI17" s="2212"/>
      <c r="KDJ17" s="2212"/>
      <c r="KDK17" s="2212"/>
      <c r="KDL17" s="2212"/>
      <c r="KDM17" s="2212"/>
      <c r="KDN17" s="2212"/>
      <c r="KDO17" s="2212"/>
      <c r="KDP17" s="2212"/>
      <c r="KDQ17" s="2212"/>
      <c r="KDR17" s="2212"/>
      <c r="KDS17" s="2212"/>
      <c r="KDT17" s="2212"/>
      <c r="KDU17" s="2212"/>
      <c r="KDV17" s="2212"/>
      <c r="KDW17" s="2212"/>
      <c r="KDX17" s="2212"/>
      <c r="KDY17" s="2212"/>
      <c r="KDZ17" s="2212"/>
      <c r="KEA17" s="2212"/>
      <c r="KEB17" s="2212"/>
      <c r="KEC17" s="2212"/>
      <c r="KED17" s="2212"/>
      <c r="KEE17" s="2212"/>
      <c r="KEF17" s="2212"/>
      <c r="KEG17" s="2212"/>
      <c r="KEH17" s="2212"/>
      <c r="KEI17" s="2212"/>
      <c r="KEJ17" s="2212"/>
      <c r="KEK17" s="2212"/>
      <c r="KEL17" s="2212"/>
      <c r="KEM17" s="2212"/>
      <c r="KEN17" s="2212"/>
      <c r="KEO17" s="2212"/>
      <c r="KEP17" s="2212"/>
      <c r="KEQ17" s="2212"/>
      <c r="KER17" s="2212"/>
      <c r="KES17" s="2212"/>
      <c r="KET17" s="2212"/>
      <c r="KEU17" s="2212"/>
      <c r="KEV17" s="2212"/>
      <c r="KEW17" s="2212"/>
      <c r="KEX17" s="2212"/>
      <c r="KEY17" s="2212"/>
      <c r="KEZ17" s="2212"/>
      <c r="KFA17" s="2212"/>
      <c r="KFB17" s="2212"/>
      <c r="KFC17" s="2212"/>
      <c r="KFD17" s="2212"/>
      <c r="KFE17" s="2212"/>
      <c r="KFF17" s="2212"/>
      <c r="KFG17" s="2212"/>
      <c r="KFH17" s="2212"/>
      <c r="KFI17" s="2212"/>
      <c r="KFJ17" s="2212"/>
      <c r="KFK17" s="2212"/>
      <c r="KFL17" s="2212"/>
      <c r="KFM17" s="2212"/>
      <c r="KFN17" s="2212"/>
      <c r="KFO17" s="2212"/>
      <c r="KFP17" s="2212"/>
      <c r="KFQ17" s="2212"/>
      <c r="KFR17" s="2212"/>
      <c r="KFS17" s="2212"/>
      <c r="KFT17" s="2212"/>
      <c r="KFU17" s="2212"/>
      <c r="KFV17" s="2212"/>
      <c r="KFW17" s="2212"/>
      <c r="KFX17" s="2212"/>
      <c r="KFY17" s="2212"/>
      <c r="KFZ17" s="2212"/>
      <c r="KGA17" s="2212"/>
      <c r="KGB17" s="2212"/>
      <c r="KGC17" s="2212"/>
      <c r="KGD17" s="2212"/>
      <c r="KGE17" s="2212"/>
      <c r="KGF17" s="2212"/>
      <c r="KGG17" s="2212"/>
      <c r="KGH17" s="2212"/>
      <c r="KGI17" s="2212"/>
      <c r="KGJ17" s="2212"/>
      <c r="KGK17" s="2212"/>
      <c r="KGL17" s="2212"/>
      <c r="KGM17" s="2212"/>
      <c r="KGN17" s="2212"/>
      <c r="KGO17" s="2212"/>
      <c r="KGP17" s="2212"/>
      <c r="KGQ17" s="2212"/>
      <c r="KGR17" s="2212"/>
      <c r="KGS17" s="2212"/>
      <c r="KGT17" s="2212"/>
      <c r="KGU17" s="2212"/>
      <c r="KGV17" s="2212"/>
      <c r="KGW17" s="2212"/>
      <c r="KGX17" s="2212"/>
      <c r="KGY17" s="2212"/>
      <c r="KGZ17" s="2212"/>
      <c r="KHA17" s="2212"/>
      <c r="KHB17" s="2212"/>
      <c r="KHC17" s="2212"/>
      <c r="KHD17" s="2212"/>
      <c r="KHE17" s="2212"/>
      <c r="KHF17" s="2212"/>
      <c r="KHG17" s="2212"/>
      <c r="KHH17" s="2212"/>
      <c r="KHI17" s="2212"/>
      <c r="KHJ17" s="2212"/>
      <c r="KHK17" s="2212"/>
      <c r="KHL17" s="2212"/>
      <c r="KHM17" s="2212"/>
      <c r="KHN17" s="2212"/>
      <c r="KHO17" s="2212"/>
      <c r="KHP17" s="2212"/>
      <c r="KHQ17" s="2212"/>
      <c r="KHR17" s="2212"/>
      <c r="KHS17" s="2212"/>
      <c r="KHT17" s="2212"/>
      <c r="KHU17" s="2212"/>
      <c r="KHV17" s="2212"/>
      <c r="KHW17" s="2212"/>
      <c r="KHX17" s="2212"/>
      <c r="KHY17" s="2212"/>
      <c r="KHZ17" s="2212"/>
      <c r="KIA17" s="2212"/>
      <c r="KIB17" s="2212"/>
      <c r="KIC17" s="2212"/>
      <c r="KID17" s="2212"/>
      <c r="KIE17" s="2212"/>
      <c r="KIF17" s="2212"/>
      <c r="KIG17" s="2212"/>
      <c r="KIH17" s="2212"/>
      <c r="KII17" s="2212"/>
      <c r="KIJ17" s="2212"/>
      <c r="KIK17" s="2212"/>
      <c r="KIL17" s="2212"/>
      <c r="KIM17" s="2212"/>
      <c r="KIN17" s="2212"/>
      <c r="KIO17" s="2212"/>
      <c r="KIP17" s="2212"/>
      <c r="KIQ17" s="2212"/>
      <c r="KIR17" s="2212"/>
      <c r="KIS17" s="2212"/>
      <c r="KIT17" s="2212"/>
      <c r="KIU17" s="2212"/>
      <c r="KIV17" s="2212"/>
      <c r="KIW17" s="2212"/>
      <c r="KIX17" s="2212"/>
      <c r="KIY17" s="2212"/>
      <c r="KIZ17" s="2212"/>
      <c r="KJA17" s="2212"/>
      <c r="KJB17" s="2212"/>
      <c r="KJC17" s="2212"/>
      <c r="KJD17" s="2212"/>
      <c r="KJE17" s="2212"/>
      <c r="KJF17" s="2212"/>
      <c r="KJG17" s="2212"/>
      <c r="KJH17" s="2212"/>
      <c r="KJI17" s="2212"/>
      <c r="KJJ17" s="2212"/>
      <c r="KJK17" s="2212"/>
      <c r="KJL17" s="2212"/>
      <c r="KJM17" s="2212"/>
      <c r="KJN17" s="2212"/>
      <c r="KJO17" s="2212"/>
      <c r="KJP17" s="2212"/>
      <c r="KJQ17" s="2212"/>
      <c r="KJR17" s="2212"/>
      <c r="KJS17" s="2212"/>
      <c r="KJT17" s="2212"/>
      <c r="KJU17" s="2212"/>
      <c r="KJV17" s="2212"/>
      <c r="KJW17" s="2212"/>
      <c r="KJX17" s="2212"/>
      <c r="KJY17" s="2212"/>
      <c r="KJZ17" s="2212"/>
      <c r="KKA17" s="2212"/>
      <c r="KKB17" s="2212"/>
      <c r="KKC17" s="2212"/>
      <c r="KKD17" s="2212"/>
      <c r="KKE17" s="2212"/>
      <c r="KKF17" s="2212"/>
      <c r="KKG17" s="2212"/>
      <c r="KKH17" s="2212"/>
      <c r="KKI17" s="2212"/>
      <c r="KKJ17" s="2212"/>
      <c r="KKK17" s="2212"/>
      <c r="KKL17" s="2212"/>
      <c r="KKM17" s="2212"/>
      <c r="KKN17" s="2212"/>
      <c r="KKO17" s="2212"/>
      <c r="KKP17" s="2212"/>
      <c r="KKQ17" s="2212"/>
      <c r="KKR17" s="2212"/>
      <c r="KKS17" s="2212"/>
      <c r="KKT17" s="2212"/>
      <c r="KKU17" s="2212"/>
      <c r="KKV17" s="2212"/>
      <c r="KKW17" s="2212"/>
      <c r="KKX17" s="2212"/>
      <c r="KKY17" s="2212"/>
      <c r="KKZ17" s="2212"/>
      <c r="KLA17" s="2212"/>
      <c r="KLB17" s="2212"/>
      <c r="KLC17" s="2212"/>
      <c r="KLD17" s="2212"/>
      <c r="KLE17" s="2212"/>
      <c r="KLF17" s="2212"/>
      <c r="KLG17" s="2212"/>
      <c r="KLH17" s="2212"/>
      <c r="KLI17" s="2212"/>
      <c r="KLJ17" s="2212"/>
      <c r="KLK17" s="2212"/>
      <c r="KLL17" s="2212"/>
      <c r="KLM17" s="2212"/>
      <c r="KLN17" s="2212"/>
      <c r="KLO17" s="2212"/>
      <c r="KLP17" s="2212"/>
      <c r="KLQ17" s="2212"/>
      <c r="KLR17" s="2212"/>
      <c r="KLS17" s="2212"/>
      <c r="KLT17" s="2212"/>
      <c r="KLU17" s="2212"/>
      <c r="KLV17" s="2212"/>
      <c r="KLW17" s="2212"/>
      <c r="KLX17" s="2212"/>
      <c r="KLY17" s="2212"/>
      <c r="KLZ17" s="2212"/>
      <c r="KMA17" s="2212"/>
      <c r="KMB17" s="2212"/>
      <c r="KMC17" s="2212"/>
      <c r="KMD17" s="2212"/>
      <c r="KME17" s="2212"/>
      <c r="KMF17" s="2212"/>
      <c r="KMG17" s="2212"/>
      <c r="KMH17" s="2212"/>
      <c r="KMI17" s="2212"/>
      <c r="KMJ17" s="2212"/>
      <c r="KMK17" s="2212"/>
      <c r="KML17" s="2212"/>
      <c r="KMM17" s="2212"/>
      <c r="KMN17" s="2212"/>
      <c r="KMO17" s="2212"/>
      <c r="KMP17" s="2212"/>
      <c r="KMQ17" s="2212"/>
      <c r="KMR17" s="2212"/>
      <c r="KMS17" s="2212"/>
      <c r="KMT17" s="2212"/>
      <c r="KMU17" s="2212"/>
      <c r="KMV17" s="2212"/>
      <c r="KMW17" s="2212"/>
      <c r="KMX17" s="2212"/>
      <c r="KMY17" s="2212"/>
      <c r="KMZ17" s="2212"/>
      <c r="KNA17" s="2212"/>
      <c r="KNB17" s="2212"/>
      <c r="KNC17" s="2212"/>
      <c r="KND17" s="2212"/>
      <c r="KNE17" s="2212"/>
      <c r="KNF17" s="2212"/>
      <c r="KNG17" s="2212"/>
      <c r="KNH17" s="2212"/>
      <c r="KNI17" s="2212"/>
      <c r="KNJ17" s="2212"/>
      <c r="KNK17" s="2212"/>
      <c r="KNL17" s="2212"/>
      <c r="KNM17" s="2212"/>
      <c r="KNN17" s="2212"/>
      <c r="KNO17" s="2212"/>
      <c r="KNP17" s="2212"/>
      <c r="KNQ17" s="2212"/>
      <c r="KNR17" s="2212"/>
      <c r="KNS17" s="2212"/>
      <c r="KNT17" s="2212"/>
      <c r="KNU17" s="2212"/>
      <c r="KNV17" s="2212"/>
      <c r="KNW17" s="2212"/>
      <c r="KNX17" s="2212"/>
      <c r="KNY17" s="2212"/>
      <c r="KNZ17" s="2212"/>
      <c r="KOA17" s="2212"/>
      <c r="KOB17" s="2212"/>
      <c r="KOC17" s="2212"/>
      <c r="KOD17" s="2212"/>
      <c r="KOE17" s="2212"/>
      <c r="KOF17" s="2212"/>
      <c r="KOG17" s="2212"/>
      <c r="KOH17" s="2212"/>
      <c r="KOI17" s="2212"/>
      <c r="KOJ17" s="2212"/>
      <c r="KOK17" s="2212"/>
      <c r="KOL17" s="2212"/>
      <c r="KOM17" s="2212"/>
      <c r="KON17" s="2212"/>
      <c r="KOO17" s="2212"/>
      <c r="KOP17" s="2212"/>
      <c r="KOQ17" s="2212"/>
      <c r="KOR17" s="2212"/>
      <c r="KOS17" s="2212"/>
      <c r="KOT17" s="2212"/>
      <c r="KOU17" s="2212"/>
      <c r="KOV17" s="2212"/>
      <c r="KOW17" s="2212"/>
      <c r="KOX17" s="2212"/>
      <c r="KOY17" s="2212"/>
      <c r="KOZ17" s="2212"/>
      <c r="KPA17" s="2212"/>
      <c r="KPB17" s="2212"/>
      <c r="KPC17" s="2212"/>
      <c r="KPD17" s="2212"/>
      <c r="KPE17" s="2212"/>
      <c r="KPF17" s="2212"/>
      <c r="KPG17" s="2212"/>
      <c r="KPH17" s="2212"/>
      <c r="KPI17" s="2212"/>
      <c r="KPJ17" s="2212"/>
      <c r="KPK17" s="2212"/>
      <c r="KPL17" s="2212"/>
      <c r="KPM17" s="2212"/>
      <c r="KPN17" s="2212"/>
      <c r="KPO17" s="2212"/>
      <c r="KPP17" s="2212"/>
      <c r="KPQ17" s="2212"/>
      <c r="KPR17" s="2212"/>
      <c r="KPS17" s="2212"/>
      <c r="KPT17" s="2212"/>
      <c r="KPU17" s="2212"/>
      <c r="KPV17" s="2212"/>
      <c r="KPW17" s="2212"/>
      <c r="KPX17" s="2212"/>
      <c r="KPY17" s="2212"/>
      <c r="KPZ17" s="2212"/>
      <c r="KQA17" s="2212"/>
      <c r="KQB17" s="2212"/>
      <c r="KQC17" s="2212"/>
      <c r="KQD17" s="2212"/>
      <c r="KQE17" s="2212"/>
      <c r="KQF17" s="2212"/>
      <c r="KQG17" s="2212"/>
      <c r="KQH17" s="2212"/>
      <c r="KQI17" s="2212"/>
      <c r="KQJ17" s="2212"/>
      <c r="KQK17" s="2212"/>
      <c r="KQL17" s="2212"/>
      <c r="KQM17" s="2212"/>
      <c r="KQN17" s="2212"/>
      <c r="KQO17" s="2212"/>
      <c r="KQP17" s="2212"/>
      <c r="KQQ17" s="2212"/>
      <c r="KQR17" s="2212"/>
      <c r="KQS17" s="2212"/>
      <c r="KQT17" s="2212"/>
      <c r="KQU17" s="2212"/>
      <c r="KQV17" s="2212"/>
      <c r="KQW17" s="2212"/>
      <c r="KQX17" s="2212"/>
      <c r="KQY17" s="2212"/>
      <c r="KQZ17" s="2212"/>
      <c r="KRA17" s="2212"/>
      <c r="KRB17" s="2212"/>
      <c r="KRC17" s="2212"/>
      <c r="KRD17" s="2212"/>
      <c r="KRE17" s="2212"/>
      <c r="KRF17" s="2212"/>
      <c r="KRG17" s="2212"/>
      <c r="KRH17" s="2212"/>
      <c r="KRI17" s="2212"/>
      <c r="KRJ17" s="2212"/>
      <c r="KRK17" s="2212"/>
      <c r="KRL17" s="2212"/>
      <c r="KRM17" s="2212"/>
      <c r="KRN17" s="2212"/>
      <c r="KRO17" s="2212"/>
      <c r="KRP17" s="2212"/>
      <c r="KRQ17" s="2212"/>
      <c r="KRR17" s="2212"/>
      <c r="KRS17" s="2212"/>
      <c r="KRT17" s="2212"/>
      <c r="KRU17" s="2212"/>
      <c r="KRV17" s="2212"/>
      <c r="KRW17" s="2212"/>
      <c r="KRX17" s="2212"/>
      <c r="KRY17" s="2212"/>
      <c r="KRZ17" s="2212"/>
      <c r="KSA17" s="2212"/>
      <c r="KSB17" s="2212"/>
      <c r="KSC17" s="2212"/>
      <c r="KSD17" s="2212"/>
      <c r="KSE17" s="2212"/>
      <c r="KSF17" s="2212"/>
      <c r="KSG17" s="2212"/>
      <c r="KSH17" s="2212"/>
      <c r="KSI17" s="2212"/>
      <c r="KSJ17" s="2212"/>
      <c r="KSK17" s="2212"/>
      <c r="KSL17" s="2212"/>
      <c r="KSM17" s="2212"/>
      <c r="KSN17" s="2212"/>
      <c r="KSO17" s="2212"/>
      <c r="KSP17" s="2212"/>
      <c r="KSQ17" s="2212"/>
      <c r="KSR17" s="2212"/>
      <c r="KSS17" s="2212"/>
      <c r="KST17" s="2212"/>
      <c r="KSU17" s="2212"/>
      <c r="KSV17" s="2212"/>
      <c r="KSW17" s="2212"/>
      <c r="KSX17" s="2212"/>
      <c r="KSY17" s="2212"/>
      <c r="KSZ17" s="2212"/>
      <c r="KTA17" s="2212"/>
      <c r="KTB17" s="2212"/>
      <c r="KTC17" s="2212"/>
      <c r="KTD17" s="2212"/>
      <c r="KTE17" s="2212"/>
      <c r="KTF17" s="2212"/>
      <c r="KTG17" s="2212"/>
      <c r="KTH17" s="2212"/>
      <c r="KTI17" s="2212"/>
      <c r="KTJ17" s="2212"/>
      <c r="KTK17" s="2212"/>
      <c r="KTL17" s="2212"/>
      <c r="KTM17" s="2212"/>
      <c r="KTN17" s="2212"/>
      <c r="KTO17" s="2212"/>
      <c r="KTP17" s="2212"/>
      <c r="KTQ17" s="2212"/>
      <c r="KTR17" s="2212"/>
      <c r="KTS17" s="2212"/>
      <c r="KTT17" s="2212"/>
      <c r="KTU17" s="2212"/>
      <c r="KTV17" s="2212"/>
      <c r="KTW17" s="2212"/>
      <c r="KTX17" s="2212"/>
      <c r="KTY17" s="2212"/>
      <c r="KTZ17" s="2212"/>
      <c r="KUA17" s="2212"/>
      <c r="KUB17" s="2212"/>
      <c r="KUC17" s="2212"/>
      <c r="KUD17" s="2212"/>
      <c r="KUE17" s="2212"/>
      <c r="KUF17" s="2212"/>
      <c r="KUG17" s="2212"/>
      <c r="KUH17" s="2212"/>
      <c r="KUI17" s="2212"/>
      <c r="KUJ17" s="2212"/>
      <c r="KUK17" s="2212"/>
      <c r="KUL17" s="2212"/>
      <c r="KUM17" s="2212"/>
      <c r="KUN17" s="2212"/>
      <c r="KUO17" s="2212"/>
      <c r="KUP17" s="2212"/>
      <c r="KUQ17" s="2212"/>
      <c r="KUR17" s="2212"/>
      <c r="KUS17" s="2212"/>
      <c r="KUT17" s="2212"/>
      <c r="KUU17" s="2212"/>
      <c r="KUV17" s="2212"/>
      <c r="KUW17" s="2212"/>
      <c r="KUX17" s="2212"/>
      <c r="KUY17" s="2212"/>
      <c r="KUZ17" s="2212"/>
      <c r="KVA17" s="2212"/>
      <c r="KVB17" s="2212"/>
      <c r="KVC17" s="2212"/>
      <c r="KVD17" s="2212"/>
      <c r="KVE17" s="2212"/>
      <c r="KVF17" s="2212"/>
      <c r="KVG17" s="2212"/>
      <c r="KVH17" s="2212"/>
      <c r="KVI17" s="2212"/>
      <c r="KVJ17" s="2212"/>
      <c r="KVK17" s="2212"/>
      <c r="KVL17" s="2212"/>
      <c r="KVM17" s="2212"/>
      <c r="KVN17" s="2212"/>
      <c r="KVO17" s="2212"/>
      <c r="KVP17" s="2212"/>
      <c r="KVQ17" s="2212"/>
      <c r="KVR17" s="2212"/>
      <c r="KVS17" s="2212"/>
      <c r="KVT17" s="2212"/>
      <c r="KVU17" s="2212"/>
      <c r="KVV17" s="2212"/>
      <c r="KVW17" s="2212"/>
      <c r="KVX17" s="2212"/>
      <c r="KVY17" s="2212"/>
      <c r="KVZ17" s="2212"/>
      <c r="KWA17" s="2212"/>
      <c r="KWB17" s="2212"/>
      <c r="KWC17" s="2212"/>
      <c r="KWD17" s="2212"/>
      <c r="KWE17" s="2212"/>
      <c r="KWF17" s="2212"/>
      <c r="KWG17" s="2212"/>
      <c r="KWH17" s="2212"/>
      <c r="KWI17" s="2212"/>
      <c r="KWJ17" s="2212"/>
      <c r="KWK17" s="2212"/>
      <c r="KWL17" s="2212"/>
      <c r="KWM17" s="2212"/>
      <c r="KWN17" s="2212"/>
      <c r="KWO17" s="2212"/>
      <c r="KWP17" s="2212"/>
      <c r="KWQ17" s="2212"/>
      <c r="KWR17" s="2212"/>
      <c r="KWS17" s="2212"/>
      <c r="KWT17" s="2212"/>
      <c r="KWU17" s="2212"/>
      <c r="KWV17" s="2212"/>
      <c r="KWW17" s="2212"/>
      <c r="KWX17" s="2212"/>
      <c r="KWY17" s="2212"/>
      <c r="KWZ17" s="2212"/>
      <c r="KXA17" s="2212"/>
      <c r="KXB17" s="2212"/>
      <c r="KXC17" s="2212"/>
      <c r="KXD17" s="2212"/>
      <c r="KXE17" s="2212"/>
      <c r="KXF17" s="2212"/>
      <c r="KXG17" s="2212"/>
      <c r="KXH17" s="2212"/>
      <c r="KXI17" s="2212"/>
      <c r="KXJ17" s="2212"/>
      <c r="KXK17" s="2212"/>
      <c r="KXL17" s="2212"/>
      <c r="KXM17" s="2212"/>
      <c r="KXN17" s="2212"/>
      <c r="KXO17" s="2212"/>
      <c r="KXP17" s="2212"/>
      <c r="KXQ17" s="2212"/>
      <c r="KXR17" s="2212"/>
      <c r="KXS17" s="2212"/>
      <c r="KXT17" s="2212"/>
      <c r="KXU17" s="2212"/>
      <c r="KXV17" s="2212"/>
      <c r="KXW17" s="2212"/>
      <c r="KXX17" s="2212"/>
      <c r="KXY17" s="2212"/>
      <c r="KXZ17" s="2212"/>
      <c r="KYA17" s="2212"/>
      <c r="KYB17" s="2212"/>
      <c r="KYC17" s="2212"/>
      <c r="KYD17" s="2212"/>
      <c r="KYE17" s="2212"/>
      <c r="KYF17" s="2212"/>
      <c r="KYG17" s="2212"/>
      <c r="KYH17" s="2212"/>
      <c r="KYI17" s="2212"/>
      <c r="KYJ17" s="2212"/>
      <c r="KYK17" s="2212"/>
      <c r="KYL17" s="2212"/>
      <c r="KYM17" s="2212"/>
      <c r="KYN17" s="2212"/>
      <c r="KYO17" s="2212"/>
      <c r="KYP17" s="2212"/>
      <c r="KYQ17" s="2212"/>
      <c r="KYR17" s="2212"/>
      <c r="KYS17" s="2212"/>
      <c r="KYT17" s="2212"/>
      <c r="KYU17" s="2212"/>
      <c r="KYV17" s="2212"/>
      <c r="KYW17" s="2212"/>
      <c r="KYX17" s="2212"/>
      <c r="KYY17" s="2212"/>
      <c r="KYZ17" s="2212"/>
      <c r="KZA17" s="2212"/>
      <c r="KZB17" s="2212"/>
      <c r="KZC17" s="2212"/>
      <c r="KZD17" s="2212"/>
      <c r="KZE17" s="2212"/>
      <c r="KZF17" s="2212"/>
      <c r="KZG17" s="2212"/>
      <c r="KZH17" s="2212"/>
      <c r="KZI17" s="2212"/>
      <c r="KZJ17" s="2212"/>
      <c r="KZK17" s="2212"/>
      <c r="KZL17" s="2212"/>
      <c r="KZM17" s="2212"/>
      <c r="KZN17" s="2212"/>
      <c r="KZO17" s="2212"/>
      <c r="KZP17" s="2212"/>
      <c r="KZQ17" s="2212"/>
      <c r="KZR17" s="2212"/>
      <c r="KZS17" s="2212"/>
      <c r="KZT17" s="2212"/>
      <c r="KZU17" s="2212"/>
      <c r="KZV17" s="2212"/>
      <c r="KZW17" s="2212"/>
      <c r="KZX17" s="2212"/>
      <c r="KZY17" s="2212"/>
      <c r="KZZ17" s="2212"/>
      <c r="LAA17" s="2212"/>
      <c r="LAB17" s="2212"/>
      <c r="LAC17" s="2212"/>
      <c r="LAD17" s="2212"/>
      <c r="LAE17" s="2212"/>
      <c r="LAF17" s="2212"/>
      <c r="LAG17" s="2212"/>
      <c r="LAH17" s="2212"/>
      <c r="LAI17" s="2212"/>
      <c r="LAJ17" s="2212"/>
      <c r="LAK17" s="2212"/>
      <c r="LAL17" s="2212"/>
      <c r="LAM17" s="2212"/>
      <c r="LAN17" s="2212"/>
      <c r="LAO17" s="2212"/>
      <c r="LAP17" s="2212"/>
      <c r="LAQ17" s="2212"/>
      <c r="LAR17" s="2212"/>
      <c r="LAS17" s="2212"/>
      <c r="LAT17" s="2212"/>
      <c r="LAU17" s="2212"/>
      <c r="LAV17" s="2212"/>
      <c r="LAW17" s="2212"/>
      <c r="LAX17" s="2212"/>
      <c r="LAY17" s="2212"/>
      <c r="LAZ17" s="2212"/>
      <c r="LBA17" s="2212"/>
      <c r="LBB17" s="2212"/>
      <c r="LBC17" s="2212"/>
      <c r="LBD17" s="2212"/>
      <c r="LBE17" s="2212"/>
      <c r="LBF17" s="2212"/>
      <c r="LBG17" s="2212"/>
      <c r="LBH17" s="2212"/>
      <c r="LBI17" s="2212"/>
      <c r="LBJ17" s="2212"/>
      <c r="LBK17" s="2212"/>
      <c r="LBL17" s="2212"/>
      <c r="LBM17" s="2212"/>
      <c r="LBN17" s="2212"/>
      <c r="LBO17" s="2212"/>
      <c r="LBP17" s="2212"/>
      <c r="LBQ17" s="2212"/>
      <c r="LBR17" s="2212"/>
      <c r="LBS17" s="2212"/>
      <c r="LBT17" s="2212"/>
      <c r="LBU17" s="2212"/>
      <c r="LBV17" s="2212"/>
      <c r="LBW17" s="2212"/>
      <c r="LBX17" s="2212"/>
      <c r="LBY17" s="2212"/>
      <c r="LBZ17" s="2212"/>
      <c r="LCA17" s="2212"/>
      <c r="LCB17" s="2212"/>
      <c r="LCC17" s="2212"/>
      <c r="LCD17" s="2212"/>
      <c r="LCE17" s="2212"/>
      <c r="LCF17" s="2212"/>
      <c r="LCG17" s="2212"/>
      <c r="LCH17" s="2212"/>
      <c r="LCI17" s="2212"/>
      <c r="LCJ17" s="2212"/>
      <c r="LCK17" s="2212"/>
      <c r="LCL17" s="2212"/>
      <c r="LCM17" s="2212"/>
      <c r="LCN17" s="2212"/>
      <c r="LCO17" s="2212"/>
      <c r="LCP17" s="2212"/>
      <c r="LCQ17" s="2212"/>
      <c r="LCR17" s="2212"/>
      <c r="LCS17" s="2212"/>
      <c r="LCT17" s="2212"/>
      <c r="LCU17" s="2212"/>
      <c r="LCV17" s="2212"/>
      <c r="LCW17" s="2212"/>
      <c r="LCX17" s="2212"/>
      <c r="LCY17" s="2212"/>
      <c r="LCZ17" s="2212"/>
      <c r="LDA17" s="2212"/>
      <c r="LDB17" s="2212"/>
      <c r="LDC17" s="2212"/>
      <c r="LDD17" s="2212"/>
      <c r="LDE17" s="2212"/>
      <c r="LDF17" s="2212"/>
      <c r="LDG17" s="2212"/>
      <c r="LDH17" s="2212"/>
      <c r="LDI17" s="2212"/>
      <c r="LDJ17" s="2212"/>
      <c r="LDK17" s="2212"/>
      <c r="LDL17" s="2212"/>
      <c r="LDM17" s="2212"/>
      <c r="LDN17" s="2212"/>
      <c r="LDO17" s="2212"/>
      <c r="LDP17" s="2212"/>
      <c r="LDQ17" s="2212"/>
      <c r="LDR17" s="2212"/>
      <c r="LDS17" s="2212"/>
      <c r="LDT17" s="2212"/>
      <c r="LDU17" s="2212"/>
      <c r="LDV17" s="2212"/>
      <c r="LDW17" s="2212"/>
      <c r="LDX17" s="2212"/>
      <c r="LDY17" s="2212"/>
      <c r="LDZ17" s="2212"/>
      <c r="LEA17" s="2212"/>
      <c r="LEB17" s="2212"/>
      <c r="LEC17" s="2212"/>
      <c r="LED17" s="2212"/>
      <c r="LEE17" s="2212"/>
      <c r="LEF17" s="2212"/>
      <c r="LEG17" s="2212"/>
      <c r="LEH17" s="2212"/>
      <c r="LEI17" s="2212"/>
      <c r="LEJ17" s="2212"/>
      <c r="LEK17" s="2212"/>
      <c r="LEL17" s="2212"/>
      <c r="LEM17" s="2212"/>
      <c r="LEN17" s="2212"/>
      <c r="LEO17" s="2212"/>
      <c r="LEP17" s="2212"/>
      <c r="LEQ17" s="2212"/>
      <c r="LER17" s="2212"/>
      <c r="LES17" s="2212"/>
      <c r="LET17" s="2212"/>
      <c r="LEU17" s="2212"/>
      <c r="LEV17" s="2212"/>
      <c r="LEW17" s="2212"/>
      <c r="LEX17" s="2212"/>
      <c r="LEY17" s="2212"/>
      <c r="LEZ17" s="2212"/>
      <c r="LFA17" s="2212"/>
      <c r="LFB17" s="2212"/>
      <c r="LFC17" s="2212"/>
      <c r="LFD17" s="2212"/>
      <c r="LFE17" s="2212"/>
      <c r="LFF17" s="2212"/>
      <c r="LFG17" s="2212"/>
      <c r="LFH17" s="2212"/>
      <c r="LFI17" s="2212"/>
      <c r="LFJ17" s="2212"/>
      <c r="LFK17" s="2212"/>
      <c r="LFL17" s="2212"/>
      <c r="LFM17" s="2212"/>
      <c r="LFN17" s="2212"/>
      <c r="LFO17" s="2212"/>
      <c r="LFP17" s="2212"/>
      <c r="LFQ17" s="2212"/>
      <c r="LFR17" s="2212"/>
      <c r="LFS17" s="2212"/>
      <c r="LFT17" s="2212"/>
      <c r="LFU17" s="2212"/>
      <c r="LFV17" s="2212"/>
      <c r="LFW17" s="2212"/>
      <c r="LFX17" s="2212"/>
      <c r="LFY17" s="2212"/>
      <c r="LFZ17" s="2212"/>
      <c r="LGA17" s="2212"/>
      <c r="LGB17" s="2212"/>
      <c r="LGC17" s="2212"/>
      <c r="LGD17" s="2212"/>
      <c r="LGE17" s="2212"/>
      <c r="LGF17" s="2212"/>
      <c r="LGG17" s="2212"/>
      <c r="LGH17" s="2212"/>
      <c r="LGI17" s="2212"/>
      <c r="LGJ17" s="2212"/>
      <c r="LGK17" s="2212"/>
      <c r="LGL17" s="2212"/>
      <c r="LGM17" s="2212"/>
      <c r="LGN17" s="2212"/>
      <c r="LGO17" s="2212"/>
      <c r="LGP17" s="2212"/>
      <c r="LGQ17" s="2212"/>
      <c r="LGR17" s="2212"/>
      <c r="LGS17" s="2212"/>
      <c r="LGT17" s="2212"/>
      <c r="LGU17" s="2212"/>
      <c r="LGV17" s="2212"/>
      <c r="LGW17" s="2212"/>
      <c r="LGX17" s="2212"/>
      <c r="LGY17" s="2212"/>
      <c r="LGZ17" s="2212"/>
      <c r="LHA17" s="2212"/>
      <c r="LHB17" s="2212"/>
      <c r="LHC17" s="2212"/>
      <c r="LHD17" s="2212"/>
      <c r="LHE17" s="2212"/>
      <c r="LHF17" s="2212"/>
      <c r="LHG17" s="2212"/>
      <c r="LHH17" s="2212"/>
      <c r="LHI17" s="2212"/>
      <c r="LHJ17" s="2212"/>
      <c r="LHK17" s="2212"/>
      <c r="LHL17" s="2212"/>
      <c r="LHM17" s="2212"/>
      <c r="LHN17" s="2212"/>
      <c r="LHO17" s="2212"/>
      <c r="LHP17" s="2212"/>
      <c r="LHQ17" s="2212"/>
      <c r="LHR17" s="2212"/>
      <c r="LHS17" s="2212"/>
      <c r="LHT17" s="2212"/>
      <c r="LHU17" s="2212"/>
      <c r="LHV17" s="2212"/>
      <c r="LHW17" s="2212"/>
      <c r="LHX17" s="2212"/>
      <c r="LHY17" s="2212"/>
      <c r="LHZ17" s="2212"/>
      <c r="LIA17" s="2212"/>
      <c r="LIB17" s="2212"/>
      <c r="LIC17" s="2212"/>
      <c r="LID17" s="2212"/>
      <c r="LIE17" s="2212"/>
      <c r="LIF17" s="2212"/>
      <c r="LIG17" s="2212"/>
      <c r="LIH17" s="2212"/>
      <c r="LII17" s="2212"/>
      <c r="LIJ17" s="2212"/>
      <c r="LIK17" s="2212"/>
      <c r="LIL17" s="2212"/>
      <c r="LIM17" s="2212"/>
      <c r="LIN17" s="2212"/>
      <c r="LIO17" s="2212"/>
      <c r="LIP17" s="2212"/>
      <c r="LIQ17" s="2212"/>
      <c r="LIR17" s="2212"/>
      <c r="LIS17" s="2212"/>
      <c r="LIT17" s="2212"/>
      <c r="LIU17" s="2212"/>
      <c r="LIV17" s="2212"/>
      <c r="LIW17" s="2212"/>
      <c r="LIX17" s="2212"/>
      <c r="LIY17" s="2212"/>
      <c r="LIZ17" s="2212"/>
      <c r="LJA17" s="2212"/>
      <c r="LJB17" s="2212"/>
      <c r="LJC17" s="2212"/>
      <c r="LJD17" s="2212"/>
      <c r="LJE17" s="2212"/>
      <c r="LJF17" s="2212"/>
      <c r="LJG17" s="2212"/>
      <c r="LJH17" s="2212"/>
      <c r="LJI17" s="2212"/>
      <c r="LJJ17" s="2212"/>
      <c r="LJK17" s="2212"/>
      <c r="LJL17" s="2212"/>
      <c r="LJM17" s="2212"/>
      <c r="LJN17" s="2212"/>
      <c r="LJO17" s="2212"/>
      <c r="LJP17" s="2212"/>
      <c r="LJQ17" s="2212"/>
      <c r="LJR17" s="2212"/>
      <c r="LJS17" s="2212"/>
      <c r="LJT17" s="2212"/>
      <c r="LJU17" s="2212"/>
      <c r="LJV17" s="2212"/>
      <c r="LJW17" s="2212"/>
      <c r="LJX17" s="2212"/>
      <c r="LJY17" s="2212"/>
      <c r="LJZ17" s="2212"/>
      <c r="LKA17" s="2212"/>
      <c r="LKB17" s="2212"/>
      <c r="LKC17" s="2212"/>
      <c r="LKD17" s="2212"/>
      <c r="LKE17" s="2212"/>
      <c r="LKF17" s="2212"/>
      <c r="LKG17" s="2212"/>
      <c r="LKH17" s="2212"/>
      <c r="LKI17" s="2212"/>
      <c r="LKJ17" s="2212"/>
      <c r="LKK17" s="2212"/>
      <c r="LKL17" s="2212"/>
      <c r="LKM17" s="2212"/>
      <c r="LKN17" s="2212"/>
      <c r="LKO17" s="2212"/>
      <c r="LKP17" s="2212"/>
      <c r="LKQ17" s="2212"/>
      <c r="LKR17" s="2212"/>
      <c r="LKS17" s="2212"/>
      <c r="LKT17" s="2212"/>
      <c r="LKU17" s="2212"/>
      <c r="LKV17" s="2212"/>
      <c r="LKW17" s="2212"/>
      <c r="LKX17" s="2212"/>
      <c r="LKY17" s="2212"/>
      <c r="LKZ17" s="2212"/>
      <c r="LLA17" s="2212"/>
      <c r="LLB17" s="2212"/>
      <c r="LLC17" s="2212"/>
      <c r="LLD17" s="2212"/>
      <c r="LLE17" s="2212"/>
      <c r="LLF17" s="2212"/>
      <c r="LLG17" s="2212"/>
      <c r="LLH17" s="2212"/>
      <c r="LLI17" s="2212"/>
      <c r="LLJ17" s="2212"/>
      <c r="LLK17" s="2212"/>
      <c r="LLL17" s="2212"/>
      <c r="LLM17" s="2212"/>
      <c r="LLN17" s="2212"/>
      <c r="LLO17" s="2212"/>
      <c r="LLP17" s="2212"/>
      <c r="LLQ17" s="2212"/>
      <c r="LLR17" s="2212"/>
      <c r="LLS17" s="2212"/>
      <c r="LLT17" s="2212"/>
      <c r="LLU17" s="2212"/>
      <c r="LLV17" s="2212"/>
      <c r="LLW17" s="2212"/>
      <c r="LLX17" s="2212"/>
      <c r="LLY17" s="2212"/>
      <c r="LLZ17" s="2212"/>
      <c r="LMA17" s="2212"/>
      <c r="LMB17" s="2212"/>
      <c r="LMC17" s="2212"/>
      <c r="LMD17" s="2212"/>
      <c r="LME17" s="2212"/>
      <c r="LMF17" s="2212"/>
      <c r="LMG17" s="2212"/>
      <c r="LMH17" s="2212"/>
      <c r="LMI17" s="2212"/>
      <c r="LMJ17" s="2212"/>
      <c r="LMK17" s="2212"/>
      <c r="LML17" s="2212"/>
      <c r="LMM17" s="2212"/>
      <c r="LMN17" s="2212"/>
      <c r="LMO17" s="2212"/>
      <c r="LMP17" s="2212"/>
      <c r="LMQ17" s="2212"/>
      <c r="LMR17" s="2212"/>
      <c r="LMS17" s="2212"/>
      <c r="LMT17" s="2212"/>
      <c r="LMU17" s="2212"/>
      <c r="LMV17" s="2212"/>
      <c r="LMW17" s="2212"/>
      <c r="LMX17" s="2212"/>
      <c r="LMY17" s="2212"/>
      <c r="LMZ17" s="2212"/>
      <c r="LNA17" s="2212"/>
      <c r="LNB17" s="2212"/>
      <c r="LNC17" s="2212"/>
      <c r="LND17" s="2212"/>
      <c r="LNE17" s="2212"/>
      <c r="LNF17" s="2212"/>
      <c r="LNG17" s="2212"/>
      <c r="LNH17" s="2212"/>
      <c r="LNI17" s="2212"/>
      <c r="LNJ17" s="2212"/>
      <c r="LNK17" s="2212"/>
      <c r="LNL17" s="2212"/>
      <c r="LNM17" s="2212"/>
      <c r="LNN17" s="2212"/>
      <c r="LNO17" s="2212"/>
      <c r="LNP17" s="2212"/>
      <c r="LNQ17" s="2212"/>
      <c r="LNR17" s="2212"/>
      <c r="LNS17" s="2212"/>
      <c r="LNT17" s="2212"/>
      <c r="LNU17" s="2212"/>
      <c r="LNV17" s="2212"/>
      <c r="LNW17" s="2212"/>
      <c r="LNX17" s="2212"/>
      <c r="LNY17" s="2212"/>
      <c r="LNZ17" s="2212"/>
      <c r="LOA17" s="2212"/>
      <c r="LOB17" s="2212"/>
      <c r="LOC17" s="2212"/>
      <c r="LOD17" s="2212"/>
      <c r="LOE17" s="2212"/>
      <c r="LOF17" s="2212"/>
      <c r="LOG17" s="2212"/>
      <c r="LOH17" s="2212"/>
      <c r="LOI17" s="2212"/>
      <c r="LOJ17" s="2212"/>
      <c r="LOK17" s="2212"/>
      <c r="LOL17" s="2212"/>
      <c r="LOM17" s="2212"/>
      <c r="LON17" s="2212"/>
      <c r="LOO17" s="2212"/>
      <c r="LOP17" s="2212"/>
      <c r="LOQ17" s="2212"/>
      <c r="LOR17" s="2212"/>
      <c r="LOS17" s="2212"/>
      <c r="LOT17" s="2212"/>
      <c r="LOU17" s="2212"/>
      <c r="LOV17" s="2212"/>
      <c r="LOW17" s="2212"/>
      <c r="LOX17" s="2212"/>
      <c r="LOY17" s="2212"/>
      <c r="LOZ17" s="2212"/>
      <c r="LPA17" s="2212"/>
      <c r="LPB17" s="2212"/>
      <c r="LPC17" s="2212"/>
      <c r="LPD17" s="2212"/>
      <c r="LPE17" s="2212"/>
      <c r="LPF17" s="2212"/>
      <c r="LPG17" s="2212"/>
      <c r="LPH17" s="2212"/>
      <c r="LPI17" s="2212"/>
      <c r="LPJ17" s="2212"/>
      <c r="LPK17" s="2212"/>
      <c r="LPL17" s="2212"/>
      <c r="LPM17" s="2212"/>
      <c r="LPN17" s="2212"/>
      <c r="LPO17" s="2212"/>
      <c r="LPP17" s="2212"/>
      <c r="LPQ17" s="2212"/>
      <c r="LPR17" s="2212"/>
      <c r="LPS17" s="2212"/>
      <c r="LPT17" s="2212"/>
      <c r="LPU17" s="2212"/>
      <c r="LPV17" s="2212"/>
      <c r="LPW17" s="2212"/>
      <c r="LPX17" s="2212"/>
      <c r="LPY17" s="2212"/>
      <c r="LPZ17" s="2212"/>
      <c r="LQA17" s="2212"/>
      <c r="LQB17" s="2212"/>
      <c r="LQC17" s="2212"/>
      <c r="LQD17" s="2212"/>
      <c r="LQE17" s="2212"/>
      <c r="LQF17" s="2212"/>
      <c r="LQG17" s="2212"/>
      <c r="LQH17" s="2212"/>
      <c r="LQI17" s="2212"/>
      <c r="LQJ17" s="2212"/>
      <c r="LQK17" s="2212"/>
      <c r="LQL17" s="2212"/>
      <c r="LQM17" s="2212"/>
      <c r="LQN17" s="2212"/>
      <c r="LQO17" s="2212"/>
      <c r="LQP17" s="2212"/>
      <c r="LQQ17" s="2212"/>
      <c r="LQR17" s="2212"/>
      <c r="LQS17" s="2212"/>
      <c r="LQT17" s="2212"/>
      <c r="LQU17" s="2212"/>
      <c r="LQV17" s="2212"/>
      <c r="LQW17" s="2212"/>
      <c r="LQX17" s="2212"/>
      <c r="LQY17" s="2212"/>
      <c r="LQZ17" s="2212"/>
      <c r="LRA17" s="2212"/>
      <c r="LRB17" s="2212"/>
      <c r="LRC17" s="2212"/>
      <c r="LRD17" s="2212"/>
      <c r="LRE17" s="2212"/>
      <c r="LRF17" s="2212"/>
      <c r="LRG17" s="2212"/>
      <c r="LRH17" s="2212"/>
      <c r="LRI17" s="2212"/>
      <c r="LRJ17" s="2212"/>
      <c r="LRK17" s="2212"/>
      <c r="LRL17" s="2212"/>
      <c r="LRM17" s="2212"/>
      <c r="LRN17" s="2212"/>
      <c r="LRO17" s="2212"/>
      <c r="LRP17" s="2212"/>
      <c r="LRQ17" s="2212"/>
      <c r="LRR17" s="2212"/>
      <c r="LRS17" s="2212"/>
      <c r="LRT17" s="2212"/>
      <c r="LRU17" s="2212"/>
      <c r="LRV17" s="2212"/>
      <c r="LRW17" s="2212"/>
      <c r="LRX17" s="2212"/>
      <c r="LRY17" s="2212"/>
      <c r="LRZ17" s="2212"/>
      <c r="LSA17" s="2212"/>
      <c r="LSB17" s="2212"/>
      <c r="LSC17" s="2212"/>
      <c r="LSD17" s="2212"/>
      <c r="LSE17" s="2212"/>
      <c r="LSF17" s="2212"/>
      <c r="LSG17" s="2212"/>
      <c r="LSH17" s="2212"/>
      <c r="LSI17" s="2212"/>
      <c r="LSJ17" s="2212"/>
      <c r="LSK17" s="2212"/>
      <c r="LSL17" s="2212"/>
      <c r="LSM17" s="2212"/>
      <c r="LSN17" s="2212"/>
      <c r="LSO17" s="2212"/>
      <c r="LSP17" s="2212"/>
      <c r="LSQ17" s="2212"/>
      <c r="LSR17" s="2212"/>
      <c r="LSS17" s="2212"/>
      <c r="LST17" s="2212"/>
      <c r="LSU17" s="2212"/>
      <c r="LSV17" s="2212"/>
      <c r="LSW17" s="2212"/>
      <c r="LSX17" s="2212"/>
      <c r="LSY17" s="2212"/>
      <c r="LSZ17" s="2212"/>
      <c r="LTA17" s="2212"/>
      <c r="LTB17" s="2212"/>
      <c r="LTC17" s="2212"/>
      <c r="LTD17" s="2212"/>
      <c r="LTE17" s="2212"/>
      <c r="LTF17" s="2212"/>
      <c r="LTG17" s="2212"/>
      <c r="LTH17" s="2212"/>
      <c r="LTI17" s="2212"/>
      <c r="LTJ17" s="2212"/>
      <c r="LTK17" s="2212"/>
      <c r="LTL17" s="2212"/>
      <c r="LTM17" s="2212"/>
      <c r="LTN17" s="2212"/>
      <c r="LTO17" s="2212"/>
      <c r="LTP17" s="2212"/>
      <c r="LTQ17" s="2212"/>
      <c r="LTR17" s="2212"/>
      <c r="LTS17" s="2212"/>
      <c r="LTT17" s="2212"/>
      <c r="LTU17" s="2212"/>
      <c r="LTV17" s="2212"/>
      <c r="LTW17" s="2212"/>
      <c r="LTX17" s="2212"/>
      <c r="LTY17" s="2212"/>
      <c r="LTZ17" s="2212"/>
      <c r="LUA17" s="2212"/>
      <c r="LUB17" s="2212"/>
      <c r="LUC17" s="2212"/>
      <c r="LUD17" s="2212"/>
      <c r="LUE17" s="2212"/>
      <c r="LUF17" s="2212"/>
      <c r="LUG17" s="2212"/>
      <c r="LUH17" s="2212"/>
      <c r="LUI17" s="2212"/>
      <c r="LUJ17" s="2212"/>
      <c r="LUK17" s="2212"/>
      <c r="LUL17" s="2212"/>
      <c r="LUM17" s="2212"/>
      <c r="LUN17" s="2212"/>
      <c r="LUO17" s="2212"/>
      <c r="LUP17" s="2212"/>
      <c r="LUQ17" s="2212"/>
      <c r="LUR17" s="2212"/>
      <c r="LUS17" s="2212"/>
      <c r="LUT17" s="2212"/>
      <c r="LUU17" s="2212"/>
      <c r="LUV17" s="2212"/>
      <c r="LUW17" s="2212"/>
      <c r="LUX17" s="2212"/>
      <c r="LUY17" s="2212"/>
      <c r="LUZ17" s="2212"/>
      <c r="LVA17" s="2212"/>
      <c r="LVB17" s="2212"/>
      <c r="LVC17" s="2212"/>
      <c r="LVD17" s="2212"/>
      <c r="LVE17" s="2212"/>
      <c r="LVF17" s="2212"/>
      <c r="LVG17" s="2212"/>
      <c r="LVH17" s="2212"/>
      <c r="LVI17" s="2212"/>
      <c r="LVJ17" s="2212"/>
      <c r="LVK17" s="2212"/>
      <c r="LVL17" s="2212"/>
      <c r="LVM17" s="2212"/>
      <c r="LVN17" s="2212"/>
      <c r="LVO17" s="2212"/>
      <c r="LVP17" s="2212"/>
      <c r="LVQ17" s="2212"/>
      <c r="LVR17" s="2212"/>
      <c r="LVS17" s="2212"/>
      <c r="LVT17" s="2212"/>
      <c r="LVU17" s="2212"/>
      <c r="LVV17" s="2212"/>
      <c r="LVW17" s="2212"/>
      <c r="LVX17" s="2212"/>
      <c r="LVY17" s="2212"/>
      <c r="LVZ17" s="2212"/>
      <c r="LWA17" s="2212"/>
      <c r="LWB17" s="2212"/>
      <c r="LWC17" s="2212"/>
      <c r="LWD17" s="2212"/>
      <c r="LWE17" s="2212"/>
      <c r="LWF17" s="2212"/>
      <c r="LWG17" s="2212"/>
      <c r="LWH17" s="2212"/>
      <c r="LWI17" s="2212"/>
      <c r="LWJ17" s="2212"/>
      <c r="LWK17" s="2212"/>
      <c r="LWL17" s="2212"/>
      <c r="LWM17" s="2212"/>
      <c r="LWN17" s="2212"/>
      <c r="LWO17" s="2212"/>
      <c r="LWP17" s="2212"/>
      <c r="LWQ17" s="2212"/>
      <c r="LWR17" s="2212"/>
      <c r="LWS17" s="2212"/>
      <c r="LWT17" s="2212"/>
      <c r="LWU17" s="2212"/>
      <c r="LWV17" s="2212"/>
      <c r="LWW17" s="2212"/>
      <c r="LWX17" s="2212"/>
      <c r="LWY17" s="2212"/>
      <c r="LWZ17" s="2212"/>
      <c r="LXA17" s="2212"/>
      <c r="LXB17" s="2212"/>
      <c r="LXC17" s="2212"/>
      <c r="LXD17" s="2212"/>
      <c r="LXE17" s="2212"/>
      <c r="LXF17" s="2212"/>
      <c r="LXG17" s="2212"/>
      <c r="LXH17" s="2212"/>
      <c r="LXI17" s="2212"/>
      <c r="LXJ17" s="2212"/>
      <c r="LXK17" s="2212"/>
      <c r="LXL17" s="2212"/>
      <c r="LXM17" s="2212"/>
      <c r="LXN17" s="2212"/>
      <c r="LXO17" s="2212"/>
      <c r="LXP17" s="2212"/>
      <c r="LXQ17" s="2212"/>
      <c r="LXR17" s="2212"/>
      <c r="LXS17" s="2212"/>
      <c r="LXT17" s="2212"/>
      <c r="LXU17" s="2212"/>
      <c r="LXV17" s="2212"/>
      <c r="LXW17" s="2212"/>
      <c r="LXX17" s="2212"/>
      <c r="LXY17" s="2212"/>
      <c r="LXZ17" s="2212"/>
      <c r="LYA17" s="2212"/>
      <c r="LYB17" s="2212"/>
      <c r="LYC17" s="2212"/>
      <c r="LYD17" s="2212"/>
      <c r="LYE17" s="2212"/>
      <c r="LYF17" s="2212"/>
      <c r="LYG17" s="2212"/>
      <c r="LYH17" s="2212"/>
      <c r="LYI17" s="2212"/>
      <c r="LYJ17" s="2212"/>
      <c r="LYK17" s="2212"/>
      <c r="LYL17" s="2212"/>
      <c r="LYM17" s="2212"/>
      <c r="LYN17" s="2212"/>
      <c r="LYO17" s="2212"/>
      <c r="LYP17" s="2212"/>
      <c r="LYQ17" s="2212"/>
      <c r="LYR17" s="2212"/>
      <c r="LYS17" s="2212"/>
      <c r="LYT17" s="2212"/>
      <c r="LYU17" s="2212"/>
      <c r="LYV17" s="2212"/>
      <c r="LYW17" s="2212"/>
      <c r="LYX17" s="2212"/>
      <c r="LYY17" s="2212"/>
      <c r="LYZ17" s="2212"/>
      <c r="LZA17" s="2212"/>
      <c r="LZB17" s="2212"/>
      <c r="LZC17" s="2212"/>
      <c r="LZD17" s="2212"/>
      <c r="LZE17" s="2212"/>
      <c r="LZF17" s="2212"/>
      <c r="LZG17" s="2212"/>
      <c r="LZH17" s="2212"/>
      <c r="LZI17" s="2212"/>
      <c r="LZJ17" s="2212"/>
      <c r="LZK17" s="2212"/>
      <c r="LZL17" s="2212"/>
      <c r="LZM17" s="2212"/>
      <c r="LZN17" s="2212"/>
      <c r="LZO17" s="2212"/>
      <c r="LZP17" s="2212"/>
      <c r="LZQ17" s="2212"/>
      <c r="LZR17" s="2212"/>
      <c r="LZS17" s="2212"/>
      <c r="LZT17" s="2212"/>
      <c r="LZU17" s="2212"/>
      <c r="LZV17" s="2212"/>
      <c r="LZW17" s="2212"/>
      <c r="LZX17" s="2212"/>
      <c r="LZY17" s="2212"/>
      <c r="LZZ17" s="2212"/>
      <c r="MAA17" s="2212"/>
      <c r="MAB17" s="2212"/>
      <c r="MAC17" s="2212"/>
      <c r="MAD17" s="2212"/>
      <c r="MAE17" s="2212"/>
      <c r="MAF17" s="2212"/>
      <c r="MAG17" s="2212"/>
      <c r="MAH17" s="2212"/>
      <c r="MAI17" s="2212"/>
      <c r="MAJ17" s="2212"/>
      <c r="MAK17" s="2212"/>
      <c r="MAL17" s="2212"/>
      <c r="MAM17" s="2212"/>
      <c r="MAN17" s="2212"/>
      <c r="MAO17" s="2212"/>
      <c r="MAP17" s="2212"/>
      <c r="MAQ17" s="2212"/>
      <c r="MAR17" s="2212"/>
      <c r="MAS17" s="2212"/>
      <c r="MAT17" s="2212"/>
      <c r="MAU17" s="2212"/>
      <c r="MAV17" s="2212"/>
      <c r="MAW17" s="2212"/>
      <c r="MAX17" s="2212"/>
      <c r="MAY17" s="2212"/>
      <c r="MAZ17" s="2212"/>
      <c r="MBA17" s="2212"/>
      <c r="MBB17" s="2212"/>
      <c r="MBC17" s="2212"/>
      <c r="MBD17" s="2212"/>
      <c r="MBE17" s="2212"/>
      <c r="MBF17" s="2212"/>
      <c r="MBG17" s="2212"/>
      <c r="MBH17" s="2212"/>
      <c r="MBI17" s="2212"/>
      <c r="MBJ17" s="2212"/>
      <c r="MBK17" s="2212"/>
      <c r="MBL17" s="2212"/>
      <c r="MBM17" s="2212"/>
      <c r="MBN17" s="2212"/>
      <c r="MBO17" s="2212"/>
      <c r="MBP17" s="2212"/>
      <c r="MBQ17" s="2212"/>
      <c r="MBR17" s="2212"/>
      <c r="MBS17" s="2212"/>
      <c r="MBT17" s="2212"/>
      <c r="MBU17" s="2212"/>
      <c r="MBV17" s="2212"/>
      <c r="MBW17" s="2212"/>
      <c r="MBX17" s="2212"/>
      <c r="MBY17" s="2212"/>
      <c r="MBZ17" s="2212"/>
      <c r="MCA17" s="2212"/>
      <c r="MCB17" s="2212"/>
      <c r="MCC17" s="2212"/>
      <c r="MCD17" s="2212"/>
      <c r="MCE17" s="2212"/>
      <c r="MCF17" s="2212"/>
      <c r="MCG17" s="2212"/>
      <c r="MCH17" s="2212"/>
      <c r="MCI17" s="2212"/>
      <c r="MCJ17" s="2212"/>
      <c r="MCK17" s="2212"/>
      <c r="MCL17" s="2212"/>
      <c r="MCM17" s="2212"/>
      <c r="MCN17" s="2212"/>
      <c r="MCO17" s="2212"/>
      <c r="MCP17" s="2212"/>
      <c r="MCQ17" s="2212"/>
      <c r="MCR17" s="2212"/>
      <c r="MCS17" s="2212"/>
      <c r="MCT17" s="2212"/>
      <c r="MCU17" s="2212"/>
      <c r="MCV17" s="2212"/>
      <c r="MCW17" s="2212"/>
      <c r="MCX17" s="2212"/>
      <c r="MCY17" s="2212"/>
      <c r="MCZ17" s="2212"/>
      <c r="MDA17" s="2212"/>
      <c r="MDB17" s="2212"/>
      <c r="MDC17" s="2212"/>
      <c r="MDD17" s="2212"/>
      <c r="MDE17" s="2212"/>
      <c r="MDF17" s="2212"/>
      <c r="MDG17" s="2212"/>
      <c r="MDH17" s="2212"/>
      <c r="MDI17" s="2212"/>
      <c r="MDJ17" s="2212"/>
      <c r="MDK17" s="2212"/>
      <c r="MDL17" s="2212"/>
      <c r="MDM17" s="2212"/>
      <c r="MDN17" s="2212"/>
      <c r="MDO17" s="2212"/>
      <c r="MDP17" s="2212"/>
      <c r="MDQ17" s="2212"/>
      <c r="MDR17" s="2212"/>
      <c r="MDS17" s="2212"/>
      <c r="MDT17" s="2212"/>
      <c r="MDU17" s="2212"/>
      <c r="MDV17" s="2212"/>
      <c r="MDW17" s="2212"/>
      <c r="MDX17" s="2212"/>
      <c r="MDY17" s="2212"/>
      <c r="MDZ17" s="2212"/>
      <c r="MEA17" s="2212"/>
      <c r="MEB17" s="2212"/>
      <c r="MEC17" s="2212"/>
      <c r="MED17" s="2212"/>
      <c r="MEE17" s="2212"/>
      <c r="MEF17" s="2212"/>
      <c r="MEG17" s="2212"/>
      <c r="MEH17" s="2212"/>
      <c r="MEI17" s="2212"/>
      <c r="MEJ17" s="2212"/>
      <c r="MEK17" s="2212"/>
      <c r="MEL17" s="2212"/>
      <c r="MEM17" s="2212"/>
      <c r="MEN17" s="2212"/>
      <c r="MEO17" s="2212"/>
      <c r="MEP17" s="2212"/>
      <c r="MEQ17" s="2212"/>
      <c r="MER17" s="2212"/>
      <c r="MES17" s="2212"/>
      <c r="MET17" s="2212"/>
      <c r="MEU17" s="2212"/>
      <c r="MEV17" s="2212"/>
      <c r="MEW17" s="2212"/>
      <c r="MEX17" s="2212"/>
      <c r="MEY17" s="2212"/>
      <c r="MEZ17" s="2212"/>
      <c r="MFA17" s="2212"/>
      <c r="MFB17" s="2212"/>
      <c r="MFC17" s="2212"/>
      <c r="MFD17" s="2212"/>
      <c r="MFE17" s="2212"/>
      <c r="MFF17" s="2212"/>
      <c r="MFG17" s="2212"/>
      <c r="MFH17" s="2212"/>
      <c r="MFI17" s="2212"/>
      <c r="MFJ17" s="2212"/>
      <c r="MFK17" s="2212"/>
      <c r="MFL17" s="2212"/>
      <c r="MFM17" s="2212"/>
      <c r="MFN17" s="2212"/>
      <c r="MFO17" s="2212"/>
      <c r="MFP17" s="2212"/>
      <c r="MFQ17" s="2212"/>
      <c r="MFR17" s="2212"/>
      <c r="MFS17" s="2212"/>
      <c r="MFT17" s="2212"/>
      <c r="MFU17" s="2212"/>
      <c r="MFV17" s="2212"/>
      <c r="MFW17" s="2212"/>
      <c r="MFX17" s="2212"/>
      <c r="MFY17" s="2212"/>
      <c r="MFZ17" s="2212"/>
      <c r="MGA17" s="2212"/>
      <c r="MGB17" s="2212"/>
      <c r="MGC17" s="2212"/>
      <c r="MGD17" s="2212"/>
      <c r="MGE17" s="2212"/>
      <c r="MGF17" s="2212"/>
      <c r="MGG17" s="2212"/>
      <c r="MGH17" s="2212"/>
      <c r="MGI17" s="2212"/>
      <c r="MGJ17" s="2212"/>
      <c r="MGK17" s="2212"/>
      <c r="MGL17" s="2212"/>
      <c r="MGM17" s="2212"/>
      <c r="MGN17" s="2212"/>
      <c r="MGO17" s="2212"/>
      <c r="MGP17" s="2212"/>
      <c r="MGQ17" s="2212"/>
      <c r="MGR17" s="2212"/>
      <c r="MGS17" s="2212"/>
      <c r="MGT17" s="2212"/>
      <c r="MGU17" s="2212"/>
      <c r="MGV17" s="2212"/>
      <c r="MGW17" s="2212"/>
      <c r="MGX17" s="2212"/>
      <c r="MGY17" s="2212"/>
      <c r="MGZ17" s="2212"/>
      <c r="MHA17" s="2212"/>
      <c r="MHB17" s="2212"/>
      <c r="MHC17" s="2212"/>
      <c r="MHD17" s="2212"/>
      <c r="MHE17" s="2212"/>
      <c r="MHF17" s="2212"/>
      <c r="MHG17" s="2212"/>
      <c r="MHH17" s="2212"/>
      <c r="MHI17" s="2212"/>
      <c r="MHJ17" s="2212"/>
      <c r="MHK17" s="2212"/>
      <c r="MHL17" s="2212"/>
      <c r="MHM17" s="2212"/>
      <c r="MHN17" s="2212"/>
      <c r="MHO17" s="2212"/>
      <c r="MHP17" s="2212"/>
      <c r="MHQ17" s="2212"/>
      <c r="MHR17" s="2212"/>
      <c r="MHS17" s="2212"/>
      <c r="MHT17" s="2212"/>
      <c r="MHU17" s="2212"/>
      <c r="MHV17" s="2212"/>
      <c r="MHW17" s="2212"/>
      <c r="MHX17" s="2212"/>
      <c r="MHY17" s="2212"/>
      <c r="MHZ17" s="2212"/>
      <c r="MIA17" s="2212"/>
      <c r="MIB17" s="2212"/>
      <c r="MIC17" s="2212"/>
      <c r="MID17" s="2212"/>
      <c r="MIE17" s="2212"/>
      <c r="MIF17" s="2212"/>
      <c r="MIG17" s="2212"/>
      <c r="MIH17" s="2212"/>
      <c r="MII17" s="2212"/>
      <c r="MIJ17" s="2212"/>
      <c r="MIK17" s="2212"/>
      <c r="MIL17" s="2212"/>
      <c r="MIM17" s="2212"/>
      <c r="MIN17" s="2212"/>
      <c r="MIO17" s="2212"/>
      <c r="MIP17" s="2212"/>
      <c r="MIQ17" s="2212"/>
      <c r="MIR17" s="2212"/>
      <c r="MIS17" s="2212"/>
      <c r="MIT17" s="2212"/>
      <c r="MIU17" s="2212"/>
      <c r="MIV17" s="2212"/>
      <c r="MIW17" s="2212"/>
      <c r="MIX17" s="2212"/>
      <c r="MIY17" s="2212"/>
      <c r="MIZ17" s="2212"/>
      <c r="MJA17" s="2212"/>
      <c r="MJB17" s="2212"/>
      <c r="MJC17" s="2212"/>
      <c r="MJD17" s="2212"/>
      <c r="MJE17" s="2212"/>
      <c r="MJF17" s="2212"/>
      <c r="MJG17" s="2212"/>
      <c r="MJH17" s="2212"/>
      <c r="MJI17" s="2212"/>
      <c r="MJJ17" s="2212"/>
      <c r="MJK17" s="2212"/>
      <c r="MJL17" s="2212"/>
      <c r="MJM17" s="2212"/>
      <c r="MJN17" s="2212"/>
      <c r="MJO17" s="2212"/>
      <c r="MJP17" s="2212"/>
      <c r="MJQ17" s="2212"/>
      <c r="MJR17" s="2212"/>
      <c r="MJS17" s="2212"/>
      <c r="MJT17" s="2212"/>
      <c r="MJU17" s="2212"/>
      <c r="MJV17" s="2212"/>
      <c r="MJW17" s="2212"/>
      <c r="MJX17" s="2212"/>
      <c r="MJY17" s="2212"/>
      <c r="MJZ17" s="2212"/>
      <c r="MKA17" s="2212"/>
      <c r="MKB17" s="2212"/>
      <c r="MKC17" s="2212"/>
      <c r="MKD17" s="2212"/>
      <c r="MKE17" s="2212"/>
      <c r="MKF17" s="2212"/>
      <c r="MKG17" s="2212"/>
      <c r="MKH17" s="2212"/>
      <c r="MKI17" s="2212"/>
      <c r="MKJ17" s="2212"/>
      <c r="MKK17" s="2212"/>
      <c r="MKL17" s="2212"/>
      <c r="MKM17" s="2212"/>
      <c r="MKN17" s="2212"/>
      <c r="MKO17" s="2212"/>
      <c r="MKP17" s="2212"/>
      <c r="MKQ17" s="2212"/>
      <c r="MKR17" s="2212"/>
      <c r="MKS17" s="2212"/>
      <c r="MKT17" s="2212"/>
      <c r="MKU17" s="2212"/>
      <c r="MKV17" s="2212"/>
      <c r="MKW17" s="2212"/>
      <c r="MKX17" s="2212"/>
      <c r="MKY17" s="2212"/>
      <c r="MKZ17" s="2212"/>
      <c r="MLA17" s="2212"/>
      <c r="MLB17" s="2212"/>
      <c r="MLC17" s="2212"/>
      <c r="MLD17" s="2212"/>
      <c r="MLE17" s="2212"/>
      <c r="MLF17" s="2212"/>
      <c r="MLG17" s="2212"/>
      <c r="MLH17" s="2212"/>
      <c r="MLI17" s="2212"/>
      <c r="MLJ17" s="2212"/>
      <c r="MLK17" s="2212"/>
      <c r="MLL17" s="2212"/>
      <c r="MLM17" s="2212"/>
      <c r="MLN17" s="2212"/>
      <c r="MLO17" s="2212"/>
      <c r="MLP17" s="2212"/>
      <c r="MLQ17" s="2212"/>
      <c r="MLR17" s="2212"/>
      <c r="MLS17" s="2212"/>
      <c r="MLT17" s="2212"/>
      <c r="MLU17" s="2212"/>
      <c r="MLV17" s="2212"/>
      <c r="MLW17" s="2212"/>
      <c r="MLX17" s="2212"/>
      <c r="MLY17" s="2212"/>
      <c r="MLZ17" s="2212"/>
      <c r="MMA17" s="2212"/>
      <c r="MMB17" s="2212"/>
      <c r="MMC17" s="2212"/>
      <c r="MMD17" s="2212"/>
      <c r="MME17" s="2212"/>
      <c r="MMF17" s="2212"/>
      <c r="MMG17" s="2212"/>
      <c r="MMH17" s="2212"/>
      <c r="MMI17" s="2212"/>
      <c r="MMJ17" s="2212"/>
      <c r="MMK17" s="2212"/>
      <c r="MML17" s="2212"/>
      <c r="MMM17" s="2212"/>
      <c r="MMN17" s="2212"/>
      <c r="MMO17" s="2212"/>
      <c r="MMP17" s="2212"/>
      <c r="MMQ17" s="2212"/>
      <c r="MMR17" s="2212"/>
      <c r="MMS17" s="2212"/>
      <c r="MMT17" s="2212"/>
      <c r="MMU17" s="2212"/>
      <c r="MMV17" s="2212"/>
      <c r="MMW17" s="2212"/>
      <c r="MMX17" s="2212"/>
      <c r="MMY17" s="2212"/>
      <c r="MMZ17" s="2212"/>
      <c r="MNA17" s="2212"/>
      <c r="MNB17" s="2212"/>
      <c r="MNC17" s="2212"/>
      <c r="MND17" s="2212"/>
      <c r="MNE17" s="2212"/>
      <c r="MNF17" s="2212"/>
      <c r="MNG17" s="2212"/>
      <c r="MNH17" s="2212"/>
      <c r="MNI17" s="2212"/>
      <c r="MNJ17" s="2212"/>
      <c r="MNK17" s="2212"/>
      <c r="MNL17" s="2212"/>
      <c r="MNM17" s="2212"/>
      <c r="MNN17" s="2212"/>
      <c r="MNO17" s="2212"/>
      <c r="MNP17" s="2212"/>
      <c r="MNQ17" s="2212"/>
      <c r="MNR17" s="2212"/>
      <c r="MNS17" s="2212"/>
      <c r="MNT17" s="2212"/>
      <c r="MNU17" s="2212"/>
      <c r="MNV17" s="2212"/>
      <c r="MNW17" s="2212"/>
      <c r="MNX17" s="2212"/>
      <c r="MNY17" s="2212"/>
      <c r="MNZ17" s="2212"/>
      <c r="MOA17" s="2212"/>
      <c r="MOB17" s="2212"/>
      <c r="MOC17" s="2212"/>
      <c r="MOD17" s="2212"/>
      <c r="MOE17" s="2212"/>
      <c r="MOF17" s="2212"/>
      <c r="MOG17" s="2212"/>
      <c r="MOH17" s="2212"/>
      <c r="MOI17" s="2212"/>
      <c r="MOJ17" s="2212"/>
      <c r="MOK17" s="2212"/>
      <c r="MOL17" s="2212"/>
      <c r="MOM17" s="2212"/>
      <c r="MON17" s="2212"/>
      <c r="MOO17" s="2212"/>
      <c r="MOP17" s="2212"/>
      <c r="MOQ17" s="2212"/>
      <c r="MOR17" s="2212"/>
      <c r="MOS17" s="2212"/>
      <c r="MOT17" s="2212"/>
      <c r="MOU17" s="2212"/>
      <c r="MOV17" s="2212"/>
      <c r="MOW17" s="2212"/>
      <c r="MOX17" s="2212"/>
      <c r="MOY17" s="2212"/>
      <c r="MOZ17" s="2212"/>
      <c r="MPA17" s="2212"/>
      <c r="MPB17" s="2212"/>
      <c r="MPC17" s="2212"/>
      <c r="MPD17" s="2212"/>
      <c r="MPE17" s="2212"/>
      <c r="MPF17" s="2212"/>
      <c r="MPG17" s="2212"/>
      <c r="MPH17" s="2212"/>
      <c r="MPI17" s="2212"/>
      <c r="MPJ17" s="2212"/>
      <c r="MPK17" s="2212"/>
      <c r="MPL17" s="2212"/>
      <c r="MPM17" s="2212"/>
      <c r="MPN17" s="2212"/>
      <c r="MPO17" s="2212"/>
      <c r="MPP17" s="2212"/>
      <c r="MPQ17" s="2212"/>
      <c r="MPR17" s="2212"/>
      <c r="MPS17" s="2212"/>
      <c r="MPT17" s="2212"/>
      <c r="MPU17" s="2212"/>
      <c r="MPV17" s="2212"/>
      <c r="MPW17" s="2212"/>
      <c r="MPX17" s="2212"/>
      <c r="MPY17" s="2212"/>
      <c r="MPZ17" s="2212"/>
      <c r="MQA17" s="2212"/>
      <c r="MQB17" s="2212"/>
      <c r="MQC17" s="2212"/>
      <c r="MQD17" s="2212"/>
      <c r="MQE17" s="2212"/>
      <c r="MQF17" s="2212"/>
      <c r="MQG17" s="2212"/>
      <c r="MQH17" s="2212"/>
      <c r="MQI17" s="2212"/>
      <c r="MQJ17" s="2212"/>
      <c r="MQK17" s="2212"/>
      <c r="MQL17" s="2212"/>
      <c r="MQM17" s="2212"/>
      <c r="MQN17" s="2212"/>
      <c r="MQO17" s="2212"/>
      <c r="MQP17" s="2212"/>
      <c r="MQQ17" s="2212"/>
      <c r="MQR17" s="2212"/>
      <c r="MQS17" s="2212"/>
      <c r="MQT17" s="2212"/>
      <c r="MQU17" s="2212"/>
      <c r="MQV17" s="2212"/>
      <c r="MQW17" s="2212"/>
      <c r="MQX17" s="2212"/>
      <c r="MQY17" s="2212"/>
      <c r="MQZ17" s="2212"/>
      <c r="MRA17" s="2212"/>
      <c r="MRB17" s="2212"/>
      <c r="MRC17" s="2212"/>
      <c r="MRD17" s="2212"/>
      <c r="MRE17" s="2212"/>
      <c r="MRF17" s="2212"/>
      <c r="MRG17" s="2212"/>
      <c r="MRH17" s="2212"/>
      <c r="MRI17" s="2212"/>
      <c r="MRJ17" s="2212"/>
      <c r="MRK17" s="2212"/>
      <c r="MRL17" s="2212"/>
      <c r="MRM17" s="2212"/>
      <c r="MRN17" s="2212"/>
      <c r="MRO17" s="2212"/>
      <c r="MRP17" s="2212"/>
      <c r="MRQ17" s="2212"/>
      <c r="MRR17" s="2212"/>
      <c r="MRS17" s="2212"/>
      <c r="MRT17" s="2212"/>
      <c r="MRU17" s="2212"/>
      <c r="MRV17" s="2212"/>
      <c r="MRW17" s="2212"/>
      <c r="MRX17" s="2212"/>
      <c r="MRY17" s="2212"/>
      <c r="MRZ17" s="2212"/>
      <c r="MSA17" s="2212"/>
      <c r="MSB17" s="2212"/>
      <c r="MSC17" s="2212"/>
      <c r="MSD17" s="2212"/>
      <c r="MSE17" s="2212"/>
      <c r="MSF17" s="2212"/>
      <c r="MSG17" s="2212"/>
      <c r="MSH17" s="2212"/>
      <c r="MSI17" s="2212"/>
      <c r="MSJ17" s="2212"/>
      <c r="MSK17" s="2212"/>
      <c r="MSL17" s="2212"/>
      <c r="MSM17" s="2212"/>
      <c r="MSN17" s="2212"/>
      <c r="MSO17" s="2212"/>
      <c r="MSP17" s="2212"/>
      <c r="MSQ17" s="2212"/>
      <c r="MSR17" s="2212"/>
      <c r="MSS17" s="2212"/>
      <c r="MST17" s="2212"/>
      <c r="MSU17" s="2212"/>
      <c r="MSV17" s="2212"/>
      <c r="MSW17" s="2212"/>
      <c r="MSX17" s="2212"/>
      <c r="MSY17" s="2212"/>
      <c r="MSZ17" s="2212"/>
      <c r="MTA17" s="2212"/>
      <c r="MTB17" s="2212"/>
      <c r="MTC17" s="2212"/>
      <c r="MTD17" s="2212"/>
      <c r="MTE17" s="2212"/>
      <c r="MTF17" s="2212"/>
      <c r="MTG17" s="2212"/>
      <c r="MTH17" s="2212"/>
      <c r="MTI17" s="2212"/>
      <c r="MTJ17" s="2212"/>
      <c r="MTK17" s="2212"/>
      <c r="MTL17" s="2212"/>
      <c r="MTM17" s="2212"/>
      <c r="MTN17" s="2212"/>
      <c r="MTO17" s="2212"/>
      <c r="MTP17" s="2212"/>
      <c r="MTQ17" s="2212"/>
      <c r="MTR17" s="2212"/>
      <c r="MTS17" s="2212"/>
      <c r="MTT17" s="2212"/>
      <c r="MTU17" s="2212"/>
      <c r="MTV17" s="2212"/>
      <c r="MTW17" s="2212"/>
      <c r="MTX17" s="2212"/>
      <c r="MTY17" s="2212"/>
      <c r="MTZ17" s="2212"/>
      <c r="MUA17" s="2212"/>
      <c r="MUB17" s="2212"/>
      <c r="MUC17" s="2212"/>
      <c r="MUD17" s="2212"/>
      <c r="MUE17" s="2212"/>
      <c r="MUF17" s="2212"/>
      <c r="MUG17" s="2212"/>
      <c r="MUH17" s="2212"/>
      <c r="MUI17" s="2212"/>
      <c r="MUJ17" s="2212"/>
      <c r="MUK17" s="2212"/>
      <c r="MUL17" s="2212"/>
      <c r="MUM17" s="2212"/>
      <c r="MUN17" s="2212"/>
      <c r="MUO17" s="2212"/>
      <c r="MUP17" s="2212"/>
      <c r="MUQ17" s="2212"/>
      <c r="MUR17" s="2212"/>
      <c r="MUS17" s="2212"/>
      <c r="MUT17" s="2212"/>
      <c r="MUU17" s="2212"/>
      <c r="MUV17" s="2212"/>
      <c r="MUW17" s="2212"/>
      <c r="MUX17" s="2212"/>
      <c r="MUY17" s="2212"/>
      <c r="MUZ17" s="2212"/>
      <c r="MVA17" s="2212"/>
      <c r="MVB17" s="2212"/>
      <c r="MVC17" s="2212"/>
      <c r="MVD17" s="2212"/>
      <c r="MVE17" s="2212"/>
      <c r="MVF17" s="2212"/>
      <c r="MVG17" s="2212"/>
      <c r="MVH17" s="2212"/>
      <c r="MVI17" s="2212"/>
      <c r="MVJ17" s="2212"/>
      <c r="MVK17" s="2212"/>
      <c r="MVL17" s="2212"/>
      <c r="MVM17" s="2212"/>
      <c r="MVN17" s="2212"/>
      <c r="MVO17" s="2212"/>
      <c r="MVP17" s="2212"/>
      <c r="MVQ17" s="2212"/>
      <c r="MVR17" s="2212"/>
      <c r="MVS17" s="2212"/>
      <c r="MVT17" s="2212"/>
      <c r="MVU17" s="2212"/>
      <c r="MVV17" s="2212"/>
      <c r="MVW17" s="2212"/>
      <c r="MVX17" s="2212"/>
      <c r="MVY17" s="2212"/>
      <c r="MVZ17" s="2212"/>
      <c r="MWA17" s="2212"/>
      <c r="MWB17" s="2212"/>
      <c r="MWC17" s="2212"/>
      <c r="MWD17" s="2212"/>
      <c r="MWE17" s="2212"/>
      <c r="MWF17" s="2212"/>
      <c r="MWG17" s="2212"/>
      <c r="MWH17" s="2212"/>
      <c r="MWI17" s="2212"/>
      <c r="MWJ17" s="2212"/>
      <c r="MWK17" s="2212"/>
      <c r="MWL17" s="2212"/>
      <c r="MWM17" s="2212"/>
      <c r="MWN17" s="2212"/>
      <c r="MWO17" s="2212"/>
      <c r="MWP17" s="2212"/>
      <c r="MWQ17" s="2212"/>
      <c r="MWR17" s="2212"/>
      <c r="MWS17" s="2212"/>
      <c r="MWT17" s="2212"/>
      <c r="MWU17" s="2212"/>
      <c r="MWV17" s="2212"/>
      <c r="MWW17" s="2212"/>
      <c r="MWX17" s="2212"/>
      <c r="MWY17" s="2212"/>
      <c r="MWZ17" s="2212"/>
      <c r="MXA17" s="2212"/>
      <c r="MXB17" s="2212"/>
      <c r="MXC17" s="2212"/>
      <c r="MXD17" s="2212"/>
      <c r="MXE17" s="2212"/>
      <c r="MXF17" s="2212"/>
      <c r="MXG17" s="2212"/>
      <c r="MXH17" s="2212"/>
      <c r="MXI17" s="2212"/>
      <c r="MXJ17" s="2212"/>
      <c r="MXK17" s="2212"/>
      <c r="MXL17" s="2212"/>
      <c r="MXM17" s="2212"/>
      <c r="MXN17" s="2212"/>
      <c r="MXO17" s="2212"/>
      <c r="MXP17" s="2212"/>
      <c r="MXQ17" s="2212"/>
      <c r="MXR17" s="2212"/>
      <c r="MXS17" s="2212"/>
      <c r="MXT17" s="2212"/>
      <c r="MXU17" s="2212"/>
      <c r="MXV17" s="2212"/>
      <c r="MXW17" s="2212"/>
      <c r="MXX17" s="2212"/>
      <c r="MXY17" s="2212"/>
      <c r="MXZ17" s="2212"/>
      <c r="MYA17" s="2212"/>
      <c r="MYB17" s="2212"/>
      <c r="MYC17" s="2212"/>
      <c r="MYD17" s="2212"/>
      <c r="MYE17" s="2212"/>
      <c r="MYF17" s="2212"/>
      <c r="MYG17" s="2212"/>
      <c r="MYH17" s="2212"/>
      <c r="MYI17" s="2212"/>
      <c r="MYJ17" s="2212"/>
      <c r="MYK17" s="2212"/>
      <c r="MYL17" s="2212"/>
      <c r="MYM17" s="2212"/>
      <c r="MYN17" s="2212"/>
      <c r="MYO17" s="2212"/>
      <c r="MYP17" s="2212"/>
      <c r="MYQ17" s="2212"/>
      <c r="MYR17" s="2212"/>
      <c r="MYS17" s="2212"/>
      <c r="MYT17" s="2212"/>
      <c r="MYU17" s="2212"/>
      <c r="MYV17" s="2212"/>
      <c r="MYW17" s="2212"/>
      <c r="MYX17" s="2212"/>
      <c r="MYY17" s="2212"/>
      <c r="MYZ17" s="2212"/>
      <c r="MZA17" s="2212"/>
      <c r="MZB17" s="2212"/>
      <c r="MZC17" s="2212"/>
      <c r="MZD17" s="2212"/>
      <c r="MZE17" s="2212"/>
      <c r="MZF17" s="2212"/>
      <c r="MZG17" s="2212"/>
      <c r="MZH17" s="2212"/>
      <c r="MZI17" s="2212"/>
      <c r="MZJ17" s="2212"/>
      <c r="MZK17" s="2212"/>
      <c r="MZL17" s="2212"/>
      <c r="MZM17" s="2212"/>
      <c r="MZN17" s="2212"/>
      <c r="MZO17" s="2212"/>
      <c r="MZP17" s="2212"/>
      <c r="MZQ17" s="2212"/>
      <c r="MZR17" s="2212"/>
      <c r="MZS17" s="2212"/>
      <c r="MZT17" s="2212"/>
      <c r="MZU17" s="2212"/>
      <c r="MZV17" s="2212"/>
      <c r="MZW17" s="2212"/>
      <c r="MZX17" s="2212"/>
      <c r="MZY17" s="2212"/>
      <c r="MZZ17" s="2212"/>
      <c r="NAA17" s="2212"/>
      <c r="NAB17" s="2212"/>
      <c r="NAC17" s="2212"/>
      <c r="NAD17" s="2212"/>
      <c r="NAE17" s="2212"/>
      <c r="NAF17" s="2212"/>
      <c r="NAG17" s="2212"/>
      <c r="NAH17" s="2212"/>
      <c r="NAI17" s="2212"/>
      <c r="NAJ17" s="2212"/>
      <c r="NAK17" s="2212"/>
      <c r="NAL17" s="2212"/>
      <c r="NAM17" s="2212"/>
      <c r="NAN17" s="2212"/>
      <c r="NAO17" s="2212"/>
      <c r="NAP17" s="2212"/>
      <c r="NAQ17" s="2212"/>
      <c r="NAR17" s="2212"/>
      <c r="NAS17" s="2212"/>
      <c r="NAT17" s="2212"/>
      <c r="NAU17" s="2212"/>
      <c r="NAV17" s="2212"/>
      <c r="NAW17" s="2212"/>
      <c r="NAX17" s="2212"/>
      <c r="NAY17" s="2212"/>
      <c r="NAZ17" s="2212"/>
      <c r="NBA17" s="2212"/>
      <c r="NBB17" s="2212"/>
      <c r="NBC17" s="2212"/>
      <c r="NBD17" s="2212"/>
      <c r="NBE17" s="2212"/>
      <c r="NBF17" s="2212"/>
      <c r="NBG17" s="2212"/>
      <c r="NBH17" s="2212"/>
      <c r="NBI17" s="2212"/>
      <c r="NBJ17" s="2212"/>
      <c r="NBK17" s="2212"/>
      <c r="NBL17" s="2212"/>
      <c r="NBM17" s="2212"/>
      <c r="NBN17" s="2212"/>
      <c r="NBO17" s="2212"/>
      <c r="NBP17" s="2212"/>
      <c r="NBQ17" s="2212"/>
      <c r="NBR17" s="2212"/>
      <c r="NBS17" s="2212"/>
      <c r="NBT17" s="2212"/>
      <c r="NBU17" s="2212"/>
      <c r="NBV17" s="2212"/>
      <c r="NBW17" s="2212"/>
      <c r="NBX17" s="2212"/>
      <c r="NBY17" s="2212"/>
      <c r="NBZ17" s="2212"/>
      <c r="NCA17" s="2212"/>
      <c r="NCB17" s="2212"/>
      <c r="NCC17" s="2212"/>
      <c r="NCD17" s="2212"/>
      <c r="NCE17" s="2212"/>
      <c r="NCF17" s="2212"/>
      <c r="NCG17" s="2212"/>
      <c r="NCH17" s="2212"/>
      <c r="NCI17" s="2212"/>
      <c r="NCJ17" s="2212"/>
      <c r="NCK17" s="2212"/>
      <c r="NCL17" s="2212"/>
      <c r="NCM17" s="2212"/>
      <c r="NCN17" s="2212"/>
      <c r="NCO17" s="2212"/>
      <c r="NCP17" s="2212"/>
      <c r="NCQ17" s="2212"/>
      <c r="NCR17" s="2212"/>
      <c r="NCS17" s="2212"/>
      <c r="NCT17" s="2212"/>
      <c r="NCU17" s="2212"/>
      <c r="NCV17" s="2212"/>
      <c r="NCW17" s="2212"/>
      <c r="NCX17" s="2212"/>
      <c r="NCY17" s="2212"/>
      <c r="NCZ17" s="2212"/>
      <c r="NDA17" s="2212"/>
      <c r="NDB17" s="2212"/>
      <c r="NDC17" s="2212"/>
      <c r="NDD17" s="2212"/>
      <c r="NDE17" s="2212"/>
      <c r="NDF17" s="2212"/>
      <c r="NDG17" s="2212"/>
      <c r="NDH17" s="2212"/>
      <c r="NDI17" s="2212"/>
      <c r="NDJ17" s="2212"/>
      <c r="NDK17" s="2212"/>
      <c r="NDL17" s="2212"/>
      <c r="NDM17" s="2212"/>
      <c r="NDN17" s="2212"/>
      <c r="NDO17" s="2212"/>
      <c r="NDP17" s="2212"/>
      <c r="NDQ17" s="2212"/>
      <c r="NDR17" s="2212"/>
      <c r="NDS17" s="2212"/>
      <c r="NDT17" s="2212"/>
      <c r="NDU17" s="2212"/>
      <c r="NDV17" s="2212"/>
      <c r="NDW17" s="2212"/>
      <c r="NDX17" s="2212"/>
      <c r="NDY17" s="2212"/>
      <c r="NDZ17" s="2212"/>
      <c r="NEA17" s="2212"/>
      <c r="NEB17" s="2212"/>
      <c r="NEC17" s="2212"/>
      <c r="NED17" s="2212"/>
      <c r="NEE17" s="2212"/>
      <c r="NEF17" s="2212"/>
      <c r="NEG17" s="2212"/>
      <c r="NEH17" s="2212"/>
      <c r="NEI17" s="2212"/>
      <c r="NEJ17" s="2212"/>
      <c r="NEK17" s="2212"/>
      <c r="NEL17" s="2212"/>
      <c r="NEM17" s="2212"/>
      <c r="NEN17" s="2212"/>
      <c r="NEO17" s="2212"/>
      <c r="NEP17" s="2212"/>
      <c r="NEQ17" s="2212"/>
      <c r="NER17" s="2212"/>
      <c r="NES17" s="2212"/>
      <c r="NET17" s="2212"/>
      <c r="NEU17" s="2212"/>
      <c r="NEV17" s="2212"/>
      <c r="NEW17" s="2212"/>
      <c r="NEX17" s="2212"/>
      <c r="NEY17" s="2212"/>
      <c r="NEZ17" s="2212"/>
      <c r="NFA17" s="2212"/>
      <c r="NFB17" s="2212"/>
      <c r="NFC17" s="2212"/>
      <c r="NFD17" s="2212"/>
      <c r="NFE17" s="2212"/>
      <c r="NFF17" s="2212"/>
      <c r="NFG17" s="2212"/>
      <c r="NFH17" s="2212"/>
      <c r="NFI17" s="2212"/>
      <c r="NFJ17" s="2212"/>
      <c r="NFK17" s="2212"/>
      <c r="NFL17" s="2212"/>
      <c r="NFM17" s="2212"/>
      <c r="NFN17" s="2212"/>
      <c r="NFO17" s="2212"/>
      <c r="NFP17" s="2212"/>
      <c r="NFQ17" s="2212"/>
      <c r="NFR17" s="2212"/>
      <c r="NFS17" s="2212"/>
      <c r="NFT17" s="2212"/>
      <c r="NFU17" s="2212"/>
      <c r="NFV17" s="2212"/>
      <c r="NFW17" s="2212"/>
      <c r="NFX17" s="2212"/>
      <c r="NFY17" s="2212"/>
      <c r="NFZ17" s="2212"/>
      <c r="NGA17" s="2212"/>
      <c r="NGB17" s="2212"/>
      <c r="NGC17" s="2212"/>
      <c r="NGD17" s="2212"/>
      <c r="NGE17" s="2212"/>
      <c r="NGF17" s="2212"/>
      <c r="NGG17" s="2212"/>
      <c r="NGH17" s="2212"/>
      <c r="NGI17" s="2212"/>
      <c r="NGJ17" s="2212"/>
      <c r="NGK17" s="2212"/>
      <c r="NGL17" s="2212"/>
      <c r="NGM17" s="2212"/>
      <c r="NGN17" s="2212"/>
      <c r="NGO17" s="2212"/>
      <c r="NGP17" s="2212"/>
      <c r="NGQ17" s="2212"/>
      <c r="NGR17" s="2212"/>
      <c r="NGS17" s="2212"/>
      <c r="NGT17" s="2212"/>
      <c r="NGU17" s="2212"/>
      <c r="NGV17" s="2212"/>
      <c r="NGW17" s="2212"/>
      <c r="NGX17" s="2212"/>
      <c r="NGY17" s="2212"/>
      <c r="NGZ17" s="2212"/>
      <c r="NHA17" s="2212"/>
      <c r="NHB17" s="2212"/>
      <c r="NHC17" s="2212"/>
      <c r="NHD17" s="2212"/>
      <c r="NHE17" s="2212"/>
      <c r="NHF17" s="2212"/>
      <c r="NHG17" s="2212"/>
      <c r="NHH17" s="2212"/>
      <c r="NHI17" s="2212"/>
      <c r="NHJ17" s="2212"/>
      <c r="NHK17" s="2212"/>
      <c r="NHL17" s="2212"/>
      <c r="NHM17" s="2212"/>
      <c r="NHN17" s="2212"/>
      <c r="NHO17" s="2212"/>
      <c r="NHP17" s="2212"/>
      <c r="NHQ17" s="2212"/>
      <c r="NHR17" s="2212"/>
      <c r="NHS17" s="2212"/>
      <c r="NHT17" s="2212"/>
      <c r="NHU17" s="2212"/>
      <c r="NHV17" s="2212"/>
      <c r="NHW17" s="2212"/>
      <c r="NHX17" s="2212"/>
      <c r="NHY17" s="2212"/>
      <c r="NHZ17" s="2212"/>
      <c r="NIA17" s="2212"/>
      <c r="NIB17" s="2212"/>
      <c r="NIC17" s="2212"/>
      <c r="NID17" s="2212"/>
      <c r="NIE17" s="2212"/>
      <c r="NIF17" s="2212"/>
      <c r="NIG17" s="2212"/>
      <c r="NIH17" s="2212"/>
      <c r="NII17" s="2212"/>
      <c r="NIJ17" s="2212"/>
      <c r="NIK17" s="2212"/>
      <c r="NIL17" s="2212"/>
      <c r="NIM17" s="2212"/>
      <c r="NIN17" s="2212"/>
      <c r="NIO17" s="2212"/>
      <c r="NIP17" s="2212"/>
      <c r="NIQ17" s="2212"/>
      <c r="NIR17" s="2212"/>
      <c r="NIS17" s="2212"/>
      <c r="NIT17" s="2212"/>
      <c r="NIU17" s="2212"/>
      <c r="NIV17" s="2212"/>
      <c r="NIW17" s="2212"/>
      <c r="NIX17" s="2212"/>
      <c r="NIY17" s="2212"/>
      <c r="NIZ17" s="2212"/>
      <c r="NJA17" s="2212"/>
      <c r="NJB17" s="2212"/>
      <c r="NJC17" s="2212"/>
      <c r="NJD17" s="2212"/>
      <c r="NJE17" s="2212"/>
      <c r="NJF17" s="2212"/>
      <c r="NJG17" s="2212"/>
      <c r="NJH17" s="2212"/>
      <c r="NJI17" s="2212"/>
      <c r="NJJ17" s="2212"/>
      <c r="NJK17" s="2212"/>
      <c r="NJL17" s="2212"/>
      <c r="NJM17" s="2212"/>
      <c r="NJN17" s="2212"/>
      <c r="NJO17" s="2212"/>
      <c r="NJP17" s="2212"/>
      <c r="NJQ17" s="2212"/>
      <c r="NJR17" s="2212"/>
      <c r="NJS17" s="2212"/>
      <c r="NJT17" s="2212"/>
      <c r="NJU17" s="2212"/>
      <c r="NJV17" s="2212"/>
      <c r="NJW17" s="2212"/>
      <c r="NJX17" s="2212"/>
      <c r="NJY17" s="2212"/>
      <c r="NJZ17" s="2212"/>
      <c r="NKA17" s="2212"/>
      <c r="NKB17" s="2212"/>
      <c r="NKC17" s="2212"/>
      <c r="NKD17" s="2212"/>
      <c r="NKE17" s="2212"/>
      <c r="NKF17" s="2212"/>
      <c r="NKG17" s="2212"/>
      <c r="NKH17" s="2212"/>
      <c r="NKI17" s="2212"/>
      <c r="NKJ17" s="2212"/>
      <c r="NKK17" s="2212"/>
      <c r="NKL17" s="2212"/>
      <c r="NKM17" s="2212"/>
      <c r="NKN17" s="2212"/>
      <c r="NKO17" s="2212"/>
      <c r="NKP17" s="2212"/>
      <c r="NKQ17" s="2212"/>
      <c r="NKR17" s="2212"/>
      <c r="NKS17" s="2212"/>
      <c r="NKT17" s="2212"/>
      <c r="NKU17" s="2212"/>
      <c r="NKV17" s="2212"/>
      <c r="NKW17" s="2212"/>
      <c r="NKX17" s="2212"/>
      <c r="NKY17" s="2212"/>
      <c r="NKZ17" s="2212"/>
      <c r="NLA17" s="2212"/>
      <c r="NLB17" s="2212"/>
      <c r="NLC17" s="2212"/>
      <c r="NLD17" s="2212"/>
      <c r="NLE17" s="2212"/>
      <c r="NLF17" s="2212"/>
      <c r="NLG17" s="2212"/>
      <c r="NLH17" s="2212"/>
      <c r="NLI17" s="2212"/>
      <c r="NLJ17" s="2212"/>
      <c r="NLK17" s="2212"/>
      <c r="NLL17" s="2212"/>
      <c r="NLM17" s="2212"/>
      <c r="NLN17" s="2212"/>
      <c r="NLO17" s="2212"/>
      <c r="NLP17" s="2212"/>
      <c r="NLQ17" s="2212"/>
      <c r="NLR17" s="2212"/>
      <c r="NLS17" s="2212"/>
      <c r="NLT17" s="2212"/>
      <c r="NLU17" s="2212"/>
      <c r="NLV17" s="2212"/>
      <c r="NLW17" s="2212"/>
      <c r="NLX17" s="2212"/>
      <c r="NLY17" s="2212"/>
      <c r="NLZ17" s="2212"/>
      <c r="NMA17" s="2212"/>
      <c r="NMB17" s="2212"/>
      <c r="NMC17" s="2212"/>
      <c r="NMD17" s="2212"/>
      <c r="NME17" s="2212"/>
      <c r="NMF17" s="2212"/>
      <c r="NMG17" s="2212"/>
      <c r="NMH17" s="2212"/>
      <c r="NMI17" s="2212"/>
      <c r="NMJ17" s="2212"/>
      <c r="NMK17" s="2212"/>
      <c r="NML17" s="2212"/>
      <c r="NMM17" s="2212"/>
      <c r="NMN17" s="2212"/>
      <c r="NMO17" s="2212"/>
      <c r="NMP17" s="2212"/>
      <c r="NMQ17" s="2212"/>
      <c r="NMR17" s="2212"/>
      <c r="NMS17" s="2212"/>
      <c r="NMT17" s="2212"/>
      <c r="NMU17" s="2212"/>
      <c r="NMV17" s="2212"/>
      <c r="NMW17" s="2212"/>
      <c r="NMX17" s="2212"/>
      <c r="NMY17" s="2212"/>
      <c r="NMZ17" s="2212"/>
      <c r="NNA17" s="2212"/>
      <c r="NNB17" s="2212"/>
      <c r="NNC17" s="2212"/>
      <c r="NND17" s="2212"/>
      <c r="NNE17" s="2212"/>
      <c r="NNF17" s="2212"/>
      <c r="NNG17" s="2212"/>
      <c r="NNH17" s="2212"/>
      <c r="NNI17" s="2212"/>
      <c r="NNJ17" s="2212"/>
      <c r="NNK17" s="2212"/>
      <c r="NNL17" s="2212"/>
      <c r="NNM17" s="2212"/>
      <c r="NNN17" s="2212"/>
      <c r="NNO17" s="2212"/>
      <c r="NNP17" s="2212"/>
      <c r="NNQ17" s="2212"/>
      <c r="NNR17" s="2212"/>
      <c r="NNS17" s="2212"/>
      <c r="NNT17" s="2212"/>
      <c r="NNU17" s="2212"/>
      <c r="NNV17" s="2212"/>
      <c r="NNW17" s="2212"/>
      <c r="NNX17" s="2212"/>
      <c r="NNY17" s="2212"/>
      <c r="NNZ17" s="2212"/>
      <c r="NOA17" s="2212"/>
      <c r="NOB17" s="2212"/>
      <c r="NOC17" s="2212"/>
      <c r="NOD17" s="2212"/>
      <c r="NOE17" s="2212"/>
      <c r="NOF17" s="2212"/>
      <c r="NOG17" s="2212"/>
      <c r="NOH17" s="2212"/>
      <c r="NOI17" s="2212"/>
      <c r="NOJ17" s="2212"/>
      <c r="NOK17" s="2212"/>
      <c r="NOL17" s="2212"/>
      <c r="NOM17" s="2212"/>
      <c r="NON17" s="2212"/>
      <c r="NOO17" s="2212"/>
      <c r="NOP17" s="2212"/>
      <c r="NOQ17" s="2212"/>
      <c r="NOR17" s="2212"/>
      <c r="NOS17" s="2212"/>
      <c r="NOT17" s="2212"/>
      <c r="NOU17" s="2212"/>
      <c r="NOV17" s="2212"/>
      <c r="NOW17" s="2212"/>
      <c r="NOX17" s="2212"/>
      <c r="NOY17" s="2212"/>
      <c r="NOZ17" s="2212"/>
      <c r="NPA17" s="2212"/>
      <c r="NPB17" s="2212"/>
      <c r="NPC17" s="2212"/>
      <c r="NPD17" s="2212"/>
      <c r="NPE17" s="2212"/>
      <c r="NPF17" s="2212"/>
      <c r="NPG17" s="2212"/>
      <c r="NPH17" s="2212"/>
      <c r="NPI17" s="2212"/>
      <c r="NPJ17" s="2212"/>
      <c r="NPK17" s="2212"/>
      <c r="NPL17" s="2212"/>
      <c r="NPM17" s="2212"/>
      <c r="NPN17" s="2212"/>
      <c r="NPO17" s="2212"/>
      <c r="NPP17" s="2212"/>
      <c r="NPQ17" s="2212"/>
      <c r="NPR17" s="2212"/>
      <c r="NPS17" s="2212"/>
      <c r="NPT17" s="2212"/>
      <c r="NPU17" s="2212"/>
      <c r="NPV17" s="2212"/>
      <c r="NPW17" s="2212"/>
      <c r="NPX17" s="2212"/>
      <c r="NPY17" s="2212"/>
      <c r="NPZ17" s="2212"/>
      <c r="NQA17" s="2212"/>
      <c r="NQB17" s="2212"/>
      <c r="NQC17" s="2212"/>
      <c r="NQD17" s="2212"/>
      <c r="NQE17" s="2212"/>
      <c r="NQF17" s="2212"/>
      <c r="NQG17" s="2212"/>
      <c r="NQH17" s="2212"/>
      <c r="NQI17" s="2212"/>
      <c r="NQJ17" s="2212"/>
      <c r="NQK17" s="2212"/>
      <c r="NQL17" s="2212"/>
      <c r="NQM17" s="2212"/>
      <c r="NQN17" s="2212"/>
      <c r="NQO17" s="2212"/>
      <c r="NQP17" s="2212"/>
      <c r="NQQ17" s="2212"/>
      <c r="NQR17" s="2212"/>
      <c r="NQS17" s="2212"/>
      <c r="NQT17" s="2212"/>
      <c r="NQU17" s="2212"/>
      <c r="NQV17" s="2212"/>
      <c r="NQW17" s="2212"/>
      <c r="NQX17" s="2212"/>
      <c r="NQY17" s="2212"/>
      <c r="NQZ17" s="2212"/>
      <c r="NRA17" s="2212"/>
      <c r="NRB17" s="2212"/>
      <c r="NRC17" s="2212"/>
      <c r="NRD17" s="2212"/>
      <c r="NRE17" s="2212"/>
      <c r="NRF17" s="2212"/>
      <c r="NRG17" s="2212"/>
      <c r="NRH17" s="2212"/>
      <c r="NRI17" s="2212"/>
      <c r="NRJ17" s="2212"/>
      <c r="NRK17" s="2212"/>
      <c r="NRL17" s="2212"/>
      <c r="NRM17" s="2212"/>
      <c r="NRN17" s="2212"/>
      <c r="NRO17" s="2212"/>
      <c r="NRP17" s="2212"/>
      <c r="NRQ17" s="2212"/>
      <c r="NRR17" s="2212"/>
      <c r="NRS17" s="2212"/>
      <c r="NRT17" s="2212"/>
      <c r="NRU17" s="2212"/>
      <c r="NRV17" s="2212"/>
      <c r="NRW17" s="2212"/>
      <c r="NRX17" s="2212"/>
      <c r="NRY17" s="2212"/>
      <c r="NRZ17" s="2212"/>
      <c r="NSA17" s="2212"/>
      <c r="NSB17" s="2212"/>
      <c r="NSC17" s="2212"/>
      <c r="NSD17" s="2212"/>
      <c r="NSE17" s="2212"/>
      <c r="NSF17" s="2212"/>
      <c r="NSG17" s="2212"/>
      <c r="NSH17" s="2212"/>
      <c r="NSI17" s="2212"/>
      <c r="NSJ17" s="2212"/>
      <c r="NSK17" s="2212"/>
      <c r="NSL17" s="2212"/>
      <c r="NSM17" s="2212"/>
      <c r="NSN17" s="2212"/>
      <c r="NSO17" s="2212"/>
      <c r="NSP17" s="2212"/>
      <c r="NSQ17" s="2212"/>
      <c r="NSR17" s="2212"/>
      <c r="NSS17" s="2212"/>
      <c r="NST17" s="2212"/>
      <c r="NSU17" s="2212"/>
      <c r="NSV17" s="2212"/>
      <c r="NSW17" s="2212"/>
      <c r="NSX17" s="2212"/>
      <c r="NSY17" s="2212"/>
      <c r="NSZ17" s="2212"/>
      <c r="NTA17" s="2212"/>
      <c r="NTB17" s="2212"/>
      <c r="NTC17" s="2212"/>
      <c r="NTD17" s="2212"/>
      <c r="NTE17" s="2212"/>
      <c r="NTF17" s="2212"/>
      <c r="NTG17" s="2212"/>
      <c r="NTH17" s="2212"/>
      <c r="NTI17" s="2212"/>
      <c r="NTJ17" s="2212"/>
      <c r="NTK17" s="2212"/>
      <c r="NTL17" s="2212"/>
      <c r="NTM17" s="2212"/>
      <c r="NTN17" s="2212"/>
      <c r="NTO17" s="2212"/>
      <c r="NTP17" s="2212"/>
      <c r="NTQ17" s="2212"/>
      <c r="NTR17" s="2212"/>
      <c r="NTS17" s="2212"/>
      <c r="NTT17" s="2212"/>
      <c r="NTU17" s="2212"/>
      <c r="NTV17" s="2212"/>
      <c r="NTW17" s="2212"/>
      <c r="NTX17" s="2212"/>
      <c r="NTY17" s="2212"/>
      <c r="NTZ17" s="2212"/>
      <c r="NUA17" s="2212"/>
      <c r="NUB17" s="2212"/>
      <c r="NUC17" s="2212"/>
      <c r="NUD17" s="2212"/>
      <c r="NUE17" s="2212"/>
      <c r="NUF17" s="2212"/>
      <c r="NUG17" s="2212"/>
      <c r="NUH17" s="2212"/>
      <c r="NUI17" s="2212"/>
      <c r="NUJ17" s="2212"/>
      <c r="NUK17" s="2212"/>
      <c r="NUL17" s="2212"/>
      <c r="NUM17" s="2212"/>
      <c r="NUN17" s="2212"/>
      <c r="NUO17" s="2212"/>
      <c r="NUP17" s="2212"/>
      <c r="NUQ17" s="2212"/>
      <c r="NUR17" s="2212"/>
      <c r="NUS17" s="2212"/>
      <c r="NUT17" s="2212"/>
      <c r="NUU17" s="2212"/>
      <c r="NUV17" s="2212"/>
      <c r="NUW17" s="2212"/>
      <c r="NUX17" s="2212"/>
      <c r="NUY17" s="2212"/>
      <c r="NUZ17" s="2212"/>
      <c r="NVA17" s="2212"/>
      <c r="NVB17" s="2212"/>
      <c r="NVC17" s="2212"/>
      <c r="NVD17" s="2212"/>
      <c r="NVE17" s="2212"/>
      <c r="NVF17" s="2212"/>
      <c r="NVG17" s="2212"/>
      <c r="NVH17" s="2212"/>
      <c r="NVI17" s="2212"/>
      <c r="NVJ17" s="2212"/>
      <c r="NVK17" s="2212"/>
      <c r="NVL17" s="2212"/>
      <c r="NVM17" s="2212"/>
      <c r="NVN17" s="2212"/>
      <c r="NVO17" s="2212"/>
      <c r="NVP17" s="2212"/>
      <c r="NVQ17" s="2212"/>
      <c r="NVR17" s="2212"/>
      <c r="NVS17" s="2212"/>
      <c r="NVT17" s="2212"/>
      <c r="NVU17" s="2212"/>
      <c r="NVV17" s="2212"/>
      <c r="NVW17" s="2212"/>
      <c r="NVX17" s="2212"/>
      <c r="NVY17" s="2212"/>
      <c r="NVZ17" s="2212"/>
      <c r="NWA17" s="2212"/>
      <c r="NWB17" s="2212"/>
      <c r="NWC17" s="2212"/>
      <c r="NWD17" s="2212"/>
      <c r="NWE17" s="2212"/>
      <c r="NWF17" s="2212"/>
      <c r="NWG17" s="2212"/>
      <c r="NWH17" s="2212"/>
      <c r="NWI17" s="2212"/>
      <c r="NWJ17" s="2212"/>
      <c r="NWK17" s="2212"/>
      <c r="NWL17" s="2212"/>
      <c r="NWM17" s="2212"/>
      <c r="NWN17" s="2212"/>
      <c r="NWO17" s="2212"/>
      <c r="NWP17" s="2212"/>
      <c r="NWQ17" s="2212"/>
      <c r="NWR17" s="2212"/>
      <c r="NWS17" s="2212"/>
      <c r="NWT17" s="2212"/>
      <c r="NWU17" s="2212"/>
      <c r="NWV17" s="2212"/>
      <c r="NWW17" s="2212"/>
      <c r="NWX17" s="2212"/>
      <c r="NWY17" s="2212"/>
      <c r="NWZ17" s="2212"/>
      <c r="NXA17" s="2212"/>
      <c r="NXB17" s="2212"/>
      <c r="NXC17" s="2212"/>
      <c r="NXD17" s="2212"/>
      <c r="NXE17" s="2212"/>
      <c r="NXF17" s="2212"/>
      <c r="NXG17" s="2212"/>
      <c r="NXH17" s="2212"/>
      <c r="NXI17" s="2212"/>
      <c r="NXJ17" s="2212"/>
      <c r="NXK17" s="2212"/>
      <c r="NXL17" s="2212"/>
      <c r="NXM17" s="2212"/>
      <c r="NXN17" s="2212"/>
      <c r="NXO17" s="2212"/>
      <c r="NXP17" s="2212"/>
      <c r="NXQ17" s="2212"/>
      <c r="NXR17" s="2212"/>
      <c r="NXS17" s="2212"/>
      <c r="NXT17" s="2212"/>
      <c r="NXU17" s="2212"/>
      <c r="NXV17" s="2212"/>
      <c r="NXW17" s="2212"/>
      <c r="NXX17" s="2212"/>
      <c r="NXY17" s="2212"/>
      <c r="NXZ17" s="2212"/>
      <c r="NYA17" s="2212"/>
      <c r="NYB17" s="2212"/>
      <c r="NYC17" s="2212"/>
      <c r="NYD17" s="2212"/>
      <c r="NYE17" s="2212"/>
      <c r="NYF17" s="2212"/>
      <c r="NYG17" s="2212"/>
      <c r="NYH17" s="2212"/>
      <c r="NYI17" s="2212"/>
      <c r="NYJ17" s="2212"/>
      <c r="NYK17" s="2212"/>
      <c r="NYL17" s="2212"/>
      <c r="NYM17" s="2212"/>
      <c r="NYN17" s="2212"/>
      <c r="NYO17" s="2212"/>
      <c r="NYP17" s="2212"/>
      <c r="NYQ17" s="2212"/>
      <c r="NYR17" s="2212"/>
      <c r="NYS17" s="2212"/>
      <c r="NYT17" s="2212"/>
      <c r="NYU17" s="2212"/>
      <c r="NYV17" s="2212"/>
      <c r="NYW17" s="2212"/>
      <c r="NYX17" s="2212"/>
      <c r="NYY17" s="2212"/>
      <c r="NYZ17" s="2212"/>
      <c r="NZA17" s="2212"/>
      <c r="NZB17" s="2212"/>
      <c r="NZC17" s="2212"/>
      <c r="NZD17" s="2212"/>
      <c r="NZE17" s="2212"/>
      <c r="NZF17" s="2212"/>
      <c r="NZG17" s="2212"/>
      <c r="NZH17" s="2212"/>
      <c r="NZI17" s="2212"/>
      <c r="NZJ17" s="2212"/>
      <c r="NZK17" s="2212"/>
      <c r="NZL17" s="2212"/>
      <c r="NZM17" s="2212"/>
      <c r="NZN17" s="2212"/>
      <c r="NZO17" s="2212"/>
      <c r="NZP17" s="2212"/>
      <c r="NZQ17" s="2212"/>
      <c r="NZR17" s="2212"/>
      <c r="NZS17" s="2212"/>
      <c r="NZT17" s="2212"/>
      <c r="NZU17" s="2212"/>
      <c r="NZV17" s="2212"/>
      <c r="NZW17" s="2212"/>
      <c r="NZX17" s="2212"/>
      <c r="NZY17" s="2212"/>
      <c r="NZZ17" s="2212"/>
      <c r="OAA17" s="2212"/>
      <c r="OAB17" s="2212"/>
      <c r="OAC17" s="2212"/>
      <c r="OAD17" s="2212"/>
      <c r="OAE17" s="2212"/>
      <c r="OAF17" s="2212"/>
      <c r="OAG17" s="2212"/>
      <c r="OAH17" s="2212"/>
      <c r="OAI17" s="2212"/>
      <c r="OAJ17" s="2212"/>
      <c r="OAK17" s="2212"/>
      <c r="OAL17" s="2212"/>
      <c r="OAM17" s="2212"/>
      <c r="OAN17" s="2212"/>
      <c r="OAO17" s="2212"/>
      <c r="OAP17" s="2212"/>
      <c r="OAQ17" s="2212"/>
      <c r="OAR17" s="2212"/>
      <c r="OAS17" s="2212"/>
      <c r="OAT17" s="2212"/>
      <c r="OAU17" s="2212"/>
      <c r="OAV17" s="2212"/>
      <c r="OAW17" s="2212"/>
      <c r="OAX17" s="2212"/>
      <c r="OAY17" s="2212"/>
      <c r="OAZ17" s="2212"/>
      <c r="OBA17" s="2212"/>
      <c r="OBB17" s="2212"/>
      <c r="OBC17" s="2212"/>
      <c r="OBD17" s="2212"/>
      <c r="OBE17" s="2212"/>
      <c r="OBF17" s="2212"/>
      <c r="OBG17" s="2212"/>
      <c r="OBH17" s="2212"/>
      <c r="OBI17" s="2212"/>
      <c r="OBJ17" s="2212"/>
      <c r="OBK17" s="2212"/>
      <c r="OBL17" s="2212"/>
      <c r="OBM17" s="2212"/>
      <c r="OBN17" s="2212"/>
      <c r="OBO17" s="2212"/>
      <c r="OBP17" s="2212"/>
      <c r="OBQ17" s="2212"/>
      <c r="OBR17" s="2212"/>
      <c r="OBS17" s="2212"/>
      <c r="OBT17" s="2212"/>
      <c r="OBU17" s="2212"/>
      <c r="OBV17" s="2212"/>
      <c r="OBW17" s="2212"/>
      <c r="OBX17" s="2212"/>
      <c r="OBY17" s="2212"/>
      <c r="OBZ17" s="2212"/>
      <c r="OCA17" s="2212"/>
      <c r="OCB17" s="2212"/>
      <c r="OCC17" s="2212"/>
      <c r="OCD17" s="2212"/>
      <c r="OCE17" s="2212"/>
      <c r="OCF17" s="2212"/>
      <c r="OCG17" s="2212"/>
      <c r="OCH17" s="2212"/>
      <c r="OCI17" s="2212"/>
      <c r="OCJ17" s="2212"/>
      <c r="OCK17" s="2212"/>
      <c r="OCL17" s="2212"/>
      <c r="OCM17" s="2212"/>
      <c r="OCN17" s="2212"/>
      <c r="OCO17" s="2212"/>
      <c r="OCP17" s="2212"/>
      <c r="OCQ17" s="2212"/>
      <c r="OCR17" s="2212"/>
      <c r="OCS17" s="2212"/>
      <c r="OCT17" s="2212"/>
      <c r="OCU17" s="2212"/>
      <c r="OCV17" s="2212"/>
      <c r="OCW17" s="2212"/>
      <c r="OCX17" s="2212"/>
      <c r="OCY17" s="2212"/>
      <c r="OCZ17" s="2212"/>
      <c r="ODA17" s="2212"/>
      <c r="ODB17" s="2212"/>
      <c r="ODC17" s="2212"/>
      <c r="ODD17" s="2212"/>
      <c r="ODE17" s="2212"/>
      <c r="ODF17" s="2212"/>
      <c r="ODG17" s="2212"/>
      <c r="ODH17" s="2212"/>
      <c r="ODI17" s="2212"/>
      <c r="ODJ17" s="2212"/>
      <c r="ODK17" s="2212"/>
      <c r="ODL17" s="2212"/>
      <c r="ODM17" s="2212"/>
      <c r="ODN17" s="2212"/>
      <c r="ODO17" s="2212"/>
      <c r="ODP17" s="2212"/>
      <c r="ODQ17" s="2212"/>
      <c r="ODR17" s="2212"/>
      <c r="ODS17" s="2212"/>
      <c r="ODT17" s="2212"/>
      <c r="ODU17" s="2212"/>
      <c r="ODV17" s="2212"/>
      <c r="ODW17" s="2212"/>
      <c r="ODX17" s="2212"/>
      <c r="ODY17" s="2212"/>
      <c r="ODZ17" s="2212"/>
      <c r="OEA17" s="2212"/>
      <c r="OEB17" s="2212"/>
      <c r="OEC17" s="2212"/>
      <c r="OED17" s="2212"/>
      <c r="OEE17" s="2212"/>
      <c r="OEF17" s="2212"/>
      <c r="OEG17" s="2212"/>
      <c r="OEH17" s="2212"/>
      <c r="OEI17" s="2212"/>
      <c r="OEJ17" s="2212"/>
      <c r="OEK17" s="2212"/>
      <c r="OEL17" s="2212"/>
      <c r="OEM17" s="2212"/>
      <c r="OEN17" s="2212"/>
      <c r="OEO17" s="2212"/>
      <c r="OEP17" s="2212"/>
      <c r="OEQ17" s="2212"/>
      <c r="OER17" s="2212"/>
      <c r="OES17" s="2212"/>
      <c r="OET17" s="2212"/>
      <c r="OEU17" s="2212"/>
      <c r="OEV17" s="2212"/>
      <c r="OEW17" s="2212"/>
      <c r="OEX17" s="2212"/>
      <c r="OEY17" s="2212"/>
      <c r="OEZ17" s="2212"/>
      <c r="OFA17" s="2212"/>
      <c r="OFB17" s="2212"/>
      <c r="OFC17" s="2212"/>
      <c r="OFD17" s="2212"/>
      <c r="OFE17" s="2212"/>
      <c r="OFF17" s="2212"/>
      <c r="OFG17" s="2212"/>
      <c r="OFH17" s="2212"/>
      <c r="OFI17" s="2212"/>
      <c r="OFJ17" s="2212"/>
      <c r="OFK17" s="2212"/>
      <c r="OFL17" s="2212"/>
      <c r="OFM17" s="2212"/>
      <c r="OFN17" s="2212"/>
      <c r="OFO17" s="2212"/>
      <c r="OFP17" s="2212"/>
      <c r="OFQ17" s="2212"/>
      <c r="OFR17" s="2212"/>
      <c r="OFS17" s="2212"/>
      <c r="OFT17" s="2212"/>
      <c r="OFU17" s="2212"/>
      <c r="OFV17" s="2212"/>
      <c r="OFW17" s="2212"/>
      <c r="OFX17" s="2212"/>
      <c r="OFY17" s="2212"/>
      <c r="OFZ17" s="2212"/>
      <c r="OGA17" s="2212"/>
      <c r="OGB17" s="2212"/>
      <c r="OGC17" s="2212"/>
      <c r="OGD17" s="2212"/>
      <c r="OGE17" s="2212"/>
      <c r="OGF17" s="2212"/>
      <c r="OGG17" s="2212"/>
      <c r="OGH17" s="2212"/>
      <c r="OGI17" s="2212"/>
      <c r="OGJ17" s="2212"/>
      <c r="OGK17" s="2212"/>
      <c r="OGL17" s="2212"/>
      <c r="OGM17" s="2212"/>
      <c r="OGN17" s="2212"/>
      <c r="OGO17" s="2212"/>
      <c r="OGP17" s="2212"/>
      <c r="OGQ17" s="2212"/>
      <c r="OGR17" s="2212"/>
      <c r="OGS17" s="2212"/>
      <c r="OGT17" s="2212"/>
      <c r="OGU17" s="2212"/>
      <c r="OGV17" s="2212"/>
      <c r="OGW17" s="2212"/>
      <c r="OGX17" s="2212"/>
      <c r="OGY17" s="2212"/>
      <c r="OGZ17" s="2212"/>
      <c r="OHA17" s="2212"/>
      <c r="OHB17" s="2212"/>
      <c r="OHC17" s="2212"/>
      <c r="OHD17" s="2212"/>
      <c r="OHE17" s="2212"/>
      <c r="OHF17" s="2212"/>
      <c r="OHG17" s="2212"/>
      <c r="OHH17" s="2212"/>
      <c r="OHI17" s="2212"/>
      <c r="OHJ17" s="2212"/>
      <c r="OHK17" s="2212"/>
      <c r="OHL17" s="2212"/>
      <c r="OHM17" s="2212"/>
      <c r="OHN17" s="2212"/>
      <c r="OHO17" s="2212"/>
      <c r="OHP17" s="2212"/>
      <c r="OHQ17" s="2212"/>
      <c r="OHR17" s="2212"/>
      <c r="OHS17" s="2212"/>
      <c r="OHT17" s="2212"/>
      <c r="OHU17" s="2212"/>
      <c r="OHV17" s="2212"/>
      <c r="OHW17" s="2212"/>
      <c r="OHX17" s="2212"/>
      <c r="OHY17" s="2212"/>
      <c r="OHZ17" s="2212"/>
      <c r="OIA17" s="2212"/>
      <c r="OIB17" s="2212"/>
      <c r="OIC17" s="2212"/>
      <c r="OID17" s="2212"/>
      <c r="OIE17" s="2212"/>
      <c r="OIF17" s="2212"/>
      <c r="OIG17" s="2212"/>
      <c r="OIH17" s="2212"/>
      <c r="OII17" s="2212"/>
      <c r="OIJ17" s="2212"/>
      <c r="OIK17" s="2212"/>
      <c r="OIL17" s="2212"/>
      <c r="OIM17" s="2212"/>
      <c r="OIN17" s="2212"/>
      <c r="OIO17" s="2212"/>
      <c r="OIP17" s="2212"/>
      <c r="OIQ17" s="2212"/>
      <c r="OIR17" s="2212"/>
      <c r="OIS17" s="2212"/>
      <c r="OIT17" s="2212"/>
      <c r="OIU17" s="2212"/>
      <c r="OIV17" s="2212"/>
      <c r="OIW17" s="2212"/>
      <c r="OIX17" s="2212"/>
      <c r="OIY17" s="2212"/>
      <c r="OIZ17" s="2212"/>
      <c r="OJA17" s="2212"/>
      <c r="OJB17" s="2212"/>
      <c r="OJC17" s="2212"/>
      <c r="OJD17" s="2212"/>
      <c r="OJE17" s="2212"/>
      <c r="OJF17" s="2212"/>
      <c r="OJG17" s="2212"/>
      <c r="OJH17" s="2212"/>
      <c r="OJI17" s="2212"/>
      <c r="OJJ17" s="2212"/>
      <c r="OJK17" s="2212"/>
      <c r="OJL17" s="2212"/>
      <c r="OJM17" s="2212"/>
      <c r="OJN17" s="2212"/>
      <c r="OJO17" s="2212"/>
      <c r="OJP17" s="2212"/>
      <c r="OJQ17" s="2212"/>
      <c r="OJR17" s="2212"/>
      <c r="OJS17" s="2212"/>
      <c r="OJT17" s="2212"/>
      <c r="OJU17" s="2212"/>
      <c r="OJV17" s="2212"/>
      <c r="OJW17" s="2212"/>
      <c r="OJX17" s="2212"/>
      <c r="OJY17" s="2212"/>
      <c r="OJZ17" s="2212"/>
      <c r="OKA17" s="2212"/>
      <c r="OKB17" s="2212"/>
      <c r="OKC17" s="2212"/>
      <c r="OKD17" s="2212"/>
      <c r="OKE17" s="2212"/>
      <c r="OKF17" s="2212"/>
      <c r="OKG17" s="2212"/>
      <c r="OKH17" s="2212"/>
      <c r="OKI17" s="2212"/>
      <c r="OKJ17" s="2212"/>
      <c r="OKK17" s="2212"/>
      <c r="OKL17" s="2212"/>
      <c r="OKM17" s="2212"/>
      <c r="OKN17" s="2212"/>
      <c r="OKO17" s="2212"/>
      <c r="OKP17" s="2212"/>
      <c r="OKQ17" s="2212"/>
      <c r="OKR17" s="2212"/>
      <c r="OKS17" s="2212"/>
      <c r="OKT17" s="2212"/>
      <c r="OKU17" s="2212"/>
      <c r="OKV17" s="2212"/>
      <c r="OKW17" s="2212"/>
      <c r="OKX17" s="2212"/>
      <c r="OKY17" s="2212"/>
      <c r="OKZ17" s="2212"/>
      <c r="OLA17" s="2212"/>
      <c r="OLB17" s="2212"/>
      <c r="OLC17" s="2212"/>
      <c r="OLD17" s="2212"/>
      <c r="OLE17" s="2212"/>
      <c r="OLF17" s="2212"/>
      <c r="OLG17" s="2212"/>
      <c r="OLH17" s="2212"/>
      <c r="OLI17" s="2212"/>
      <c r="OLJ17" s="2212"/>
      <c r="OLK17" s="2212"/>
      <c r="OLL17" s="2212"/>
      <c r="OLM17" s="2212"/>
      <c r="OLN17" s="2212"/>
      <c r="OLO17" s="2212"/>
      <c r="OLP17" s="2212"/>
      <c r="OLQ17" s="2212"/>
      <c r="OLR17" s="2212"/>
      <c r="OLS17" s="2212"/>
      <c r="OLT17" s="2212"/>
      <c r="OLU17" s="2212"/>
      <c r="OLV17" s="2212"/>
      <c r="OLW17" s="2212"/>
      <c r="OLX17" s="2212"/>
      <c r="OLY17" s="2212"/>
      <c r="OLZ17" s="2212"/>
      <c r="OMA17" s="2212"/>
      <c r="OMB17" s="2212"/>
      <c r="OMC17" s="2212"/>
      <c r="OMD17" s="2212"/>
      <c r="OME17" s="2212"/>
      <c r="OMF17" s="2212"/>
      <c r="OMG17" s="2212"/>
      <c r="OMH17" s="2212"/>
      <c r="OMI17" s="2212"/>
      <c r="OMJ17" s="2212"/>
      <c r="OMK17" s="2212"/>
      <c r="OML17" s="2212"/>
      <c r="OMM17" s="2212"/>
      <c r="OMN17" s="2212"/>
      <c r="OMO17" s="2212"/>
      <c r="OMP17" s="2212"/>
      <c r="OMQ17" s="2212"/>
      <c r="OMR17" s="2212"/>
      <c r="OMS17" s="2212"/>
      <c r="OMT17" s="2212"/>
      <c r="OMU17" s="2212"/>
      <c r="OMV17" s="2212"/>
      <c r="OMW17" s="2212"/>
      <c r="OMX17" s="2212"/>
      <c r="OMY17" s="2212"/>
      <c r="OMZ17" s="2212"/>
      <c r="ONA17" s="2212"/>
      <c r="ONB17" s="2212"/>
      <c r="ONC17" s="2212"/>
      <c r="OND17" s="2212"/>
      <c r="ONE17" s="2212"/>
      <c r="ONF17" s="2212"/>
      <c r="ONG17" s="2212"/>
      <c r="ONH17" s="2212"/>
      <c r="ONI17" s="2212"/>
      <c r="ONJ17" s="2212"/>
      <c r="ONK17" s="2212"/>
      <c r="ONL17" s="2212"/>
      <c r="ONM17" s="2212"/>
      <c r="ONN17" s="2212"/>
      <c r="ONO17" s="2212"/>
      <c r="ONP17" s="2212"/>
      <c r="ONQ17" s="2212"/>
      <c r="ONR17" s="2212"/>
      <c r="ONS17" s="2212"/>
      <c r="ONT17" s="2212"/>
      <c r="ONU17" s="2212"/>
      <c r="ONV17" s="2212"/>
      <c r="ONW17" s="2212"/>
      <c r="ONX17" s="2212"/>
      <c r="ONY17" s="2212"/>
      <c r="ONZ17" s="2212"/>
      <c r="OOA17" s="2212"/>
      <c r="OOB17" s="2212"/>
      <c r="OOC17" s="2212"/>
      <c r="OOD17" s="2212"/>
      <c r="OOE17" s="2212"/>
      <c r="OOF17" s="2212"/>
      <c r="OOG17" s="2212"/>
      <c r="OOH17" s="2212"/>
      <c r="OOI17" s="2212"/>
      <c r="OOJ17" s="2212"/>
      <c r="OOK17" s="2212"/>
      <c r="OOL17" s="2212"/>
      <c r="OOM17" s="2212"/>
      <c r="OON17" s="2212"/>
      <c r="OOO17" s="2212"/>
      <c r="OOP17" s="2212"/>
      <c r="OOQ17" s="2212"/>
      <c r="OOR17" s="2212"/>
      <c r="OOS17" s="2212"/>
      <c r="OOT17" s="2212"/>
      <c r="OOU17" s="2212"/>
      <c r="OOV17" s="2212"/>
      <c r="OOW17" s="2212"/>
      <c r="OOX17" s="2212"/>
      <c r="OOY17" s="2212"/>
      <c r="OOZ17" s="2212"/>
      <c r="OPA17" s="2212"/>
      <c r="OPB17" s="2212"/>
      <c r="OPC17" s="2212"/>
      <c r="OPD17" s="2212"/>
      <c r="OPE17" s="2212"/>
      <c r="OPF17" s="2212"/>
      <c r="OPG17" s="2212"/>
      <c r="OPH17" s="2212"/>
      <c r="OPI17" s="2212"/>
      <c r="OPJ17" s="2212"/>
      <c r="OPK17" s="2212"/>
      <c r="OPL17" s="2212"/>
      <c r="OPM17" s="2212"/>
      <c r="OPN17" s="2212"/>
      <c r="OPO17" s="2212"/>
      <c r="OPP17" s="2212"/>
      <c r="OPQ17" s="2212"/>
      <c r="OPR17" s="2212"/>
      <c r="OPS17" s="2212"/>
      <c r="OPT17" s="2212"/>
      <c r="OPU17" s="2212"/>
      <c r="OPV17" s="2212"/>
      <c r="OPW17" s="2212"/>
      <c r="OPX17" s="2212"/>
      <c r="OPY17" s="2212"/>
      <c r="OPZ17" s="2212"/>
      <c r="OQA17" s="2212"/>
      <c r="OQB17" s="2212"/>
      <c r="OQC17" s="2212"/>
      <c r="OQD17" s="2212"/>
      <c r="OQE17" s="2212"/>
      <c r="OQF17" s="2212"/>
      <c r="OQG17" s="2212"/>
      <c r="OQH17" s="2212"/>
      <c r="OQI17" s="2212"/>
      <c r="OQJ17" s="2212"/>
      <c r="OQK17" s="2212"/>
      <c r="OQL17" s="2212"/>
      <c r="OQM17" s="2212"/>
      <c r="OQN17" s="2212"/>
      <c r="OQO17" s="2212"/>
      <c r="OQP17" s="2212"/>
      <c r="OQQ17" s="2212"/>
      <c r="OQR17" s="2212"/>
      <c r="OQS17" s="2212"/>
      <c r="OQT17" s="2212"/>
      <c r="OQU17" s="2212"/>
      <c r="OQV17" s="2212"/>
      <c r="OQW17" s="2212"/>
      <c r="OQX17" s="2212"/>
      <c r="OQY17" s="2212"/>
      <c r="OQZ17" s="2212"/>
      <c r="ORA17" s="2212"/>
      <c r="ORB17" s="2212"/>
      <c r="ORC17" s="2212"/>
      <c r="ORD17" s="2212"/>
      <c r="ORE17" s="2212"/>
      <c r="ORF17" s="2212"/>
      <c r="ORG17" s="2212"/>
      <c r="ORH17" s="2212"/>
      <c r="ORI17" s="2212"/>
      <c r="ORJ17" s="2212"/>
      <c r="ORK17" s="2212"/>
      <c r="ORL17" s="2212"/>
      <c r="ORM17" s="2212"/>
      <c r="ORN17" s="2212"/>
      <c r="ORO17" s="2212"/>
      <c r="ORP17" s="2212"/>
      <c r="ORQ17" s="2212"/>
      <c r="ORR17" s="2212"/>
      <c r="ORS17" s="2212"/>
      <c r="ORT17" s="2212"/>
      <c r="ORU17" s="2212"/>
      <c r="ORV17" s="2212"/>
      <c r="ORW17" s="2212"/>
      <c r="ORX17" s="2212"/>
      <c r="ORY17" s="2212"/>
      <c r="ORZ17" s="2212"/>
      <c r="OSA17" s="2212"/>
      <c r="OSB17" s="2212"/>
      <c r="OSC17" s="2212"/>
      <c r="OSD17" s="2212"/>
      <c r="OSE17" s="2212"/>
      <c r="OSF17" s="2212"/>
      <c r="OSG17" s="2212"/>
      <c r="OSH17" s="2212"/>
      <c r="OSI17" s="2212"/>
      <c r="OSJ17" s="2212"/>
      <c r="OSK17" s="2212"/>
      <c r="OSL17" s="2212"/>
      <c r="OSM17" s="2212"/>
      <c r="OSN17" s="2212"/>
      <c r="OSO17" s="2212"/>
      <c r="OSP17" s="2212"/>
      <c r="OSQ17" s="2212"/>
      <c r="OSR17" s="2212"/>
      <c r="OSS17" s="2212"/>
      <c r="OST17" s="2212"/>
      <c r="OSU17" s="2212"/>
      <c r="OSV17" s="2212"/>
      <c r="OSW17" s="2212"/>
      <c r="OSX17" s="2212"/>
      <c r="OSY17" s="2212"/>
      <c r="OSZ17" s="2212"/>
      <c r="OTA17" s="2212"/>
      <c r="OTB17" s="2212"/>
      <c r="OTC17" s="2212"/>
      <c r="OTD17" s="2212"/>
      <c r="OTE17" s="2212"/>
      <c r="OTF17" s="2212"/>
      <c r="OTG17" s="2212"/>
      <c r="OTH17" s="2212"/>
      <c r="OTI17" s="2212"/>
      <c r="OTJ17" s="2212"/>
      <c r="OTK17" s="2212"/>
      <c r="OTL17" s="2212"/>
      <c r="OTM17" s="2212"/>
      <c r="OTN17" s="2212"/>
      <c r="OTO17" s="2212"/>
      <c r="OTP17" s="2212"/>
      <c r="OTQ17" s="2212"/>
      <c r="OTR17" s="2212"/>
      <c r="OTS17" s="2212"/>
      <c r="OTT17" s="2212"/>
      <c r="OTU17" s="2212"/>
      <c r="OTV17" s="2212"/>
      <c r="OTW17" s="2212"/>
      <c r="OTX17" s="2212"/>
      <c r="OTY17" s="2212"/>
      <c r="OTZ17" s="2212"/>
      <c r="OUA17" s="2212"/>
      <c r="OUB17" s="2212"/>
      <c r="OUC17" s="2212"/>
      <c r="OUD17" s="2212"/>
      <c r="OUE17" s="2212"/>
      <c r="OUF17" s="2212"/>
      <c r="OUG17" s="2212"/>
      <c r="OUH17" s="2212"/>
      <c r="OUI17" s="2212"/>
      <c r="OUJ17" s="2212"/>
      <c r="OUK17" s="2212"/>
      <c r="OUL17" s="2212"/>
      <c r="OUM17" s="2212"/>
      <c r="OUN17" s="2212"/>
      <c r="OUO17" s="2212"/>
      <c r="OUP17" s="2212"/>
      <c r="OUQ17" s="2212"/>
      <c r="OUR17" s="2212"/>
      <c r="OUS17" s="2212"/>
      <c r="OUT17" s="2212"/>
      <c r="OUU17" s="2212"/>
      <c r="OUV17" s="2212"/>
      <c r="OUW17" s="2212"/>
      <c r="OUX17" s="2212"/>
      <c r="OUY17" s="2212"/>
      <c r="OUZ17" s="2212"/>
      <c r="OVA17" s="2212"/>
      <c r="OVB17" s="2212"/>
      <c r="OVC17" s="2212"/>
      <c r="OVD17" s="2212"/>
      <c r="OVE17" s="2212"/>
      <c r="OVF17" s="2212"/>
      <c r="OVG17" s="2212"/>
      <c r="OVH17" s="2212"/>
      <c r="OVI17" s="2212"/>
      <c r="OVJ17" s="2212"/>
      <c r="OVK17" s="2212"/>
      <c r="OVL17" s="2212"/>
      <c r="OVM17" s="2212"/>
      <c r="OVN17" s="2212"/>
      <c r="OVO17" s="2212"/>
      <c r="OVP17" s="2212"/>
      <c r="OVQ17" s="2212"/>
      <c r="OVR17" s="2212"/>
      <c r="OVS17" s="2212"/>
      <c r="OVT17" s="2212"/>
      <c r="OVU17" s="2212"/>
      <c r="OVV17" s="2212"/>
      <c r="OVW17" s="2212"/>
      <c r="OVX17" s="2212"/>
      <c r="OVY17" s="2212"/>
      <c r="OVZ17" s="2212"/>
      <c r="OWA17" s="2212"/>
      <c r="OWB17" s="2212"/>
      <c r="OWC17" s="2212"/>
      <c r="OWD17" s="2212"/>
      <c r="OWE17" s="2212"/>
      <c r="OWF17" s="2212"/>
      <c r="OWG17" s="2212"/>
      <c r="OWH17" s="2212"/>
      <c r="OWI17" s="2212"/>
      <c r="OWJ17" s="2212"/>
      <c r="OWK17" s="2212"/>
      <c r="OWL17" s="2212"/>
      <c r="OWM17" s="2212"/>
      <c r="OWN17" s="2212"/>
      <c r="OWO17" s="2212"/>
      <c r="OWP17" s="2212"/>
      <c r="OWQ17" s="2212"/>
      <c r="OWR17" s="2212"/>
      <c r="OWS17" s="2212"/>
      <c r="OWT17" s="2212"/>
      <c r="OWU17" s="2212"/>
      <c r="OWV17" s="2212"/>
      <c r="OWW17" s="2212"/>
      <c r="OWX17" s="2212"/>
      <c r="OWY17" s="2212"/>
      <c r="OWZ17" s="2212"/>
      <c r="OXA17" s="2212"/>
      <c r="OXB17" s="2212"/>
      <c r="OXC17" s="2212"/>
      <c r="OXD17" s="2212"/>
      <c r="OXE17" s="2212"/>
      <c r="OXF17" s="2212"/>
      <c r="OXG17" s="2212"/>
      <c r="OXH17" s="2212"/>
      <c r="OXI17" s="2212"/>
      <c r="OXJ17" s="2212"/>
      <c r="OXK17" s="2212"/>
      <c r="OXL17" s="2212"/>
      <c r="OXM17" s="2212"/>
      <c r="OXN17" s="2212"/>
      <c r="OXO17" s="2212"/>
      <c r="OXP17" s="2212"/>
      <c r="OXQ17" s="2212"/>
      <c r="OXR17" s="2212"/>
      <c r="OXS17" s="2212"/>
      <c r="OXT17" s="2212"/>
      <c r="OXU17" s="2212"/>
      <c r="OXV17" s="2212"/>
      <c r="OXW17" s="2212"/>
      <c r="OXX17" s="2212"/>
      <c r="OXY17" s="2212"/>
      <c r="OXZ17" s="2212"/>
      <c r="OYA17" s="2212"/>
      <c r="OYB17" s="2212"/>
      <c r="OYC17" s="2212"/>
      <c r="OYD17" s="2212"/>
      <c r="OYE17" s="2212"/>
      <c r="OYF17" s="2212"/>
      <c r="OYG17" s="2212"/>
      <c r="OYH17" s="2212"/>
      <c r="OYI17" s="2212"/>
      <c r="OYJ17" s="2212"/>
      <c r="OYK17" s="2212"/>
      <c r="OYL17" s="2212"/>
      <c r="OYM17" s="2212"/>
      <c r="OYN17" s="2212"/>
      <c r="OYO17" s="2212"/>
      <c r="OYP17" s="2212"/>
      <c r="OYQ17" s="2212"/>
      <c r="OYR17" s="2212"/>
      <c r="OYS17" s="2212"/>
      <c r="OYT17" s="2212"/>
      <c r="OYU17" s="2212"/>
      <c r="OYV17" s="2212"/>
      <c r="OYW17" s="2212"/>
      <c r="OYX17" s="2212"/>
      <c r="OYY17" s="2212"/>
      <c r="OYZ17" s="2212"/>
      <c r="OZA17" s="2212"/>
      <c r="OZB17" s="2212"/>
      <c r="OZC17" s="2212"/>
      <c r="OZD17" s="2212"/>
      <c r="OZE17" s="2212"/>
      <c r="OZF17" s="2212"/>
      <c r="OZG17" s="2212"/>
      <c r="OZH17" s="2212"/>
      <c r="OZI17" s="2212"/>
      <c r="OZJ17" s="2212"/>
      <c r="OZK17" s="2212"/>
      <c r="OZL17" s="2212"/>
      <c r="OZM17" s="2212"/>
      <c r="OZN17" s="2212"/>
      <c r="OZO17" s="2212"/>
      <c r="OZP17" s="2212"/>
      <c r="OZQ17" s="2212"/>
      <c r="OZR17" s="2212"/>
      <c r="OZS17" s="2212"/>
      <c r="OZT17" s="2212"/>
      <c r="OZU17" s="2212"/>
      <c r="OZV17" s="2212"/>
      <c r="OZW17" s="2212"/>
      <c r="OZX17" s="2212"/>
      <c r="OZY17" s="2212"/>
      <c r="OZZ17" s="2212"/>
      <c r="PAA17" s="2212"/>
      <c r="PAB17" s="2212"/>
      <c r="PAC17" s="2212"/>
      <c r="PAD17" s="2212"/>
      <c r="PAE17" s="2212"/>
      <c r="PAF17" s="2212"/>
      <c r="PAG17" s="2212"/>
      <c r="PAH17" s="2212"/>
      <c r="PAI17" s="2212"/>
      <c r="PAJ17" s="2212"/>
      <c r="PAK17" s="2212"/>
      <c r="PAL17" s="2212"/>
      <c r="PAM17" s="2212"/>
      <c r="PAN17" s="2212"/>
      <c r="PAO17" s="2212"/>
      <c r="PAP17" s="2212"/>
      <c r="PAQ17" s="2212"/>
      <c r="PAR17" s="2212"/>
      <c r="PAS17" s="2212"/>
      <c r="PAT17" s="2212"/>
      <c r="PAU17" s="2212"/>
      <c r="PAV17" s="2212"/>
      <c r="PAW17" s="2212"/>
      <c r="PAX17" s="2212"/>
      <c r="PAY17" s="2212"/>
      <c r="PAZ17" s="2212"/>
      <c r="PBA17" s="2212"/>
      <c r="PBB17" s="2212"/>
      <c r="PBC17" s="2212"/>
      <c r="PBD17" s="2212"/>
      <c r="PBE17" s="2212"/>
      <c r="PBF17" s="2212"/>
      <c r="PBG17" s="2212"/>
      <c r="PBH17" s="2212"/>
      <c r="PBI17" s="2212"/>
      <c r="PBJ17" s="2212"/>
      <c r="PBK17" s="2212"/>
      <c r="PBL17" s="2212"/>
      <c r="PBM17" s="2212"/>
      <c r="PBN17" s="2212"/>
      <c r="PBO17" s="2212"/>
      <c r="PBP17" s="2212"/>
      <c r="PBQ17" s="2212"/>
      <c r="PBR17" s="2212"/>
      <c r="PBS17" s="2212"/>
      <c r="PBT17" s="2212"/>
      <c r="PBU17" s="2212"/>
      <c r="PBV17" s="2212"/>
      <c r="PBW17" s="2212"/>
      <c r="PBX17" s="2212"/>
      <c r="PBY17" s="2212"/>
      <c r="PBZ17" s="2212"/>
      <c r="PCA17" s="2212"/>
      <c r="PCB17" s="2212"/>
      <c r="PCC17" s="2212"/>
      <c r="PCD17" s="2212"/>
      <c r="PCE17" s="2212"/>
      <c r="PCF17" s="2212"/>
      <c r="PCG17" s="2212"/>
      <c r="PCH17" s="2212"/>
      <c r="PCI17" s="2212"/>
      <c r="PCJ17" s="2212"/>
      <c r="PCK17" s="2212"/>
      <c r="PCL17" s="2212"/>
      <c r="PCM17" s="2212"/>
      <c r="PCN17" s="2212"/>
      <c r="PCO17" s="2212"/>
      <c r="PCP17" s="2212"/>
      <c r="PCQ17" s="2212"/>
      <c r="PCR17" s="2212"/>
      <c r="PCS17" s="2212"/>
      <c r="PCT17" s="2212"/>
      <c r="PCU17" s="2212"/>
      <c r="PCV17" s="2212"/>
      <c r="PCW17" s="2212"/>
      <c r="PCX17" s="2212"/>
      <c r="PCY17" s="2212"/>
      <c r="PCZ17" s="2212"/>
      <c r="PDA17" s="2212"/>
      <c r="PDB17" s="2212"/>
      <c r="PDC17" s="2212"/>
      <c r="PDD17" s="2212"/>
      <c r="PDE17" s="2212"/>
      <c r="PDF17" s="2212"/>
      <c r="PDG17" s="2212"/>
      <c r="PDH17" s="2212"/>
      <c r="PDI17" s="2212"/>
      <c r="PDJ17" s="2212"/>
      <c r="PDK17" s="2212"/>
      <c r="PDL17" s="2212"/>
      <c r="PDM17" s="2212"/>
      <c r="PDN17" s="2212"/>
      <c r="PDO17" s="2212"/>
      <c r="PDP17" s="2212"/>
      <c r="PDQ17" s="2212"/>
      <c r="PDR17" s="2212"/>
      <c r="PDS17" s="2212"/>
      <c r="PDT17" s="2212"/>
      <c r="PDU17" s="2212"/>
      <c r="PDV17" s="2212"/>
      <c r="PDW17" s="2212"/>
      <c r="PDX17" s="2212"/>
      <c r="PDY17" s="2212"/>
      <c r="PDZ17" s="2212"/>
      <c r="PEA17" s="2212"/>
      <c r="PEB17" s="2212"/>
      <c r="PEC17" s="2212"/>
      <c r="PED17" s="2212"/>
      <c r="PEE17" s="2212"/>
      <c r="PEF17" s="2212"/>
      <c r="PEG17" s="2212"/>
      <c r="PEH17" s="2212"/>
      <c r="PEI17" s="2212"/>
      <c r="PEJ17" s="2212"/>
      <c r="PEK17" s="2212"/>
      <c r="PEL17" s="2212"/>
      <c r="PEM17" s="2212"/>
      <c r="PEN17" s="2212"/>
      <c r="PEO17" s="2212"/>
      <c r="PEP17" s="2212"/>
      <c r="PEQ17" s="2212"/>
      <c r="PER17" s="2212"/>
      <c r="PES17" s="2212"/>
      <c r="PET17" s="2212"/>
      <c r="PEU17" s="2212"/>
      <c r="PEV17" s="2212"/>
      <c r="PEW17" s="2212"/>
      <c r="PEX17" s="2212"/>
      <c r="PEY17" s="2212"/>
      <c r="PEZ17" s="2212"/>
      <c r="PFA17" s="2212"/>
      <c r="PFB17" s="2212"/>
      <c r="PFC17" s="2212"/>
      <c r="PFD17" s="2212"/>
      <c r="PFE17" s="2212"/>
      <c r="PFF17" s="2212"/>
      <c r="PFG17" s="2212"/>
      <c r="PFH17" s="2212"/>
      <c r="PFI17" s="2212"/>
      <c r="PFJ17" s="2212"/>
      <c r="PFK17" s="2212"/>
      <c r="PFL17" s="2212"/>
      <c r="PFM17" s="2212"/>
      <c r="PFN17" s="2212"/>
      <c r="PFO17" s="2212"/>
      <c r="PFP17" s="2212"/>
      <c r="PFQ17" s="2212"/>
      <c r="PFR17" s="2212"/>
      <c r="PFS17" s="2212"/>
      <c r="PFT17" s="2212"/>
      <c r="PFU17" s="2212"/>
      <c r="PFV17" s="2212"/>
      <c r="PFW17" s="2212"/>
      <c r="PFX17" s="2212"/>
      <c r="PFY17" s="2212"/>
      <c r="PFZ17" s="2212"/>
      <c r="PGA17" s="2212"/>
      <c r="PGB17" s="2212"/>
      <c r="PGC17" s="2212"/>
      <c r="PGD17" s="2212"/>
      <c r="PGE17" s="2212"/>
      <c r="PGF17" s="2212"/>
      <c r="PGG17" s="2212"/>
      <c r="PGH17" s="2212"/>
      <c r="PGI17" s="2212"/>
      <c r="PGJ17" s="2212"/>
      <c r="PGK17" s="2212"/>
      <c r="PGL17" s="2212"/>
      <c r="PGM17" s="2212"/>
      <c r="PGN17" s="2212"/>
      <c r="PGO17" s="2212"/>
      <c r="PGP17" s="2212"/>
      <c r="PGQ17" s="2212"/>
      <c r="PGR17" s="2212"/>
      <c r="PGS17" s="2212"/>
      <c r="PGT17" s="2212"/>
      <c r="PGU17" s="2212"/>
      <c r="PGV17" s="2212"/>
      <c r="PGW17" s="2212"/>
      <c r="PGX17" s="2212"/>
      <c r="PGY17" s="2212"/>
      <c r="PGZ17" s="2212"/>
      <c r="PHA17" s="2212"/>
      <c r="PHB17" s="2212"/>
      <c r="PHC17" s="2212"/>
      <c r="PHD17" s="2212"/>
      <c r="PHE17" s="2212"/>
      <c r="PHF17" s="2212"/>
      <c r="PHG17" s="2212"/>
      <c r="PHH17" s="2212"/>
      <c r="PHI17" s="2212"/>
      <c r="PHJ17" s="2212"/>
      <c r="PHK17" s="2212"/>
      <c r="PHL17" s="2212"/>
      <c r="PHM17" s="2212"/>
      <c r="PHN17" s="2212"/>
      <c r="PHO17" s="2212"/>
      <c r="PHP17" s="2212"/>
      <c r="PHQ17" s="2212"/>
      <c r="PHR17" s="2212"/>
      <c r="PHS17" s="2212"/>
      <c r="PHT17" s="2212"/>
      <c r="PHU17" s="2212"/>
      <c r="PHV17" s="2212"/>
      <c r="PHW17" s="2212"/>
      <c r="PHX17" s="2212"/>
      <c r="PHY17" s="2212"/>
      <c r="PHZ17" s="2212"/>
      <c r="PIA17" s="2212"/>
      <c r="PIB17" s="2212"/>
      <c r="PIC17" s="2212"/>
      <c r="PID17" s="2212"/>
      <c r="PIE17" s="2212"/>
      <c r="PIF17" s="2212"/>
      <c r="PIG17" s="2212"/>
      <c r="PIH17" s="2212"/>
      <c r="PII17" s="2212"/>
      <c r="PIJ17" s="2212"/>
      <c r="PIK17" s="2212"/>
      <c r="PIL17" s="2212"/>
      <c r="PIM17" s="2212"/>
      <c r="PIN17" s="2212"/>
      <c r="PIO17" s="2212"/>
      <c r="PIP17" s="2212"/>
      <c r="PIQ17" s="2212"/>
      <c r="PIR17" s="2212"/>
      <c r="PIS17" s="2212"/>
      <c r="PIT17" s="2212"/>
      <c r="PIU17" s="2212"/>
      <c r="PIV17" s="2212"/>
      <c r="PIW17" s="2212"/>
      <c r="PIX17" s="2212"/>
      <c r="PIY17" s="2212"/>
      <c r="PIZ17" s="2212"/>
      <c r="PJA17" s="2212"/>
      <c r="PJB17" s="2212"/>
      <c r="PJC17" s="2212"/>
      <c r="PJD17" s="2212"/>
      <c r="PJE17" s="2212"/>
      <c r="PJF17" s="2212"/>
      <c r="PJG17" s="2212"/>
      <c r="PJH17" s="2212"/>
      <c r="PJI17" s="2212"/>
      <c r="PJJ17" s="2212"/>
      <c r="PJK17" s="2212"/>
      <c r="PJL17" s="2212"/>
      <c r="PJM17" s="2212"/>
      <c r="PJN17" s="2212"/>
      <c r="PJO17" s="2212"/>
      <c r="PJP17" s="2212"/>
      <c r="PJQ17" s="2212"/>
      <c r="PJR17" s="2212"/>
      <c r="PJS17" s="2212"/>
      <c r="PJT17" s="2212"/>
      <c r="PJU17" s="2212"/>
      <c r="PJV17" s="2212"/>
      <c r="PJW17" s="2212"/>
      <c r="PJX17" s="2212"/>
      <c r="PJY17" s="2212"/>
      <c r="PJZ17" s="2212"/>
      <c r="PKA17" s="2212"/>
      <c r="PKB17" s="2212"/>
      <c r="PKC17" s="2212"/>
      <c r="PKD17" s="2212"/>
      <c r="PKE17" s="2212"/>
      <c r="PKF17" s="2212"/>
      <c r="PKG17" s="2212"/>
      <c r="PKH17" s="2212"/>
      <c r="PKI17" s="2212"/>
      <c r="PKJ17" s="2212"/>
      <c r="PKK17" s="2212"/>
      <c r="PKL17" s="2212"/>
      <c r="PKM17" s="2212"/>
      <c r="PKN17" s="2212"/>
      <c r="PKO17" s="2212"/>
      <c r="PKP17" s="2212"/>
      <c r="PKQ17" s="2212"/>
      <c r="PKR17" s="2212"/>
      <c r="PKS17" s="2212"/>
      <c r="PKT17" s="2212"/>
      <c r="PKU17" s="2212"/>
      <c r="PKV17" s="2212"/>
      <c r="PKW17" s="2212"/>
      <c r="PKX17" s="2212"/>
      <c r="PKY17" s="2212"/>
      <c r="PKZ17" s="2212"/>
      <c r="PLA17" s="2212"/>
      <c r="PLB17" s="2212"/>
      <c r="PLC17" s="2212"/>
      <c r="PLD17" s="2212"/>
      <c r="PLE17" s="2212"/>
      <c r="PLF17" s="2212"/>
      <c r="PLG17" s="2212"/>
      <c r="PLH17" s="2212"/>
      <c r="PLI17" s="2212"/>
      <c r="PLJ17" s="2212"/>
      <c r="PLK17" s="2212"/>
      <c r="PLL17" s="2212"/>
      <c r="PLM17" s="2212"/>
      <c r="PLN17" s="2212"/>
      <c r="PLO17" s="2212"/>
      <c r="PLP17" s="2212"/>
      <c r="PLQ17" s="2212"/>
      <c r="PLR17" s="2212"/>
      <c r="PLS17" s="2212"/>
      <c r="PLT17" s="2212"/>
      <c r="PLU17" s="2212"/>
      <c r="PLV17" s="2212"/>
      <c r="PLW17" s="2212"/>
      <c r="PLX17" s="2212"/>
      <c r="PLY17" s="2212"/>
      <c r="PLZ17" s="2212"/>
      <c r="PMA17" s="2212"/>
      <c r="PMB17" s="2212"/>
      <c r="PMC17" s="2212"/>
      <c r="PMD17" s="2212"/>
      <c r="PME17" s="2212"/>
      <c r="PMF17" s="2212"/>
      <c r="PMG17" s="2212"/>
      <c r="PMH17" s="2212"/>
      <c r="PMI17" s="2212"/>
      <c r="PMJ17" s="2212"/>
      <c r="PMK17" s="2212"/>
      <c r="PML17" s="2212"/>
      <c r="PMM17" s="2212"/>
      <c r="PMN17" s="2212"/>
      <c r="PMO17" s="2212"/>
      <c r="PMP17" s="2212"/>
      <c r="PMQ17" s="2212"/>
      <c r="PMR17" s="2212"/>
      <c r="PMS17" s="2212"/>
      <c r="PMT17" s="2212"/>
      <c r="PMU17" s="2212"/>
      <c r="PMV17" s="2212"/>
      <c r="PMW17" s="2212"/>
      <c r="PMX17" s="2212"/>
      <c r="PMY17" s="2212"/>
      <c r="PMZ17" s="2212"/>
      <c r="PNA17" s="2212"/>
      <c r="PNB17" s="2212"/>
      <c r="PNC17" s="2212"/>
      <c r="PND17" s="2212"/>
      <c r="PNE17" s="2212"/>
      <c r="PNF17" s="2212"/>
      <c r="PNG17" s="2212"/>
      <c r="PNH17" s="2212"/>
      <c r="PNI17" s="2212"/>
      <c r="PNJ17" s="2212"/>
      <c r="PNK17" s="2212"/>
      <c r="PNL17" s="2212"/>
      <c r="PNM17" s="2212"/>
      <c r="PNN17" s="2212"/>
      <c r="PNO17" s="2212"/>
      <c r="PNP17" s="2212"/>
      <c r="PNQ17" s="2212"/>
      <c r="PNR17" s="2212"/>
      <c r="PNS17" s="2212"/>
      <c r="PNT17" s="2212"/>
      <c r="PNU17" s="2212"/>
      <c r="PNV17" s="2212"/>
      <c r="PNW17" s="2212"/>
      <c r="PNX17" s="2212"/>
      <c r="PNY17" s="2212"/>
      <c r="PNZ17" s="2212"/>
      <c r="POA17" s="2212"/>
      <c r="POB17" s="2212"/>
      <c r="POC17" s="2212"/>
      <c r="POD17" s="2212"/>
      <c r="POE17" s="2212"/>
      <c r="POF17" s="2212"/>
      <c r="POG17" s="2212"/>
      <c r="POH17" s="2212"/>
      <c r="POI17" s="2212"/>
      <c r="POJ17" s="2212"/>
      <c r="POK17" s="2212"/>
      <c r="POL17" s="2212"/>
      <c r="POM17" s="2212"/>
      <c r="PON17" s="2212"/>
      <c r="POO17" s="2212"/>
      <c r="POP17" s="2212"/>
      <c r="POQ17" s="2212"/>
      <c r="POR17" s="2212"/>
      <c r="POS17" s="2212"/>
      <c r="POT17" s="2212"/>
      <c r="POU17" s="2212"/>
      <c r="POV17" s="2212"/>
      <c r="POW17" s="2212"/>
      <c r="POX17" s="2212"/>
      <c r="POY17" s="2212"/>
      <c r="POZ17" s="2212"/>
      <c r="PPA17" s="2212"/>
      <c r="PPB17" s="2212"/>
      <c r="PPC17" s="2212"/>
      <c r="PPD17" s="2212"/>
      <c r="PPE17" s="2212"/>
      <c r="PPF17" s="2212"/>
      <c r="PPG17" s="2212"/>
      <c r="PPH17" s="2212"/>
      <c r="PPI17" s="2212"/>
      <c r="PPJ17" s="2212"/>
      <c r="PPK17" s="2212"/>
      <c r="PPL17" s="2212"/>
      <c r="PPM17" s="2212"/>
      <c r="PPN17" s="2212"/>
      <c r="PPO17" s="2212"/>
      <c r="PPP17" s="2212"/>
      <c r="PPQ17" s="2212"/>
      <c r="PPR17" s="2212"/>
      <c r="PPS17" s="2212"/>
      <c r="PPT17" s="2212"/>
      <c r="PPU17" s="2212"/>
      <c r="PPV17" s="2212"/>
      <c r="PPW17" s="2212"/>
      <c r="PPX17" s="2212"/>
      <c r="PPY17" s="2212"/>
      <c r="PPZ17" s="2212"/>
      <c r="PQA17" s="2212"/>
      <c r="PQB17" s="2212"/>
      <c r="PQC17" s="2212"/>
      <c r="PQD17" s="2212"/>
      <c r="PQE17" s="2212"/>
      <c r="PQF17" s="2212"/>
      <c r="PQG17" s="2212"/>
      <c r="PQH17" s="2212"/>
      <c r="PQI17" s="2212"/>
      <c r="PQJ17" s="2212"/>
      <c r="PQK17" s="2212"/>
      <c r="PQL17" s="2212"/>
      <c r="PQM17" s="2212"/>
      <c r="PQN17" s="2212"/>
      <c r="PQO17" s="2212"/>
      <c r="PQP17" s="2212"/>
      <c r="PQQ17" s="2212"/>
      <c r="PQR17" s="2212"/>
      <c r="PQS17" s="2212"/>
      <c r="PQT17" s="2212"/>
      <c r="PQU17" s="2212"/>
      <c r="PQV17" s="2212"/>
      <c r="PQW17" s="2212"/>
      <c r="PQX17" s="2212"/>
      <c r="PQY17" s="2212"/>
      <c r="PQZ17" s="2212"/>
      <c r="PRA17" s="2212"/>
      <c r="PRB17" s="2212"/>
      <c r="PRC17" s="2212"/>
      <c r="PRD17" s="2212"/>
      <c r="PRE17" s="2212"/>
      <c r="PRF17" s="2212"/>
      <c r="PRG17" s="2212"/>
      <c r="PRH17" s="2212"/>
      <c r="PRI17" s="2212"/>
      <c r="PRJ17" s="2212"/>
      <c r="PRK17" s="2212"/>
      <c r="PRL17" s="2212"/>
      <c r="PRM17" s="2212"/>
      <c r="PRN17" s="2212"/>
      <c r="PRO17" s="2212"/>
      <c r="PRP17" s="2212"/>
      <c r="PRQ17" s="2212"/>
      <c r="PRR17" s="2212"/>
      <c r="PRS17" s="2212"/>
      <c r="PRT17" s="2212"/>
      <c r="PRU17" s="2212"/>
      <c r="PRV17" s="2212"/>
      <c r="PRW17" s="2212"/>
      <c r="PRX17" s="2212"/>
      <c r="PRY17" s="2212"/>
      <c r="PRZ17" s="2212"/>
      <c r="PSA17" s="2212"/>
      <c r="PSB17" s="2212"/>
      <c r="PSC17" s="2212"/>
      <c r="PSD17" s="2212"/>
      <c r="PSE17" s="2212"/>
      <c r="PSF17" s="2212"/>
      <c r="PSG17" s="2212"/>
      <c r="PSH17" s="2212"/>
      <c r="PSI17" s="2212"/>
      <c r="PSJ17" s="2212"/>
      <c r="PSK17" s="2212"/>
      <c r="PSL17" s="2212"/>
      <c r="PSM17" s="2212"/>
      <c r="PSN17" s="2212"/>
      <c r="PSO17" s="2212"/>
      <c r="PSP17" s="2212"/>
      <c r="PSQ17" s="2212"/>
      <c r="PSR17" s="2212"/>
      <c r="PSS17" s="2212"/>
      <c r="PST17" s="2212"/>
      <c r="PSU17" s="2212"/>
      <c r="PSV17" s="2212"/>
      <c r="PSW17" s="2212"/>
      <c r="PSX17" s="2212"/>
      <c r="PSY17" s="2212"/>
      <c r="PSZ17" s="2212"/>
      <c r="PTA17" s="2212"/>
      <c r="PTB17" s="2212"/>
      <c r="PTC17" s="2212"/>
      <c r="PTD17" s="2212"/>
      <c r="PTE17" s="2212"/>
      <c r="PTF17" s="2212"/>
      <c r="PTG17" s="2212"/>
      <c r="PTH17" s="2212"/>
      <c r="PTI17" s="2212"/>
      <c r="PTJ17" s="2212"/>
      <c r="PTK17" s="2212"/>
      <c r="PTL17" s="2212"/>
      <c r="PTM17" s="2212"/>
      <c r="PTN17" s="2212"/>
      <c r="PTO17" s="2212"/>
      <c r="PTP17" s="2212"/>
      <c r="PTQ17" s="2212"/>
      <c r="PTR17" s="2212"/>
      <c r="PTS17" s="2212"/>
      <c r="PTT17" s="2212"/>
      <c r="PTU17" s="2212"/>
      <c r="PTV17" s="2212"/>
      <c r="PTW17" s="2212"/>
      <c r="PTX17" s="2212"/>
      <c r="PTY17" s="2212"/>
      <c r="PTZ17" s="2212"/>
      <c r="PUA17" s="2212"/>
      <c r="PUB17" s="2212"/>
      <c r="PUC17" s="2212"/>
      <c r="PUD17" s="2212"/>
      <c r="PUE17" s="2212"/>
      <c r="PUF17" s="2212"/>
      <c r="PUG17" s="2212"/>
      <c r="PUH17" s="2212"/>
      <c r="PUI17" s="2212"/>
      <c r="PUJ17" s="2212"/>
      <c r="PUK17" s="2212"/>
      <c r="PUL17" s="2212"/>
      <c r="PUM17" s="2212"/>
      <c r="PUN17" s="2212"/>
      <c r="PUO17" s="2212"/>
      <c r="PUP17" s="2212"/>
      <c r="PUQ17" s="2212"/>
      <c r="PUR17" s="2212"/>
      <c r="PUS17" s="2212"/>
      <c r="PUT17" s="2212"/>
      <c r="PUU17" s="2212"/>
      <c r="PUV17" s="2212"/>
      <c r="PUW17" s="2212"/>
      <c r="PUX17" s="2212"/>
      <c r="PUY17" s="2212"/>
      <c r="PUZ17" s="2212"/>
      <c r="PVA17" s="2212"/>
      <c r="PVB17" s="2212"/>
      <c r="PVC17" s="2212"/>
      <c r="PVD17" s="2212"/>
      <c r="PVE17" s="2212"/>
      <c r="PVF17" s="2212"/>
      <c r="PVG17" s="2212"/>
      <c r="PVH17" s="2212"/>
      <c r="PVI17" s="2212"/>
      <c r="PVJ17" s="2212"/>
      <c r="PVK17" s="2212"/>
      <c r="PVL17" s="2212"/>
      <c r="PVM17" s="2212"/>
      <c r="PVN17" s="2212"/>
      <c r="PVO17" s="2212"/>
      <c r="PVP17" s="2212"/>
      <c r="PVQ17" s="2212"/>
      <c r="PVR17" s="2212"/>
      <c r="PVS17" s="2212"/>
      <c r="PVT17" s="2212"/>
      <c r="PVU17" s="2212"/>
      <c r="PVV17" s="2212"/>
      <c r="PVW17" s="2212"/>
      <c r="PVX17" s="2212"/>
      <c r="PVY17" s="2212"/>
      <c r="PVZ17" s="2212"/>
      <c r="PWA17" s="2212"/>
      <c r="PWB17" s="2212"/>
      <c r="PWC17" s="2212"/>
      <c r="PWD17" s="2212"/>
      <c r="PWE17" s="2212"/>
      <c r="PWF17" s="2212"/>
      <c r="PWG17" s="2212"/>
      <c r="PWH17" s="2212"/>
      <c r="PWI17" s="2212"/>
      <c r="PWJ17" s="2212"/>
      <c r="PWK17" s="2212"/>
      <c r="PWL17" s="2212"/>
      <c r="PWM17" s="2212"/>
      <c r="PWN17" s="2212"/>
      <c r="PWO17" s="2212"/>
      <c r="PWP17" s="2212"/>
      <c r="PWQ17" s="2212"/>
      <c r="PWR17" s="2212"/>
      <c r="PWS17" s="2212"/>
      <c r="PWT17" s="2212"/>
      <c r="PWU17" s="2212"/>
      <c r="PWV17" s="2212"/>
      <c r="PWW17" s="2212"/>
      <c r="PWX17" s="2212"/>
      <c r="PWY17" s="2212"/>
      <c r="PWZ17" s="2212"/>
      <c r="PXA17" s="2212"/>
      <c r="PXB17" s="2212"/>
      <c r="PXC17" s="2212"/>
      <c r="PXD17" s="2212"/>
      <c r="PXE17" s="2212"/>
      <c r="PXF17" s="2212"/>
      <c r="PXG17" s="2212"/>
      <c r="PXH17" s="2212"/>
      <c r="PXI17" s="2212"/>
      <c r="PXJ17" s="2212"/>
      <c r="PXK17" s="2212"/>
      <c r="PXL17" s="2212"/>
      <c r="PXM17" s="2212"/>
      <c r="PXN17" s="2212"/>
      <c r="PXO17" s="2212"/>
      <c r="PXP17" s="2212"/>
      <c r="PXQ17" s="2212"/>
      <c r="PXR17" s="2212"/>
      <c r="PXS17" s="2212"/>
      <c r="PXT17" s="2212"/>
      <c r="PXU17" s="2212"/>
      <c r="PXV17" s="2212"/>
      <c r="PXW17" s="2212"/>
      <c r="PXX17" s="2212"/>
      <c r="PXY17" s="2212"/>
      <c r="PXZ17" s="2212"/>
      <c r="PYA17" s="2212"/>
      <c r="PYB17" s="2212"/>
      <c r="PYC17" s="2212"/>
      <c r="PYD17" s="2212"/>
      <c r="PYE17" s="2212"/>
      <c r="PYF17" s="2212"/>
      <c r="PYG17" s="2212"/>
      <c r="PYH17" s="2212"/>
      <c r="PYI17" s="2212"/>
      <c r="PYJ17" s="2212"/>
      <c r="PYK17" s="2212"/>
      <c r="PYL17" s="2212"/>
      <c r="PYM17" s="2212"/>
      <c r="PYN17" s="2212"/>
      <c r="PYO17" s="2212"/>
      <c r="PYP17" s="2212"/>
      <c r="PYQ17" s="2212"/>
      <c r="PYR17" s="2212"/>
      <c r="PYS17" s="2212"/>
      <c r="PYT17" s="2212"/>
      <c r="PYU17" s="2212"/>
      <c r="PYV17" s="2212"/>
      <c r="PYW17" s="2212"/>
      <c r="PYX17" s="2212"/>
      <c r="PYY17" s="2212"/>
      <c r="PYZ17" s="2212"/>
      <c r="PZA17" s="2212"/>
      <c r="PZB17" s="2212"/>
      <c r="PZC17" s="2212"/>
      <c r="PZD17" s="2212"/>
      <c r="PZE17" s="2212"/>
      <c r="PZF17" s="2212"/>
      <c r="PZG17" s="2212"/>
      <c r="PZH17" s="2212"/>
      <c r="PZI17" s="2212"/>
      <c r="PZJ17" s="2212"/>
      <c r="PZK17" s="2212"/>
      <c r="PZL17" s="2212"/>
      <c r="PZM17" s="2212"/>
      <c r="PZN17" s="2212"/>
      <c r="PZO17" s="2212"/>
      <c r="PZP17" s="2212"/>
      <c r="PZQ17" s="2212"/>
      <c r="PZR17" s="2212"/>
      <c r="PZS17" s="2212"/>
      <c r="PZT17" s="2212"/>
      <c r="PZU17" s="2212"/>
      <c r="PZV17" s="2212"/>
      <c r="PZW17" s="2212"/>
      <c r="PZX17" s="2212"/>
      <c r="PZY17" s="2212"/>
      <c r="PZZ17" s="2212"/>
      <c r="QAA17" s="2212"/>
      <c r="QAB17" s="2212"/>
      <c r="QAC17" s="2212"/>
      <c r="QAD17" s="2212"/>
      <c r="QAE17" s="2212"/>
      <c r="QAF17" s="2212"/>
      <c r="QAG17" s="2212"/>
      <c r="QAH17" s="2212"/>
      <c r="QAI17" s="2212"/>
      <c r="QAJ17" s="2212"/>
      <c r="QAK17" s="2212"/>
      <c r="QAL17" s="2212"/>
      <c r="QAM17" s="2212"/>
      <c r="QAN17" s="2212"/>
      <c r="QAO17" s="2212"/>
      <c r="QAP17" s="2212"/>
      <c r="QAQ17" s="2212"/>
      <c r="QAR17" s="2212"/>
      <c r="QAS17" s="2212"/>
      <c r="QAT17" s="2212"/>
      <c r="QAU17" s="2212"/>
      <c r="QAV17" s="2212"/>
      <c r="QAW17" s="2212"/>
      <c r="QAX17" s="2212"/>
      <c r="QAY17" s="2212"/>
      <c r="QAZ17" s="2212"/>
      <c r="QBA17" s="2212"/>
      <c r="QBB17" s="2212"/>
      <c r="QBC17" s="2212"/>
      <c r="QBD17" s="2212"/>
      <c r="QBE17" s="2212"/>
      <c r="QBF17" s="2212"/>
      <c r="QBG17" s="2212"/>
      <c r="QBH17" s="2212"/>
      <c r="QBI17" s="2212"/>
      <c r="QBJ17" s="2212"/>
      <c r="QBK17" s="2212"/>
      <c r="QBL17" s="2212"/>
      <c r="QBM17" s="2212"/>
      <c r="QBN17" s="2212"/>
      <c r="QBO17" s="2212"/>
      <c r="QBP17" s="2212"/>
      <c r="QBQ17" s="2212"/>
      <c r="QBR17" s="2212"/>
      <c r="QBS17" s="2212"/>
      <c r="QBT17" s="2212"/>
      <c r="QBU17" s="2212"/>
      <c r="QBV17" s="2212"/>
      <c r="QBW17" s="2212"/>
      <c r="QBX17" s="2212"/>
      <c r="QBY17" s="2212"/>
      <c r="QBZ17" s="2212"/>
      <c r="QCA17" s="2212"/>
      <c r="QCB17" s="2212"/>
      <c r="QCC17" s="2212"/>
      <c r="QCD17" s="2212"/>
      <c r="QCE17" s="2212"/>
      <c r="QCF17" s="2212"/>
      <c r="QCG17" s="2212"/>
      <c r="QCH17" s="2212"/>
      <c r="QCI17" s="2212"/>
      <c r="QCJ17" s="2212"/>
      <c r="QCK17" s="2212"/>
      <c r="QCL17" s="2212"/>
      <c r="QCM17" s="2212"/>
      <c r="QCN17" s="2212"/>
      <c r="QCO17" s="2212"/>
      <c r="QCP17" s="2212"/>
      <c r="QCQ17" s="2212"/>
      <c r="QCR17" s="2212"/>
      <c r="QCS17" s="2212"/>
      <c r="QCT17" s="2212"/>
      <c r="QCU17" s="2212"/>
      <c r="QCV17" s="2212"/>
      <c r="QCW17" s="2212"/>
      <c r="QCX17" s="2212"/>
      <c r="QCY17" s="2212"/>
      <c r="QCZ17" s="2212"/>
      <c r="QDA17" s="2212"/>
      <c r="QDB17" s="2212"/>
      <c r="QDC17" s="2212"/>
      <c r="QDD17" s="2212"/>
      <c r="QDE17" s="2212"/>
      <c r="QDF17" s="2212"/>
      <c r="QDG17" s="2212"/>
      <c r="QDH17" s="2212"/>
      <c r="QDI17" s="2212"/>
      <c r="QDJ17" s="2212"/>
      <c r="QDK17" s="2212"/>
      <c r="QDL17" s="2212"/>
      <c r="QDM17" s="2212"/>
      <c r="QDN17" s="2212"/>
      <c r="QDO17" s="2212"/>
      <c r="QDP17" s="2212"/>
      <c r="QDQ17" s="2212"/>
      <c r="QDR17" s="2212"/>
      <c r="QDS17" s="2212"/>
      <c r="QDT17" s="2212"/>
      <c r="QDU17" s="2212"/>
      <c r="QDV17" s="2212"/>
      <c r="QDW17" s="2212"/>
      <c r="QDX17" s="2212"/>
      <c r="QDY17" s="2212"/>
      <c r="QDZ17" s="2212"/>
      <c r="QEA17" s="2212"/>
      <c r="QEB17" s="2212"/>
      <c r="QEC17" s="2212"/>
      <c r="QED17" s="2212"/>
      <c r="QEE17" s="2212"/>
      <c r="QEF17" s="2212"/>
      <c r="QEG17" s="2212"/>
      <c r="QEH17" s="2212"/>
      <c r="QEI17" s="2212"/>
      <c r="QEJ17" s="2212"/>
      <c r="QEK17" s="2212"/>
      <c r="QEL17" s="2212"/>
      <c r="QEM17" s="2212"/>
      <c r="QEN17" s="2212"/>
      <c r="QEO17" s="2212"/>
      <c r="QEP17" s="2212"/>
      <c r="QEQ17" s="2212"/>
      <c r="QER17" s="2212"/>
      <c r="QES17" s="2212"/>
      <c r="QET17" s="2212"/>
      <c r="QEU17" s="2212"/>
      <c r="QEV17" s="2212"/>
      <c r="QEW17" s="2212"/>
      <c r="QEX17" s="2212"/>
      <c r="QEY17" s="2212"/>
      <c r="QEZ17" s="2212"/>
      <c r="QFA17" s="2212"/>
      <c r="QFB17" s="2212"/>
      <c r="QFC17" s="2212"/>
      <c r="QFD17" s="2212"/>
      <c r="QFE17" s="2212"/>
      <c r="QFF17" s="2212"/>
      <c r="QFG17" s="2212"/>
      <c r="QFH17" s="2212"/>
      <c r="QFI17" s="2212"/>
      <c r="QFJ17" s="2212"/>
      <c r="QFK17" s="2212"/>
      <c r="QFL17" s="2212"/>
      <c r="QFM17" s="2212"/>
      <c r="QFN17" s="2212"/>
      <c r="QFO17" s="2212"/>
      <c r="QFP17" s="2212"/>
      <c r="QFQ17" s="2212"/>
      <c r="QFR17" s="2212"/>
      <c r="QFS17" s="2212"/>
      <c r="QFT17" s="2212"/>
      <c r="QFU17" s="2212"/>
      <c r="QFV17" s="2212"/>
      <c r="QFW17" s="2212"/>
      <c r="QFX17" s="2212"/>
      <c r="QFY17" s="2212"/>
      <c r="QFZ17" s="2212"/>
      <c r="QGA17" s="2212"/>
      <c r="QGB17" s="2212"/>
      <c r="QGC17" s="2212"/>
      <c r="QGD17" s="2212"/>
      <c r="QGE17" s="2212"/>
      <c r="QGF17" s="2212"/>
      <c r="QGG17" s="2212"/>
      <c r="QGH17" s="2212"/>
      <c r="QGI17" s="2212"/>
      <c r="QGJ17" s="2212"/>
      <c r="QGK17" s="2212"/>
      <c r="QGL17" s="2212"/>
      <c r="QGM17" s="2212"/>
      <c r="QGN17" s="2212"/>
      <c r="QGO17" s="2212"/>
      <c r="QGP17" s="2212"/>
      <c r="QGQ17" s="2212"/>
      <c r="QGR17" s="2212"/>
      <c r="QGS17" s="2212"/>
      <c r="QGT17" s="2212"/>
      <c r="QGU17" s="2212"/>
      <c r="QGV17" s="2212"/>
      <c r="QGW17" s="2212"/>
      <c r="QGX17" s="2212"/>
      <c r="QGY17" s="2212"/>
      <c r="QGZ17" s="2212"/>
      <c r="QHA17" s="2212"/>
      <c r="QHB17" s="2212"/>
      <c r="QHC17" s="2212"/>
      <c r="QHD17" s="2212"/>
      <c r="QHE17" s="2212"/>
      <c r="QHF17" s="2212"/>
      <c r="QHG17" s="2212"/>
      <c r="QHH17" s="2212"/>
      <c r="QHI17" s="2212"/>
      <c r="QHJ17" s="2212"/>
      <c r="QHK17" s="2212"/>
      <c r="QHL17" s="2212"/>
      <c r="QHM17" s="2212"/>
      <c r="QHN17" s="2212"/>
      <c r="QHO17" s="2212"/>
      <c r="QHP17" s="2212"/>
      <c r="QHQ17" s="2212"/>
      <c r="QHR17" s="2212"/>
      <c r="QHS17" s="2212"/>
      <c r="QHT17" s="2212"/>
      <c r="QHU17" s="2212"/>
      <c r="QHV17" s="2212"/>
      <c r="QHW17" s="2212"/>
      <c r="QHX17" s="2212"/>
      <c r="QHY17" s="2212"/>
      <c r="QHZ17" s="2212"/>
      <c r="QIA17" s="2212"/>
      <c r="QIB17" s="2212"/>
      <c r="QIC17" s="2212"/>
      <c r="QID17" s="2212"/>
      <c r="QIE17" s="2212"/>
      <c r="QIF17" s="2212"/>
      <c r="QIG17" s="2212"/>
      <c r="QIH17" s="2212"/>
      <c r="QII17" s="2212"/>
      <c r="QIJ17" s="2212"/>
      <c r="QIK17" s="2212"/>
      <c r="QIL17" s="2212"/>
      <c r="QIM17" s="2212"/>
      <c r="QIN17" s="2212"/>
      <c r="QIO17" s="2212"/>
      <c r="QIP17" s="2212"/>
      <c r="QIQ17" s="2212"/>
      <c r="QIR17" s="2212"/>
      <c r="QIS17" s="2212"/>
      <c r="QIT17" s="2212"/>
      <c r="QIU17" s="2212"/>
      <c r="QIV17" s="2212"/>
      <c r="QIW17" s="2212"/>
      <c r="QIX17" s="2212"/>
      <c r="QIY17" s="2212"/>
      <c r="QIZ17" s="2212"/>
      <c r="QJA17" s="2212"/>
      <c r="QJB17" s="2212"/>
      <c r="QJC17" s="2212"/>
      <c r="QJD17" s="2212"/>
      <c r="QJE17" s="2212"/>
      <c r="QJF17" s="2212"/>
      <c r="QJG17" s="2212"/>
      <c r="QJH17" s="2212"/>
      <c r="QJI17" s="2212"/>
      <c r="QJJ17" s="2212"/>
      <c r="QJK17" s="2212"/>
      <c r="QJL17" s="2212"/>
      <c r="QJM17" s="2212"/>
      <c r="QJN17" s="2212"/>
      <c r="QJO17" s="2212"/>
      <c r="QJP17" s="2212"/>
      <c r="QJQ17" s="2212"/>
      <c r="QJR17" s="2212"/>
      <c r="QJS17" s="2212"/>
      <c r="QJT17" s="2212"/>
      <c r="QJU17" s="2212"/>
      <c r="QJV17" s="2212"/>
      <c r="QJW17" s="2212"/>
      <c r="QJX17" s="2212"/>
      <c r="QJY17" s="2212"/>
      <c r="QJZ17" s="2212"/>
      <c r="QKA17" s="2212"/>
      <c r="QKB17" s="2212"/>
      <c r="QKC17" s="2212"/>
      <c r="QKD17" s="2212"/>
      <c r="QKE17" s="2212"/>
      <c r="QKF17" s="2212"/>
      <c r="QKG17" s="2212"/>
      <c r="QKH17" s="2212"/>
      <c r="QKI17" s="2212"/>
      <c r="QKJ17" s="2212"/>
      <c r="QKK17" s="2212"/>
      <c r="QKL17" s="2212"/>
      <c r="QKM17" s="2212"/>
      <c r="QKN17" s="2212"/>
      <c r="QKO17" s="2212"/>
      <c r="QKP17" s="2212"/>
      <c r="QKQ17" s="2212"/>
      <c r="QKR17" s="2212"/>
      <c r="QKS17" s="2212"/>
      <c r="QKT17" s="2212"/>
      <c r="QKU17" s="2212"/>
      <c r="QKV17" s="2212"/>
      <c r="QKW17" s="2212"/>
      <c r="QKX17" s="2212"/>
      <c r="QKY17" s="2212"/>
      <c r="QKZ17" s="2212"/>
      <c r="QLA17" s="2212"/>
      <c r="QLB17" s="2212"/>
      <c r="QLC17" s="2212"/>
      <c r="QLD17" s="2212"/>
      <c r="QLE17" s="2212"/>
      <c r="QLF17" s="2212"/>
      <c r="QLG17" s="2212"/>
      <c r="QLH17" s="2212"/>
      <c r="QLI17" s="2212"/>
      <c r="QLJ17" s="2212"/>
      <c r="QLK17" s="2212"/>
      <c r="QLL17" s="2212"/>
      <c r="QLM17" s="2212"/>
      <c r="QLN17" s="2212"/>
      <c r="QLO17" s="2212"/>
      <c r="QLP17" s="2212"/>
      <c r="QLQ17" s="2212"/>
      <c r="QLR17" s="2212"/>
      <c r="QLS17" s="2212"/>
      <c r="QLT17" s="2212"/>
      <c r="QLU17" s="2212"/>
      <c r="QLV17" s="2212"/>
      <c r="QLW17" s="2212"/>
      <c r="QLX17" s="2212"/>
      <c r="QLY17" s="2212"/>
      <c r="QLZ17" s="2212"/>
      <c r="QMA17" s="2212"/>
      <c r="QMB17" s="2212"/>
      <c r="QMC17" s="2212"/>
      <c r="QMD17" s="2212"/>
      <c r="QME17" s="2212"/>
      <c r="QMF17" s="2212"/>
      <c r="QMG17" s="2212"/>
      <c r="QMH17" s="2212"/>
      <c r="QMI17" s="2212"/>
      <c r="QMJ17" s="2212"/>
      <c r="QMK17" s="2212"/>
      <c r="QML17" s="2212"/>
      <c r="QMM17" s="2212"/>
      <c r="QMN17" s="2212"/>
      <c r="QMO17" s="2212"/>
      <c r="QMP17" s="2212"/>
      <c r="QMQ17" s="2212"/>
      <c r="QMR17" s="2212"/>
      <c r="QMS17" s="2212"/>
      <c r="QMT17" s="2212"/>
      <c r="QMU17" s="2212"/>
      <c r="QMV17" s="2212"/>
      <c r="QMW17" s="2212"/>
      <c r="QMX17" s="2212"/>
      <c r="QMY17" s="2212"/>
      <c r="QMZ17" s="2212"/>
      <c r="QNA17" s="2212"/>
      <c r="QNB17" s="2212"/>
      <c r="QNC17" s="2212"/>
      <c r="QND17" s="2212"/>
      <c r="QNE17" s="2212"/>
      <c r="QNF17" s="2212"/>
      <c r="QNG17" s="2212"/>
      <c r="QNH17" s="2212"/>
      <c r="QNI17" s="2212"/>
      <c r="QNJ17" s="2212"/>
      <c r="QNK17" s="2212"/>
      <c r="QNL17" s="2212"/>
      <c r="QNM17" s="2212"/>
      <c r="QNN17" s="2212"/>
      <c r="QNO17" s="2212"/>
      <c r="QNP17" s="2212"/>
      <c r="QNQ17" s="2212"/>
      <c r="QNR17" s="2212"/>
      <c r="QNS17" s="2212"/>
      <c r="QNT17" s="2212"/>
      <c r="QNU17" s="2212"/>
      <c r="QNV17" s="2212"/>
      <c r="QNW17" s="2212"/>
      <c r="QNX17" s="2212"/>
      <c r="QNY17" s="2212"/>
      <c r="QNZ17" s="2212"/>
      <c r="QOA17" s="2212"/>
      <c r="QOB17" s="2212"/>
      <c r="QOC17" s="2212"/>
      <c r="QOD17" s="2212"/>
      <c r="QOE17" s="2212"/>
      <c r="QOF17" s="2212"/>
      <c r="QOG17" s="2212"/>
      <c r="QOH17" s="2212"/>
      <c r="QOI17" s="2212"/>
      <c r="QOJ17" s="2212"/>
      <c r="QOK17" s="2212"/>
      <c r="QOL17" s="2212"/>
      <c r="QOM17" s="2212"/>
      <c r="QON17" s="2212"/>
      <c r="QOO17" s="2212"/>
      <c r="QOP17" s="2212"/>
      <c r="QOQ17" s="2212"/>
      <c r="QOR17" s="2212"/>
      <c r="QOS17" s="2212"/>
      <c r="QOT17" s="2212"/>
      <c r="QOU17" s="2212"/>
      <c r="QOV17" s="2212"/>
      <c r="QOW17" s="2212"/>
      <c r="QOX17" s="2212"/>
      <c r="QOY17" s="2212"/>
      <c r="QOZ17" s="2212"/>
      <c r="QPA17" s="2212"/>
      <c r="QPB17" s="2212"/>
      <c r="QPC17" s="2212"/>
      <c r="QPD17" s="2212"/>
      <c r="QPE17" s="2212"/>
      <c r="QPF17" s="2212"/>
      <c r="QPG17" s="2212"/>
      <c r="QPH17" s="2212"/>
      <c r="QPI17" s="2212"/>
      <c r="QPJ17" s="2212"/>
      <c r="QPK17" s="2212"/>
      <c r="QPL17" s="2212"/>
      <c r="QPM17" s="2212"/>
      <c r="QPN17" s="2212"/>
      <c r="QPO17" s="2212"/>
      <c r="QPP17" s="2212"/>
      <c r="QPQ17" s="2212"/>
      <c r="QPR17" s="2212"/>
      <c r="QPS17" s="2212"/>
      <c r="QPT17" s="2212"/>
      <c r="QPU17" s="2212"/>
      <c r="QPV17" s="2212"/>
      <c r="QPW17" s="2212"/>
      <c r="QPX17" s="2212"/>
      <c r="QPY17" s="2212"/>
      <c r="QPZ17" s="2212"/>
      <c r="QQA17" s="2212"/>
      <c r="QQB17" s="2212"/>
      <c r="QQC17" s="2212"/>
      <c r="QQD17" s="2212"/>
      <c r="QQE17" s="2212"/>
      <c r="QQF17" s="2212"/>
      <c r="QQG17" s="2212"/>
      <c r="QQH17" s="2212"/>
      <c r="QQI17" s="2212"/>
      <c r="QQJ17" s="2212"/>
      <c r="QQK17" s="2212"/>
      <c r="QQL17" s="2212"/>
      <c r="QQM17" s="2212"/>
      <c r="QQN17" s="2212"/>
      <c r="QQO17" s="2212"/>
      <c r="QQP17" s="2212"/>
      <c r="QQQ17" s="2212"/>
      <c r="QQR17" s="2212"/>
      <c r="QQS17" s="2212"/>
      <c r="QQT17" s="2212"/>
      <c r="QQU17" s="2212"/>
      <c r="QQV17" s="2212"/>
      <c r="QQW17" s="2212"/>
      <c r="QQX17" s="2212"/>
      <c r="QQY17" s="2212"/>
      <c r="QQZ17" s="2212"/>
      <c r="QRA17" s="2212"/>
      <c r="QRB17" s="2212"/>
      <c r="QRC17" s="2212"/>
      <c r="QRD17" s="2212"/>
      <c r="QRE17" s="2212"/>
      <c r="QRF17" s="2212"/>
      <c r="QRG17" s="2212"/>
      <c r="QRH17" s="2212"/>
      <c r="QRI17" s="2212"/>
      <c r="QRJ17" s="2212"/>
      <c r="QRK17" s="2212"/>
      <c r="QRL17" s="2212"/>
      <c r="QRM17" s="2212"/>
      <c r="QRN17" s="2212"/>
      <c r="QRO17" s="2212"/>
      <c r="QRP17" s="2212"/>
      <c r="QRQ17" s="2212"/>
      <c r="QRR17" s="2212"/>
      <c r="QRS17" s="2212"/>
      <c r="QRT17" s="2212"/>
      <c r="QRU17" s="2212"/>
      <c r="QRV17" s="2212"/>
      <c r="QRW17" s="2212"/>
      <c r="QRX17" s="2212"/>
      <c r="QRY17" s="2212"/>
      <c r="QRZ17" s="2212"/>
      <c r="QSA17" s="2212"/>
      <c r="QSB17" s="2212"/>
      <c r="QSC17" s="2212"/>
      <c r="QSD17" s="2212"/>
      <c r="QSE17" s="2212"/>
      <c r="QSF17" s="2212"/>
      <c r="QSG17" s="2212"/>
      <c r="QSH17" s="2212"/>
      <c r="QSI17" s="2212"/>
      <c r="QSJ17" s="2212"/>
      <c r="QSK17" s="2212"/>
      <c r="QSL17" s="2212"/>
      <c r="QSM17" s="2212"/>
      <c r="QSN17" s="2212"/>
      <c r="QSO17" s="2212"/>
      <c r="QSP17" s="2212"/>
      <c r="QSQ17" s="2212"/>
      <c r="QSR17" s="2212"/>
      <c r="QSS17" s="2212"/>
      <c r="QST17" s="2212"/>
      <c r="QSU17" s="2212"/>
      <c r="QSV17" s="2212"/>
      <c r="QSW17" s="2212"/>
      <c r="QSX17" s="2212"/>
      <c r="QSY17" s="2212"/>
      <c r="QSZ17" s="2212"/>
      <c r="QTA17" s="2212"/>
      <c r="QTB17" s="2212"/>
      <c r="QTC17" s="2212"/>
      <c r="QTD17" s="2212"/>
      <c r="QTE17" s="2212"/>
      <c r="QTF17" s="2212"/>
      <c r="QTG17" s="2212"/>
      <c r="QTH17" s="2212"/>
      <c r="QTI17" s="2212"/>
      <c r="QTJ17" s="2212"/>
      <c r="QTK17" s="2212"/>
      <c r="QTL17" s="2212"/>
      <c r="QTM17" s="2212"/>
      <c r="QTN17" s="2212"/>
      <c r="QTO17" s="2212"/>
      <c r="QTP17" s="2212"/>
      <c r="QTQ17" s="2212"/>
      <c r="QTR17" s="2212"/>
      <c r="QTS17" s="2212"/>
      <c r="QTT17" s="2212"/>
      <c r="QTU17" s="2212"/>
      <c r="QTV17" s="2212"/>
      <c r="QTW17" s="2212"/>
      <c r="QTX17" s="2212"/>
      <c r="QTY17" s="2212"/>
      <c r="QTZ17" s="2212"/>
      <c r="QUA17" s="2212"/>
      <c r="QUB17" s="2212"/>
      <c r="QUC17" s="2212"/>
      <c r="QUD17" s="2212"/>
      <c r="QUE17" s="2212"/>
      <c r="QUF17" s="2212"/>
      <c r="QUG17" s="2212"/>
      <c r="QUH17" s="2212"/>
      <c r="QUI17" s="2212"/>
      <c r="QUJ17" s="2212"/>
      <c r="QUK17" s="2212"/>
      <c r="QUL17" s="2212"/>
      <c r="QUM17" s="2212"/>
      <c r="QUN17" s="2212"/>
      <c r="QUO17" s="2212"/>
      <c r="QUP17" s="2212"/>
      <c r="QUQ17" s="2212"/>
      <c r="QUR17" s="2212"/>
      <c r="QUS17" s="2212"/>
      <c r="QUT17" s="2212"/>
      <c r="QUU17" s="2212"/>
      <c r="QUV17" s="2212"/>
      <c r="QUW17" s="2212"/>
      <c r="QUX17" s="2212"/>
      <c r="QUY17" s="2212"/>
      <c r="QUZ17" s="2212"/>
      <c r="QVA17" s="2212"/>
      <c r="QVB17" s="2212"/>
      <c r="QVC17" s="2212"/>
      <c r="QVD17" s="2212"/>
      <c r="QVE17" s="2212"/>
      <c r="QVF17" s="2212"/>
      <c r="QVG17" s="2212"/>
      <c r="QVH17" s="2212"/>
      <c r="QVI17" s="2212"/>
      <c r="QVJ17" s="2212"/>
      <c r="QVK17" s="2212"/>
      <c r="QVL17" s="2212"/>
      <c r="QVM17" s="2212"/>
      <c r="QVN17" s="2212"/>
      <c r="QVO17" s="2212"/>
      <c r="QVP17" s="2212"/>
      <c r="QVQ17" s="2212"/>
      <c r="QVR17" s="2212"/>
      <c r="QVS17" s="2212"/>
      <c r="QVT17" s="2212"/>
      <c r="QVU17" s="2212"/>
      <c r="QVV17" s="2212"/>
      <c r="QVW17" s="2212"/>
      <c r="QVX17" s="2212"/>
      <c r="QVY17" s="2212"/>
      <c r="QVZ17" s="2212"/>
      <c r="QWA17" s="2212"/>
      <c r="QWB17" s="2212"/>
      <c r="QWC17" s="2212"/>
      <c r="QWD17" s="2212"/>
      <c r="QWE17" s="2212"/>
      <c r="QWF17" s="2212"/>
      <c r="QWG17" s="2212"/>
      <c r="QWH17" s="2212"/>
      <c r="QWI17" s="2212"/>
      <c r="QWJ17" s="2212"/>
      <c r="QWK17" s="2212"/>
      <c r="QWL17" s="2212"/>
      <c r="QWM17" s="2212"/>
      <c r="QWN17" s="2212"/>
      <c r="QWO17" s="2212"/>
      <c r="QWP17" s="2212"/>
      <c r="QWQ17" s="2212"/>
      <c r="QWR17" s="2212"/>
      <c r="QWS17" s="2212"/>
      <c r="QWT17" s="2212"/>
      <c r="QWU17" s="2212"/>
      <c r="QWV17" s="2212"/>
      <c r="QWW17" s="2212"/>
      <c r="QWX17" s="2212"/>
      <c r="QWY17" s="2212"/>
      <c r="QWZ17" s="2212"/>
      <c r="QXA17" s="2212"/>
      <c r="QXB17" s="2212"/>
      <c r="QXC17" s="2212"/>
      <c r="QXD17" s="2212"/>
      <c r="QXE17" s="2212"/>
      <c r="QXF17" s="2212"/>
      <c r="QXG17" s="2212"/>
      <c r="QXH17" s="2212"/>
      <c r="QXI17" s="2212"/>
      <c r="QXJ17" s="2212"/>
      <c r="QXK17" s="2212"/>
      <c r="QXL17" s="2212"/>
      <c r="QXM17" s="2212"/>
      <c r="QXN17" s="2212"/>
      <c r="QXO17" s="2212"/>
      <c r="QXP17" s="2212"/>
      <c r="QXQ17" s="2212"/>
      <c r="QXR17" s="2212"/>
      <c r="QXS17" s="2212"/>
      <c r="QXT17" s="2212"/>
      <c r="QXU17" s="2212"/>
      <c r="QXV17" s="2212"/>
      <c r="QXW17" s="2212"/>
      <c r="QXX17" s="2212"/>
      <c r="QXY17" s="2212"/>
      <c r="QXZ17" s="2212"/>
      <c r="QYA17" s="2212"/>
      <c r="QYB17" s="2212"/>
      <c r="QYC17" s="2212"/>
      <c r="QYD17" s="2212"/>
      <c r="QYE17" s="2212"/>
      <c r="QYF17" s="2212"/>
      <c r="QYG17" s="2212"/>
      <c r="QYH17" s="2212"/>
      <c r="QYI17" s="2212"/>
      <c r="QYJ17" s="2212"/>
      <c r="QYK17" s="2212"/>
      <c r="QYL17" s="2212"/>
      <c r="QYM17" s="2212"/>
      <c r="QYN17" s="2212"/>
      <c r="QYO17" s="2212"/>
      <c r="QYP17" s="2212"/>
      <c r="QYQ17" s="2212"/>
      <c r="QYR17" s="2212"/>
      <c r="QYS17" s="2212"/>
      <c r="QYT17" s="2212"/>
      <c r="QYU17" s="2212"/>
      <c r="QYV17" s="2212"/>
      <c r="QYW17" s="2212"/>
      <c r="QYX17" s="2212"/>
      <c r="QYY17" s="2212"/>
      <c r="QYZ17" s="2212"/>
      <c r="QZA17" s="2212"/>
      <c r="QZB17" s="2212"/>
      <c r="QZC17" s="2212"/>
      <c r="QZD17" s="2212"/>
      <c r="QZE17" s="2212"/>
      <c r="QZF17" s="2212"/>
      <c r="QZG17" s="2212"/>
      <c r="QZH17" s="2212"/>
      <c r="QZI17" s="2212"/>
      <c r="QZJ17" s="2212"/>
      <c r="QZK17" s="2212"/>
      <c r="QZL17" s="2212"/>
      <c r="QZM17" s="2212"/>
      <c r="QZN17" s="2212"/>
      <c r="QZO17" s="2212"/>
      <c r="QZP17" s="2212"/>
      <c r="QZQ17" s="2212"/>
      <c r="QZR17" s="2212"/>
      <c r="QZS17" s="2212"/>
      <c r="QZT17" s="2212"/>
      <c r="QZU17" s="2212"/>
      <c r="QZV17" s="2212"/>
      <c r="QZW17" s="2212"/>
      <c r="QZX17" s="2212"/>
      <c r="QZY17" s="2212"/>
      <c r="QZZ17" s="2212"/>
      <c r="RAA17" s="2212"/>
      <c r="RAB17" s="2212"/>
      <c r="RAC17" s="2212"/>
      <c r="RAD17" s="2212"/>
      <c r="RAE17" s="2212"/>
      <c r="RAF17" s="2212"/>
      <c r="RAG17" s="2212"/>
      <c r="RAH17" s="2212"/>
      <c r="RAI17" s="2212"/>
      <c r="RAJ17" s="2212"/>
      <c r="RAK17" s="2212"/>
      <c r="RAL17" s="2212"/>
      <c r="RAM17" s="2212"/>
      <c r="RAN17" s="2212"/>
      <c r="RAO17" s="2212"/>
      <c r="RAP17" s="2212"/>
      <c r="RAQ17" s="2212"/>
      <c r="RAR17" s="2212"/>
      <c r="RAS17" s="2212"/>
      <c r="RAT17" s="2212"/>
      <c r="RAU17" s="2212"/>
      <c r="RAV17" s="2212"/>
      <c r="RAW17" s="2212"/>
      <c r="RAX17" s="2212"/>
      <c r="RAY17" s="2212"/>
      <c r="RAZ17" s="2212"/>
      <c r="RBA17" s="2212"/>
      <c r="RBB17" s="2212"/>
      <c r="RBC17" s="2212"/>
      <c r="RBD17" s="2212"/>
      <c r="RBE17" s="2212"/>
      <c r="RBF17" s="2212"/>
      <c r="RBG17" s="2212"/>
      <c r="RBH17" s="2212"/>
      <c r="RBI17" s="2212"/>
      <c r="RBJ17" s="2212"/>
      <c r="RBK17" s="2212"/>
      <c r="RBL17" s="2212"/>
      <c r="RBM17" s="2212"/>
      <c r="RBN17" s="2212"/>
      <c r="RBO17" s="2212"/>
      <c r="RBP17" s="2212"/>
      <c r="RBQ17" s="2212"/>
      <c r="RBR17" s="2212"/>
      <c r="RBS17" s="2212"/>
      <c r="RBT17" s="2212"/>
      <c r="RBU17" s="2212"/>
      <c r="RBV17" s="2212"/>
      <c r="RBW17" s="2212"/>
      <c r="RBX17" s="2212"/>
      <c r="RBY17" s="2212"/>
      <c r="RBZ17" s="2212"/>
      <c r="RCA17" s="2212"/>
      <c r="RCB17" s="2212"/>
      <c r="RCC17" s="2212"/>
      <c r="RCD17" s="2212"/>
      <c r="RCE17" s="2212"/>
      <c r="RCF17" s="2212"/>
      <c r="RCG17" s="2212"/>
      <c r="RCH17" s="2212"/>
      <c r="RCI17" s="2212"/>
      <c r="RCJ17" s="2212"/>
      <c r="RCK17" s="2212"/>
      <c r="RCL17" s="2212"/>
      <c r="RCM17" s="2212"/>
      <c r="RCN17" s="2212"/>
      <c r="RCO17" s="2212"/>
      <c r="RCP17" s="2212"/>
      <c r="RCQ17" s="2212"/>
      <c r="RCR17" s="2212"/>
      <c r="RCS17" s="2212"/>
      <c r="RCT17" s="2212"/>
      <c r="RCU17" s="2212"/>
      <c r="RCV17" s="2212"/>
      <c r="RCW17" s="2212"/>
      <c r="RCX17" s="2212"/>
      <c r="RCY17" s="2212"/>
      <c r="RCZ17" s="2212"/>
      <c r="RDA17" s="2212"/>
      <c r="RDB17" s="2212"/>
      <c r="RDC17" s="2212"/>
      <c r="RDD17" s="2212"/>
      <c r="RDE17" s="2212"/>
      <c r="RDF17" s="2212"/>
      <c r="RDG17" s="2212"/>
      <c r="RDH17" s="2212"/>
      <c r="RDI17" s="2212"/>
      <c r="RDJ17" s="2212"/>
      <c r="RDK17" s="2212"/>
      <c r="RDL17" s="2212"/>
      <c r="RDM17" s="2212"/>
      <c r="RDN17" s="2212"/>
      <c r="RDO17" s="2212"/>
      <c r="RDP17" s="2212"/>
      <c r="RDQ17" s="2212"/>
      <c r="RDR17" s="2212"/>
      <c r="RDS17" s="2212"/>
      <c r="RDT17" s="2212"/>
      <c r="RDU17" s="2212"/>
      <c r="RDV17" s="2212"/>
      <c r="RDW17" s="2212"/>
      <c r="RDX17" s="2212"/>
      <c r="RDY17" s="2212"/>
      <c r="RDZ17" s="2212"/>
      <c r="REA17" s="2212"/>
      <c r="REB17" s="2212"/>
      <c r="REC17" s="2212"/>
      <c r="RED17" s="2212"/>
      <c r="REE17" s="2212"/>
      <c r="REF17" s="2212"/>
      <c r="REG17" s="2212"/>
      <c r="REH17" s="2212"/>
      <c r="REI17" s="2212"/>
      <c r="REJ17" s="2212"/>
      <c r="REK17" s="2212"/>
      <c r="REL17" s="2212"/>
      <c r="REM17" s="2212"/>
      <c r="REN17" s="2212"/>
      <c r="REO17" s="2212"/>
      <c r="REP17" s="2212"/>
      <c r="REQ17" s="2212"/>
      <c r="RER17" s="2212"/>
      <c r="RES17" s="2212"/>
      <c r="RET17" s="2212"/>
      <c r="REU17" s="2212"/>
      <c r="REV17" s="2212"/>
      <c r="REW17" s="2212"/>
      <c r="REX17" s="2212"/>
      <c r="REY17" s="2212"/>
      <c r="REZ17" s="2212"/>
      <c r="RFA17" s="2212"/>
      <c r="RFB17" s="2212"/>
      <c r="RFC17" s="2212"/>
      <c r="RFD17" s="2212"/>
      <c r="RFE17" s="2212"/>
      <c r="RFF17" s="2212"/>
      <c r="RFG17" s="2212"/>
      <c r="RFH17" s="2212"/>
      <c r="RFI17" s="2212"/>
      <c r="RFJ17" s="2212"/>
      <c r="RFK17" s="2212"/>
      <c r="RFL17" s="2212"/>
      <c r="RFM17" s="2212"/>
      <c r="RFN17" s="2212"/>
      <c r="RFO17" s="2212"/>
      <c r="RFP17" s="2212"/>
      <c r="RFQ17" s="2212"/>
      <c r="RFR17" s="2212"/>
      <c r="RFS17" s="2212"/>
      <c r="RFT17" s="2212"/>
      <c r="RFU17" s="2212"/>
      <c r="RFV17" s="2212"/>
      <c r="RFW17" s="2212"/>
      <c r="RFX17" s="2212"/>
      <c r="RFY17" s="2212"/>
      <c r="RFZ17" s="2212"/>
      <c r="RGA17" s="2212"/>
      <c r="RGB17" s="2212"/>
      <c r="RGC17" s="2212"/>
      <c r="RGD17" s="2212"/>
      <c r="RGE17" s="2212"/>
      <c r="RGF17" s="2212"/>
      <c r="RGG17" s="2212"/>
      <c r="RGH17" s="2212"/>
      <c r="RGI17" s="2212"/>
      <c r="RGJ17" s="2212"/>
      <c r="RGK17" s="2212"/>
      <c r="RGL17" s="2212"/>
      <c r="RGM17" s="2212"/>
      <c r="RGN17" s="2212"/>
      <c r="RGO17" s="2212"/>
      <c r="RGP17" s="2212"/>
      <c r="RGQ17" s="2212"/>
      <c r="RGR17" s="2212"/>
      <c r="RGS17" s="2212"/>
      <c r="RGT17" s="2212"/>
      <c r="RGU17" s="2212"/>
      <c r="RGV17" s="2212"/>
      <c r="RGW17" s="2212"/>
      <c r="RGX17" s="2212"/>
      <c r="RGY17" s="2212"/>
      <c r="RGZ17" s="2212"/>
      <c r="RHA17" s="2212"/>
      <c r="RHB17" s="2212"/>
      <c r="RHC17" s="2212"/>
      <c r="RHD17" s="2212"/>
      <c r="RHE17" s="2212"/>
      <c r="RHF17" s="2212"/>
      <c r="RHG17" s="2212"/>
      <c r="RHH17" s="2212"/>
      <c r="RHI17" s="2212"/>
      <c r="RHJ17" s="2212"/>
      <c r="RHK17" s="2212"/>
      <c r="RHL17" s="2212"/>
      <c r="RHM17" s="2212"/>
      <c r="RHN17" s="2212"/>
      <c r="RHO17" s="2212"/>
      <c r="RHP17" s="2212"/>
      <c r="RHQ17" s="2212"/>
      <c r="RHR17" s="2212"/>
      <c r="RHS17" s="2212"/>
      <c r="RHT17" s="2212"/>
      <c r="RHU17" s="2212"/>
      <c r="RHV17" s="2212"/>
      <c r="RHW17" s="2212"/>
      <c r="RHX17" s="2212"/>
      <c r="RHY17" s="2212"/>
      <c r="RHZ17" s="2212"/>
      <c r="RIA17" s="2212"/>
      <c r="RIB17" s="2212"/>
      <c r="RIC17" s="2212"/>
      <c r="RID17" s="2212"/>
      <c r="RIE17" s="2212"/>
      <c r="RIF17" s="2212"/>
      <c r="RIG17" s="2212"/>
      <c r="RIH17" s="2212"/>
      <c r="RII17" s="2212"/>
      <c r="RIJ17" s="2212"/>
      <c r="RIK17" s="2212"/>
      <c r="RIL17" s="2212"/>
      <c r="RIM17" s="2212"/>
      <c r="RIN17" s="2212"/>
      <c r="RIO17" s="2212"/>
      <c r="RIP17" s="2212"/>
      <c r="RIQ17" s="2212"/>
      <c r="RIR17" s="2212"/>
      <c r="RIS17" s="2212"/>
      <c r="RIT17" s="2212"/>
      <c r="RIU17" s="2212"/>
      <c r="RIV17" s="2212"/>
      <c r="RIW17" s="2212"/>
      <c r="RIX17" s="2212"/>
      <c r="RIY17" s="2212"/>
      <c r="RIZ17" s="2212"/>
      <c r="RJA17" s="2212"/>
      <c r="RJB17" s="2212"/>
      <c r="RJC17" s="2212"/>
      <c r="RJD17" s="2212"/>
      <c r="RJE17" s="2212"/>
      <c r="RJF17" s="2212"/>
      <c r="RJG17" s="2212"/>
      <c r="RJH17" s="2212"/>
      <c r="RJI17" s="2212"/>
      <c r="RJJ17" s="2212"/>
      <c r="RJK17" s="2212"/>
      <c r="RJL17" s="2212"/>
      <c r="RJM17" s="2212"/>
      <c r="RJN17" s="2212"/>
      <c r="RJO17" s="2212"/>
      <c r="RJP17" s="2212"/>
      <c r="RJQ17" s="2212"/>
      <c r="RJR17" s="2212"/>
      <c r="RJS17" s="2212"/>
      <c r="RJT17" s="2212"/>
      <c r="RJU17" s="2212"/>
      <c r="RJV17" s="2212"/>
      <c r="RJW17" s="2212"/>
      <c r="RJX17" s="2212"/>
      <c r="RJY17" s="2212"/>
      <c r="RJZ17" s="2212"/>
      <c r="RKA17" s="2212"/>
      <c r="RKB17" s="2212"/>
      <c r="RKC17" s="2212"/>
      <c r="RKD17" s="2212"/>
      <c r="RKE17" s="2212"/>
      <c r="RKF17" s="2212"/>
      <c r="RKG17" s="2212"/>
      <c r="RKH17" s="2212"/>
      <c r="RKI17" s="2212"/>
      <c r="RKJ17" s="2212"/>
      <c r="RKK17" s="2212"/>
      <c r="RKL17" s="2212"/>
      <c r="RKM17" s="2212"/>
      <c r="RKN17" s="2212"/>
      <c r="RKO17" s="2212"/>
      <c r="RKP17" s="2212"/>
      <c r="RKQ17" s="2212"/>
      <c r="RKR17" s="2212"/>
      <c r="RKS17" s="2212"/>
      <c r="RKT17" s="2212"/>
      <c r="RKU17" s="2212"/>
      <c r="RKV17" s="2212"/>
      <c r="RKW17" s="2212"/>
      <c r="RKX17" s="2212"/>
      <c r="RKY17" s="2212"/>
      <c r="RKZ17" s="2212"/>
      <c r="RLA17" s="2212"/>
      <c r="RLB17" s="2212"/>
      <c r="RLC17" s="2212"/>
      <c r="RLD17" s="2212"/>
      <c r="RLE17" s="2212"/>
      <c r="RLF17" s="2212"/>
      <c r="RLG17" s="2212"/>
      <c r="RLH17" s="2212"/>
      <c r="RLI17" s="2212"/>
      <c r="RLJ17" s="2212"/>
      <c r="RLK17" s="2212"/>
      <c r="RLL17" s="2212"/>
      <c r="RLM17" s="2212"/>
      <c r="RLN17" s="2212"/>
      <c r="RLO17" s="2212"/>
      <c r="RLP17" s="2212"/>
      <c r="RLQ17" s="2212"/>
      <c r="RLR17" s="2212"/>
      <c r="RLS17" s="2212"/>
      <c r="RLT17" s="2212"/>
      <c r="RLU17" s="2212"/>
      <c r="RLV17" s="2212"/>
      <c r="RLW17" s="2212"/>
      <c r="RLX17" s="2212"/>
      <c r="RLY17" s="2212"/>
      <c r="RLZ17" s="2212"/>
      <c r="RMA17" s="2212"/>
      <c r="RMB17" s="2212"/>
      <c r="RMC17" s="2212"/>
      <c r="RMD17" s="2212"/>
      <c r="RME17" s="2212"/>
      <c r="RMF17" s="2212"/>
      <c r="RMG17" s="2212"/>
      <c r="RMH17" s="2212"/>
      <c r="RMI17" s="2212"/>
      <c r="RMJ17" s="2212"/>
      <c r="RMK17" s="2212"/>
      <c r="RML17" s="2212"/>
      <c r="RMM17" s="2212"/>
      <c r="RMN17" s="2212"/>
      <c r="RMO17" s="2212"/>
      <c r="RMP17" s="2212"/>
      <c r="RMQ17" s="2212"/>
      <c r="RMR17" s="2212"/>
      <c r="RMS17" s="2212"/>
      <c r="RMT17" s="2212"/>
      <c r="RMU17" s="2212"/>
      <c r="RMV17" s="2212"/>
      <c r="RMW17" s="2212"/>
      <c r="RMX17" s="2212"/>
      <c r="RMY17" s="2212"/>
      <c r="RMZ17" s="2212"/>
      <c r="RNA17" s="2212"/>
      <c r="RNB17" s="2212"/>
      <c r="RNC17" s="2212"/>
      <c r="RND17" s="2212"/>
      <c r="RNE17" s="2212"/>
      <c r="RNF17" s="2212"/>
      <c r="RNG17" s="2212"/>
      <c r="RNH17" s="2212"/>
      <c r="RNI17" s="2212"/>
      <c r="RNJ17" s="2212"/>
      <c r="RNK17" s="2212"/>
      <c r="RNL17" s="2212"/>
      <c r="RNM17" s="2212"/>
      <c r="RNN17" s="2212"/>
      <c r="RNO17" s="2212"/>
      <c r="RNP17" s="2212"/>
      <c r="RNQ17" s="2212"/>
      <c r="RNR17" s="2212"/>
      <c r="RNS17" s="2212"/>
      <c r="RNT17" s="2212"/>
      <c r="RNU17" s="2212"/>
      <c r="RNV17" s="2212"/>
      <c r="RNW17" s="2212"/>
      <c r="RNX17" s="2212"/>
      <c r="RNY17" s="2212"/>
      <c r="RNZ17" s="2212"/>
      <c r="ROA17" s="2212"/>
      <c r="ROB17" s="2212"/>
      <c r="ROC17" s="2212"/>
      <c r="ROD17" s="2212"/>
      <c r="ROE17" s="2212"/>
      <c r="ROF17" s="2212"/>
      <c r="ROG17" s="2212"/>
      <c r="ROH17" s="2212"/>
      <c r="ROI17" s="2212"/>
      <c r="ROJ17" s="2212"/>
      <c r="ROK17" s="2212"/>
      <c r="ROL17" s="2212"/>
      <c r="ROM17" s="2212"/>
      <c r="RON17" s="2212"/>
      <c r="ROO17" s="2212"/>
      <c r="ROP17" s="2212"/>
      <c r="ROQ17" s="2212"/>
      <c r="ROR17" s="2212"/>
      <c r="ROS17" s="2212"/>
      <c r="ROT17" s="2212"/>
      <c r="ROU17" s="2212"/>
      <c r="ROV17" s="2212"/>
      <c r="ROW17" s="2212"/>
      <c r="ROX17" s="2212"/>
      <c r="ROY17" s="2212"/>
      <c r="ROZ17" s="2212"/>
      <c r="RPA17" s="2212"/>
      <c r="RPB17" s="2212"/>
      <c r="RPC17" s="2212"/>
      <c r="RPD17" s="2212"/>
      <c r="RPE17" s="2212"/>
      <c r="RPF17" s="2212"/>
      <c r="RPG17" s="2212"/>
      <c r="RPH17" s="2212"/>
      <c r="RPI17" s="2212"/>
      <c r="RPJ17" s="2212"/>
      <c r="RPK17" s="2212"/>
      <c r="RPL17" s="2212"/>
      <c r="RPM17" s="2212"/>
      <c r="RPN17" s="2212"/>
      <c r="RPO17" s="2212"/>
      <c r="RPP17" s="2212"/>
      <c r="RPQ17" s="2212"/>
      <c r="RPR17" s="2212"/>
      <c r="RPS17" s="2212"/>
      <c r="RPT17" s="2212"/>
      <c r="RPU17" s="2212"/>
      <c r="RPV17" s="2212"/>
      <c r="RPW17" s="2212"/>
      <c r="RPX17" s="2212"/>
      <c r="RPY17" s="2212"/>
      <c r="RPZ17" s="2212"/>
      <c r="RQA17" s="2212"/>
      <c r="RQB17" s="2212"/>
      <c r="RQC17" s="2212"/>
      <c r="RQD17" s="2212"/>
      <c r="RQE17" s="2212"/>
      <c r="RQF17" s="2212"/>
      <c r="RQG17" s="2212"/>
      <c r="RQH17" s="2212"/>
      <c r="RQI17" s="2212"/>
      <c r="RQJ17" s="2212"/>
      <c r="RQK17" s="2212"/>
      <c r="RQL17" s="2212"/>
      <c r="RQM17" s="2212"/>
      <c r="RQN17" s="2212"/>
      <c r="RQO17" s="2212"/>
      <c r="RQP17" s="2212"/>
      <c r="RQQ17" s="2212"/>
      <c r="RQR17" s="2212"/>
      <c r="RQS17" s="2212"/>
      <c r="RQT17" s="2212"/>
      <c r="RQU17" s="2212"/>
      <c r="RQV17" s="2212"/>
      <c r="RQW17" s="2212"/>
      <c r="RQX17" s="2212"/>
      <c r="RQY17" s="2212"/>
      <c r="RQZ17" s="2212"/>
      <c r="RRA17" s="2212"/>
      <c r="RRB17" s="2212"/>
      <c r="RRC17" s="2212"/>
      <c r="RRD17" s="2212"/>
      <c r="RRE17" s="2212"/>
      <c r="RRF17" s="2212"/>
      <c r="RRG17" s="2212"/>
      <c r="RRH17" s="2212"/>
      <c r="RRI17" s="2212"/>
      <c r="RRJ17" s="2212"/>
      <c r="RRK17" s="2212"/>
      <c r="RRL17" s="2212"/>
      <c r="RRM17" s="2212"/>
      <c r="RRN17" s="2212"/>
      <c r="RRO17" s="2212"/>
      <c r="RRP17" s="2212"/>
      <c r="RRQ17" s="2212"/>
      <c r="RRR17" s="2212"/>
      <c r="RRS17" s="2212"/>
      <c r="RRT17" s="2212"/>
      <c r="RRU17" s="2212"/>
      <c r="RRV17" s="2212"/>
      <c r="RRW17" s="2212"/>
      <c r="RRX17" s="2212"/>
      <c r="RRY17" s="2212"/>
      <c r="RRZ17" s="2212"/>
      <c r="RSA17" s="2212"/>
      <c r="RSB17" s="2212"/>
      <c r="RSC17" s="2212"/>
      <c r="RSD17" s="2212"/>
      <c r="RSE17" s="2212"/>
      <c r="RSF17" s="2212"/>
      <c r="RSG17" s="2212"/>
      <c r="RSH17" s="2212"/>
      <c r="RSI17" s="2212"/>
      <c r="RSJ17" s="2212"/>
      <c r="RSK17" s="2212"/>
      <c r="RSL17" s="2212"/>
      <c r="RSM17" s="2212"/>
      <c r="RSN17" s="2212"/>
      <c r="RSO17" s="2212"/>
      <c r="RSP17" s="2212"/>
      <c r="RSQ17" s="2212"/>
      <c r="RSR17" s="2212"/>
      <c r="RSS17" s="2212"/>
      <c r="RST17" s="2212"/>
      <c r="RSU17" s="2212"/>
      <c r="RSV17" s="2212"/>
      <c r="RSW17" s="2212"/>
      <c r="RSX17" s="2212"/>
      <c r="RSY17" s="2212"/>
      <c r="RSZ17" s="2212"/>
      <c r="RTA17" s="2212"/>
      <c r="RTB17" s="2212"/>
      <c r="RTC17" s="2212"/>
      <c r="RTD17" s="2212"/>
      <c r="RTE17" s="2212"/>
      <c r="RTF17" s="2212"/>
      <c r="RTG17" s="2212"/>
      <c r="RTH17" s="2212"/>
      <c r="RTI17" s="2212"/>
      <c r="RTJ17" s="2212"/>
      <c r="RTK17" s="2212"/>
      <c r="RTL17" s="2212"/>
      <c r="RTM17" s="2212"/>
      <c r="RTN17" s="2212"/>
      <c r="RTO17" s="2212"/>
      <c r="RTP17" s="2212"/>
      <c r="RTQ17" s="2212"/>
      <c r="RTR17" s="2212"/>
      <c r="RTS17" s="2212"/>
      <c r="RTT17" s="2212"/>
      <c r="RTU17" s="2212"/>
      <c r="RTV17" s="2212"/>
      <c r="RTW17" s="2212"/>
      <c r="RTX17" s="2212"/>
      <c r="RTY17" s="2212"/>
      <c r="RTZ17" s="2212"/>
      <c r="RUA17" s="2212"/>
      <c r="RUB17" s="2212"/>
      <c r="RUC17" s="2212"/>
      <c r="RUD17" s="2212"/>
      <c r="RUE17" s="2212"/>
      <c r="RUF17" s="2212"/>
      <c r="RUG17" s="2212"/>
      <c r="RUH17" s="2212"/>
      <c r="RUI17" s="2212"/>
      <c r="RUJ17" s="2212"/>
      <c r="RUK17" s="2212"/>
      <c r="RUL17" s="2212"/>
      <c r="RUM17" s="2212"/>
      <c r="RUN17" s="2212"/>
      <c r="RUO17" s="2212"/>
      <c r="RUP17" s="2212"/>
      <c r="RUQ17" s="2212"/>
      <c r="RUR17" s="2212"/>
      <c r="RUS17" s="2212"/>
      <c r="RUT17" s="2212"/>
      <c r="RUU17" s="2212"/>
      <c r="RUV17" s="2212"/>
      <c r="RUW17" s="2212"/>
      <c r="RUX17" s="2212"/>
      <c r="RUY17" s="2212"/>
      <c r="RUZ17" s="2212"/>
      <c r="RVA17" s="2212"/>
      <c r="RVB17" s="2212"/>
      <c r="RVC17" s="2212"/>
      <c r="RVD17" s="2212"/>
      <c r="RVE17" s="2212"/>
      <c r="RVF17" s="2212"/>
      <c r="RVG17" s="2212"/>
      <c r="RVH17" s="2212"/>
      <c r="RVI17" s="2212"/>
      <c r="RVJ17" s="2212"/>
      <c r="RVK17" s="2212"/>
      <c r="RVL17" s="2212"/>
      <c r="RVM17" s="2212"/>
      <c r="RVN17" s="2212"/>
      <c r="RVO17" s="2212"/>
      <c r="RVP17" s="2212"/>
      <c r="RVQ17" s="2212"/>
      <c r="RVR17" s="2212"/>
      <c r="RVS17" s="2212"/>
      <c r="RVT17" s="2212"/>
      <c r="RVU17" s="2212"/>
      <c r="RVV17" s="2212"/>
      <c r="RVW17" s="2212"/>
      <c r="RVX17" s="2212"/>
      <c r="RVY17" s="2212"/>
      <c r="RVZ17" s="2212"/>
      <c r="RWA17" s="2212"/>
      <c r="RWB17" s="2212"/>
      <c r="RWC17" s="2212"/>
      <c r="RWD17" s="2212"/>
      <c r="RWE17" s="2212"/>
      <c r="RWF17" s="2212"/>
      <c r="RWG17" s="2212"/>
      <c r="RWH17" s="2212"/>
      <c r="RWI17" s="2212"/>
      <c r="RWJ17" s="2212"/>
      <c r="RWK17" s="2212"/>
      <c r="RWL17" s="2212"/>
      <c r="RWM17" s="2212"/>
      <c r="RWN17" s="2212"/>
      <c r="RWO17" s="2212"/>
      <c r="RWP17" s="2212"/>
      <c r="RWQ17" s="2212"/>
      <c r="RWR17" s="2212"/>
      <c r="RWS17" s="2212"/>
      <c r="RWT17" s="2212"/>
      <c r="RWU17" s="2212"/>
      <c r="RWV17" s="2212"/>
      <c r="RWW17" s="2212"/>
      <c r="RWX17" s="2212"/>
      <c r="RWY17" s="2212"/>
      <c r="RWZ17" s="2212"/>
      <c r="RXA17" s="2212"/>
      <c r="RXB17" s="2212"/>
      <c r="RXC17" s="2212"/>
      <c r="RXD17" s="2212"/>
      <c r="RXE17" s="2212"/>
      <c r="RXF17" s="2212"/>
      <c r="RXG17" s="2212"/>
      <c r="RXH17" s="2212"/>
      <c r="RXI17" s="2212"/>
      <c r="RXJ17" s="2212"/>
      <c r="RXK17" s="2212"/>
      <c r="RXL17" s="2212"/>
      <c r="RXM17" s="2212"/>
      <c r="RXN17" s="2212"/>
      <c r="RXO17" s="2212"/>
      <c r="RXP17" s="2212"/>
      <c r="RXQ17" s="2212"/>
      <c r="RXR17" s="2212"/>
      <c r="RXS17" s="2212"/>
      <c r="RXT17" s="2212"/>
      <c r="RXU17" s="2212"/>
      <c r="RXV17" s="2212"/>
      <c r="RXW17" s="2212"/>
      <c r="RXX17" s="2212"/>
      <c r="RXY17" s="2212"/>
      <c r="RXZ17" s="2212"/>
      <c r="RYA17" s="2212"/>
      <c r="RYB17" s="2212"/>
      <c r="RYC17" s="2212"/>
      <c r="RYD17" s="2212"/>
      <c r="RYE17" s="2212"/>
      <c r="RYF17" s="2212"/>
      <c r="RYG17" s="2212"/>
      <c r="RYH17" s="2212"/>
      <c r="RYI17" s="2212"/>
      <c r="RYJ17" s="2212"/>
      <c r="RYK17" s="2212"/>
      <c r="RYL17" s="2212"/>
      <c r="RYM17" s="2212"/>
      <c r="RYN17" s="2212"/>
      <c r="RYO17" s="2212"/>
      <c r="RYP17" s="2212"/>
      <c r="RYQ17" s="2212"/>
      <c r="RYR17" s="2212"/>
      <c r="RYS17" s="2212"/>
      <c r="RYT17" s="2212"/>
      <c r="RYU17" s="2212"/>
      <c r="RYV17" s="2212"/>
      <c r="RYW17" s="2212"/>
      <c r="RYX17" s="2212"/>
      <c r="RYY17" s="2212"/>
      <c r="RYZ17" s="2212"/>
      <c r="RZA17" s="2212"/>
      <c r="RZB17" s="2212"/>
      <c r="RZC17" s="2212"/>
      <c r="RZD17" s="2212"/>
      <c r="RZE17" s="2212"/>
      <c r="RZF17" s="2212"/>
      <c r="RZG17" s="2212"/>
      <c r="RZH17" s="2212"/>
      <c r="RZI17" s="2212"/>
      <c r="RZJ17" s="2212"/>
      <c r="RZK17" s="2212"/>
      <c r="RZL17" s="2212"/>
      <c r="RZM17" s="2212"/>
      <c r="RZN17" s="2212"/>
      <c r="RZO17" s="2212"/>
      <c r="RZP17" s="2212"/>
      <c r="RZQ17" s="2212"/>
      <c r="RZR17" s="2212"/>
      <c r="RZS17" s="2212"/>
      <c r="RZT17" s="2212"/>
      <c r="RZU17" s="2212"/>
      <c r="RZV17" s="2212"/>
      <c r="RZW17" s="2212"/>
      <c r="RZX17" s="2212"/>
      <c r="RZY17" s="2212"/>
      <c r="RZZ17" s="2212"/>
      <c r="SAA17" s="2212"/>
      <c r="SAB17" s="2212"/>
      <c r="SAC17" s="2212"/>
      <c r="SAD17" s="2212"/>
      <c r="SAE17" s="2212"/>
      <c r="SAF17" s="2212"/>
      <c r="SAG17" s="2212"/>
      <c r="SAH17" s="2212"/>
      <c r="SAI17" s="2212"/>
      <c r="SAJ17" s="2212"/>
      <c r="SAK17" s="2212"/>
      <c r="SAL17" s="2212"/>
      <c r="SAM17" s="2212"/>
      <c r="SAN17" s="2212"/>
      <c r="SAO17" s="2212"/>
      <c r="SAP17" s="2212"/>
      <c r="SAQ17" s="2212"/>
      <c r="SAR17" s="2212"/>
      <c r="SAS17" s="2212"/>
      <c r="SAT17" s="2212"/>
      <c r="SAU17" s="2212"/>
      <c r="SAV17" s="2212"/>
      <c r="SAW17" s="2212"/>
      <c r="SAX17" s="2212"/>
      <c r="SAY17" s="2212"/>
      <c r="SAZ17" s="2212"/>
      <c r="SBA17" s="2212"/>
      <c r="SBB17" s="2212"/>
      <c r="SBC17" s="2212"/>
      <c r="SBD17" s="2212"/>
      <c r="SBE17" s="2212"/>
      <c r="SBF17" s="2212"/>
      <c r="SBG17" s="2212"/>
      <c r="SBH17" s="2212"/>
      <c r="SBI17" s="2212"/>
      <c r="SBJ17" s="2212"/>
      <c r="SBK17" s="2212"/>
      <c r="SBL17" s="2212"/>
      <c r="SBM17" s="2212"/>
      <c r="SBN17" s="2212"/>
      <c r="SBO17" s="2212"/>
      <c r="SBP17" s="2212"/>
      <c r="SBQ17" s="2212"/>
      <c r="SBR17" s="2212"/>
      <c r="SBS17" s="2212"/>
      <c r="SBT17" s="2212"/>
      <c r="SBU17" s="2212"/>
      <c r="SBV17" s="2212"/>
      <c r="SBW17" s="2212"/>
      <c r="SBX17" s="2212"/>
      <c r="SBY17" s="2212"/>
      <c r="SBZ17" s="2212"/>
      <c r="SCA17" s="2212"/>
      <c r="SCB17" s="2212"/>
      <c r="SCC17" s="2212"/>
      <c r="SCD17" s="2212"/>
      <c r="SCE17" s="2212"/>
      <c r="SCF17" s="2212"/>
      <c r="SCG17" s="2212"/>
      <c r="SCH17" s="2212"/>
      <c r="SCI17" s="2212"/>
      <c r="SCJ17" s="2212"/>
      <c r="SCK17" s="2212"/>
      <c r="SCL17" s="2212"/>
      <c r="SCM17" s="2212"/>
      <c r="SCN17" s="2212"/>
      <c r="SCO17" s="2212"/>
      <c r="SCP17" s="2212"/>
      <c r="SCQ17" s="2212"/>
      <c r="SCR17" s="2212"/>
      <c r="SCS17" s="2212"/>
      <c r="SCT17" s="2212"/>
      <c r="SCU17" s="2212"/>
      <c r="SCV17" s="2212"/>
      <c r="SCW17" s="2212"/>
      <c r="SCX17" s="2212"/>
      <c r="SCY17" s="2212"/>
      <c r="SCZ17" s="2212"/>
      <c r="SDA17" s="2212"/>
      <c r="SDB17" s="2212"/>
      <c r="SDC17" s="2212"/>
      <c r="SDD17" s="2212"/>
      <c r="SDE17" s="2212"/>
      <c r="SDF17" s="2212"/>
      <c r="SDG17" s="2212"/>
      <c r="SDH17" s="2212"/>
      <c r="SDI17" s="2212"/>
      <c r="SDJ17" s="2212"/>
      <c r="SDK17" s="2212"/>
      <c r="SDL17" s="2212"/>
      <c r="SDM17" s="2212"/>
      <c r="SDN17" s="2212"/>
      <c r="SDO17" s="2212"/>
      <c r="SDP17" s="2212"/>
      <c r="SDQ17" s="2212"/>
      <c r="SDR17" s="2212"/>
      <c r="SDS17" s="2212"/>
      <c r="SDT17" s="2212"/>
      <c r="SDU17" s="2212"/>
      <c r="SDV17" s="2212"/>
      <c r="SDW17" s="2212"/>
      <c r="SDX17" s="2212"/>
      <c r="SDY17" s="2212"/>
      <c r="SDZ17" s="2212"/>
      <c r="SEA17" s="2212"/>
      <c r="SEB17" s="2212"/>
      <c r="SEC17" s="2212"/>
      <c r="SED17" s="2212"/>
      <c r="SEE17" s="2212"/>
      <c r="SEF17" s="2212"/>
      <c r="SEG17" s="2212"/>
      <c r="SEH17" s="2212"/>
      <c r="SEI17" s="2212"/>
      <c r="SEJ17" s="2212"/>
      <c r="SEK17" s="2212"/>
      <c r="SEL17" s="2212"/>
      <c r="SEM17" s="2212"/>
      <c r="SEN17" s="2212"/>
      <c r="SEO17" s="2212"/>
      <c r="SEP17" s="2212"/>
      <c r="SEQ17" s="2212"/>
      <c r="SER17" s="2212"/>
      <c r="SES17" s="2212"/>
      <c r="SET17" s="2212"/>
      <c r="SEU17" s="2212"/>
      <c r="SEV17" s="2212"/>
      <c r="SEW17" s="2212"/>
      <c r="SEX17" s="2212"/>
      <c r="SEY17" s="2212"/>
      <c r="SEZ17" s="2212"/>
      <c r="SFA17" s="2212"/>
      <c r="SFB17" s="2212"/>
      <c r="SFC17" s="2212"/>
      <c r="SFD17" s="2212"/>
      <c r="SFE17" s="2212"/>
      <c r="SFF17" s="2212"/>
      <c r="SFG17" s="2212"/>
      <c r="SFH17" s="2212"/>
      <c r="SFI17" s="2212"/>
      <c r="SFJ17" s="2212"/>
      <c r="SFK17" s="2212"/>
      <c r="SFL17" s="2212"/>
      <c r="SFM17" s="2212"/>
      <c r="SFN17" s="2212"/>
      <c r="SFO17" s="2212"/>
      <c r="SFP17" s="2212"/>
      <c r="SFQ17" s="2212"/>
      <c r="SFR17" s="2212"/>
      <c r="SFS17" s="2212"/>
      <c r="SFT17" s="2212"/>
      <c r="SFU17" s="2212"/>
      <c r="SFV17" s="2212"/>
      <c r="SFW17" s="2212"/>
      <c r="SFX17" s="2212"/>
      <c r="SFY17" s="2212"/>
      <c r="SFZ17" s="2212"/>
      <c r="SGA17" s="2212"/>
      <c r="SGB17" s="2212"/>
      <c r="SGC17" s="2212"/>
      <c r="SGD17" s="2212"/>
      <c r="SGE17" s="2212"/>
      <c r="SGF17" s="2212"/>
      <c r="SGG17" s="2212"/>
      <c r="SGH17" s="2212"/>
      <c r="SGI17" s="2212"/>
      <c r="SGJ17" s="2212"/>
      <c r="SGK17" s="2212"/>
      <c r="SGL17" s="2212"/>
      <c r="SGM17" s="2212"/>
      <c r="SGN17" s="2212"/>
      <c r="SGO17" s="2212"/>
      <c r="SGP17" s="2212"/>
      <c r="SGQ17" s="2212"/>
      <c r="SGR17" s="2212"/>
      <c r="SGS17" s="2212"/>
      <c r="SGT17" s="2212"/>
      <c r="SGU17" s="2212"/>
      <c r="SGV17" s="2212"/>
      <c r="SGW17" s="2212"/>
      <c r="SGX17" s="2212"/>
      <c r="SGY17" s="2212"/>
      <c r="SGZ17" s="2212"/>
      <c r="SHA17" s="2212"/>
      <c r="SHB17" s="2212"/>
      <c r="SHC17" s="2212"/>
      <c r="SHD17" s="2212"/>
      <c r="SHE17" s="2212"/>
      <c r="SHF17" s="2212"/>
      <c r="SHG17" s="2212"/>
      <c r="SHH17" s="2212"/>
      <c r="SHI17" s="2212"/>
      <c r="SHJ17" s="2212"/>
      <c r="SHK17" s="2212"/>
      <c r="SHL17" s="2212"/>
      <c r="SHM17" s="2212"/>
      <c r="SHN17" s="2212"/>
      <c r="SHO17" s="2212"/>
      <c r="SHP17" s="2212"/>
      <c r="SHQ17" s="2212"/>
      <c r="SHR17" s="2212"/>
      <c r="SHS17" s="2212"/>
      <c r="SHT17" s="2212"/>
      <c r="SHU17" s="2212"/>
      <c r="SHV17" s="2212"/>
      <c r="SHW17" s="2212"/>
      <c r="SHX17" s="2212"/>
      <c r="SHY17" s="2212"/>
      <c r="SHZ17" s="2212"/>
      <c r="SIA17" s="2212"/>
      <c r="SIB17" s="2212"/>
      <c r="SIC17" s="2212"/>
      <c r="SID17" s="2212"/>
      <c r="SIE17" s="2212"/>
      <c r="SIF17" s="2212"/>
      <c r="SIG17" s="2212"/>
      <c r="SIH17" s="2212"/>
      <c r="SII17" s="2212"/>
      <c r="SIJ17" s="2212"/>
      <c r="SIK17" s="2212"/>
      <c r="SIL17" s="2212"/>
      <c r="SIM17" s="2212"/>
      <c r="SIN17" s="2212"/>
      <c r="SIO17" s="2212"/>
      <c r="SIP17" s="2212"/>
      <c r="SIQ17" s="2212"/>
      <c r="SIR17" s="2212"/>
      <c r="SIS17" s="2212"/>
      <c r="SIT17" s="2212"/>
      <c r="SIU17" s="2212"/>
      <c r="SIV17" s="2212"/>
      <c r="SIW17" s="2212"/>
      <c r="SIX17" s="2212"/>
      <c r="SIY17" s="2212"/>
      <c r="SIZ17" s="2212"/>
      <c r="SJA17" s="2212"/>
      <c r="SJB17" s="2212"/>
      <c r="SJC17" s="2212"/>
      <c r="SJD17" s="2212"/>
      <c r="SJE17" s="2212"/>
      <c r="SJF17" s="2212"/>
      <c r="SJG17" s="2212"/>
      <c r="SJH17" s="2212"/>
      <c r="SJI17" s="2212"/>
      <c r="SJJ17" s="2212"/>
      <c r="SJK17" s="2212"/>
      <c r="SJL17" s="2212"/>
      <c r="SJM17" s="2212"/>
      <c r="SJN17" s="2212"/>
      <c r="SJO17" s="2212"/>
      <c r="SJP17" s="2212"/>
      <c r="SJQ17" s="2212"/>
      <c r="SJR17" s="2212"/>
      <c r="SJS17" s="2212"/>
      <c r="SJT17" s="2212"/>
      <c r="SJU17" s="2212"/>
      <c r="SJV17" s="2212"/>
      <c r="SJW17" s="2212"/>
      <c r="SJX17" s="2212"/>
      <c r="SJY17" s="2212"/>
      <c r="SJZ17" s="2212"/>
      <c r="SKA17" s="2212"/>
      <c r="SKB17" s="2212"/>
      <c r="SKC17" s="2212"/>
      <c r="SKD17" s="2212"/>
      <c r="SKE17" s="2212"/>
      <c r="SKF17" s="2212"/>
      <c r="SKG17" s="2212"/>
      <c r="SKH17" s="2212"/>
      <c r="SKI17" s="2212"/>
      <c r="SKJ17" s="2212"/>
      <c r="SKK17" s="2212"/>
      <c r="SKL17" s="2212"/>
      <c r="SKM17" s="2212"/>
      <c r="SKN17" s="2212"/>
      <c r="SKO17" s="2212"/>
      <c r="SKP17" s="2212"/>
      <c r="SKQ17" s="2212"/>
      <c r="SKR17" s="2212"/>
      <c r="SKS17" s="2212"/>
      <c r="SKT17" s="2212"/>
      <c r="SKU17" s="2212"/>
      <c r="SKV17" s="2212"/>
      <c r="SKW17" s="2212"/>
      <c r="SKX17" s="2212"/>
      <c r="SKY17" s="2212"/>
      <c r="SKZ17" s="2212"/>
      <c r="SLA17" s="2212"/>
      <c r="SLB17" s="2212"/>
      <c r="SLC17" s="2212"/>
      <c r="SLD17" s="2212"/>
      <c r="SLE17" s="2212"/>
      <c r="SLF17" s="2212"/>
      <c r="SLG17" s="2212"/>
      <c r="SLH17" s="2212"/>
      <c r="SLI17" s="2212"/>
      <c r="SLJ17" s="2212"/>
      <c r="SLK17" s="2212"/>
      <c r="SLL17" s="2212"/>
      <c r="SLM17" s="2212"/>
      <c r="SLN17" s="2212"/>
      <c r="SLO17" s="2212"/>
      <c r="SLP17" s="2212"/>
      <c r="SLQ17" s="2212"/>
      <c r="SLR17" s="2212"/>
      <c r="SLS17" s="2212"/>
      <c r="SLT17" s="2212"/>
      <c r="SLU17" s="2212"/>
      <c r="SLV17" s="2212"/>
      <c r="SLW17" s="2212"/>
      <c r="SLX17" s="2212"/>
      <c r="SLY17" s="2212"/>
      <c r="SLZ17" s="2212"/>
      <c r="SMA17" s="2212"/>
      <c r="SMB17" s="2212"/>
      <c r="SMC17" s="2212"/>
      <c r="SMD17" s="2212"/>
      <c r="SME17" s="2212"/>
      <c r="SMF17" s="2212"/>
      <c r="SMG17" s="2212"/>
      <c r="SMH17" s="2212"/>
      <c r="SMI17" s="2212"/>
      <c r="SMJ17" s="2212"/>
      <c r="SMK17" s="2212"/>
      <c r="SML17" s="2212"/>
      <c r="SMM17" s="2212"/>
      <c r="SMN17" s="2212"/>
      <c r="SMO17" s="2212"/>
      <c r="SMP17" s="2212"/>
      <c r="SMQ17" s="2212"/>
      <c r="SMR17" s="2212"/>
      <c r="SMS17" s="2212"/>
      <c r="SMT17" s="2212"/>
      <c r="SMU17" s="2212"/>
      <c r="SMV17" s="2212"/>
      <c r="SMW17" s="2212"/>
      <c r="SMX17" s="2212"/>
      <c r="SMY17" s="2212"/>
      <c r="SMZ17" s="2212"/>
      <c r="SNA17" s="2212"/>
      <c r="SNB17" s="2212"/>
      <c r="SNC17" s="2212"/>
      <c r="SND17" s="2212"/>
      <c r="SNE17" s="2212"/>
      <c r="SNF17" s="2212"/>
      <c r="SNG17" s="2212"/>
      <c r="SNH17" s="2212"/>
      <c r="SNI17" s="2212"/>
      <c r="SNJ17" s="2212"/>
      <c r="SNK17" s="2212"/>
      <c r="SNL17" s="2212"/>
      <c r="SNM17" s="2212"/>
      <c r="SNN17" s="2212"/>
      <c r="SNO17" s="2212"/>
      <c r="SNP17" s="2212"/>
      <c r="SNQ17" s="2212"/>
      <c r="SNR17" s="2212"/>
      <c r="SNS17" s="2212"/>
      <c r="SNT17" s="2212"/>
      <c r="SNU17" s="2212"/>
      <c r="SNV17" s="2212"/>
      <c r="SNW17" s="2212"/>
      <c r="SNX17" s="2212"/>
      <c r="SNY17" s="2212"/>
      <c r="SNZ17" s="2212"/>
      <c r="SOA17" s="2212"/>
      <c r="SOB17" s="2212"/>
      <c r="SOC17" s="2212"/>
      <c r="SOD17" s="2212"/>
      <c r="SOE17" s="2212"/>
      <c r="SOF17" s="2212"/>
      <c r="SOG17" s="2212"/>
      <c r="SOH17" s="2212"/>
      <c r="SOI17" s="2212"/>
      <c r="SOJ17" s="2212"/>
      <c r="SOK17" s="2212"/>
      <c r="SOL17" s="2212"/>
      <c r="SOM17" s="2212"/>
      <c r="SON17" s="2212"/>
      <c r="SOO17" s="2212"/>
      <c r="SOP17" s="2212"/>
      <c r="SOQ17" s="2212"/>
      <c r="SOR17" s="2212"/>
      <c r="SOS17" s="2212"/>
      <c r="SOT17" s="2212"/>
      <c r="SOU17" s="2212"/>
      <c r="SOV17" s="2212"/>
      <c r="SOW17" s="2212"/>
      <c r="SOX17" s="2212"/>
      <c r="SOY17" s="2212"/>
      <c r="SOZ17" s="2212"/>
      <c r="SPA17" s="2212"/>
      <c r="SPB17" s="2212"/>
      <c r="SPC17" s="2212"/>
      <c r="SPD17" s="2212"/>
      <c r="SPE17" s="2212"/>
      <c r="SPF17" s="2212"/>
      <c r="SPG17" s="2212"/>
      <c r="SPH17" s="2212"/>
      <c r="SPI17" s="2212"/>
      <c r="SPJ17" s="2212"/>
      <c r="SPK17" s="2212"/>
      <c r="SPL17" s="2212"/>
      <c r="SPM17" s="2212"/>
      <c r="SPN17" s="2212"/>
      <c r="SPO17" s="2212"/>
      <c r="SPP17" s="2212"/>
      <c r="SPQ17" s="2212"/>
      <c r="SPR17" s="2212"/>
      <c r="SPS17" s="2212"/>
      <c r="SPT17" s="2212"/>
      <c r="SPU17" s="2212"/>
      <c r="SPV17" s="2212"/>
      <c r="SPW17" s="2212"/>
      <c r="SPX17" s="2212"/>
      <c r="SPY17" s="2212"/>
      <c r="SPZ17" s="2212"/>
      <c r="SQA17" s="2212"/>
      <c r="SQB17" s="2212"/>
      <c r="SQC17" s="2212"/>
      <c r="SQD17" s="2212"/>
      <c r="SQE17" s="2212"/>
      <c r="SQF17" s="2212"/>
      <c r="SQG17" s="2212"/>
      <c r="SQH17" s="2212"/>
      <c r="SQI17" s="2212"/>
      <c r="SQJ17" s="2212"/>
      <c r="SQK17" s="2212"/>
      <c r="SQL17" s="2212"/>
      <c r="SQM17" s="2212"/>
      <c r="SQN17" s="2212"/>
      <c r="SQO17" s="2212"/>
      <c r="SQP17" s="2212"/>
      <c r="SQQ17" s="2212"/>
      <c r="SQR17" s="2212"/>
      <c r="SQS17" s="2212"/>
      <c r="SQT17" s="2212"/>
      <c r="SQU17" s="2212"/>
      <c r="SQV17" s="2212"/>
      <c r="SQW17" s="2212"/>
      <c r="SQX17" s="2212"/>
      <c r="SQY17" s="2212"/>
      <c r="SQZ17" s="2212"/>
      <c r="SRA17" s="2212"/>
      <c r="SRB17" s="2212"/>
      <c r="SRC17" s="2212"/>
      <c r="SRD17" s="2212"/>
      <c r="SRE17" s="2212"/>
      <c r="SRF17" s="2212"/>
      <c r="SRG17" s="2212"/>
      <c r="SRH17" s="2212"/>
      <c r="SRI17" s="2212"/>
      <c r="SRJ17" s="2212"/>
      <c r="SRK17" s="2212"/>
      <c r="SRL17" s="2212"/>
      <c r="SRM17" s="2212"/>
      <c r="SRN17" s="2212"/>
      <c r="SRO17" s="2212"/>
      <c r="SRP17" s="2212"/>
      <c r="SRQ17" s="2212"/>
      <c r="SRR17" s="2212"/>
      <c r="SRS17" s="2212"/>
      <c r="SRT17" s="2212"/>
      <c r="SRU17" s="2212"/>
      <c r="SRV17" s="2212"/>
      <c r="SRW17" s="2212"/>
      <c r="SRX17" s="2212"/>
      <c r="SRY17" s="2212"/>
      <c r="SRZ17" s="2212"/>
      <c r="SSA17" s="2212"/>
      <c r="SSB17" s="2212"/>
      <c r="SSC17" s="2212"/>
      <c r="SSD17" s="2212"/>
      <c r="SSE17" s="2212"/>
      <c r="SSF17" s="2212"/>
      <c r="SSG17" s="2212"/>
      <c r="SSH17" s="2212"/>
      <c r="SSI17" s="2212"/>
      <c r="SSJ17" s="2212"/>
      <c r="SSK17" s="2212"/>
      <c r="SSL17" s="2212"/>
      <c r="SSM17" s="2212"/>
      <c r="SSN17" s="2212"/>
      <c r="SSO17" s="2212"/>
      <c r="SSP17" s="2212"/>
      <c r="SSQ17" s="2212"/>
      <c r="SSR17" s="2212"/>
      <c r="SSS17" s="2212"/>
      <c r="SST17" s="2212"/>
      <c r="SSU17" s="2212"/>
      <c r="SSV17" s="2212"/>
      <c r="SSW17" s="2212"/>
      <c r="SSX17" s="2212"/>
      <c r="SSY17" s="2212"/>
      <c r="SSZ17" s="2212"/>
      <c r="STA17" s="2212"/>
      <c r="STB17" s="2212"/>
      <c r="STC17" s="2212"/>
      <c r="STD17" s="2212"/>
      <c r="STE17" s="2212"/>
      <c r="STF17" s="2212"/>
      <c r="STG17" s="2212"/>
      <c r="STH17" s="2212"/>
      <c r="STI17" s="2212"/>
      <c r="STJ17" s="2212"/>
      <c r="STK17" s="2212"/>
      <c r="STL17" s="2212"/>
      <c r="STM17" s="2212"/>
      <c r="STN17" s="2212"/>
      <c r="STO17" s="2212"/>
      <c r="STP17" s="2212"/>
      <c r="STQ17" s="2212"/>
      <c r="STR17" s="2212"/>
      <c r="STS17" s="2212"/>
      <c r="STT17" s="2212"/>
      <c r="STU17" s="2212"/>
      <c r="STV17" s="2212"/>
      <c r="STW17" s="2212"/>
      <c r="STX17" s="2212"/>
      <c r="STY17" s="2212"/>
      <c r="STZ17" s="2212"/>
      <c r="SUA17" s="2212"/>
      <c r="SUB17" s="2212"/>
      <c r="SUC17" s="2212"/>
      <c r="SUD17" s="2212"/>
      <c r="SUE17" s="2212"/>
      <c r="SUF17" s="2212"/>
      <c r="SUG17" s="2212"/>
      <c r="SUH17" s="2212"/>
      <c r="SUI17" s="2212"/>
      <c r="SUJ17" s="2212"/>
      <c r="SUK17" s="2212"/>
      <c r="SUL17" s="2212"/>
      <c r="SUM17" s="2212"/>
      <c r="SUN17" s="2212"/>
      <c r="SUO17" s="2212"/>
      <c r="SUP17" s="2212"/>
      <c r="SUQ17" s="2212"/>
      <c r="SUR17" s="2212"/>
      <c r="SUS17" s="2212"/>
      <c r="SUT17" s="2212"/>
      <c r="SUU17" s="2212"/>
      <c r="SUV17" s="2212"/>
      <c r="SUW17" s="2212"/>
      <c r="SUX17" s="2212"/>
      <c r="SUY17" s="2212"/>
      <c r="SUZ17" s="2212"/>
      <c r="SVA17" s="2212"/>
      <c r="SVB17" s="2212"/>
      <c r="SVC17" s="2212"/>
      <c r="SVD17" s="2212"/>
      <c r="SVE17" s="2212"/>
      <c r="SVF17" s="2212"/>
      <c r="SVG17" s="2212"/>
      <c r="SVH17" s="2212"/>
      <c r="SVI17" s="2212"/>
      <c r="SVJ17" s="2212"/>
      <c r="SVK17" s="2212"/>
      <c r="SVL17" s="2212"/>
      <c r="SVM17" s="2212"/>
      <c r="SVN17" s="2212"/>
      <c r="SVO17" s="2212"/>
      <c r="SVP17" s="2212"/>
      <c r="SVQ17" s="2212"/>
      <c r="SVR17" s="2212"/>
      <c r="SVS17" s="2212"/>
      <c r="SVT17" s="2212"/>
      <c r="SVU17" s="2212"/>
      <c r="SVV17" s="2212"/>
      <c r="SVW17" s="2212"/>
      <c r="SVX17" s="2212"/>
      <c r="SVY17" s="2212"/>
      <c r="SVZ17" s="2212"/>
      <c r="SWA17" s="2212"/>
      <c r="SWB17" s="2212"/>
      <c r="SWC17" s="2212"/>
      <c r="SWD17" s="2212"/>
      <c r="SWE17" s="2212"/>
      <c r="SWF17" s="2212"/>
      <c r="SWG17" s="2212"/>
      <c r="SWH17" s="2212"/>
      <c r="SWI17" s="2212"/>
      <c r="SWJ17" s="2212"/>
      <c r="SWK17" s="2212"/>
      <c r="SWL17" s="2212"/>
      <c r="SWM17" s="2212"/>
      <c r="SWN17" s="2212"/>
      <c r="SWO17" s="2212"/>
      <c r="SWP17" s="2212"/>
      <c r="SWQ17" s="2212"/>
      <c r="SWR17" s="2212"/>
      <c r="SWS17" s="2212"/>
      <c r="SWT17" s="2212"/>
      <c r="SWU17" s="2212"/>
      <c r="SWV17" s="2212"/>
      <c r="SWW17" s="2212"/>
      <c r="SWX17" s="2212"/>
      <c r="SWY17" s="2212"/>
      <c r="SWZ17" s="2212"/>
      <c r="SXA17" s="2212"/>
      <c r="SXB17" s="2212"/>
      <c r="SXC17" s="2212"/>
      <c r="SXD17" s="2212"/>
      <c r="SXE17" s="2212"/>
      <c r="SXF17" s="2212"/>
      <c r="SXG17" s="2212"/>
      <c r="SXH17" s="2212"/>
      <c r="SXI17" s="2212"/>
      <c r="SXJ17" s="2212"/>
      <c r="SXK17" s="2212"/>
      <c r="SXL17" s="2212"/>
      <c r="SXM17" s="2212"/>
      <c r="SXN17" s="2212"/>
      <c r="SXO17" s="2212"/>
      <c r="SXP17" s="2212"/>
      <c r="SXQ17" s="2212"/>
      <c r="SXR17" s="2212"/>
      <c r="SXS17" s="2212"/>
      <c r="SXT17" s="2212"/>
      <c r="SXU17" s="2212"/>
      <c r="SXV17" s="2212"/>
      <c r="SXW17" s="2212"/>
      <c r="SXX17" s="2212"/>
      <c r="SXY17" s="2212"/>
      <c r="SXZ17" s="2212"/>
      <c r="SYA17" s="2212"/>
      <c r="SYB17" s="2212"/>
      <c r="SYC17" s="2212"/>
      <c r="SYD17" s="2212"/>
      <c r="SYE17" s="2212"/>
      <c r="SYF17" s="2212"/>
      <c r="SYG17" s="2212"/>
      <c r="SYH17" s="2212"/>
      <c r="SYI17" s="2212"/>
      <c r="SYJ17" s="2212"/>
      <c r="SYK17" s="2212"/>
      <c r="SYL17" s="2212"/>
      <c r="SYM17" s="2212"/>
      <c r="SYN17" s="2212"/>
      <c r="SYO17" s="2212"/>
      <c r="SYP17" s="2212"/>
      <c r="SYQ17" s="2212"/>
      <c r="SYR17" s="2212"/>
      <c r="SYS17" s="2212"/>
      <c r="SYT17" s="2212"/>
      <c r="SYU17" s="2212"/>
      <c r="SYV17" s="2212"/>
      <c r="SYW17" s="2212"/>
      <c r="SYX17" s="2212"/>
      <c r="SYY17" s="2212"/>
      <c r="SYZ17" s="2212"/>
      <c r="SZA17" s="2212"/>
      <c r="SZB17" s="2212"/>
      <c r="SZC17" s="2212"/>
      <c r="SZD17" s="2212"/>
      <c r="SZE17" s="2212"/>
      <c r="SZF17" s="2212"/>
      <c r="SZG17" s="2212"/>
      <c r="SZH17" s="2212"/>
      <c r="SZI17" s="2212"/>
      <c r="SZJ17" s="2212"/>
      <c r="SZK17" s="2212"/>
      <c r="SZL17" s="2212"/>
      <c r="SZM17" s="2212"/>
      <c r="SZN17" s="2212"/>
      <c r="SZO17" s="2212"/>
      <c r="SZP17" s="2212"/>
      <c r="SZQ17" s="2212"/>
      <c r="SZR17" s="2212"/>
      <c r="SZS17" s="2212"/>
      <c r="SZT17" s="2212"/>
      <c r="SZU17" s="2212"/>
      <c r="SZV17" s="2212"/>
      <c r="SZW17" s="2212"/>
      <c r="SZX17" s="2212"/>
      <c r="SZY17" s="2212"/>
      <c r="SZZ17" s="2212"/>
      <c r="TAA17" s="2212"/>
      <c r="TAB17" s="2212"/>
      <c r="TAC17" s="2212"/>
      <c r="TAD17" s="2212"/>
      <c r="TAE17" s="2212"/>
      <c r="TAF17" s="2212"/>
      <c r="TAG17" s="2212"/>
      <c r="TAH17" s="2212"/>
      <c r="TAI17" s="2212"/>
      <c r="TAJ17" s="2212"/>
      <c r="TAK17" s="2212"/>
      <c r="TAL17" s="2212"/>
      <c r="TAM17" s="2212"/>
      <c r="TAN17" s="2212"/>
      <c r="TAO17" s="2212"/>
      <c r="TAP17" s="2212"/>
      <c r="TAQ17" s="2212"/>
      <c r="TAR17" s="2212"/>
      <c r="TAS17" s="2212"/>
      <c r="TAT17" s="2212"/>
      <c r="TAU17" s="2212"/>
      <c r="TAV17" s="2212"/>
      <c r="TAW17" s="2212"/>
      <c r="TAX17" s="2212"/>
      <c r="TAY17" s="2212"/>
      <c r="TAZ17" s="2212"/>
      <c r="TBA17" s="2212"/>
      <c r="TBB17" s="2212"/>
      <c r="TBC17" s="2212"/>
      <c r="TBD17" s="2212"/>
      <c r="TBE17" s="2212"/>
      <c r="TBF17" s="2212"/>
      <c r="TBG17" s="2212"/>
      <c r="TBH17" s="2212"/>
      <c r="TBI17" s="2212"/>
      <c r="TBJ17" s="2212"/>
      <c r="TBK17" s="2212"/>
      <c r="TBL17" s="2212"/>
      <c r="TBM17" s="2212"/>
      <c r="TBN17" s="2212"/>
      <c r="TBO17" s="2212"/>
      <c r="TBP17" s="2212"/>
      <c r="TBQ17" s="2212"/>
      <c r="TBR17" s="2212"/>
      <c r="TBS17" s="2212"/>
      <c r="TBT17" s="2212"/>
      <c r="TBU17" s="2212"/>
      <c r="TBV17" s="2212"/>
      <c r="TBW17" s="2212"/>
      <c r="TBX17" s="2212"/>
      <c r="TBY17" s="2212"/>
      <c r="TBZ17" s="2212"/>
      <c r="TCA17" s="2212"/>
      <c r="TCB17" s="2212"/>
      <c r="TCC17" s="2212"/>
      <c r="TCD17" s="2212"/>
      <c r="TCE17" s="2212"/>
      <c r="TCF17" s="2212"/>
      <c r="TCG17" s="2212"/>
      <c r="TCH17" s="2212"/>
      <c r="TCI17" s="2212"/>
      <c r="TCJ17" s="2212"/>
      <c r="TCK17" s="2212"/>
      <c r="TCL17" s="2212"/>
      <c r="TCM17" s="2212"/>
      <c r="TCN17" s="2212"/>
      <c r="TCO17" s="2212"/>
      <c r="TCP17" s="2212"/>
      <c r="TCQ17" s="2212"/>
      <c r="TCR17" s="2212"/>
      <c r="TCS17" s="2212"/>
      <c r="TCT17" s="2212"/>
      <c r="TCU17" s="2212"/>
      <c r="TCV17" s="2212"/>
      <c r="TCW17" s="2212"/>
      <c r="TCX17" s="2212"/>
      <c r="TCY17" s="2212"/>
      <c r="TCZ17" s="2212"/>
      <c r="TDA17" s="2212"/>
      <c r="TDB17" s="2212"/>
      <c r="TDC17" s="2212"/>
      <c r="TDD17" s="2212"/>
      <c r="TDE17" s="2212"/>
      <c r="TDF17" s="2212"/>
      <c r="TDG17" s="2212"/>
      <c r="TDH17" s="2212"/>
      <c r="TDI17" s="2212"/>
      <c r="TDJ17" s="2212"/>
      <c r="TDK17" s="2212"/>
      <c r="TDL17" s="2212"/>
      <c r="TDM17" s="2212"/>
      <c r="TDN17" s="2212"/>
      <c r="TDO17" s="2212"/>
      <c r="TDP17" s="2212"/>
      <c r="TDQ17" s="2212"/>
      <c r="TDR17" s="2212"/>
      <c r="TDS17" s="2212"/>
      <c r="TDT17" s="2212"/>
      <c r="TDU17" s="2212"/>
      <c r="TDV17" s="2212"/>
      <c r="TDW17" s="2212"/>
      <c r="TDX17" s="2212"/>
      <c r="TDY17" s="2212"/>
      <c r="TDZ17" s="2212"/>
      <c r="TEA17" s="2212"/>
      <c r="TEB17" s="2212"/>
      <c r="TEC17" s="2212"/>
      <c r="TED17" s="2212"/>
      <c r="TEE17" s="2212"/>
      <c r="TEF17" s="2212"/>
      <c r="TEG17" s="2212"/>
      <c r="TEH17" s="2212"/>
      <c r="TEI17" s="2212"/>
      <c r="TEJ17" s="2212"/>
      <c r="TEK17" s="2212"/>
      <c r="TEL17" s="2212"/>
      <c r="TEM17" s="2212"/>
      <c r="TEN17" s="2212"/>
      <c r="TEO17" s="2212"/>
      <c r="TEP17" s="2212"/>
      <c r="TEQ17" s="2212"/>
      <c r="TER17" s="2212"/>
      <c r="TES17" s="2212"/>
      <c r="TET17" s="2212"/>
      <c r="TEU17" s="2212"/>
      <c r="TEV17" s="2212"/>
      <c r="TEW17" s="2212"/>
      <c r="TEX17" s="2212"/>
      <c r="TEY17" s="2212"/>
      <c r="TEZ17" s="2212"/>
      <c r="TFA17" s="2212"/>
      <c r="TFB17" s="2212"/>
      <c r="TFC17" s="2212"/>
      <c r="TFD17" s="2212"/>
      <c r="TFE17" s="2212"/>
      <c r="TFF17" s="2212"/>
      <c r="TFG17" s="2212"/>
      <c r="TFH17" s="2212"/>
      <c r="TFI17" s="2212"/>
      <c r="TFJ17" s="2212"/>
      <c r="TFK17" s="2212"/>
      <c r="TFL17" s="2212"/>
      <c r="TFM17" s="2212"/>
      <c r="TFN17" s="2212"/>
      <c r="TFO17" s="2212"/>
      <c r="TFP17" s="2212"/>
      <c r="TFQ17" s="2212"/>
      <c r="TFR17" s="2212"/>
      <c r="TFS17" s="2212"/>
      <c r="TFT17" s="2212"/>
      <c r="TFU17" s="2212"/>
      <c r="TFV17" s="2212"/>
      <c r="TFW17" s="2212"/>
      <c r="TFX17" s="2212"/>
      <c r="TFY17" s="2212"/>
      <c r="TFZ17" s="2212"/>
      <c r="TGA17" s="2212"/>
      <c r="TGB17" s="2212"/>
      <c r="TGC17" s="2212"/>
      <c r="TGD17" s="2212"/>
      <c r="TGE17" s="2212"/>
      <c r="TGF17" s="2212"/>
      <c r="TGG17" s="2212"/>
      <c r="TGH17" s="2212"/>
      <c r="TGI17" s="2212"/>
      <c r="TGJ17" s="2212"/>
      <c r="TGK17" s="2212"/>
      <c r="TGL17" s="2212"/>
      <c r="TGM17" s="2212"/>
      <c r="TGN17" s="2212"/>
      <c r="TGO17" s="2212"/>
      <c r="TGP17" s="2212"/>
      <c r="TGQ17" s="2212"/>
      <c r="TGR17" s="2212"/>
      <c r="TGS17" s="2212"/>
      <c r="TGT17" s="2212"/>
      <c r="TGU17" s="2212"/>
      <c r="TGV17" s="2212"/>
      <c r="TGW17" s="2212"/>
      <c r="TGX17" s="2212"/>
      <c r="TGY17" s="2212"/>
      <c r="TGZ17" s="2212"/>
      <c r="THA17" s="2212"/>
      <c r="THB17" s="2212"/>
      <c r="THC17" s="2212"/>
      <c r="THD17" s="2212"/>
      <c r="THE17" s="2212"/>
      <c r="THF17" s="2212"/>
      <c r="THG17" s="2212"/>
      <c r="THH17" s="2212"/>
      <c r="THI17" s="2212"/>
      <c r="THJ17" s="2212"/>
      <c r="THK17" s="2212"/>
      <c r="THL17" s="2212"/>
      <c r="THM17" s="2212"/>
      <c r="THN17" s="2212"/>
      <c r="THO17" s="2212"/>
      <c r="THP17" s="2212"/>
      <c r="THQ17" s="2212"/>
      <c r="THR17" s="2212"/>
      <c r="THS17" s="2212"/>
      <c r="THT17" s="2212"/>
      <c r="THU17" s="2212"/>
      <c r="THV17" s="2212"/>
      <c r="THW17" s="2212"/>
      <c r="THX17" s="2212"/>
      <c r="THY17" s="2212"/>
      <c r="THZ17" s="2212"/>
      <c r="TIA17" s="2212"/>
      <c r="TIB17" s="2212"/>
      <c r="TIC17" s="2212"/>
      <c r="TID17" s="2212"/>
      <c r="TIE17" s="2212"/>
      <c r="TIF17" s="2212"/>
      <c r="TIG17" s="2212"/>
      <c r="TIH17" s="2212"/>
      <c r="TII17" s="2212"/>
      <c r="TIJ17" s="2212"/>
      <c r="TIK17" s="2212"/>
      <c r="TIL17" s="2212"/>
      <c r="TIM17" s="2212"/>
      <c r="TIN17" s="2212"/>
      <c r="TIO17" s="2212"/>
      <c r="TIP17" s="2212"/>
      <c r="TIQ17" s="2212"/>
      <c r="TIR17" s="2212"/>
      <c r="TIS17" s="2212"/>
      <c r="TIT17" s="2212"/>
      <c r="TIU17" s="2212"/>
      <c r="TIV17" s="2212"/>
      <c r="TIW17" s="2212"/>
      <c r="TIX17" s="2212"/>
      <c r="TIY17" s="2212"/>
      <c r="TIZ17" s="2212"/>
      <c r="TJA17" s="2212"/>
      <c r="TJB17" s="2212"/>
      <c r="TJC17" s="2212"/>
      <c r="TJD17" s="2212"/>
      <c r="TJE17" s="2212"/>
      <c r="TJF17" s="2212"/>
      <c r="TJG17" s="2212"/>
      <c r="TJH17" s="2212"/>
      <c r="TJI17" s="2212"/>
      <c r="TJJ17" s="2212"/>
      <c r="TJK17" s="2212"/>
      <c r="TJL17" s="2212"/>
      <c r="TJM17" s="2212"/>
      <c r="TJN17" s="2212"/>
      <c r="TJO17" s="2212"/>
      <c r="TJP17" s="2212"/>
      <c r="TJQ17" s="2212"/>
      <c r="TJR17" s="2212"/>
      <c r="TJS17" s="2212"/>
      <c r="TJT17" s="2212"/>
      <c r="TJU17" s="2212"/>
      <c r="TJV17" s="2212"/>
      <c r="TJW17" s="2212"/>
      <c r="TJX17" s="2212"/>
      <c r="TJY17" s="2212"/>
      <c r="TJZ17" s="2212"/>
      <c r="TKA17" s="2212"/>
      <c r="TKB17" s="2212"/>
      <c r="TKC17" s="2212"/>
      <c r="TKD17" s="2212"/>
      <c r="TKE17" s="2212"/>
      <c r="TKF17" s="2212"/>
      <c r="TKG17" s="2212"/>
      <c r="TKH17" s="2212"/>
      <c r="TKI17" s="2212"/>
      <c r="TKJ17" s="2212"/>
      <c r="TKK17" s="2212"/>
      <c r="TKL17" s="2212"/>
      <c r="TKM17" s="2212"/>
      <c r="TKN17" s="2212"/>
      <c r="TKO17" s="2212"/>
      <c r="TKP17" s="2212"/>
      <c r="TKQ17" s="2212"/>
      <c r="TKR17" s="2212"/>
      <c r="TKS17" s="2212"/>
      <c r="TKT17" s="2212"/>
      <c r="TKU17" s="2212"/>
      <c r="TKV17" s="2212"/>
      <c r="TKW17" s="2212"/>
      <c r="TKX17" s="2212"/>
      <c r="TKY17" s="2212"/>
      <c r="TKZ17" s="2212"/>
      <c r="TLA17" s="2212"/>
      <c r="TLB17" s="2212"/>
      <c r="TLC17" s="2212"/>
      <c r="TLD17" s="2212"/>
      <c r="TLE17" s="2212"/>
      <c r="TLF17" s="2212"/>
      <c r="TLG17" s="2212"/>
      <c r="TLH17" s="2212"/>
      <c r="TLI17" s="2212"/>
      <c r="TLJ17" s="2212"/>
      <c r="TLK17" s="2212"/>
      <c r="TLL17" s="2212"/>
      <c r="TLM17" s="2212"/>
      <c r="TLN17" s="2212"/>
      <c r="TLO17" s="2212"/>
      <c r="TLP17" s="2212"/>
      <c r="TLQ17" s="2212"/>
      <c r="TLR17" s="2212"/>
      <c r="TLS17" s="2212"/>
      <c r="TLT17" s="2212"/>
      <c r="TLU17" s="2212"/>
      <c r="TLV17" s="2212"/>
      <c r="TLW17" s="2212"/>
      <c r="TLX17" s="2212"/>
      <c r="TLY17" s="2212"/>
      <c r="TLZ17" s="2212"/>
      <c r="TMA17" s="2212"/>
      <c r="TMB17" s="2212"/>
      <c r="TMC17" s="2212"/>
      <c r="TMD17" s="2212"/>
      <c r="TME17" s="2212"/>
      <c r="TMF17" s="2212"/>
      <c r="TMG17" s="2212"/>
      <c r="TMH17" s="2212"/>
      <c r="TMI17" s="2212"/>
      <c r="TMJ17" s="2212"/>
      <c r="TMK17" s="2212"/>
      <c r="TML17" s="2212"/>
      <c r="TMM17" s="2212"/>
      <c r="TMN17" s="2212"/>
      <c r="TMO17" s="2212"/>
      <c r="TMP17" s="2212"/>
      <c r="TMQ17" s="2212"/>
      <c r="TMR17" s="2212"/>
      <c r="TMS17" s="2212"/>
      <c r="TMT17" s="2212"/>
      <c r="TMU17" s="2212"/>
      <c r="TMV17" s="2212"/>
      <c r="TMW17" s="2212"/>
      <c r="TMX17" s="2212"/>
      <c r="TMY17" s="2212"/>
      <c r="TMZ17" s="2212"/>
      <c r="TNA17" s="2212"/>
      <c r="TNB17" s="2212"/>
      <c r="TNC17" s="2212"/>
      <c r="TND17" s="2212"/>
      <c r="TNE17" s="2212"/>
      <c r="TNF17" s="2212"/>
      <c r="TNG17" s="2212"/>
      <c r="TNH17" s="2212"/>
      <c r="TNI17" s="2212"/>
      <c r="TNJ17" s="2212"/>
      <c r="TNK17" s="2212"/>
      <c r="TNL17" s="2212"/>
      <c r="TNM17" s="2212"/>
      <c r="TNN17" s="2212"/>
      <c r="TNO17" s="2212"/>
      <c r="TNP17" s="2212"/>
      <c r="TNQ17" s="2212"/>
      <c r="TNR17" s="2212"/>
      <c r="TNS17" s="2212"/>
      <c r="TNT17" s="2212"/>
      <c r="TNU17" s="2212"/>
      <c r="TNV17" s="2212"/>
      <c r="TNW17" s="2212"/>
      <c r="TNX17" s="2212"/>
      <c r="TNY17" s="2212"/>
      <c r="TNZ17" s="2212"/>
      <c r="TOA17" s="2212"/>
      <c r="TOB17" s="2212"/>
      <c r="TOC17" s="2212"/>
      <c r="TOD17" s="2212"/>
      <c r="TOE17" s="2212"/>
      <c r="TOF17" s="2212"/>
      <c r="TOG17" s="2212"/>
      <c r="TOH17" s="2212"/>
      <c r="TOI17" s="2212"/>
      <c r="TOJ17" s="2212"/>
      <c r="TOK17" s="2212"/>
      <c r="TOL17" s="2212"/>
      <c r="TOM17" s="2212"/>
      <c r="TON17" s="2212"/>
      <c r="TOO17" s="2212"/>
      <c r="TOP17" s="2212"/>
      <c r="TOQ17" s="2212"/>
      <c r="TOR17" s="2212"/>
      <c r="TOS17" s="2212"/>
      <c r="TOT17" s="2212"/>
      <c r="TOU17" s="2212"/>
      <c r="TOV17" s="2212"/>
      <c r="TOW17" s="2212"/>
      <c r="TOX17" s="2212"/>
      <c r="TOY17" s="2212"/>
      <c r="TOZ17" s="2212"/>
      <c r="TPA17" s="2212"/>
      <c r="TPB17" s="2212"/>
      <c r="TPC17" s="2212"/>
      <c r="TPD17" s="2212"/>
      <c r="TPE17" s="2212"/>
      <c r="TPF17" s="2212"/>
      <c r="TPG17" s="2212"/>
      <c r="TPH17" s="2212"/>
      <c r="TPI17" s="2212"/>
      <c r="TPJ17" s="2212"/>
      <c r="TPK17" s="2212"/>
      <c r="TPL17" s="2212"/>
      <c r="TPM17" s="2212"/>
      <c r="TPN17" s="2212"/>
      <c r="TPO17" s="2212"/>
      <c r="TPP17" s="2212"/>
      <c r="TPQ17" s="2212"/>
      <c r="TPR17" s="2212"/>
      <c r="TPS17" s="2212"/>
      <c r="TPT17" s="2212"/>
      <c r="TPU17" s="2212"/>
      <c r="TPV17" s="2212"/>
      <c r="TPW17" s="2212"/>
      <c r="TPX17" s="2212"/>
      <c r="TPY17" s="2212"/>
      <c r="TPZ17" s="2212"/>
      <c r="TQA17" s="2212"/>
      <c r="TQB17" s="2212"/>
      <c r="TQC17" s="2212"/>
      <c r="TQD17" s="2212"/>
      <c r="TQE17" s="2212"/>
      <c r="TQF17" s="2212"/>
      <c r="TQG17" s="2212"/>
      <c r="TQH17" s="2212"/>
      <c r="TQI17" s="2212"/>
      <c r="TQJ17" s="2212"/>
      <c r="TQK17" s="2212"/>
      <c r="TQL17" s="2212"/>
      <c r="TQM17" s="2212"/>
      <c r="TQN17" s="2212"/>
      <c r="TQO17" s="2212"/>
      <c r="TQP17" s="2212"/>
      <c r="TQQ17" s="2212"/>
      <c r="TQR17" s="2212"/>
      <c r="TQS17" s="2212"/>
      <c r="TQT17" s="2212"/>
      <c r="TQU17" s="2212"/>
      <c r="TQV17" s="2212"/>
      <c r="TQW17" s="2212"/>
      <c r="TQX17" s="2212"/>
      <c r="TQY17" s="2212"/>
      <c r="TQZ17" s="2212"/>
      <c r="TRA17" s="2212"/>
      <c r="TRB17" s="2212"/>
      <c r="TRC17" s="2212"/>
      <c r="TRD17" s="2212"/>
      <c r="TRE17" s="2212"/>
      <c r="TRF17" s="2212"/>
      <c r="TRG17" s="2212"/>
      <c r="TRH17" s="2212"/>
      <c r="TRI17" s="2212"/>
      <c r="TRJ17" s="2212"/>
      <c r="TRK17" s="2212"/>
      <c r="TRL17" s="2212"/>
      <c r="TRM17" s="2212"/>
      <c r="TRN17" s="2212"/>
      <c r="TRO17" s="2212"/>
      <c r="TRP17" s="2212"/>
      <c r="TRQ17" s="2212"/>
      <c r="TRR17" s="2212"/>
      <c r="TRS17" s="2212"/>
      <c r="TRT17" s="2212"/>
      <c r="TRU17" s="2212"/>
      <c r="TRV17" s="2212"/>
      <c r="TRW17" s="2212"/>
      <c r="TRX17" s="2212"/>
      <c r="TRY17" s="2212"/>
      <c r="TRZ17" s="2212"/>
      <c r="TSA17" s="2212"/>
      <c r="TSB17" s="2212"/>
      <c r="TSC17" s="2212"/>
      <c r="TSD17" s="2212"/>
      <c r="TSE17" s="2212"/>
      <c r="TSF17" s="2212"/>
      <c r="TSG17" s="2212"/>
      <c r="TSH17" s="2212"/>
      <c r="TSI17" s="2212"/>
      <c r="TSJ17" s="2212"/>
      <c r="TSK17" s="2212"/>
      <c r="TSL17" s="2212"/>
      <c r="TSM17" s="2212"/>
      <c r="TSN17" s="2212"/>
      <c r="TSO17" s="2212"/>
      <c r="TSP17" s="2212"/>
      <c r="TSQ17" s="2212"/>
      <c r="TSR17" s="2212"/>
      <c r="TSS17" s="2212"/>
      <c r="TST17" s="2212"/>
      <c r="TSU17" s="2212"/>
      <c r="TSV17" s="2212"/>
      <c r="TSW17" s="2212"/>
      <c r="TSX17" s="2212"/>
      <c r="TSY17" s="2212"/>
      <c r="TSZ17" s="2212"/>
      <c r="TTA17" s="2212"/>
      <c r="TTB17" s="2212"/>
      <c r="TTC17" s="2212"/>
      <c r="TTD17" s="2212"/>
      <c r="TTE17" s="2212"/>
      <c r="TTF17" s="2212"/>
      <c r="TTG17" s="2212"/>
      <c r="TTH17" s="2212"/>
      <c r="TTI17" s="2212"/>
      <c r="TTJ17" s="2212"/>
      <c r="TTK17" s="2212"/>
      <c r="TTL17" s="2212"/>
      <c r="TTM17" s="2212"/>
      <c r="TTN17" s="2212"/>
      <c r="TTO17" s="2212"/>
      <c r="TTP17" s="2212"/>
      <c r="TTQ17" s="2212"/>
      <c r="TTR17" s="2212"/>
      <c r="TTS17" s="2212"/>
      <c r="TTT17" s="2212"/>
      <c r="TTU17" s="2212"/>
      <c r="TTV17" s="2212"/>
      <c r="TTW17" s="2212"/>
      <c r="TTX17" s="2212"/>
      <c r="TTY17" s="2212"/>
      <c r="TTZ17" s="2212"/>
      <c r="TUA17" s="2212"/>
      <c r="TUB17" s="2212"/>
      <c r="TUC17" s="2212"/>
      <c r="TUD17" s="2212"/>
      <c r="TUE17" s="2212"/>
      <c r="TUF17" s="2212"/>
      <c r="TUG17" s="2212"/>
      <c r="TUH17" s="2212"/>
      <c r="TUI17" s="2212"/>
      <c r="TUJ17" s="2212"/>
      <c r="TUK17" s="2212"/>
      <c r="TUL17" s="2212"/>
      <c r="TUM17" s="2212"/>
      <c r="TUN17" s="2212"/>
      <c r="TUO17" s="2212"/>
      <c r="TUP17" s="2212"/>
      <c r="TUQ17" s="2212"/>
      <c r="TUR17" s="2212"/>
      <c r="TUS17" s="2212"/>
      <c r="TUT17" s="2212"/>
      <c r="TUU17" s="2212"/>
      <c r="TUV17" s="2212"/>
      <c r="TUW17" s="2212"/>
      <c r="TUX17" s="2212"/>
      <c r="TUY17" s="2212"/>
      <c r="TUZ17" s="2212"/>
      <c r="TVA17" s="2212"/>
      <c r="TVB17" s="2212"/>
      <c r="TVC17" s="2212"/>
      <c r="TVD17" s="2212"/>
      <c r="TVE17" s="2212"/>
      <c r="TVF17" s="2212"/>
      <c r="TVG17" s="2212"/>
      <c r="TVH17" s="2212"/>
      <c r="TVI17" s="2212"/>
      <c r="TVJ17" s="2212"/>
      <c r="TVK17" s="2212"/>
      <c r="TVL17" s="2212"/>
      <c r="TVM17" s="2212"/>
      <c r="TVN17" s="2212"/>
      <c r="TVO17" s="2212"/>
      <c r="TVP17" s="2212"/>
      <c r="TVQ17" s="2212"/>
      <c r="TVR17" s="2212"/>
      <c r="TVS17" s="2212"/>
      <c r="TVT17" s="2212"/>
      <c r="TVU17" s="2212"/>
      <c r="TVV17" s="2212"/>
      <c r="TVW17" s="2212"/>
      <c r="TVX17" s="2212"/>
      <c r="TVY17" s="2212"/>
      <c r="TVZ17" s="2212"/>
      <c r="TWA17" s="2212"/>
      <c r="TWB17" s="2212"/>
      <c r="TWC17" s="2212"/>
      <c r="TWD17" s="2212"/>
      <c r="TWE17" s="2212"/>
      <c r="TWF17" s="2212"/>
      <c r="TWG17" s="2212"/>
      <c r="TWH17" s="2212"/>
      <c r="TWI17" s="2212"/>
      <c r="TWJ17" s="2212"/>
      <c r="TWK17" s="2212"/>
      <c r="TWL17" s="2212"/>
      <c r="TWM17" s="2212"/>
      <c r="TWN17" s="2212"/>
      <c r="TWO17" s="2212"/>
      <c r="TWP17" s="2212"/>
      <c r="TWQ17" s="2212"/>
      <c r="TWR17" s="2212"/>
      <c r="TWS17" s="2212"/>
      <c r="TWT17" s="2212"/>
      <c r="TWU17" s="2212"/>
      <c r="TWV17" s="2212"/>
      <c r="TWW17" s="2212"/>
      <c r="TWX17" s="2212"/>
      <c r="TWY17" s="2212"/>
      <c r="TWZ17" s="2212"/>
      <c r="TXA17" s="2212"/>
      <c r="TXB17" s="2212"/>
      <c r="TXC17" s="2212"/>
      <c r="TXD17" s="2212"/>
      <c r="TXE17" s="2212"/>
      <c r="TXF17" s="2212"/>
      <c r="TXG17" s="2212"/>
      <c r="TXH17" s="2212"/>
      <c r="TXI17" s="2212"/>
      <c r="TXJ17" s="2212"/>
      <c r="TXK17" s="2212"/>
      <c r="TXL17" s="2212"/>
      <c r="TXM17" s="2212"/>
      <c r="TXN17" s="2212"/>
      <c r="TXO17" s="2212"/>
      <c r="TXP17" s="2212"/>
      <c r="TXQ17" s="2212"/>
      <c r="TXR17" s="2212"/>
      <c r="TXS17" s="2212"/>
      <c r="TXT17" s="2212"/>
      <c r="TXU17" s="2212"/>
      <c r="TXV17" s="2212"/>
      <c r="TXW17" s="2212"/>
      <c r="TXX17" s="2212"/>
      <c r="TXY17" s="2212"/>
      <c r="TXZ17" s="2212"/>
      <c r="TYA17" s="2212"/>
      <c r="TYB17" s="2212"/>
      <c r="TYC17" s="2212"/>
      <c r="TYD17" s="2212"/>
      <c r="TYE17" s="2212"/>
      <c r="TYF17" s="2212"/>
      <c r="TYG17" s="2212"/>
      <c r="TYH17" s="2212"/>
      <c r="TYI17" s="2212"/>
      <c r="TYJ17" s="2212"/>
      <c r="TYK17" s="2212"/>
      <c r="TYL17" s="2212"/>
      <c r="TYM17" s="2212"/>
      <c r="TYN17" s="2212"/>
      <c r="TYO17" s="2212"/>
      <c r="TYP17" s="2212"/>
      <c r="TYQ17" s="2212"/>
      <c r="TYR17" s="2212"/>
      <c r="TYS17" s="2212"/>
      <c r="TYT17" s="2212"/>
      <c r="TYU17" s="2212"/>
      <c r="TYV17" s="2212"/>
      <c r="TYW17" s="2212"/>
      <c r="TYX17" s="2212"/>
      <c r="TYY17" s="2212"/>
      <c r="TYZ17" s="2212"/>
      <c r="TZA17" s="2212"/>
      <c r="TZB17" s="2212"/>
      <c r="TZC17" s="2212"/>
      <c r="TZD17" s="2212"/>
      <c r="TZE17" s="2212"/>
      <c r="TZF17" s="2212"/>
      <c r="TZG17" s="2212"/>
      <c r="TZH17" s="2212"/>
      <c r="TZI17" s="2212"/>
      <c r="TZJ17" s="2212"/>
      <c r="TZK17" s="2212"/>
      <c r="TZL17" s="2212"/>
      <c r="TZM17" s="2212"/>
      <c r="TZN17" s="2212"/>
      <c r="TZO17" s="2212"/>
      <c r="TZP17" s="2212"/>
      <c r="TZQ17" s="2212"/>
      <c r="TZR17" s="2212"/>
      <c r="TZS17" s="2212"/>
      <c r="TZT17" s="2212"/>
      <c r="TZU17" s="2212"/>
      <c r="TZV17" s="2212"/>
      <c r="TZW17" s="2212"/>
      <c r="TZX17" s="2212"/>
      <c r="TZY17" s="2212"/>
      <c r="TZZ17" s="2212"/>
      <c r="UAA17" s="2212"/>
      <c r="UAB17" s="2212"/>
      <c r="UAC17" s="2212"/>
      <c r="UAD17" s="2212"/>
      <c r="UAE17" s="2212"/>
      <c r="UAF17" s="2212"/>
      <c r="UAG17" s="2212"/>
      <c r="UAH17" s="2212"/>
      <c r="UAI17" s="2212"/>
      <c r="UAJ17" s="2212"/>
      <c r="UAK17" s="2212"/>
      <c r="UAL17" s="2212"/>
      <c r="UAM17" s="2212"/>
      <c r="UAN17" s="2212"/>
      <c r="UAO17" s="2212"/>
      <c r="UAP17" s="2212"/>
      <c r="UAQ17" s="2212"/>
      <c r="UAR17" s="2212"/>
      <c r="UAS17" s="2212"/>
      <c r="UAT17" s="2212"/>
      <c r="UAU17" s="2212"/>
      <c r="UAV17" s="2212"/>
      <c r="UAW17" s="2212"/>
      <c r="UAX17" s="2212"/>
      <c r="UAY17" s="2212"/>
      <c r="UAZ17" s="2212"/>
      <c r="UBA17" s="2212"/>
      <c r="UBB17" s="2212"/>
      <c r="UBC17" s="2212"/>
      <c r="UBD17" s="2212"/>
      <c r="UBE17" s="2212"/>
      <c r="UBF17" s="2212"/>
      <c r="UBG17" s="2212"/>
      <c r="UBH17" s="2212"/>
      <c r="UBI17" s="2212"/>
      <c r="UBJ17" s="2212"/>
      <c r="UBK17" s="2212"/>
      <c r="UBL17" s="2212"/>
      <c r="UBM17" s="2212"/>
      <c r="UBN17" s="2212"/>
      <c r="UBO17" s="2212"/>
      <c r="UBP17" s="2212"/>
      <c r="UBQ17" s="2212"/>
      <c r="UBR17" s="2212"/>
      <c r="UBS17" s="2212"/>
      <c r="UBT17" s="2212"/>
      <c r="UBU17" s="2212"/>
      <c r="UBV17" s="2212"/>
      <c r="UBW17" s="2212"/>
      <c r="UBX17" s="2212"/>
      <c r="UBY17" s="2212"/>
      <c r="UBZ17" s="2212"/>
      <c r="UCA17" s="2212"/>
      <c r="UCB17" s="2212"/>
      <c r="UCC17" s="2212"/>
      <c r="UCD17" s="2212"/>
      <c r="UCE17" s="2212"/>
      <c r="UCF17" s="2212"/>
      <c r="UCG17" s="2212"/>
      <c r="UCH17" s="2212"/>
      <c r="UCI17" s="2212"/>
      <c r="UCJ17" s="2212"/>
      <c r="UCK17" s="2212"/>
      <c r="UCL17" s="2212"/>
      <c r="UCM17" s="2212"/>
      <c r="UCN17" s="2212"/>
      <c r="UCO17" s="2212"/>
      <c r="UCP17" s="2212"/>
      <c r="UCQ17" s="2212"/>
      <c r="UCR17" s="2212"/>
      <c r="UCS17" s="2212"/>
      <c r="UCT17" s="2212"/>
      <c r="UCU17" s="2212"/>
      <c r="UCV17" s="2212"/>
      <c r="UCW17" s="2212"/>
      <c r="UCX17" s="2212"/>
      <c r="UCY17" s="2212"/>
      <c r="UCZ17" s="2212"/>
      <c r="UDA17" s="2212"/>
      <c r="UDB17" s="2212"/>
      <c r="UDC17" s="2212"/>
      <c r="UDD17" s="2212"/>
      <c r="UDE17" s="2212"/>
      <c r="UDF17" s="2212"/>
      <c r="UDG17" s="2212"/>
      <c r="UDH17" s="2212"/>
      <c r="UDI17" s="2212"/>
      <c r="UDJ17" s="2212"/>
      <c r="UDK17" s="2212"/>
      <c r="UDL17" s="2212"/>
      <c r="UDM17" s="2212"/>
      <c r="UDN17" s="2212"/>
      <c r="UDO17" s="2212"/>
      <c r="UDP17" s="2212"/>
      <c r="UDQ17" s="2212"/>
      <c r="UDR17" s="2212"/>
      <c r="UDS17" s="2212"/>
      <c r="UDT17" s="2212"/>
      <c r="UDU17" s="2212"/>
      <c r="UDV17" s="2212"/>
      <c r="UDW17" s="2212"/>
      <c r="UDX17" s="2212"/>
      <c r="UDY17" s="2212"/>
      <c r="UDZ17" s="2212"/>
      <c r="UEA17" s="2212"/>
      <c r="UEB17" s="2212"/>
      <c r="UEC17" s="2212"/>
      <c r="UED17" s="2212"/>
      <c r="UEE17" s="2212"/>
      <c r="UEF17" s="2212"/>
      <c r="UEG17" s="2212"/>
      <c r="UEH17" s="2212"/>
      <c r="UEI17" s="2212"/>
      <c r="UEJ17" s="2212"/>
      <c r="UEK17" s="2212"/>
      <c r="UEL17" s="2212"/>
      <c r="UEM17" s="2212"/>
      <c r="UEN17" s="2212"/>
      <c r="UEO17" s="2212"/>
      <c r="UEP17" s="2212"/>
      <c r="UEQ17" s="2212"/>
      <c r="UER17" s="2212"/>
      <c r="UES17" s="2212"/>
      <c r="UET17" s="2212"/>
      <c r="UEU17" s="2212"/>
      <c r="UEV17" s="2212"/>
      <c r="UEW17" s="2212"/>
      <c r="UEX17" s="2212"/>
      <c r="UEY17" s="2212"/>
      <c r="UEZ17" s="2212"/>
      <c r="UFA17" s="2212"/>
      <c r="UFB17" s="2212"/>
      <c r="UFC17" s="2212"/>
      <c r="UFD17" s="2212"/>
      <c r="UFE17" s="2212"/>
      <c r="UFF17" s="2212"/>
      <c r="UFG17" s="2212"/>
      <c r="UFH17" s="2212"/>
      <c r="UFI17" s="2212"/>
      <c r="UFJ17" s="2212"/>
      <c r="UFK17" s="2212"/>
      <c r="UFL17" s="2212"/>
      <c r="UFM17" s="2212"/>
      <c r="UFN17" s="2212"/>
      <c r="UFO17" s="2212"/>
      <c r="UFP17" s="2212"/>
      <c r="UFQ17" s="2212"/>
      <c r="UFR17" s="2212"/>
      <c r="UFS17" s="2212"/>
      <c r="UFT17" s="2212"/>
      <c r="UFU17" s="2212"/>
      <c r="UFV17" s="2212"/>
      <c r="UFW17" s="2212"/>
      <c r="UFX17" s="2212"/>
      <c r="UFY17" s="2212"/>
      <c r="UFZ17" s="2212"/>
      <c r="UGA17" s="2212"/>
      <c r="UGB17" s="2212"/>
      <c r="UGC17" s="2212"/>
      <c r="UGD17" s="2212"/>
      <c r="UGE17" s="2212"/>
      <c r="UGF17" s="2212"/>
      <c r="UGG17" s="2212"/>
      <c r="UGH17" s="2212"/>
      <c r="UGI17" s="2212"/>
      <c r="UGJ17" s="2212"/>
      <c r="UGK17" s="2212"/>
      <c r="UGL17" s="2212"/>
      <c r="UGM17" s="2212"/>
      <c r="UGN17" s="2212"/>
      <c r="UGO17" s="2212"/>
      <c r="UGP17" s="2212"/>
      <c r="UGQ17" s="2212"/>
      <c r="UGR17" s="2212"/>
      <c r="UGS17" s="2212"/>
      <c r="UGT17" s="2212"/>
      <c r="UGU17" s="2212"/>
      <c r="UGV17" s="2212"/>
      <c r="UGW17" s="2212"/>
      <c r="UGX17" s="2212"/>
      <c r="UGY17" s="2212"/>
      <c r="UGZ17" s="2212"/>
      <c r="UHA17" s="2212"/>
      <c r="UHB17" s="2212"/>
      <c r="UHC17" s="2212"/>
      <c r="UHD17" s="2212"/>
      <c r="UHE17" s="2212"/>
      <c r="UHF17" s="2212"/>
      <c r="UHG17" s="2212"/>
      <c r="UHH17" s="2212"/>
      <c r="UHI17" s="2212"/>
      <c r="UHJ17" s="2212"/>
      <c r="UHK17" s="2212"/>
      <c r="UHL17" s="2212"/>
      <c r="UHM17" s="2212"/>
      <c r="UHN17" s="2212"/>
      <c r="UHO17" s="2212"/>
      <c r="UHP17" s="2212"/>
      <c r="UHQ17" s="2212"/>
      <c r="UHR17" s="2212"/>
      <c r="UHS17" s="2212"/>
      <c r="UHT17" s="2212"/>
      <c r="UHU17" s="2212"/>
      <c r="UHV17" s="2212"/>
      <c r="UHW17" s="2212"/>
      <c r="UHX17" s="2212"/>
      <c r="UHY17" s="2212"/>
      <c r="UHZ17" s="2212"/>
      <c r="UIA17" s="2212"/>
      <c r="UIB17" s="2212"/>
      <c r="UIC17" s="2212"/>
      <c r="UID17" s="2212"/>
      <c r="UIE17" s="2212"/>
      <c r="UIF17" s="2212"/>
      <c r="UIG17" s="2212"/>
      <c r="UIH17" s="2212"/>
      <c r="UII17" s="2212"/>
      <c r="UIJ17" s="2212"/>
      <c r="UIK17" s="2212"/>
      <c r="UIL17" s="2212"/>
      <c r="UIM17" s="2212"/>
      <c r="UIN17" s="2212"/>
      <c r="UIO17" s="2212"/>
      <c r="UIP17" s="2212"/>
      <c r="UIQ17" s="2212"/>
      <c r="UIR17" s="2212"/>
      <c r="UIS17" s="2212"/>
      <c r="UIT17" s="2212"/>
      <c r="UIU17" s="2212"/>
      <c r="UIV17" s="2212"/>
      <c r="UIW17" s="2212"/>
      <c r="UIX17" s="2212"/>
      <c r="UIY17" s="2212"/>
      <c r="UIZ17" s="2212"/>
      <c r="UJA17" s="2212"/>
      <c r="UJB17" s="2212"/>
      <c r="UJC17" s="2212"/>
      <c r="UJD17" s="2212"/>
      <c r="UJE17" s="2212"/>
      <c r="UJF17" s="2212"/>
      <c r="UJG17" s="2212"/>
      <c r="UJH17" s="2212"/>
      <c r="UJI17" s="2212"/>
      <c r="UJJ17" s="2212"/>
      <c r="UJK17" s="2212"/>
      <c r="UJL17" s="2212"/>
      <c r="UJM17" s="2212"/>
      <c r="UJN17" s="2212"/>
      <c r="UJO17" s="2212"/>
      <c r="UJP17" s="2212"/>
      <c r="UJQ17" s="2212"/>
      <c r="UJR17" s="2212"/>
      <c r="UJS17" s="2212"/>
      <c r="UJT17" s="2212"/>
      <c r="UJU17" s="2212"/>
      <c r="UJV17" s="2212"/>
      <c r="UJW17" s="2212"/>
      <c r="UJX17" s="2212"/>
      <c r="UJY17" s="2212"/>
      <c r="UJZ17" s="2212"/>
      <c r="UKA17" s="2212"/>
      <c r="UKB17" s="2212"/>
      <c r="UKC17" s="2212"/>
      <c r="UKD17" s="2212"/>
      <c r="UKE17" s="2212"/>
      <c r="UKF17" s="2212"/>
      <c r="UKG17" s="2212"/>
      <c r="UKH17" s="2212"/>
      <c r="UKI17" s="2212"/>
      <c r="UKJ17" s="2212"/>
      <c r="UKK17" s="2212"/>
      <c r="UKL17" s="2212"/>
      <c r="UKM17" s="2212"/>
      <c r="UKN17" s="2212"/>
      <c r="UKO17" s="2212"/>
      <c r="UKP17" s="2212"/>
      <c r="UKQ17" s="2212"/>
      <c r="UKR17" s="2212"/>
      <c r="UKS17" s="2212"/>
      <c r="UKT17" s="2212"/>
      <c r="UKU17" s="2212"/>
      <c r="UKV17" s="2212"/>
      <c r="UKW17" s="2212"/>
      <c r="UKX17" s="2212"/>
      <c r="UKY17" s="2212"/>
      <c r="UKZ17" s="2212"/>
      <c r="ULA17" s="2212"/>
      <c r="ULB17" s="2212"/>
      <c r="ULC17" s="2212"/>
      <c r="ULD17" s="2212"/>
      <c r="ULE17" s="2212"/>
      <c r="ULF17" s="2212"/>
      <c r="ULG17" s="2212"/>
      <c r="ULH17" s="2212"/>
      <c r="ULI17" s="2212"/>
      <c r="ULJ17" s="2212"/>
      <c r="ULK17" s="2212"/>
      <c r="ULL17" s="2212"/>
      <c r="ULM17" s="2212"/>
      <c r="ULN17" s="2212"/>
      <c r="ULO17" s="2212"/>
      <c r="ULP17" s="2212"/>
      <c r="ULQ17" s="2212"/>
      <c r="ULR17" s="2212"/>
      <c r="ULS17" s="2212"/>
      <c r="ULT17" s="2212"/>
      <c r="ULU17" s="2212"/>
      <c r="ULV17" s="2212"/>
      <c r="ULW17" s="2212"/>
      <c r="ULX17" s="2212"/>
      <c r="ULY17" s="2212"/>
      <c r="ULZ17" s="2212"/>
      <c r="UMA17" s="2212"/>
      <c r="UMB17" s="2212"/>
      <c r="UMC17" s="2212"/>
      <c r="UMD17" s="2212"/>
      <c r="UME17" s="2212"/>
      <c r="UMF17" s="2212"/>
      <c r="UMG17" s="2212"/>
      <c r="UMH17" s="2212"/>
      <c r="UMI17" s="2212"/>
      <c r="UMJ17" s="2212"/>
      <c r="UMK17" s="2212"/>
      <c r="UML17" s="2212"/>
      <c r="UMM17" s="2212"/>
      <c r="UMN17" s="2212"/>
      <c r="UMO17" s="2212"/>
      <c r="UMP17" s="2212"/>
      <c r="UMQ17" s="2212"/>
      <c r="UMR17" s="2212"/>
      <c r="UMS17" s="2212"/>
      <c r="UMT17" s="2212"/>
      <c r="UMU17" s="2212"/>
      <c r="UMV17" s="2212"/>
      <c r="UMW17" s="2212"/>
      <c r="UMX17" s="2212"/>
      <c r="UMY17" s="2212"/>
      <c r="UMZ17" s="2212"/>
      <c r="UNA17" s="2212"/>
      <c r="UNB17" s="2212"/>
      <c r="UNC17" s="2212"/>
      <c r="UND17" s="2212"/>
      <c r="UNE17" s="2212"/>
      <c r="UNF17" s="2212"/>
      <c r="UNG17" s="2212"/>
      <c r="UNH17" s="2212"/>
      <c r="UNI17" s="2212"/>
      <c r="UNJ17" s="2212"/>
      <c r="UNK17" s="2212"/>
      <c r="UNL17" s="2212"/>
      <c r="UNM17" s="2212"/>
      <c r="UNN17" s="2212"/>
      <c r="UNO17" s="2212"/>
      <c r="UNP17" s="2212"/>
      <c r="UNQ17" s="2212"/>
      <c r="UNR17" s="2212"/>
      <c r="UNS17" s="2212"/>
      <c r="UNT17" s="2212"/>
      <c r="UNU17" s="2212"/>
      <c r="UNV17" s="2212"/>
      <c r="UNW17" s="2212"/>
      <c r="UNX17" s="2212"/>
      <c r="UNY17" s="2212"/>
      <c r="UNZ17" s="2212"/>
      <c r="UOA17" s="2212"/>
      <c r="UOB17" s="2212"/>
      <c r="UOC17" s="2212"/>
      <c r="UOD17" s="2212"/>
      <c r="UOE17" s="2212"/>
      <c r="UOF17" s="2212"/>
      <c r="UOG17" s="2212"/>
      <c r="UOH17" s="2212"/>
      <c r="UOI17" s="2212"/>
      <c r="UOJ17" s="2212"/>
      <c r="UOK17" s="2212"/>
      <c r="UOL17" s="2212"/>
      <c r="UOM17" s="2212"/>
      <c r="UON17" s="2212"/>
      <c r="UOO17" s="2212"/>
      <c r="UOP17" s="2212"/>
      <c r="UOQ17" s="2212"/>
      <c r="UOR17" s="2212"/>
      <c r="UOS17" s="2212"/>
      <c r="UOT17" s="2212"/>
      <c r="UOU17" s="2212"/>
      <c r="UOV17" s="2212"/>
      <c r="UOW17" s="2212"/>
      <c r="UOX17" s="2212"/>
      <c r="UOY17" s="2212"/>
      <c r="UOZ17" s="2212"/>
      <c r="UPA17" s="2212"/>
      <c r="UPB17" s="2212"/>
      <c r="UPC17" s="2212"/>
      <c r="UPD17" s="2212"/>
      <c r="UPE17" s="2212"/>
      <c r="UPF17" s="2212"/>
      <c r="UPG17" s="2212"/>
      <c r="UPH17" s="2212"/>
      <c r="UPI17" s="2212"/>
      <c r="UPJ17" s="2212"/>
      <c r="UPK17" s="2212"/>
      <c r="UPL17" s="2212"/>
      <c r="UPM17" s="2212"/>
      <c r="UPN17" s="2212"/>
      <c r="UPO17" s="2212"/>
      <c r="UPP17" s="2212"/>
      <c r="UPQ17" s="2212"/>
      <c r="UPR17" s="2212"/>
      <c r="UPS17" s="2212"/>
      <c r="UPT17" s="2212"/>
      <c r="UPU17" s="2212"/>
      <c r="UPV17" s="2212"/>
      <c r="UPW17" s="2212"/>
      <c r="UPX17" s="2212"/>
      <c r="UPY17" s="2212"/>
      <c r="UPZ17" s="2212"/>
      <c r="UQA17" s="2212"/>
      <c r="UQB17" s="2212"/>
      <c r="UQC17" s="2212"/>
      <c r="UQD17" s="2212"/>
      <c r="UQE17" s="2212"/>
      <c r="UQF17" s="2212"/>
      <c r="UQG17" s="2212"/>
      <c r="UQH17" s="2212"/>
      <c r="UQI17" s="2212"/>
      <c r="UQJ17" s="2212"/>
      <c r="UQK17" s="2212"/>
      <c r="UQL17" s="2212"/>
      <c r="UQM17" s="2212"/>
      <c r="UQN17" s="2212"/>
      <c r="UQO17" s="2212"/>
      <c r="UQP17" s="2212"/>
      <c r="UQQ17" s="2212"/>
      <c r="UQR17" s="2212"/>
      <c r="UQS17" s="2212"/>
      <c r="UQT17" s="2212"/>
      <c r="UQU17" s="2212"/>
      <c r="UQV17" s="2212"/>
      <c r="UQW17" s="2212"/>
      <c r="UQX17" s="2212"/>
      <c r="UQY17" s="2212"/>
      <c r="UQZ17" s="2212"/>
      <c r="URA17" s="2212"/>
      <c r="URB17" s="2212"/>
      <c r="URC17" s="2212"/>
      <c r="URD17" s="2212"/>
      <c r="URE17" s="2212"/>
      <c r="URF17" s="2212"/>
      <c r="URG17" s="2212"/>
      <c r="URH17" s="2212"/>
      <c r="URI17" s="2212"/>
      <c r="URJ17" s="2212"/>
      <c r="URK17" s="2212"/>
      <c r="URL17" s="2212"/>
      <c r="URM17" s="2212"/>
      <c r="URN17" s="2212"/>
      <c r="URO17" s="2212"/>
      <c r="URP17" s="2212"/>
      <c r="URQ17" s="2212"/>
      <c r="URR17" s="2212"/>
      <c r="URS17" s="2212"/>
      <c r="URT17" s="2212"/>
      <c r="URU17" s="2212"/>
      <c r="URV17" s="2212"/>
      <c r="URW17" s="2212"/>
      <c r="URX17" s="2212"/>
      <c r="URY17" s="2212"/>
      <c r="URZ17" s="2212"/>
      <c r="USA17" s="2212"/>
      <c r="USB17" s="2212"/>
      <c r="USC17" s="2212"/>
      <c r="USD17" s="2212"/>
      <c r="USE17" s="2212"/>
      <c r="USF17" s="2212"/>
      <c r="USG17" s="2212"/>
      <c r="USH17" s="2212"/>
      <c r="USI17" s="2212"/>
      <c r="USJ17" s="2212"/>
      <c r="USK17" s="2212"/>
      <c r="USL17" s="2212"/>
      <c r="USM17" s="2212"/>
      <c r="USN17" s="2212"/>
      <c r="USO17" s="2212"/>
      <c r="USP17" s="2212"/>
      <c r="USQ17" s="2212"/>
      <c r="USR17" s="2212"/>
      <c r="USS17" s="2212"/>
      <c r="UST17" s="2212"/>
      <c r="USU17" s="2212"/>
      <c r="USV17" s="2212"/>
      <c r="USW17" s="2212"/>
      <c r="USX17" s="2212"/>
      <c r="USY17" s="2212"/>
      <c r="USZ17" s="2212"/>
      <c r="UTA17" s="2212"/>
      <c r="UTB17" s="2212"/>
      <c r="UTC17" s="2212"/>
      <c r="UTD17" s="2212"/>
      <c r="UTE17" s="2212"/>
      <c r="UTF17" s="2212"/>
      <c r="UTG17" s="2212"/>
      <c r="UTH17" s="2212"/>
      <c r="UTI17" s="2212"/>
      <c r="UTJ17" s="2212"/>
      <c r="UTK17" s="2212"/>
      <c r="UTL17" s="2212"/>
      <c r="UTM17" s="2212"/>
      <c r="UTN17" s="2212"/>
      <c r="UTO17" s="2212"/>
      <c r="UTP17" s="2212"/>
      <c r="UTQ17" s="2212"/>
      <c r="UTR17" s="2212"/>
      <c r="UTS17" s="2212"/>
      <c r="UTT17" s="2212"/>
      <c r="UTU17" s="2212"/>
      <c r="UTV17" s="2212"/>
      <c r="UTW17" s="2212"/>
      <c r="UTX17" s="2212"/>
      <c r="UTY17" s="2212"/>
      <c r="UTZ17" s="2212"/>
      <c r="UUA17" s="2212"/>
      <c r="UUB17" s="2212"/>
      <c r="UUC17" s="2212"/>
      <c r="UUD17" s="2212"/>
      <c r="UUE17" s="2212"/>
      <c r="UUF17" s="2212"/>
      <c r="UUG17" s="2212"/>
      <c r="UUH17" s="2212"/>
      <c r="UUI17" s="2212"/>
      <c r="UUJ17" s="2212"/>
      <c r="UUK17" s="2212"/>
      <c r="UUL17" s="2212"/>
      <c r="UUM17" s="2212"/>
      <c r="UUN17" s="2212"/>
      <c r="UUO17" s="2212"/>
      <c r="UUP17" s="2212"/>
      <c r="UUQ17" s="2212"/>
      <c r="UUR17" s="2212"/>
      <c r="UUS17" s="2212"/>
      <c r="UUT17" s="2212"/>
      <c r="UUU17" s="2212"/>
      <c r="UUV17" s="2212"/>
      <c r="UUW17" s="2212"/>
      <c r="UUX17" s="2212"/>
      <c r="UUY17" s="2212"/>
      <c r="UUZ17" s="2212"/>
      <c r="UVA17" s="2212"/>
      <c r="UVB17" s="2212"/>
      <c r="UVC17" s="2212"/>
      <c r="UVD17" s="2212"/>
      <c r="UVE17" s="2212"/>
      <c r="UVF17" s="2212"/>
      <c r="UVG17" s="2212"/>
      <c r="UVH17" s="2212"/>
      <c r="UVI17" s="2212"/>
      <c r="UVJ17" s="2212"/>
      <c r="UVK17" s="2212"/>
      <c r="UVL17" s="2212"/>
      <c r="UVM17" s="2212"/>
      <c r="UVN17" s="2212"/>
      <c r="UVO17" s="2212"/>
      <c r="UVP17" s="2212"/>
      <c r="UVQ17" s="2212"/>
      <c r="UVR17" s="2212"/>
      <c r="UVS17" s="2212"/>
      <c r="UVT17" s="2212"/>
      <c r="UVU17" s="2212"/>
      <c r="UVV17" s="2212"/>
      <c r="UVW17" s="2212"/>
      <c r="UVX17" s="2212"/>
      <c r="UVY17" s="2212"/>
      <c r="UVZ17" s="2212"/>
      <c r="UWA17" s="2212"/>
      <c r="UWB17" s="2212"/>
      <c r="UWC17" s="2212"/>
      <c r="UWD17" s="2212"/>
      <c r="UWE17" s="2212"/>
      <c r="UWF17" s="2212"/>
      <c r="UWG17" s="2212"/>
      <c r="UWH17" s="2212"/>
      <c r="UWI17" s="2212"/>
      <c r="UWJ17" s="2212"/>
      <c r="UWK17" s="2212"/>
      <c r="UWL17" s="2212"/>
      <c r="UWM17" s="2212"/>
      <c r="UWN17" s="2212"/>
      <c r="UWO17" s="2212"/>
      <c r="UWP17" s="2212"/>
      <c r="UWQ17" s="2212"/>
      <c r="UWR17" s="2212"/>
      <c r="UWS17" s="2212"/>
      <c r="UWT17" s="2212"/>
      <c r="UWU17" s="2212"/>
      <c r="UWV17" s="2212"/>
      <c r="UWW17" s="2212"/>
      <c r="UWX17" s="2212"/>
      <c r="UWY17" s="2212"/>
      <c r="UWZ17" s="2212"/>
      <c r="UXA17" s="2212"/>
      <c r="UXB17" s="2212"/>
      <c r="UXC17" s="2212"/>
      <c r="UXD17" s="2212"/>
      <c r="UXE17" s="2212"/>
      <c r="UXF17" s="2212"/>
      <c r="UXG17" s="2212"/>
      <c r="UXH17" s="2212"/>
      <c r="UXI17" s="2212"/>
      <c r="UXJ17" s="2212"/>
      <c r="UXK17" s="2212"/>
      <c r="UXL17" s="2212"/>
      <c r="UXM17" s="2212"/>
      <c r="UXN17" s="2212"/>
      <c r="UXO17" s="2212"/>
      <c r="UXP17" s="2212"/>
      <c r="UXQ17" s="2212"/>
      <c r="UXR17" s="2212"/>
      <c r="UXS17" s="2212"/>
      <c r="UXT17" s="2212"/>
      <c r="UXU17" s="2212"/>
      <c r="UXV17" s="2212"/>
      <c r="UXW17" s="2212"/>
      <c r="UXX17" s="2212"/>
      <c r="UXY17" s="2212"/>
      <c r="UXZ17" s="2212"/>
      <c r="UYA17" s="2212"/>
      <c r="UYB17" s="2212"/>
      <c r="UYC17" s="2212"/>
      <c r="UYD17" s="2212"/>
      <c r="UYE17" s="2212"/>
      <c r="UYF17" s="2212"/>
      <c r="UYG17" s="2212"/>
      <c r="UYH17" s="2212"/>
      <c r="UYI17" s="2212"/>
      <c r="UYJ17" s="2212"/>
      <c r="UYK17" s="2212"/>
      <c r="UYL17" s="2212"/>
      <c r="UYM17" s="2212"/>
      <c r="UYN17" s="2212"/>
      <c r="UYO17" s="2212"/>
      <c r="UYP17" s="2212"/>
      <c r="UYQ17" s="2212"/>
      <c r="UYR17" s="2212"/>
      <c r="UYS17" s="2212"/>
      <c r="UYT17" s="2212"/>
      <c r="UYU17" s="2212"/>
      <c r="UYV17" s="2212"/>
      <c r="UYW17" s="2212"/>
      <c r="UYX17" s="2212"/>
      <c r="UYY17" s="2212"/>
      <c r="UYZ17" s="2212"/>
      <c r="UZA17" s="2212"/>
      <c r="UZB17" s="2212"/>
      <c r="UZC17" s="2212"/>
      <c r="UZD17" s="2212"/>
      <c r="UZE17" s="2212"/>
      <c r="UZF17" s="2212"/>
      <c r="UZG17" s="2212"/>
      <c r="UZH17" s="2212"/>
      <c r="UZI17" s="2212"/>
      <c r="UZJ17" s="2212"/>
      <c r="UZK17" s="2212"/>
      <c r="UZL17" s="2212"/>
      <c r="UZM17" s="2212"/>
      <c r="UZN17" s="2212"/>
      <c r="UZO17" s="2212"/>
      <c r="UZP17" s="2212"/>
      <c r="UZQ17" s="2212"/>
      <c r="UZR17" s="2212"/>
      <c r="UZS17" s="2212"/>
      <c r="UZT17" s="2212"/>
      <c r="UZU17" s="2212"/>
      <c r="UZV17" s="2212"/>
      <c r="UZW17" s="2212"/>
      <c r="UZX17" s="2212"/>
      <c r="UZY17" s="2212"/>
      <c r="UZZ17" s="2212"/>
      <c r="VAA17" s="2212"/>
      <c r="VAB17" s="2212"/>
      <c r="VAC17" s="2212"/>
      <c r="VAD17" s="2212"/>
      <c r="VAE17" s="2212"/>
      <c r="VAF17" s="2212"/>
      <c r="VAG17" s="2212"/>
      <c r="VAH17" s="2212"/>
      <c r="VAI17" s="2212"/>
      <c r="VAJ17" s="2212"/>
      <c r="VAK17" s="2212"/>
      <c r="VAL17" s="2212"/>
      <c r="VAM17" s="2212"/>
      <c r="VAN17" s="2212"/>
      <c r="VAO17" s="2212"/>
      <c r="VAP17" s="2212"/>
      <c r="VAQ17" s="2212"/>
      <c r="VAR17" s="2212"/>
      <c r="VAS17" s="2212"/>
      <c r="VAT17" s="2212"/>
      <c r="VAU17" s="2212"/>
      <c r="VAV17" s="2212"/>
      <c r="VAW17" s="2212"/>
      <c r="VAX17" s="2212"/>
      <c r="VAY17" s="2212"/>
      <c r="VAZ17" s="2212"/>
      <c r="VBA17" s="2212"/>
      <c r="VBB17" s="2212"/>
      <c r="VBC17" s="2212"/>
      <c r="VBD17" s="2212"/>
      <c r="VBE17" s="2212"/>
      <c r="VBF17" s="2212"/>
      <c r="VBG17" s="2212"/>
      <c r="VBH17" s="2212"/>
      <c r="VBI17" s="2212"/>
      <c r="VBJ17" s="2212"/>
      <c r="VBK17" s="2212"/>
      <c r="VBL17" s="2212"/>
      <c r="VBM17" s="2212"/>
      <c r="VBN17" s="2212"/>
      <c r="VBO17" s="2212"/>
      <c r="VBP17" s="2212"/>
      <c r="VBQ17" s="2212"/>
      <c r="VBR17" s="2212"/>
      <c r="VBS17" s="2212"/>
      <c r="VBT17" s="2212"/>
      <c r="VBU17" s="2212"/>
      <c r="VBV17" s="2212"/>
      <c r="VBW17" s="2212"/>
      <c r="VBX17" s="2212"/>
      <c r="VBY17" s="2212"/>
      <c r="VBZ17" s="2212"/>
      <c r="VCA17" s="2212"/>
      <c r="VCB17" s="2212"/>
      <c r="VCC17" s="2212"/>
      <c r="VCD17" s="2212"/>
      <c r="VCE17" s="2212"/>
      <c r="VCF17" s="2212"/>
      <c r="VCG17" s="2212"/>
      <c r="VCH17" s="2212"/>
      <c r="VCI17" s="2212"/>
      <c r="VCJ17" s="2212"/>
      <c r="VCK17" s="2212"/>
      <c r="VCL17" s="2212"/>
      <c r="VCM17" s="2212"/>
      <c r="VCN17" s="2212"/>
      <c r="VCO17" s="2212"/>
      <c r="VCP17" s="2212"/>
      <c r="VCQ17" s="2212"/>
      <c r="VCR17" s="2212"/>
      <c r="VCS17" s="2212"/>
      <c r="VCT17" s="2212"/>
      <c r="VCU17" s="2212"/>
      <c r="VCV17" s="2212"/>
      <c r="VCW17" s="2212"/>
      <c r="VCX17" s="2212"/>
      <c r="VCY17" s="2212"/>
      <c r="VCZ17" s="2212"/>
      <c r="VDA17" s="2212"/>
      <c r="VDB17" s="2212"/>
      <c r="VDC17" s="2212"/>
      <c r="VDD17" s="2212"/>
      <c r="VDE17" s="2212"/>
      <c r="VDF17" s="2212"/>
      <c r="VDG17" s="2212"/>
      <c r="VDH17" s="2212"/>
      <c r="VDI17" s="2212"/>
      <c r="VDJ17" s="2212"/>
      <c r="VDK17" s="2212"/>
      <c r="VDL17" s="2212"/>
      <c r="VDM17" s="2212"/>
      <c r="VDN17" s="2212"/>
      <c r="VDO17" s="2212"/>
      <c r="VDP17" s="2212"/>
      <c r="VDQ17" s="2212"/>
      <c r="VDR17" s="2212"/>
      <c r="VDS17" s="2212"/>
      <c r="VDT17" s="2212"/>
      <c r="VDU17" s="2212"/>
      <c r="VDV17" s="2212"/>
      <c r="VDW17" s="2212"/>
      <c r="VDX17" s="2212"/>
      <c r="VDY17" s="2212"/>
      <c r="VDZ17" s="2212"/>
      <c r="VEA17" s="2212"/>
      <c r="VEB17" s="2212"/>
      <c r="VEC17" s="2212"/>
      <c r="VED17" s="2212"/>
      <c r="VEE17" s="2212"/>
      <c r="VEF17" s="2212"/>
      <c r="VEG17" s="2212"/>
      <c r="VEH17" s="2212"/>
      <c r="VEI17" s="2212"/>
      <c r="VEJ17" s="2212"/>
      <c r="VEK17" s="2212"/>
      <c r="VEL17" s="2212"/>
      <c r="VEM17" s="2212"/>
      <c r="VEN17" s="2212"/>
      <c r="VEO17" s="2212"/>
      <c r="VEP17" s="2212"/>
      <c r="VEQ17" s="2212"/>
      <c r="VER17" s="2212"/>
      <c r="VES17" s="2212"/>
      <c r="VET17" s="2212"/>
      <c r="VEU17" s="2212"/>
      <c r="VEV17" s="2212"/>
      <c r="VEW17" s="2212"/>
      <c r="VEX17" s="2212"/>
      <c r="VEY17" s="2212"/>
      <c r="VEZ17" s="2212"/>
      <c r="VFA17" s="2212"/>
      <c r="VFB17" s="2212"/>
      <c r="VFC17" s="2212"/>
      <c r="VFD17" s="2212"/>
      <c r="VFE17" s="2212"/>
      <c r="VFF17" s="2212"/>
      <c r="VFG17" s="2212"/>
      <c r="VFH17" s="2212"/>
      <c r="VFI17" s="2212"/>
      <c r="VFJ17" s="2212"/>
      <c r="VFK17" s="2212"/>
      <c r="VFL17" s="2212"/>
      <c r="VFM17" s="2212"/>
      <c r="VFN17" s="2212"/>
      <c r="VFO17" s="2212"/>
      <c r="VFP17" s="2212"/>
      <c r="VFQ17" s="2212"/>
      <c r="VFR17" s="2212"/>
      <c r="VFS17" s="2212"/>
      <c r="VFT17" s="2212"/>
      <c r="VFU17" s="2212"/>
      <c r="VFV17" s="2212"/>
      <c r="VFW17" s="2212"/>
      <c r="VFX17" s="2212"/>
      <c r="VFY17" s="2212"/>
      <c r="VFZ17" s="2212"/>
      <c r="VGA17" s="2212"/>
      <c r="VGB17" s="2212"/>
      <c r="VGC17" s="2212"/>
      <c r="VGD17" s="2212"/>
      <c r="VGE17" s="2212"/>
      <c r="VGF17" s="2212"/>
      <c r="VGG17" s="2212"/>
      <c r="VGH17" s="2212"/>
      <c r="VGI17" s="2212"/>
      <c r="VGJ17" s="2212"/>
      <c r="VGK17" s="2212"/>
      <c r="VGL17" s="2212"/>
      <c r="VGM17" s="2212"/>
      <c r="VGN17" s="2212"/>
      <c r="VGO17" s="2212"/>
      <c r="VGP17" s="2212"/>
      <c r="VGQ17" s="2212"/>
      <c r="VGR17" s="2212"/>
      <c r="VGS17" s="2212"/>
      <c r="VGT17" s="2212"/>
      <c r="VGU17" s="2212"/>
      <c r="VGV17" s="2212"/>
      <c r="VGW17" s="2212"/>
      <c r="VGX17" s="2212"/>
      <c r="VGY17" s="2212"/>
      <c r="VGZ17" s="2212"/>
      <c r="VHA17" s="2212"/>
      <c r="VHB17" s="2212"/>
      <c r="VHC17" s="2212"/>
      <c r="VHD17" s="2212"/>
      <c r="VHE17" s="2212"/>
      <c r="VHF17" s="2212"/>
      <c r="VHG17" s="2212"/>
      <c r="VHH17" s="2212"/>
      <c r="VHI17" s="2212"/>
      <c r="VHJ17" s="2212"/>
      <c r="VHK17" s="2212"/>
      <c r="VHL17" s="2212"/>
      <c r="VHM17" s="2212"/>
      <c r="VHN17" s="2212"/>
      <c r="VHO17" s="2212"/>
      <c r="VHP17" s="2212"/>
      <c r="VHQ17" s="2212"/>
      <c r="VHR17" s="2212"/>
      <c r="VHS17" s="2212"/>
      <c r="VHT17" s="2212"/>
      <c r="VHU17" s="2212"/>
      <c r="VHV17" s="2212"/>
      <c r="VHW17" s="2212"/>
      <c r="VHX17" s="2212"/>
      <c r="VHY17" s="2212"/>
      <c r="VHZ17" s="2212"/>
      <c r="VIA17" s="2212"/>
      <c r="VIB17" s="2212"/>
      <c r="VIC17" s="2212"/>
      <c r="VID17" s="2212"/>
      <c r="VIE17" s="2212"/>
      <c r="VIF17" s="2212"/>
      <c r="VIG17" s="2212"/>
      <c r="VIH17" s="2212"/>
      <c r="VII17" s="2212"/>
      <c r="VIJ17" s="2212"/>
      <c r="VIK17" s="2212"/>
      <c r="VIL17" s="2212"/>
      <c r="VIM17" s="2212"/>
      <c r="VIN17" s="2212"/>
      <c r="VIO17" s="2212"/>
      <c r="VIP17" s="2212"/>
      <c r="VIQ17" s="2212"/>
      <c r="VIR17" s="2212"/>
      <c r="VIS17" s="2212"/>
      <c r="VIT17" s="2212"/>
      <c r="VIU17" s="2212"/>
      <c r="VIV17" s="2212"/>
      <c r="VIW17" s="2212"/>
      <c r="VIX17" s="2212"/>
      <c r="VIY17" s="2212"/>
      <c r="VIZ17" s="2212"/>
      <c r="VJA17" s="2212"/>
      <c r="VJB17" s="2212"/>
      <c r="VJC17" s="2212"/>
      <c r="VJD17" s="2212"/>
      <c r="VJE17" s="2212"/>
      <c r="VJF17" s="2212"/>
      <c r="VJG17" s="2212"/>
      <c r="VJH17" s="2212"/>
      <c r="VJI17" s="2212"/>
      <c r="VJJ17" s="2212"/>
      <c r="VJK17" s="2212"/>
      <c r="VJL17" s="2212"/>
      <c r="VJM17" s="2212"/>
      <c r="VJN17" s="2212"/>
      <c r="VJO17" s="2212"/>
      <c r="VJP17" s="2212"/>
      <c r="VJQ17" s="2212"/>
      <c r="VJR17" s="2212"/>
      <c r="VJS17" s="2212"/>
      <c r="VJT17" s="2212"/>
      <c r="VJU17" s="2212"/>
      <c r="VJV17" s="2212"/>
      <c r="VJW17" s="2212"/>
      <c r="VJX17" s="2212"/>
      <c r="VJY17" s="2212"/>
      <c r="VJZ17" s="2212"/>
      <c r="VKA17" s="2212"/>
      <c r="VKB17" s="2212"/>
      <c r="VKC17" s="2212"/>
      <c r="VKD17" s="2212"/>
      <c r="VKE17" s="2212"/>
      <c r="VKF17" s="2212"/>
      <c r="VKG17" s="2212"/>
      <c r="VKH17" s="2212"/>
      <c r="VKI17" s="2212"/>
      <c r="VKJ17" s="2212"/>
      <c r="VKK17" s="2212"/>
      <c r="VKL17" s="2212"/>
      <c r="VKM17" s="2212"/>
      <c r="VKN17" s="2212"/>
      <c r="VKO17" s="2212"/>
      <c r="VKP17" s="2212"/>
      <c r="VKQ17" s="2212"/>
      <c r="VKR17" s="2212"/>
      <c r="VKS17" s="2212"/>
      <c r="VKT17" s="2212"/>
      <c r="VKU17" s="2212"/>
      <c r="VKV17" s="2212"/>
      <c r="VKW17" s="2212"/>
      <c r="VKX17" s="2212"/>
      <c r="VKY17" s="2212"/>
      <c r="VKZ17" s="2212"/>
      <c r="VLA17" s="2212"/>
      <c r="VLB17" s="2212"/>
      <c r="VLC17" s="2212"/>
      <c r="VLD17" s="2212"/>
      <c r="VLE17" s="2212"/>
      <c r="VLF17" s="2212"/>
      <c r="VLG17" s="2212"/>
      <c r="VLH17" s="2212"/>
      <c r="VLI17" s="2212"/>
      <c r="VLJ17" s="2212"/>
      <c r="VLK17" s="2212"/>
      <c r="VLL17" s="2212"/>
      <c r="VLM17" s="2212"/>
      <c r="VLN17" s="2212"/>
      <c r="VLO17" s="2212"/>
      <c r="VLP17" s="2212"/>
      <c r="VLQ17" s="2212"/>
      <c r="VLR17" s="2212"/>
      <c r="VLS17" s="2212"/>
      <c r="VLT17" s="2212"/>
      <c r="VLU17" s="2212"/>
      <c r="VLV17" s="2212"/>
      <c r="VLW17" s="2212"/>
      <c r="VLX17" s="2212"/>
      <c r="VLY17" s="2212"/>
      <c r="VLZ17" s="2212"/>
      <c r="VMA17" s="2212"/>
      <c r="VMB17" s="2212"/>
      <c r="VMC17" s="2212"/>
      <c r="VMD17" s="2212"/>
      <c r="VME17" s="2212"/>
      <c r="VMF17" s="2212"/>
      <c r="VMG17" s="2212"/>
      <c r="VMH17" s="2212"/>
      <c r="VMI17" s="2212"/>
      <c r="VMJ17" s="2212"/>
      <c r="VMK17" s="2212"/>
      <c r="VML17" s="2212"/>
      <c r="VMM17" s="2212"/>
      <c r="VMN17" s="2212"/>
      <c r="VMO17" s="2212"/>
      <c r="VMP17" s="2212"/>
      <c r="VMQ17" s="2212"/>
      <c r="VMR17" s="2212"/>
      <c r="VMS17" s="2212"/>
      <c r="VMT17" s="2212"/>
      <c r="VMU17" s="2212"/>
      <c r="VMV17" s="2212"/>
      <c r="VMW17" s="2212"/>
      <c r="VMX17" s="2212"/>
      <c r="VMY17" s="2212"/>
      <c r="VMZ17" s="2212"/>
      <c r="VNA17" s="2212"/>
      <c r="VNB17" s="2212"/>
      <c r="VNC17" s="2212"/>
      <c r="VND17" s="2212"/>
      <c r="VNE17" s="2212"/>
      <c r="VNF17" s="2212"/>
      <c r="VNG17" s="2212"/>
      <c r="VNH17" s="2212"/>
      <c r="VNI17" s="2212"/>
      <c r="VNJ17" s="2212"/>
      <c r="VNK17" s="2212"/>
      <c r="VNL17" s="2212"/>
      <c r="VNM17" s="2212"/>
      <c r="VNN17" s="2212"/>
      <c r="VNO17" s="2212"/>
      <c r="VNP17" s="2212"/>
      <c r="VNQ17" s="2212"/>
      <c r="VNR17" s="2212"/>
      <c r="VNS17" s="2212"/>
      <c r="VNT17" s="2212"/>
      <c r="VNU17" s="2212"/>
      <c r="VNV17" s="2212"/>
      <c r="VNW17" s="2212"/>
      <c r="VNX17" s="2212"/>
      <c r="VNY17" s="2212"/>
      <c r="VNZ17" s="2212"/>
      <c r="VOA17" s="2212"/>
      <c r="VOB17" s="2212"/>
      <c r="VOC17" s="2212"/>
      <c r="VOD17" s="2212"/>
      <c r="VOE17" s="2212"/>
      <c r="VOF17" s="2212"/>
      <c r="VOG17" s="2212"/>
      <c r="VOH17" s="2212"/>
      <c r="VOI17" s="2212"/>
      <c r="VOJ17" s="2212"/>
      <c r="VOK17" s="2212"/>
      <c r="VOL17" s="2212"/>
      <c r="VOM17" s="2212"/>
      <c r="VON17" s="2212"/>
      <c r="VOO17" s="2212"/>
      <c r="VOP17" s="2212"/>
      <c r="VOQ17" s="2212"/>
      <c r="VOR17" s="2212"/>
      <c r="VOS17" s="2212"/>
      <c r="VOT17" s="2212"/>
      <c r="VOU17" s="2212"/>
      <c r="VOV17" s="2212"/>
      <c r="VOW17" s="2212"/>
      <c r="VOX17" s="2212"/>
      <c r="VOY17" s="2212"/>
      <c r="VOZ17" s="2212"/>
      <c r="VPA17" s="2212"/>
      <c r="VPB17" s="2212"/>
      <c r="VPC17" s="2212"/>
      <c r="VPD17" s="2212"/>
      <c r="VPE17" s="2212"/>
      <c r="VPF17" s="2212"/>
      <c r="VPG17" s="2212"/>
      <c r="VPH17" s="2212"/>
      <c r="VPI17" s="2212"/>
      <c r="VPJ17" s="2212"/>
      <c r="VPK17" s="2212"/>
      <c r="VPL17" s="2212"/>
      <c r="VPM17" s="2212"/>
      <c r="VPN17" s="2212"/>
      <c r="VPO17" s="2212"/>
      <c r="VPP17" s="2212"/>
      <c r="VPQ17" s="2212"/>
      <c r="VPR17" s="2212"/>
      <c r="VPS17" s="2212"/>
      <c r="VPT17" s="2212"/>
      <c r="VPU17" s="2212"/>
      <c r="VPV17" s="2212"/>
      <c r="VPW17" s="2212"/>
      <c r="VPX17" s="2212"/>
      <c r="VPY17" s="2212"/>
      <c r="VPZ17" s="2212"/>
      <c r="VQA17" s="2212"/>
      <c r="VQB17" s="2212"/>
      <c r="VQC17" s="2212"/>
      <c r="VQD17" s="2212"/>
      <c r="VQE17" s="2212"/>
      <c r="VQF17" s="2212"/>
      <c r="VQG17" s="2212"/>
      <c r="VQH17" s="2212"/>
      <c r="VQI17" s="2212"/>
      <c r="VQJ17" s="2212"/>
      <c r="VQK17" s="2212"/>
      <c r="VQL17" s="2212"/>
      <c r="VQM17" s="2212"/>
      <c r="VQN17" s="2212"/>
      <c r="VQO17" s="2212"/>
      <c r="VQP17" s="2212"/>
      <c r="VQQ17" s="2212"/>
      <c r="VQR17" s="2212"/>
      <c r="VQS17" s="2212"/>
      <c r="VQT17" s="2212"/>
      <c r="VQU17" s="2212"/>
      <c r="VQV17" s="2212"/>
      <c r="VQW17" s="2212"/>
      <c r="VQX17" s="2212"/>
      <c r="VQY17" s="2212"/>
      <c r="VQZ17" s="2212"/>
      <c r="VRA17" s="2212"/>
      <c r="VRB17" s="2212"/>
      <c r="VRC17" s="2212"/>
      <c r="VRD17" s="2212"/>
      <c r="VRE17" s="2212"/>
      <c r="VRF17" s="2212"/>
      <c r="VRG17" s="2212"/>
      <c r="VRH17" s="2212"/>
      <c r="VRI17" s="2212"/>
      <c r="VRJ17" s="2212"/>
      <c r="VRK17" s="2212"/>
      <c r="VRL17" s="2212"/>
      <c r="VRM17" s="2212"/>
      <c r="VRN17" s="2212"/>
      <c r="VRO17" s="2212"/>
      <c r="VRP17" s="2212"/>
      <c r="VRQ17" s="2212"/>
      <c r="VRR17" s="2212"/>
      <c r="VRS17" s="2212"/>
      <c r="VRT17" s="2212"/>
      <c r="VRU17" s="2212"/>
      <c r="VRV17" s="2212"/>
      <c r="VRW17" s="2212"/>
      <c r="VRX17" s="2212"/>
      <c r="VRY17" s="2212"/>
      <c r="VRZ17" s="2212"/>
      <c r="VSA17" s="2212"/>
      <c r="VSB17" s="2212"/>
      <c r="VSC17" s="2212"/>
      <c r="VSD17" s="2212"/>
      <c r="VSE17" s="2212"/>
      <c r="VSF17" s="2212"/>
      <c r="VSG17" s="2212"/>
      <c r="VSH17" s="2212"/>
      <c r="VSI17" s="2212"/>
      <c r="VSJ17" s="2212"/>
      <c r="VSK17" s="2212"/>
      <c r="VSL17" s="2212"/>
      <c r="VSM17" s="2212"/>
      <c r="VSN17" s="2212"/>
      <c r="VSO17" s="2212"/>
      <c r="VSP17" s="2212"/>
      <c r="VSQ17" s="2212"/>
      <c r="VSR17" s="2212"/>
      <c r="VSS17" s="2212"/>
      <c r="VST17" s="2212"/>
      <c r="VSU17" s="2212"/>
      <c r="VSV17" s="2212"/>
      <c r="VSW17" s="2212"/>
      <c r="VSX17" s="2212"/>
      <c r="VSY17" s="2212"/>
      <c r="VSZ17" s="2212"/>
      <c r="VTA17" s="2212"/>
      <c r="VTB17" s="2212"/>
      <c r="VTC17" s="2212"/>
      <c r="VTD17" s="2212"/>
      <c r="VTE17" s="2212"/>
      <c r="VTF17" s="2212"/>
      <c r="VTG17" s="2212"/>
      <c r="VTH17" s="2212"/>
      <c r="VTI17" s="2212"/>
      <c r="VTJ17" s="2212"/>
      <c r="VTK17" s="2212"/>
      <c r="VTL17" s="2212"/>
      <c r="VTM17" s="2212"/>
      <c r="VTN17" s="2212"/>
      <c r="VTO17" s="2212"/>
      <c r="VTP17" s="2212"/>
      <c r="VTQ17" s="2212"/>
      <c r="VTR17" s="2212"/>
      <c r="VTS17" s="2212"/>
      <c r="VTT17" s="2212"/>
      <c r="VTU17" s="2212"/>
      <c r="VTV17" s="2212"/>
      <c r="VTW17" s="2212"/>
      <c r="VTX17" s="2212"/>
      <c r="VTY17" s="2212"/>
      <c r="VTZ17" s="2212"/>
      <c r="VUA17" s="2212"/>
      <c r="VUB17" s="2212"/>
      <c r="VUC17" s="2212"/>
      <c r="VUD17" s="2212"/>
      <c r="VUE17" s="2212"/>
      <c r="VUF17" s="2212"/>
      <c r="VUG17" s="2212"/>
      <c r="VUH17" s="2212"/>
      <c r="VUI17" s="2212"/>
      <c r="VUJ17" s="2212"/>
      <c r="VUK17" s="2212"/>
      <c r="VUL17" s="2212"/>
      <c r="VUM17" s="2212"/>
      <c r="VUN17" s="2212"/>
      <c r="VUO17" s="2212"/>
      <c r="VUP17" s="2212"/>
      <c r="VUQ17" s="2212"/>
      <c r="VUR17" s="2212"/>
      <c r="VUS17" s="2212"/>
      <c r="VUT17" s="2212"/>
      <c r="VUU17" s="2212"/>
      <c r="VUV17" s="2212"/>
      <c r="VUW17" s="2212"/>
      <c r="VUX17" s="2212"/>
      <c r="VUY17" s="2212"/>
      <c r="VUZ17" s="2212"/>
      <c r="VVA17" s="2212"/>
      <c r="VVB17" s="2212"/>
      <c r="VVC17" s="2212"/>
      <c r="VVD17" s="2212"/>
      <c r="VVE17" s="2212"/>
      <c r="VVF17" s="2212"/>
      <c r="VVG17" s="2212"/>
      <c r="VVH17" s="2212"/>
      <c r="VVI17" s="2212"/>
      <c r="VVJ17" s="2212"/>
      <c r="VVK17" s="2212"/>
      <c r="VVL17" s="2212"/>
      <c r="VVM17" s="2212"/>
      <c r="VVN17" s="2212"/>
      <c r="VVO17" s="2212"/>
      <c r="VVP17" s="2212"/>
      <c r="VVQ17" s="2212"/>
      <c r="VVR17" s="2212"/>
      <c r="VVS17" s="2212"/>
      <c r="VVT17" s="2212"/>
      <c r="VVU17" s="2212"/>
      <c r="VVV17" s="2212"/>
      <c r="VVW17" s="2212"/>
      <c r="VVX17" s="2212"/>
      <c r="VVY17" s="2212"/>
      <c r="VVZ17" s="2212"/>
      <c r="VWA17" s="2212"/>
      <c r="VWB17" s="2212"/>
      <c r="VWC17" s="2212"/>
      <c r="VWD17" s="2212"/>
      <c r="VWE17" s="2212"/>
      <c r="VWF17" s="2212"/>
      <c r="VWG17" s="2212"/>
      <c r="VWH17" s="2212"/>
      <c r="VWI17" s="2212"/>
      <c r="VWJ17" s="2212"/>
      <c r="VWK17" s="2212"/>
      <c r="VWL17" s="2212"/>
      <c r="VWM17" s="2212"/>
      <c r="VWN17" s="2212"/>
      <c r="VWO17" s="2212"/>
      <c r="VWP17" s="2212"/>
      <c r="VWQ17" s="2212"/>
      <c r="VWR17" s="2212"/>
      <c r="VWS17" s="2212"/>
      <c r="VWT17" s="2212"/>
      <c r="VWU17" s="2212"/>
      <c r="VWV17" s="2212"/>
      <c r="VWW17" s="2212"/>
      <c r="VWX17" s="2212"/>
      <c r="VWY17" s="2212"/>
      <c r="VWZ17" s="2212"/>
      <c r="VXA17" s="2212"/>
      <c r="VXB17" s="2212"/>
      <c r="VXC17" s="2212"/>
      <c r="VXD17" s="2212"/>
      <c r="VXE17" s="2212"/>
      <c r="VXF17" s="2212"/>
      <c r="VXG17" s="2212"/>
      <c r="VXH17" s="2212"/>
      <c r="VXI17" s="2212"/>
      <c r="VXJ17" s="2212"/>
      <c r="VXK17" s="2212"/>
      <c r="VXL17" s="2212"/>
      <c r="VXM17" s="2212"/>
      <c r="VXN17" s="2212"/>
      <c r="VXO17" s="2212"/>
      <c r="VXP17" s="2212"/>
      <c r="VXQ17" s="2212"/>
      <c r="VXR17" s="2212"/>
      <c r="VXS17" s="2212"/>
      <c r="VXT17" s="2212"/>
      <c r="VXU17" s="2212"/>
      <c r="VXV17" s="2212"/>
      <c r="VXW17" s="2212"/>
      <c r="VXX17" s="2212"/>
      <c r="VXY17" s="2212"/>
      <c r="VXZ17" s="2212"/>
      <c r="VYA17" s="2212"/>
      <c r="VYB17" s="2212"/>
      <c r="VYC17" s="2212"/>
      <c r="VYD17" s="2212"/>
      <c r="VYE17" s="2212"/>
      <c r="VYF17" s="2212"/>
      <c r="VYG17" s="2212"/>
      <c r="VYH17" s="2212"/>
      <c r="VYI17" s="2212"/>
      <c r="VYJ17" s="2212"/>
      <c r="VYK17" s="2212"/>
      <c r="VYL17" s="2212"/>
      <c r="VYM17" s="2212"/>
      <c r="VYN17" s="2212"/>
      <c r="VYO17" s="2212"/>
      <c r="VYP17" s="2212"/>
      <c r="VYQ17" s="2212"/>
      <c r="VYR17" s="2212"/>
      <c r="VYS17" s="2212"/>
      <c r="VYT17" s="2212"/>
      <c r="VYU17" s="2212"/>
      <c r="VYV17" s="2212"/>
      <c r="VYW17" s="2212"/>
      <c r="VYX17" s="2212"/>
      <c r="VYY17" s="2212"/>
      <c r="VYZ17" s="2212"/>
      <c r="VZA17" s="2212"/>
      <c r="VZB17" s="2212"/>
      <c r="VZC17" s="2212"/>
      <c r="VZD17" s="2212"/>
      <c r="VZE17" s="2212"/>
      <c r="VZF17" s="2212"/>
      <c r="VZG17" s="2212"/>
      <c r="VZH17" s="2212"/>
      <c r="VZI17" s="2212"/>
      <c r="VZJ17" s="2212"/>
      <c r="VZK17" s="2212"/>
      <c r="VZL17" s="2212"/>
      <c r="VZM17" s="2212"/>
      <c r="VZN17" s="2212"/>
      <c r="VZO17" s="2212"/>
      <c r="VZP17" s="2212"/>
      <c r="VZQ17" s="2212"/>
      <c r="VZR17" s="2212"/>
      <c r="VZS17" s="2212"/>
      <c r="VZT17" s="2212"/>
      <c r="VZU17" s="2212"/>
      <c r="VZV17" s="2212"/>
      <c r="VZW17" s="2212"/>
      <c r="VZX17" s="2212"/>
      <c r="VZY17" s="2212"/>
      <c r="VZZ17" s="2212"/>
      <c r="WAA17" s="2212"/>
      <c r="WAB17" s="2212"/>
      <c r="WAC17" s="2212"/>
      <c r="WAD17" s="2212"/>
      <c r="WAE17" s="2212"/>
      <c r="WAF17" s="2212"/>
      <c r="WAG17" s="2212"/>
      <c r="WAH17" s="2212"/>
      <c r="WAI17" s="2212"/>
      <c r="WAJ17" s="2212"/>
      <c r="WAK17" s="2212"/>
      <c r="WAL17" s="2212"/>
      <c r="WAM17" s="2212"/>
      <c r="WAN17" s="2212"/>
      <c r="WAO17" s="2212"/>
      <c r="WAP17" s="2212"/>
      <c r="WAQ17" s="2212"/>
      <c r="WAR17" s="2212"/>
      <c r="WAS17" s="2212"/>
      <c r="WAT17" s="2212"/>
      <c r="WAU17" s="2212"/>
      <c r="WAV17" s="2212"/>
      <c r="WAW17" s="2212"/>
      <c r="WAX17" s="2212"/>
      <c r="WAY17" s="2212"/>
      <c r="WAZ17" s="2212"/>
      <c r="WBA17" s="2212"/>
      <c r="WBB17" s="2212"/>
      <c r="WBC17" s="2212"/>
      <c r="WBD17" s="2212"/>
      <c r="WBE17" s="2212"/>
      <c r="WBF17" s="2212"/>
      <c r="WBG17" s="2212"/>
      <c r="WBH17" s="2212"/>
      <c r="WBI17" s="2212"/>
      <c r="WBJ17" s="2212"/>
      <c r="WBK17" s="2212"/>
      <c r="WBL17" s="2212"/>
      <c r="WBM17" s="2212"/>
      <c r="WBN17" s="2212"/>
      <c r="WBO17" s="2212"/>
      <c r="WBP17" s="2212"/>
      <c r="WBQ17" s="2212"/>
      <c r="WBR17" s="2212"/>
      <c r="WBS17" s="2212"/>
      <c r="WBT17" s="2212"/>
      <c r="WBU17" s="2212"/>
      <c r="WBV17" s="2212"/>
      <c r="WBW17" s="2212"/>
      <c r="WBX17" s="2212"/>
      <c r="WBY17" s="2212"/>
      <c r="WBZ17" s="2212"/>
      <c r="WCA17" s="2212"/>
      <c r="WCB17" s="2212"/>
      <c r="WCC17" s="2212"/>
      <c r="WCD17" s="2212"/>
      <c r="WCE17" s="2212"/>
      <c r="WCF17" s="2212"/>
      <c r="WCG17" s="2212"/>
      <c r="WCH17" s="2212"/>
      <c r="WCI17" s="2212"/>
      <c r="WCJ17" s="2212"/>
      <c r="WCK17" s="2212"/>
      <c r="WCL17" s="2212"/>
      <c r="WCM17" s="2212"/>
      <c r="WCN17" s="2212"/>
      <c r="WCO17" s="2212"/>
      <c r="WCP17" s="2212"/>
      <c r="WCQ17" s="2212"/>
      <c r="WCR17" s="2212"/>
      <c r="WCS17" s="2212"/>
      <c r="WCT17" s="2212"/>
      <c r="WCU17" s="2212"/>
      <c r="WCV17" s="2212"/>
      <c r="WCW17" s="2212"/>
      <c r="WCX17" s="2212"/>
      <c r="WCY17" s="2212"/>
      <c r="WCZ17" s="2212"/>
      <c r="WDA17" s="2212"/>
      <c r="WDB17" s="2212"/>
      <c r="WDC17" s="2212"/>
      <c r="WDD17" s="2212"/>
      <c r="WDE17" s="2212"/>
      <c r="WDF17" s="2212"/>
      <c r="WDG17" s="2212"/>
      <c r="WDH17" s="2212"/>
      <c r="WDI17" s="2212"/>
      <c r="WDJ17" s="2212"/>
      <c r="WDK17" s="2212"/>
      <c r="WDL17" s="2212"/>
      <c r="WDM17" s="2212"/>
      <c r="WDN17" s="2212"/>
      <c r="WDO17" s="2212"/>
      <c r="WDP17" s="2212"/>
      <c r="WDQ17" s="2212"/>
      <c r="WDR17" s="2212"/>
      <c r="WDS17" s="2212"/>
      <c r="WDT17" s="2212"/>
      <c r="WDU17" s="2212"/>
      <c r="WDV17" s="2212"/>
      <c r="WDW17" s="2212"/>
      <c r="WDX17" s="2212"/>
      <c r="WDY17" s="2212"/>
      <c r="WDZ17" s="2212"/>
      <c r="WEA17" s="2212"/>
      <c r="WEB17" s="2212"/>
      <c r="WEC17" s="2212"/>
      <c r="WED17" s="2212"/>
      <c r="WEE17" s="2212"/>
      <c r="WEF17" s="2212"/>
      <c r="WEG17" s="2212"/>
      <c r="WEH17" s="2212"/>
      <c r="WEI17" s="2212"/>
      <c r="WEJ17" s="2212"/>
      <c r="WEK17" s="2212"/>
      <c r="WEL17" s="2212"/>
      <c r="WEM17" s="2212"/>
      <c r="WEN17" s="2212"/>
      <c r="WEO17" s="2212"/>
      <c r="WEP17" s="2212"/>
      <c r="WEQ17" s="2212"/>
      <c r="WER17" s="2212"/>
      <c r="WES17" s="2212"/>
      <c r="WET17" s="2212"/>
      <c r="WEU17" s="2212"/>
      <c r="WEV17" s="2212"/>
      <c r="WEW17" s="2212"/>
      <c r="WEX17" s="2212"/>
      <c r="WEY17" s="2212"/>
      <c r="WEZ17" s="2212"/>
      <c r="WFA17" s="2212"/>
      <c r="WFB17" s="2212"/>
      <c r="WFC17" s="2212"/>
      <c r="WFD17" s="2212"/>
      <c r="WFE17" s="2212"/>
      <c r="WFF17" s="2212"/>
      <c r="WFG17" s="2212"/>
      <c r="WFH17" s="2212"/>
      <c r="WFI17" s="2212"/>
      <c r="WFJ17" s="2212"/>
      <c r="WFK17" s="2212"/>
      <c r="WFL17" s="2212"/>
      <c r="WFM17" s="2212"/>
      <c r="WFN17" s="2212"/>
      <c r="WFO17" s="2212"/>
      <c r="WFP17" s="2212"/>
      <c r="WFQ17" s="2212"/>
      <c r="WFR17" s="2212"/>
      <c r="WFS17" s="2212"/>
      <c r="WFT17" s="2212"/>
      <c r="WFU17" s="2212"/>
      <c r="WFV17" s="2212"/>
      <c r="WFW17" s="2212"/>
      <c r="WFX17" s="2212"/>
      <c r="WFY17" s="2212"/>
      <c r="WFZ17" s="2212"/>
      <c r="WGA17" s="2212"/>
      <c r="WGB17" s="2212"/>
      <c r="WGC17" s="2212"/>
      <c r="WGD17" s="2212"/>
      <c r="WGE17" s="2212"/>
      <c r="WGF17" s="2212"/>
      <c r="WGG17" s="2212"/>
      <c r="WGH17" s="2212"/>
      <c r="WGI17" s="2212"/>
      <c r="WGJ17" s="2212"/>
      <c r="WGK17" s="2212"/>
      <c r="WGL17" s="2212"/>
      <c r="WGM17" s="2212"/>
      <c r="WGN17" s="2212"/>
      <c r="WGO17" s="2212"/>
      <c r="WGP17" s="2212"/>
      <c r="WGQ17" s="2212"/>
      <c r="WGR17" s="2212"/>
      <c r="WGS17" s="2212"/>
      <c r="WGT17" s="2212"/>
      <c r="WGU17" s="2212"/>
      <c r="WGV17" s="2212"/>
      <c r="WGW17" s="2212"/>
      <c r="WGX17" s="2212"/>
      <c r="WGY17" s="2212"/>
      <c r="WGZ17" s="2212"/>
      <c r="WHA17" s="2212"/>
      <c r="WHB17" s="2212"/>
      <c r="WHC17" s="2212"/>
      <c r="WHD17" s="2212"/>
      <c r="WHE17" s="2212"/>
      <c r="WHF17" s="2212"/>
      <c r="WHG17" s="2212"/>
      <c r="WHH17" s="2212"/>
      <c r="WHI17" s="2212"/>
      <c r="WHJ17" s="2212"/>
      <c r="WHK17" s="2212"/>
      <c r="WHL17" s="2212"/>
      <c r="WHM17" s="2212"/>
      <c r="WHN17" s="2212"/>
      <c r="WHO17" s="2212"/>
      <c r="WHP17" s="2212"/>
      <c r="WHQ17" s="2212"/>
      <c r="WHR17" s="2212"/>
      <c r="WHS17" s="2212"/>
      <c r="WHT17" s="2212"/>
      <c r="WHU17" s="2212"/>
      <c r="WHV17" s="2212"/>
      <c r="WHW17" s="2212"/>
      <c r="WHX17" s="2212"/>
      <c r="WHY17" s="2212"/>
      <c r="WHZ17" s="2212"/>
      <c r="WIA17" s="2212"/>
      <c r="WIB17" s="2212"/>
      <c r="WIC17" s="2212"/>
      <c r="WID17" s="2212"/>
      <c r="WIE17" s="2212"/>
      <c r="WIF17" s="2212"/>
      <c r="WIG17" s="2212"/>
      <c r="WIH17" s="2212"/>
      <c r="WII17" s="2212"/>
      <c r="WIJ17" s="2212"/>
      <c r="WIK17" s="2212"/>
      <c r="WIL17" s="2212"/>
      <c r="WIM17" s="2212"/>
      <c r="WIN17" s="2212"/>
      <c r="WIO17" s="2212"/>
      <c r="WIP17" s="2212"/>
      <c r="WIQ17" s="2212"/>
      <c r="WIR17" s="2212"/>
      <c r="WIS17" s="2212"/>
      <c r="WIT17" s="2212"/>
      <c r="WIU17" s="2212"/>
      <c r="WIV17" s="2212"/>
      <c r="WIW17" s="2212"/>
      <c r="WIX17" s="2212"/>
      <c r="WIY17" s="2212"/>
      <c r="WIZ17" s="2212"/>
      <c r="WJA17" s="2212"/>
      <c r="WJB17" s="2212"/>
      <c r="WJC17" s="2212"/>
      <c r="WJD17" s="2212"/>
      <c r="WJE17" s="2212"/>
      <c r="WJF17" s="2212"/>
      <c r="WJG17" s="2212"/>
      <c r="WJH17" s="2212"/>
      <c r="WJI17" s="2212"/>
      <c r="WJJ17" s="2212"/>
      <c r="WJK17" s="2212"/>
      <c r="WJL17" s="2212"/>
      <c r="WJM17" s="2212"/>
      <c r="WJN17" s="2212"/>
      <c r="WJO17" s="2212"/>
      <c r="WJP17" s="2212"/>
      <c r="WJQ17" s="2212"/>
      <c r="WJR17" s="2212"/>
      <c r="WJS17" s="2212"/>
      <c r="WJT17" s="2212"/>
      <c r="WJU17" s="2212"/>
      <c r="WJV17" s="2212"/>
      <c r="WJW17" s="2212"/>
      <c r="WJX17" s="2212"/>
      <c r="WJY17" s="2212"/>
      <c r="WJZ17" s="2212"/>
      <c r="WKA17" s="2212"/>
      <c r="WKB17" s="2212"/>
      <c r="WKC17" s="2212"/>
      <c r="WKD17" s="2212"/>
      <c r="WKE17" s="2212"/>
      <c r="WKF17" s="2212"/>
      <c r="WKG17" s="2212"/>
      <c r="WKH17" s="2212"/>
      <c r="WKI17" s="2212"/>
      <c r="WKJ17" s="2212"/>
      <c r="WKK17" s="2212"/>
      <c r="WKL17" s="2212"/>
      <c r="WKM17" s="2212"/>
      <c r="WKN17" s="2212"/>
      <c r="WKO17" s="2212"/>
      <c r="WKP17" s="2212"/>
      <c r="WKQ17" s="2212"/>
      <c r="WKR17" s="2212"/>
      <c r="WKS17" s="2212"/>
      <c r="WKT17" s="2212"/>
      <c r="WKU17" s="2212"/>
      <c r="WKV17" s="2212"/>
      <c r="WKW17" s="2212"/>
      <c r="WKX17" s="2212"/>
      <c r="WKY17" s="2212"/>
      <c r="WKZ17" s="2212"/>
      <c r="WLA17" s="2212"/>
      <c r="WLB17" s="2212"/>
      <c r="WLC17" s="2212"/>
      <c r="WLD17" s="2212"/>
      <c r="WLE17" s="2212"/>
      <c r="WLF17" s="2212"/>
      <c r="WLG17" s="2212"/>
      <c r="WLH17" s="2212"/>
      <c r="WLI17" s="2212"/>
      <c r="WLJ17" s="2212"/>
      <c r="WLK17" s="2212"/>
      <c r="WLL17" s="2212"/>
      <c r="WLM17" s="2212"/>
      <c r="WLN17" s="2212"/>
      <c r="WLO17" s="2212"/>
      <c r="WLP17" s="2212"/>
      <c r="WLQ17" s="2212"/>
      <c r="WLR17" s="2212"/>
      <c r="WLS17" s="2212"/>
      <c r="WLT17" s="2212"/>
      <c r="WLU17" s="2212"/>
      <c r="WLV17" s="2212"/>
      <c r="WLW17" s="2212"/>
      <c r="WLX17" s="2212"/>
      <c r="WLY17" s="2212"/>
      <c r="WLZ17" s="2212"/>
      <c r="WMA17" s="2212"/>
      <c r="WMB17" s="2212"/>
      <c r="WMC17" s="2212"/>
      <c r="WMD17" s="2212"/>
      <c r="WME17" s="2212"/>
      <c r="WMF17" s="2212"/>
      <c r="WMG17" s="2212"/>
      <c r="WMH17" s="2212"/>
      <c r="WMI17" s="2212"/>
      <c r="WMJ17" s="2212"/>
      <c r="WMK17" s="2212"/>
      <c r="WML17" s="2212"/>
      <c r="WMM17" s="2212"/>
      <c r="WMN17" s="2212"/>
      <c r="WMO17" s="2212"/>
      <c r="WMP17" s="2212"/>
      <c r="WMQ17" s="2212"/>
      <c r="WMR17" s="2212"/>
      <c r="WMS17" s="2212"/>
      <c r="WMT17" s="2212"/>
      <c r="WMU17" s="2212"/>
      <c r="WMV17" s="2212"/>
      <c r="WMW17" s="2212"/>
      <c r="WMX17" s="2212"/>
      <c r="WMY17" s="2212"/>
      <c r="WMZ17" s="2212"/>
      <c r="WNA17" s="2212"/>
      <c r="WNB17" s="2212"/>
      <c r="WNC17" s="2212"/>
      <c r="WND17" s="2212"/>
      <c r="WNE17" s="2212"/>
      <c r="WNF17" s="2212"/>
      <c r="WNG17" s="2212"/>
      <c r="WNH17" s="2212"/>
      <c r="WNI17" s="2212"/>
      <c r="WNJ17" s="2212"/>
      <c r="WNK17" s="2212"/>
      <c r="WNL17" s="2212"/>
      <c r="WNM17" s="2212"/>
      <c r="WNN17" s="2212"/>
      <c r="WNO17" s="2212"/>
      <c r="WNP17" s="2212"/>
      <c r="WNQ17" s="2212"/>
      <c r="WNR17" s="2212"/>
      <c r="WNS17" s="2212"/>
      <c r="WNT17" s="2212"/>
      <c r="WNU17" s="2212"/>
      <c r="WNV17" s="2212"/>
      <c r="WNW17" s="2212"/>
      <c r="WNX17" s="2212"/>
      <c r="WNY17" s="2212"/>
      <c r="WNZ17" s="2212"/>
      <c r="WOA17" s="2212"/>
      <c r="WOB17" s="2212"/>
      <c r="WOC17" s="2212"/>
      <c r="WOD17" s="2212"/>
      <c r="WOE17" s="2212"/>
      <c r="WOF17" s="2212"/>
      <c r="WOG17" s="2212"/>
      <c r="WOH17" s="2212"/>
      <c r="WOI17" s="2212"/>
      <c r="WOJ17" s="2212"/>
      <c r="WOK17" s="2212"/>
      <c r="WOL17" s="2212"/>
      <c r="WOM17" s="2212"/>
      <c r="WON17" s="2212"/>
      <c r="WOO17" s="2212"/>
      <c r="WOP17" s="2212"/>
      <c r="WOQ17" s="2212"/>
      <c r="WOR17" s="2212"/>
      <c r="WOS17" s="2212"/>
      <c r="WOT17" s="2212"/>
      <c r="WOU17" s="2212"/>
      <c r="WOV17" s="2212"/>
      <c r="WOW17" s="2212"/>
      <c r="WOX17" s="2212"/>
      <c r="WOY17" s="2212"/>
      <c r="WOZ17" s="2212"/>
      <c r="WPA17" s="2212"/>
      <c r="WPB17" s="2212"/>
      <c r="WPC17" s="2212"/>
      <c r="WPD17" s="2212"/>
      <c r="WPE17" s="2212"/>
      <c r="WPF17" s="2212"/>
      <c r="WPG17" s="2212"/>
      <c r="WPH17" s="2212"/>
      <c r="WPI17" s="2212"/>
      <c r="WPJ17" s="2212"/>
      <c r="WPK17" s="2212"/>
      <c r="WPL17" s="2212"/>
      <c r="WPM17" s="2212"/>
      <c r="WPN17" s="2212"/>
      <c r="WPO17" s="2212"/>
      <c r="WPP17" s="2212"/>
      <c r="WPQ17" s="2212"/>
      <c r="WPR17" s="2212"/>
      <c r="WPS17" s="2212"/>
      <c r="WPT17" s="2212"/>
      <c r="WPU17" s="2212"/>
      <c r="WPV17" s="2212"/>
      <c r="WPW17" s="2212"/>
      <c r="WPX17" s="2212"/>
      <c r="WPY17" s="2212"/>
      <c r="WPZ17" s="2212"/>
      <c r="WQA17" s="2212"/>
      <c r="WQB17" s="2212"/>
      <c r="WQC17" s="2212"/>
      <c r="WQD17" s="2212"/>
      <c r="WQE17" s="2212"/>
      <c r="WQF17" s="2212"/>
      <c r="WQG17" s="2212"/>
      <c r="WQH17" s="2212"/>
      <c r="WQI17" s="2212"/>
      <c r="WQJ17" s="2212"/>
      <c r="WQK17" s="2212"/>
      <c r="WQL17" s="2212"/>
      <c r="WQM17" s="2212"/>
      <c r="WQN17" s="2212"/>
      <c r="WQO17" s="2212"/>
      <c r="WQP17" s="2212"/>
      <c r="WQQ17" s="2212"/>
      <c r="WQR17" s="2212"/>
      <c r="WQS17" s="2212"/>
      <c r="WQT17" s="2212"/>
      <c r="WQU17" s="2212"/>
      <c r="WQV17" s="2212"/>
      <c r="WQW17" s="2212"/>
      <c r="WQX17" s="2212"/>
      <c r="WQY17" s="2212"/>
      <c r="WQZ17" s="2212"/>
      <c r="WRA17" s="2212"/>
      <c r="WRB17" s="2212"/>
      <c r="WRC17" s="2212"/>
      <c r="WRD17" s="2212"/>
      <c r="WRE17" s="2212"/>
      <c r="WRF17" s="2212"/>
      <c r="WRG17" s="2212"/>
      <c r="WRH17" s="2212"/>
      <c r="WRI17" s="2212"/>
      <c r="WRJ17" s="2212"/>
      <c r="WRK17" s="2212"/>
      <c r="WRL17" s="2212"/>
      <c r="WRM17" s="2212"/>
      <c r="WRN17" s="2212"/>
      <c r="WRO17" s="2212"/>
      <c r="WRP17" s="2212"/>
      <c r="WRQ17" s="2212"/>
      <c r="WRR17" s="2212"/>
      <c r="WRS17" s="2212"/>
      <c r="WRT17" s="2212"/>
      <c r="WRU17" s="2212"/>
      <c r="WRV17" s="2212"/>
      <c r="WRW17" s="2212"/>
      <c r="WRX17" s="2212"/>
      <c r="WRY17" s="2212"/>
      <c r="WRZ17" s="2212"/>
      <c r="WSA17" s="2212"/>
      <c r="WSB17" s="2212"/>
      <c r="WSC17" s="2212"/>
      <c r="WSD17" s="2212"/>
      <c r="WSE17" s="2212"/>
      <c r="WSF17" s="2212"/>
      <c r="WSG17" s="2212"/>
      <c r="WSH17" s="2212"/>
      <c r="WSI17" s="2212"/>
      <c r="WSJ17" s="2212"/>
      <c r="WSK17" s="2212"/>
      <c r="WSL17" s="2212"/>
      <c r="WSM17" s="2212"/>
      <c r="WSN17" s="2212"/>
      <c r="WSO17" s="2212"/>
      <c r="WSP17" s="2212"/>
      <c r="WSQ17" s="2212"/>
      <c r="WSR17" s="2212"/>
      <c r="WSS17" s="2212"/>
      <c r="WST17" s="2212"/>
      <c r="WSU17" s="2212"/>
      <c r="WSV17" s="2212"/>
      <c r="WSW17" s="2212"/>
      <c r="WSX17" s="2212"/>
      <c r="WSY17" s="2212"/>
      <c r="WSZ17" s="2212"/>
      <c r="WTA17" s="2212"/>
      <c r="WTB17" s="2212"/>
      <c r="WTC17" s="2212"/>
      <c r="WTD17" s="2212"/>
      <c r="WTE17" s="2212"/>
      <c r="WTF17" s="2212"/>
      <c r="WTG17" s="2212"/>
      <c r="WTH17" s="2212"/>
      <c r="WTI17" s="2212"/>
      <c r="WTJ17" s="2212"/>
      <c r="WTK17" s="2212"/>
      <c r="WTL17" s="2212"/>
      <c r="WTM17" s="2212"/>
      <c r="WTN17" s="2212"/>
      <c r="WTO17" s="2212"/>
      <c r="WTP17" s="2212"/>
      <c r="WTQ17" s="2212"/>
      <c r="WTR17" s="2212"/>
      <c r="WTS17" s="2212"/>
      <c r="WTT17" s="2212"/>
      <c r="WTU17" s="2212"/>
      <c r="WTV17" s="2212"/>
      <c r="WTW17" s="2212"/>
      <c r="WTX17" s="2212"/>
      <c r="WTY17" s="2212"/>
      <c r="WTZ17" s="2212"/>
      <c r="WUA17" s="2212"/>
      <c r="WUB17" s="2212"/>
      <c r="WUC17" s="2212"/>
      <c r="WUD17" s="2212"/>
      <c r="WUE17" s="2212"/>
      <c r="WUF17" s="2212"/>
      <c r="WUG17" s="2212"/>
      <c r="WUH17" s="2212"/>
      <c r="WUI17" s="2212"/>
      <c r="WUJ17" s="2212"/>
      <c r="WUK17" s="2212"/>
      <c r="WUL17" s="2212"/>
      <c r="WUM17" s="2212"/>
      <c r="WUN17" s="2212"/>
      <c r="WUO17" s="2212"/>
      <c r="WUP17" s="2212"/>
      <c r="WUQ17" s="2212"/>
      <c r="WUR17" s="2212"/>
      <c r="WUS17" s="2212"/>
      <c r="WUT17" s="2212"/>
      <c r="WUU17" s="2212"/>
      <c r="WUV17" s="2212"/>
      <c r="WUW17" s="2212"/>
      <c r="WUX17" s="2212"/>
      <c r="WUY17" s="2212"/>
      <c r="WUZ17" s="2212"/>
      <c r="WVA17" s="2212"/>
      <c r="WVB17" s="2212"/>
      <c r="WVC17" s="2212"/>
      <c r="WVD17" s="2212"/>
      <c r="WVE17" s="2212"/>
      <c r="WVF17" s="2212"/>
      <c r="WVG17" s="2212"/>
      <c r="WVH17" s="2212"/>
      <c r="WVI17" s="2212"/>
      <c r="WVJ17" s="2212"/>
      <c r="WVK17" s="2212"/>
      <c r="WVL17" s="2212"/>
      <c r="WVM17" s="2212"/>
      <c r="WVN17" s="2212"/>
      <c r="WVO17" s="2212"/>
      <c r="WVP17" s="2212"/>
      <c r="WVQ17" s="2212"/>
      <c r="WVR17" s="2212"/>
      <c r="WVS17" s="2212"/>
      <c r="WVT17" s="2212"/>
      <c r="WVU17" s="2212"/>
      <c r="WVV17" s="2212"/>
      <c r="WVW17" s="2212"/>
      <c r="WVX17" s="2212"/>
      <c r="WVY17" s="2212"/>
      <c r="WVZ17" s="2212"/>
      <c r="WWA17" s="2212"/>
      <c r="WWB17" s="2212"/>
      <c r="WWC17" s="2212"/>
      <c r="WWD17" s="2212"/>
      <c r="WWE17" s="2212"/>
      <c r="WWF17" s="2212"/>
      <c r="WWG17" s="2212"/>
      <c r="WWH17" s="2212"/>
      <c r="WWI17" s="2212"/>
      <c r="WWJ17" s="2212"/>
      <c r="WWK17" s="2212"/>
      <c r="WWL17" s="2212"/>
      <c r="WWM17" s="2212"/>
      <c r="WWN17" s="2212"/>
      <c r="WWO17" s="2212"/>
      <c r="WWP17" s="2212"/>
      <c r="WWQ17" s="2212"/>
      <c r="WWR17" s="2212"/>
      <c r="WWS17" s="2212"/>
      <c r="WWT17" s="2212"/>
      <c r="WWU17" s="2212"/>
      <c r="WWV17" s="2212"/>
      <c r="WWW17" s="2212"/>
      <c r="WWX17" s="2212"/>
      <c r="WWY17" s="2212"/>
      <c r="WWZ17" s="2212"/>
      <c r="WXA17" s="2212"/>
      <c r="WXB17" s="2212"/>
      <c r="WXC17" s="2212"/>
      <c r="WXD17" s="2212"/>
      <c r="WXE17" s="2212"/>
      <c r="WXF17" s="2212"/>
      <c r="WXG17" s="2212"/>
      <c r="WXH17" s="2212"/>
      <c r="WXI17" s="2212"/>
      <c r="WXJ17" s="2212"/>
      <c r="WXK17" s="2212"/>
      <c r="WXL17" s="2212"/>
      <c r="WXM17" s="2212"/>
      <c r="WXN17" s="2212"/>
      <c r="WXO17" s="2212"/>
      <c r="WXP17" s="2212"/>
      <c r="WXQ17" s="2212"/>
      <c r="WXR17" s="2212"/>
      <c r="WXS17" s="2212"/>
      <c r="WXT17" s="2212"/>
      <c r="WXU17" s="2212"/>
      <c r="WXV17" s="2212"/>
      <c r="WXW17" s="2212"/>
      <c r="WXX17" s="2212"/>
      <c r="WXY17" s="2212"/>
      <c r="WXZ17" s="2212"/>
      <c r="WYA17" s="2212"/>
      <c r="WYB17" s="2212"/>
      <c r="WYC17" s="2212"/>
      <c r="WYD17" s="2212"/>
      <c r="WYE17" s="2212"/>
      <c r="WYF17" s="2212"/>
      <c r="WYG17" s="2212"/>
      <c r="WYH17" s="2212"/>
      <c r="WYI17" s="2212"/>
      <c r="WYJ17" s="2212"/>
      <c r="WYK17" s="2212"/>
      <c r="WYL17" s="2212"/>
      <c r="WYM17" s="2212"/>
      <c r="WYN17" s="2212"/>
      <c r="WYO17" s="2212"/>
      <c r="WYP17" s="2212"/>
      <c r="WYQ17" s="2212"/>
      <c r="WYR17" s="2212"/>
      <c r="WYS17" s="2212"/>
      <c r="WYT17" s="2212"/>
      <c r="WYU17" s="2212"/>
      <c r="WYV17" s="2212"/>
      <c r="WYW17" s="2212"/>
      <c r="WYX17" s="2212"/>
      <c r="WYY17" s="2212"/>
      <c r="WYZ17" s="2212"/>
      <c r="WZA17" s="2212"/>
      <c r="WZB17" s="2212"/>
      <c r="WZC17" s="2212"/>
      <c r="WZD17" s="2212"/>
      <c r="WZE17" s="2212"/>
      <c r="WZF17" s="2212"/>
      <c r="WZG17" s="2212"/>
      <c r="WZH17" s="2212"/>
      <c r="WZI17" s="2212"/>
      <c r="WZJ17" s="2212"/>
      <c r="WZK17" s="2212"/>
      <c r="WZL17" s="2212"/>
      <c r="WZM17" s="2212"/>
      <c r="WZN17" s="2212"/>
      <c r="WZO17" s="2212"/>
      <c r="WZP17" s="2212"/>
      <c r="WZQ17" s="2212"/>
      <c r="WZR17" s="2212"/>
      <c r="WZS17" s="2212"/>
      <c r="WZT17" s="2212"/>
      <c r="WZU17" s="2212"/>
      <c r="WZV17" s="2212"/>
      <c r="WZW17" s="2212"/>
      <c r="WZX17" s="2212"/>
      <c r="WZY17" s="2212"/>
      <c r="WZZ17" s="2212"/>
      <c r="XAA17" s="2212"/>
      <c r="XAB17" s="2212"/>
      <c r="XAC17" s="2212"/>
      <c r="XAD17" s="2212"/>
      <c r="XAE17" s="2212"/>
      <c r="XAF17" s="2212"/>
      <c r="XAG17" s="2212"/>
      <c r="XAH17" s="2212"/>
      <c r="XAI17" s="2212"/>
      <c r="XAJ17" s="2212"/>
      <c r="XAK17" s="2212"/>
      <c r="XAL17" s="2212"/>
      <c r="XAM17" s="2212"/>
      <c r="XAN17" s="2212"/>
      <c r="XAO17" s="2212"/>
      <c r="XAP17" s="2212"/>
      <c r="XAQ17" s="2212"/>
      <c r="XAR17" s="2212"/>
      <c r="XAS17" s="2212"/>
      <c r="XAT17" s="2212"/>
      <c r="XAU17" s="2212"/>
      <c r="XAV17" s="2212"/>
      <c r="XAW17" s="2212"/>
      <c r="XAX17" s="2212"/>
      <c r="XAY17" s="2212"/>
      <c r="XAZ17" s="2212"/>
      <c r="XBA17" s="2212"/>
      <c r="XBB17" s="2212"/>
      <c r="XBC17" s="2212"/>
    </row>
    <row r="18" spans="1:16279" s="362" customFormat="1" ht="15.75">
      <c r="A18" s="2214" t="s">
        <v>587</v>
      </c>
      <c r="B18" s="2214"/>
      <c r="C18" s="2214"/>
      <c r="D18" s="2214"/>
      <c r="E18" s="2214"/>
      <c r="F18" s="2214"/>
      <c r="G18" s="2214"/>
      <c r="H18" s="2214"/>
      <c r="I18" s="2214"/>
      <c r="J18" s="2214"/>
    </row>
    <row r="19" spans="1:16279" ht="15.75">
      <c r="A19" s="2213" t="s">
        <v>588</v>
      </c>
      <c r="B19" s="2213"/>
      <c r="C19" s="2213"/>
      <c r="D19" s="2213"/>
      <c r="E19" s="2213"/>
      <c r="F19" s="2213"/>
      <c r="G19" s="2213"/>
      <c r="H19" s="2213"/>
      <c r="I19" s="2213"/>
      <c r="J19" s="2213"/>
    </row>
    <row r="20" spans="1:16279">
      <c r="D20" s="362"/>
    </row>
  </sheetData>
  <mergeCells count="12629">
    <mergeCell ref="A1:K1"/>
    <mergeCell ref="A2:K2"/>
    <mergeCell ref="A3:K3"/>
    <mergeCell ref="A13:J13"/>
    <mergeCell ref="B5:H5"/>
    <mergeCell ref="A5:A6"/>
    <mergeCell ref="I5:K5"/>
    <mergeCell ref="TK14:TO14"/>
    <mergeCell ref="TP14:TT14"/>
    <mergeCell ref="TU14:TY14"/>
    <mergeCell ref="TZ14:UD14"/>
    <mergeCell ref="SQ14:SU14"/>
    <mergeCell ref="SV14:SZ14"/>
    <mergeCell ref="TA14:TE14"/>
    <mergeCell ref="UE14:UI14"/>
    <mergeCell ref="UJ14:UN14"/>
    <mergeCell ref="UO14:US14"/>
    <mergeCell ref="UT14:UX14"/>
    <mergeCell ref="UY14:VC14"/>
    <mergeCell ref="WC14:WG14"/>
    <mergeCell ref="WH14:WL14"/>
    <mergeCell ref="WM14:WQ14"/>
    <mergeCell ref="WR14:WV14"/>
    <mergeCell ref="WW14:XA14"/>
    <mergeCell ref="VD14:VH14"/>
    <mergeCell ref="VI14:VM14"/>
    <mergeCell ref="VN14:VR14"/>
    <mergeCell ref="VS14:VW14"/>
    <mergeCell ref="VX14:WB14"/>
    <mergeCell ref="YU14:YY14"/>
    <mergeCell ref="XB14:XF14"/>
    <mergeCell ref="XG14:XK14"/>
    <mergeCell ref="XL14:XP14"/>
    <mergeCell ref="XQ14:XU14"/>
    <mergeCell ref="XV14:XZ14"/>
    <mergeCell ref="TF14:TJ14"/>
    <mergeCell ref="A19:J19"/>
    <mergeCell ref="A18:J18"/>
    <mergeCell ref="A17:J17"/>
    <mergeCell ref="A16:J16"/>
    <mergeCell ref="A15:J15"/>
    <mergeCell ref="A14:J14"/>
    <mergeCell ref="AAD14:AAH14"/>
    <mergeCell ref="AAI14:AAM14"/>
    <mergeCell ref="AAN14:AAR14"/>
    <mergeCell ref="AAS14:AAW14"/>
    <mergeCell ref="YZ14:ZD14"/>
    <mergeCell ref="ZE14:ZI14"/>
    <mergeCell ref="ZJ14:ZN14"/>
    <mergeCell ref="ZO14:ZS14"/>
    <mergeCell ref="ZT14:ZX14"/>
    <mergeCell ref="AAX14:ABB14"/>
    <mergeCell ref="ABC14:ABG14"/>
    <mergeCell ref="ABH14:ABL14"/>
    <mergeCell ref="ABM14:ABQ14"/>
    <mergeCell ref="ABR14:ABV14"/>
    <mergeCell ref="ZY14:AAC14"/>
    <mergeCell ref="YA14:YE14"/>
    <mergeCell ref="YF14:YJ14"/>
    <mergeCell ref="YK14:YO14"/>
    <mergeCell ref="YP14:YT14"/>
    <mergeCell ref="ACV14:ACZ14"/>
    <mergeCell ref="ADA14:ADE14"/>
    <mergeCell ref="ADF14:ADJ14"/>
    <mergeCell ref="ADK14:ADO14"/>
    <mergeCell ref="ADP14:ADT14"/>
    <mergeCell ref="ABW14:ACA14"/>
    <mergeCell ref="ACB14:ACF14"/>
    <mergeCell ref="ACG14:ACK14"/>
    <mergeCell ref="ACL14:ACP14"/>
    <mergeCell ref="ACQ14:ACU14"/>
    <mergeCell ref="SQ16:SU16"/>
    <mergeCell ref="VS16:VW16"/>
    <mergeCell ref="TZ16:UD16"/>
    <mergeCell ref="UE16:UI16"/>
    <mergeCell ref="UJ16:UN16"/>
    <mergeCell ref="UO16:US16"/>
    <mergeCell ref="UT16:UX16"/>
    <mergeCell ref="XQ16:XU16"/>
    <mergeCell ref="VX16:WB16"/>
    <mergeCell ref="WC16:WG16"/>
    <mergeCell ref="WH16:WL16"/>
    <mergeCell ref="WM16:WQ16"/>
    <mergeCell ref="WR16:WV16"/>
    <mergeCell ref="ABR16:ABV16"/>
    <mergeCell ref="ABW16:ACA16"/>
    <mergeCell ref="ACB16:ACF16"/>
    <mergeCell ref="ACG16:ACK16"/>
    <mergeCell ref="ACL16:ACP16"/>
    <mergeCell ref="AAS16:AAW16"/>
    <mergeCell ref="AAX16:ABB16"/>
    <mergeCell ref="ABC16:ABG16"/>
    <mergeCell ref="ABH16:ABL16"/>
    <mergeCell ref="ABM16:ABQ16"/>
    <mergeCell ref="SV17:SZ17"/>
    <mergeCell ref="UE17:UI17"/>
    <mergeCell ref="UJ17:UN17"/>
    <mergeCell ref="UO17:US17"/>
    <mergeCell ref="UT17:UX17"/>
    <mergeCell ref="TA17:TE17"/>
    <mergeCell ref="AFN14:AFR14"/>
    <mergeCell ref="ADU14:ADY14"/>
    <mergeCell ref="ADZ14:AED14"/>
    <mergeCell ref="AEE14:AEI14"/>
    <mergeCell ref="AEJ14:AEN14"/>
    <mergeCell ref="AEO14:AES14"/>
    <mergeCell ref="AGW14:AHA14"/>
    <mergeCell ref="AHB14:AHF14"/>
    <mergeCell ref="AHG14:AHK14"/>
    <mergeCell ref="AHL14:AHP14"/>
    <mergeCell ref="AFS14:AFW14"/>
    <mergeCell ref="AFX14:AGB14"/>
    <mergeCell ref="AGC14:AGG14"/>
    <mergeCell ref="AGH14:AGL14"/>
    <mergeCell ref="AGM14:AGQ14"/>
    <mergeCell ref="AHQ14:AHU14"/>
    <mergeCell ref="AHV14:AHZ14"/>
    <mergeCell ref="AIA14:AIE14"/>
    <mergeCell ref="AIF14:AIJ14"/>
    <mergeCell ref="AIK14:AIO14"/>
    <mergeCell ref="AGR14:AGV14"/>
    <mergeCell ref="AET14:AEX14"/>
    <mergeCell ref="AEY14:AFC14"/>
    <mergeCell ref="AFD14:AFH14"/>
    <mergeCell ref="AFI14:AFM14"/>
    <mergeCell ref="AJO14:AJS14"/>
    <mergeCell ref="AJT14:AJX14"/>
    <mergeCell ref="AJY14:AKC14"/>
    <mergeCell ref="AKD14:AKH14"/>
    <mergeCell ref="AKI14:AKM14"/>
    <mergeCell ref="AIP14:AIT14"/>
    <mergeCell ref="AIU14:AIY14"/>
    <mergeCell ref="AIZ14:AJD14"/>
    <mergeCell ref="AJE14:AJI14"/>
    <mergeCell ref="AJJ14:AJN14"/>
    <mergeCell ref="AMG14:AMK14"/>
    <mergeCell ref="AKN14:AKR14"/>
    <mergeCell ref="AKS14:AKW14"/>
    <mergeCell ref="AKX14:ALB14"/>
    <mergeCell ref="ALC14:ALG14"/>
    <mergeCell ref="ALH14:ALL14"/>
    <mergeCell ref="ANP14:ANT14"/>
    <mergeCell ref="ANU14:ANY14"/>
    <mergeCell ref="ANZ14:AOD14"/>
    <mergeCell ref="AOE14:AOI14"/>
    <mergeCell ref="AML14:AMP14"/>
    <mergeCell ref="AMQ14:AMU14"/>
    <mergeCell ref="AMV14:AMZ14"/>
    <mergeCell ref="ANA14:ANE14"/>
    <mergeCell ref="ANF14:ANJ14"/>
    <mergeCell ref="AOJ14:AON14"/>
    <mergeCell ref="AOO14:AOS14"/>
    <mergeCell ref="AOT14:AOX14"/>
    <mergeCell ref="AOY14:APC14"/>
    <mergeCell ref="APD14:APH14"/>
    <mergeCell ref="ANK14:ANO14"/>
    <mergeCell ref="ALM14:ALQ14"/>
    <mergeCell ref="ALR14:ALV14"/>
    <mergeCell ref="ALW14:AMA14"/>
    <mergeCell ref="AMB14:AMF14"/>
    <mergeCell ref="AQH14:AQL14"/>
    <mergeCell ref="AQM14:AQQ14"/>
    <mergeCell ref="AQR14:AQV14"/>
    <mergeCell ref="AQW14:ARA14"/>
    <mergeCell ref="ARB14:ARF14"/>
    <mergeCell ref="API14:APM14"/>
    <mergeCell ref="APN14:APR14"/>
    <mergeCell ref="APS14:APW14"/>
    <mergeCell ref="APX14:AQB14"/>
    <mergeCell ref="AQC14:AQG14"/>
    <mergeCell ref="ASZ14:ATD14"/>
    <mergeCell ref="ARG14:ARK14"/>
    <mergeCell ref="ARL14:ARP14"/>
    <mergeCell ref="ARQ14:ARU14"/>
    <mergeCell ref="ARV14:ARZ14"/>
    <mergeCell ref="ASA14:ASE14"/>
    <mergeCell ref="AUI14:AUM14"/>
    <mergeCell ref="AUN14:AUR14"/>
    <mergeCell ref="AUS14:AUW14"/>
    <mergeCell ref="AUX14:AVB14"/>
    <mergeCell ref="ATE14:ATI14"/>
    <mergeCell ref="ATJ14:ATN14"/>
    <mergeCell ref="ATO14:ATS14"/>
    <mergeCell ref="ATT14:ATX14"/>
    <mergeCell ref="ATY14:AUC14"/>
    <mergeCell ref="AVC14:AVG14"/>
    <mergeCell ref="AVH14:AVL14"/>
    <mergeCell ref="AVM14:AVQ14"/>
    <mergeCell ref="AVR14:AVV14"/>
    <mergeCell ref="AVW14:AWA14"/>
    <mergeCell ref="AUD14:AUH14"/>
    <mergeCell ref="ASF14:ASJ14"/>
    <mergeCell ref="ASK14:ASO14"/>
    <mergeCell ref="ASP14:AST14"/>
    <mergeCell ref="ASU14:ASY14"/>
    <mergeCell ref="AXA14:AXE14"/>
    <mergeCell ref="AXF14:AXJ14"/>
    <mergeCell ref="AXK14:AXO14"/>
    <mergeCell ref="AXP14:AXT14"/>
    <mergeCell ref="AXU14:AXY14"/>
    <mergeCell ref="AWB14:AWF14"/>
    <mergeCell ref="AWG14:AWK14"/>
    <mergeCell ref="AWL14:AWP14"/>
    <mergeCell ref="AWQ14:AWU14"/>
    <mergeCell ref="AWV14:AWZ14"/>
    <mergeCell ref="AZS14:AZW14"/>
    <mergeCell ref="AXZ14:AYD14"/>
    <mergeCell ref="AYE14:AYI14"/>
    <mergeCell ref="AYJ14:AYN14"/>
    <mergeCell ref="AYO14:AYS14"/>
    <mergeCell ref="AYT14:AYX14"/>
    <mergeCell ref="BBB14:BBF14"/>
    <mergeCell ref="BBG14:BBK14"/>
    <mergeCell ref="BBL14:BBP14"/>
    <mergeCell ref="BBQ14:BBU14"/>
    <mergeCell ref="AZX14:BAB14"/>
    <mergeCell ref="BAC14:BAG14"/>
    <mergeCell ref="BAH14:BAL14"/>
    <mergeCell ref="BAM14:BAQ14"/>
    <mergeCell ref="BAR14:BAV14"/>
    <mergeCell ref="BBV14:BBZ14"/>
    <mergeCell ref="BCA14:BCE14"/>
    <mergeCell ref="BCF14:BCJ14"/>
    <mergeCell ref="BCK14:BCO14"/>
    <mergeCell ref="BCP14:BCT14"/>
    <mergeCell ref="BAW14:BBA14"/>
    <mergeCell ref="AYY14:AZC14"/>
    <mergeCell ref="AZD14:AZH14"/>
    <mergeCell ref="AZI14:AZM14"/>
    <mergeCell ref="AZN14:AZR14"/>
    <mergeCell ref="BDT14:BDX14"/>
    <mergeCell ref="BDY14:BEC14"/>
    <mergeCell ref="BED14:BEH14"/>
    <mergeCell ref="BEI14:BEM14"/>
    <mergeCell ref="BEN14:BER14"/>
    <mergeCell ref="BCU14:BCY14"/>
    <mergeCell ref="BCZ14:BDD14"/>
    <mergeCell ref="BDE14:BDI14"/>
    <mergeCell ref="BDJ14:BDN14"/>
    <mergeCell ref="BDO14:BDS14"/>
    <mergeCell ref="BGL14:BGP14"/>
    <mergeCell ref="BES14:BEW14"/>
    <mergeCell ref="BEX14:BFB14"/>
    <mergeCell ref="BFC14:BFG14"/>
    <mergeCell ref="BFH14:BFL14"/>
    <mergeCell ref="BFM14:BFQ14"/>
    <mergeCell ref="BHU14:BHY14"/>
    <mergeCell ref="BHZ14:BID14"/>
    <mergeCell ref="BIE14:BII14"/>
    <mergeCell ref="BIJ14:BIN14"/>
    <mergeCell ref="BGQ14:BGU14"/>
    <mergeCell ref="BGV14:BGZ14"/>
    <mergeCell ref="BHA14:BHE14"/>
    <mergeCell ref="BHF14:BHJ14"/>
    <mergeCell ref="BHK14:BHO14"/>
    <mergeCell ref="BIO14:BIS14"/>
    <mergeCell ref="BIT14:BIX14"/>
    <mergeCell ref="BIY14:BJC14"/>
    <mergeCell ref="BJD14:BJH14"/>
    <mergeCell ref="BJI14:BJM14"/>
    <mergeCell ref="BHP14:BHT14"/>
    <mergeCell ref="BFR14:BFV14"/>
    <mergeCell ref="BFW14:BGA14"/>
    <mergeCell ref="BGB14:BGF14"/>
    <mergeCell ref="BGG14:BGK14"/>
    <mergeCell ref="BKM14:BKQ14"/>
    <mergeCell ref="BKR14:BKV14"/>
    <mergeCell ref="BKW14:BLA14"/>
    <mergeCell ref="BLB14:BLF14"/>
    <mergeCell ref="BLG14:BLK14"/>
    <mergeCell ref="BJN14:BJR14"/>
    <mergeCell ref="BJS14:BJW14"/>
    <mergeCell ref="BJX14:BKB14"/>
    <mergeCell ref="BKC14:BKG14"/>
    <mergeCell ref="BKH14:BKL14"/>
    <mergeCell ref="BNE14:BNI14"/>
    <mergeCell ref="BLL14:BLP14"/>
    <mergeCell ref="BLQ14:BLU14"/>
    <mergeCell ref="BLV14:BLZ14"/>
    <mergeCell ref="BMA14:BME14"/>
    <mergeCell ref="BMF14:BMJ14"/>
    <mergeCell ref="BON14:BOR14"/>
    <mergeCell ref="BOS14:BOW14"/>
    <mergeCell ref="BOX14:BPB14"/>
    <mergeCell ref="BPC14:BPG14"/>
    <mergeCell ref="BNJ14:BNN14"/>
    <mergeCell ref="BNO14:BNS14"/>
    <mergeCell ref="BNT14:BNX14"/>
    <mergeCell ref="BNY14:BOC14"/>
    <mergeCell ref="BOD14:BOH14"/>
    <mergeCell ref="BPH14:BPL14"/>
    <mergeCell ref="BPM14:BPQ14"/>
    <mergeCell ref="BPR14:BPV14"/>
    <mergeCell ref="BPW14:BQA14"/>
    <mergeCell ref="BQB14:BQF14"/>
    <mergeCell ref="BOI14:BOM14"/>
    <mergeCell ref="BMK14:BMO14"/>
    <mergeCell ref="BMP14:BMT14"/>
    <mergeCell ref="BMU14:BMY14"/>
    <mergeCell ref="BMZ14:BND14"/>
    <mergeCell ref="BRF14:BRJ14"/>
    <mergeCell ref="BRK14:BRO14"/>
    <mergeCell ref="BRP14:BRT14"/>
    <mergeCell ref="BRU14:BRY14"/>
    <mergeCell ref="BRZ14:BSD14"/>
    <mergeCell ref="BQG14:BQK14"/>
    <mergeCell ref="BQL14:BQP14"/>
    <mergeCell ref="BQQ14:BQU14"/>
    <mergeCell ref="BQV14:BQZ14"/>
    <mergeCell ref="BRA14:BRE14"/>
    <mergeCell ref="BTX14:BUB14"/>
    <mergeCell ref="BSE14:BSI14"/>
    <mergeCell ref="BSJ14:BSN14"/>
    <mergeCell ref="BSO14:BSS14"/>
    <mergeCell ref="BST14:BSX14"/>
    <mergeCell ref="BSY14:BTC14"/>
    <mergeCell ref="BVG14:BVK14"/>
    <mergeCell ref="BVL14:BVP14"/>
    <mergeCell ref="BVQ14:BVU14"/>
    <mergeCell ref="BVV14:BVZ14"/>
    <mergeCell ref="BUC14:BUG14"/>
    <mergeCell ref="BUH14:BUL14"/>
    <mergeCell ref="BUM14:BUQ14"/>
    <mergeCell ref="BUR14:BUV14"/>
    <mergeCell ref="BUW14:BVA14"/>
    <mergeCell ref="BWA14:BWE14"/>
    <mergeCell ref="BWF14:BWJ14"/>
    <mergeCell ref="BWK14:BWO14"/>
    <mergeCell ref="BWP14:BWT14"/>
    <mergeCell ref="BWU14:BWY14"/>
    <mergeCell ref="BVB14:BVF14"/>
    <mergeCell ref="BTD14:BTH14"/>
    <mergeCell ref="BTI14:BTM14"/>
    <mergeCell ref="BTN14:BTR14"/>
    <mergeCell ref="BTS14:BTW14"/>
    <mergeCell ref="BXY14:BYC14"/>
    <mergeCell ref="BYD14:BYH14"/>
    <mergeCell ref="BYI14:BYM14"/>
    <mergeCell ref="BYN14:BYR14"/>
    <mergeCell ref="BYS14:BYW14"/>
    <mergeCell ref="BWZ14:BXD14"/>
    <mergeCell ref="BXE14:BXI14"/>
    <mergeCell ref="BXJ14:BXN14"/>
    <mergeCell ref="BXO14:BXS14"/>
    <mergeCell ref="BXT14:BXX14"/>
    <mergeCell ref="CAQ14:CAU14"/>
    <mergeCell ref="BYX14:BZB14"/>
    <mergeCell ref="BZC14:BZG14"/>
    <mergeCell ref="BZH14:BZL14"/>
    <mergeCell ref="BZM14:BZQ14"/>
    <mergeCell ref="BZR14:BZV14"/>
    <mergeCell ref="CBZ14:CCD14"/>
    <mergeCell ref="CCE14:CCI14"/>
    <mergeCell ref="CCJ14:CCN14"/>
    <mergeCell ref="CCO14:CCS14"/>
    <mergeCell ref="CAV14:CAZ14"/>
    <mergeCell ref="CBA14:CBE14"/>
    <mergeCell ref="CBF14:CBJ14"/>
    <mergeCell ref="CBK14:CBO14"/>
    <mergeCell ref="CBP14:CBT14"/>
    <mergeCell ref="CCT14:CCX14"/>
    <mergeCell ref="CCY14:CDC14"/>
    <mergeCell ref="CDD14:CDH14"/>
    <mergeCell ref="CDI14:CDM14"/>
    <mergeCell ref="CDN14:CDR14"/>
    <mergeCell ref="CBU14:CBY14"/>
    <mergeCell ref="BZW14:CAA14"/>
    <mergeCell ref="CAB14:CAF14"/>
    <mergeCell ref="CAG14:CAK14"/>
    <mergeCell ref="CAL14:CAP14"/>
    <mergeCell ref="CER14:CEV14"/>
    <mergeCell ref="CEW14:CFA14"/>
    <mergeCell ref="CFB14:CFF14"/>
    <mergeCell ref="CFG14:CFK14"/>
    <mergeCell ref="CFL14:CFP14"/>
    <mergeCell ref="CDS14:CDW14"/>
    <mergeCell ref="CDX14:CEB14"/>
    <mergeCell ref="CEC14:CEG14"/>
    <mergeCell ref="CEH14:CEL14"/>
    <mergeCell ref="CEM14:CEQ14"/>
    <mergeCell ref="CHJ14:CHN14"/>
    <mergeCell ref="CFQ14:CFU14"/>
    <mergeCell ref="CFV14:CFZ14"/>
    <mergeCell ref="CGA14:CGE14"/>
    <mergeCell ref="CGF14:CGJ14"/>
    <mergeCell ref="CGK14:CGO14"/>
    <mergeCell ref="CIS14:CIW14"/>
    <mergeCell ref="CIX14:CJB14"/>
    <mergeCell ref="CJC14:CJG14"/>
    <mergeCell ref="CJH14:CJL14"/>
    <mergeCell ref="CHO14:CHS14"/>
    <mergeCell ref="CHT14:CHX14"/>
    <mergeCell ref="CHY14:CIC14"/>
    <mergeCell ref="CID14:CIH14"/>
    <mergeCell ref="CII14:CIM14"/>
    <mergeCell ref="CJM14:CJQ14"/>
    <mergeCell ref="CJR14:CJV14"/>
    <mergeCell ref="CJW14:CKA14"/>
    <mergeCell ref="CKB14:CKF14"/>
    <mergeCell ref="CKG14:CKK14"/>
    <mergeCell ref="CIN14:CIR14"/>
    <mergeCell ref="CGP14:CGT14"/>
    <mergeCell ref="CGU14:CGY14"/>
    <mergeCell ref="CGZ14:CHD14"/>
    <mergeCell ref="CHE14:CHI14"/>
    <mergeCell ref="CLK14:CLO14"/>
    <mergeCell ref="CLP14:CLT14"/>
    <mergeCell ref="CLU14:CLY14"/>
    <mergeCell ref="CLZ14:CMD14"/>
    <mergeCell ref="CME14:CMI14"/>
    <mergeCell ref="CKL14:CKP14"/>
    <mergeCell ref="CKQ14:CKU14"/>
    <mergeCell ref="CKV14:CKZ14"/>
    <mergeCell ref="CLA14:CLE14"/>
    <mergeCell ref="CLF14:CLJ14"/>
    <mergeCell ref="COC14:COG14"/>
    <mergeCell ref="CMJ14:CMN14"/>
    <mergeCell ref="CMO14:CMS14"/>
    <mergeCell ref="CMT14:CMX14"/>
    <mergeCell ref="CMY14:CNC14"/>
    <mergeCell ref="CND14:CNH14"/>
    <mergeCell ref="CPL14:CPP14"/>
    <mergeCell ref="CPQ14:CPU14"/>
    <mergeCell ref="CPV14:CPZ14"/>
    <mergeCell ref="CQA14:CQE14"/>
    <mergeCell ref="COH14:COL14"/>
    <mergeCell ref="COM14:COQ14"/>
    <mergeCell ref="COR14:COV14"/>
    <mergeCell ref="COW14:CPA14"/>
    <mergeCell ref="CPB14:CPF14"/>
    <mergeCell ref="CQF14:CQJ14"/>
    <mergeCell ref="CQK14:CQO14"/>
    <mergeCell ref="CQP14:CQT14"/>
    <mergeCell ref="CQU14:CQY14"/>
    <mergeCell ref="CQZ14:CRD14"/>
    <mergeCell ref="CPG14:CPK14"/>
    <mergeCell ref="CNI14:CNM14"/>
    <mergeCell ref="CNN14:CNR14"/>
    <mergeCell ref="CNS14:CNW14"/>
    <mergeCell ref="CNX14:COB14"/>
    <mergeCell ref="CSD14:CSH14"/>
    <mergeCell ref="CSI14:CSM14"/>
    <mergeCell ref="CSN14:CSR14"/>
    <mergeCell ref="CSS14:CSW14"/>
    <mergeCell ref="CSX14:CTB14"/>
    <mergeCell ref="CRE14:CRI14"/>
    <mergeCell ref="CRJ14:CRN14"/>
    <mergeCell ref="CRO14:CRS14"/>
    <mergeCell ref="CRT14:CRX14"/>
    <mergeCell ref="CRY14:CSC14"/>
    <mergeCell ref="CUV14:CUZ14"/>
    <mergeCell ref="CTC14:CTG14"/>
    <mergeCell ref="CTH14:CTL14"/>
    <mergeCell ref="CTM14:CTQ14"/>
    <mergeCell ref="CTR14:CTV14"/>
    <mergeCell ref="CTW14:CUA14"/>
    <mergeCell ref="CWE14:CWI14"/>
    <mergeCell ref="CWJ14:CWN14"/>
    <mergeCell ref="CWO14:CWS14"/>
    <mergeCell ref="CWT14:CWX14"/>
    <mergeCell ref="CVA14:CVE14"/>
    <mergeCell ref="CVF14:CVJ14"/>
    <mergeCell ref="CVK14:CVO14"/>
    <mergeCell ref="CVP14:CVT14"/>
    <mergeCell ref="CVU14:CVY14"/>
    <mergeCell ref="CWY14:CXC14"/>
    <mergeCell ref="CXD14:CXH14"/>
    <mergeCell ref="CXI14:CXM14"/>
    <mergeCell ref="CXN14:CXR14"/>
    <mergeCell ref="CXS14:CXW14"/>
    <mergeCell ref="CVZ14:CWD14"/>
    <mergeCell ref="CUB14:CUF14"/>
    <mergeCell ref="CUG14:CUK14"/>
    <mergeCell ref="CUL14:CUP14"/>
    <mergeCell ref="CUQ14:CUU14"/>
    <mergeCell ref="CYW14:CZA14"/>
    <mergeCell ref="CZB14:CZF14"/>
    <mergeCell ref="CZG14:CZK14"/>
    <mergeCell ref="CZL14:CZP14"/>
    <mergeCell ref="CZQ14:CZU14"/>
    <mergeCell ref="CXX14:CYB14"/>
    <mergeCell ref="CYC14:CYG14"/>
    <mergeCell ref="CYH14:CYL14"/>
    <mergeCell ref="CYM14:CYQ14"/>
    <mergeCell ref="CYR14:CYV14"/>
    <mergeCell ref="DBO14:DBS14"/>
    <mergeCell ref="CZV14:CZZ14"/>
    <mergeCell ref="DAA14:DAE14"/>
    <mergeCell ref="DAF14:DAJ14"/>
    <mergeCell ref="DAK14:DAO14"/>
    <mergeCell ref="DAP14:DAT14"/>
    <mergeCell ref="DCX14:DDB14"/>
    <mergeCell ref="DDC14:DDG14"/>
    <mergeCell ref="DDH14:DDL14"/>
    <mergeCell ref="DDM14:DDQ14"/>
    <mergeCell ref="DBT14:DBX14"/>
    <mergeCell ref="DBY14:DCC14"/>
    <mergeCell ref="DCD14:DCH14"/>
    <mergeCell ref="DCI14:DCM14"/>
    <mergeCell ref="DCN14:DCR14"/>
    <mergeCell ref="DDR14:DDV14"/>
    <mergeCell ref="DDW14:DEA14"/>
    <mergeCell ref="DEB14:DEF14"/>
    <mergeCell ref="DEG14:DEK14"/>
    <mergeCell ref="DEL14:DEP14"/>
    <mergeCell ref="DCS14:DCW14"/>
    <mergeCell ref="DAU14:DAY14"/>
    <mergeCell ref="DAZ14:DBD14"/>
    <mergeCell ref="DBE14:DBI14"/>
    <mergeCell ref="DBJ14:DBN14"/>
    <mergeCell ref="DFP14:DFT14"/>
    <mergeCell ref="DFU14:DFY14"/>
    <mergeCell ref="DFZ14:DGD14"/>
    <mergeCell ref="DGE14:DGI14"/>
    <mergeCell ref="DGJ14:DGN14"/>
    <mergeCell ref="DEQ14:DEU14"/>
    <mergeCell ref="DEV14:DEZ14"/>
    <mergeCell ref="DFA14:DFE14"/>
    <mergeCell ref="DFF14:DFJ14"/>
    <mergeCell ref="DFK14:DFO14"/>
    <mergeCell ref="DIH14:DIL14"/>
    <mergeCell ref="DGO14:DGS14"/>
    <mergeCell ref="DGT14:DGX14"/>
    <mergeCell ref="DGY14:DHC14"/>
    <mergeCell ref="DHD14:DHH14"/>
    <mergeCell ref="DHI14:DHM14"/>
    <mergeCell ref="DJQ14:DJU14"/>
    <mergeCell ref="DJV14:DJZ14"/>
    <mergeCell ref="DKA14:DKE14"/>
    <mergeCell ref="DKF14:DKJ14"/>
    <mergeCell ref="DIM14:DIQ14"/>
    <mergeCell ref="DIR14:DIV14"/>
    <mergeCell ref="DIW14:DJA14"/>
    <mergeCell ref="DJB14:DJF14"/>
    <mergeCell ref="DJG14:DJK14"/>
    <mergeCell ref="DKK14:DKO14"/>
    <mergeCell ref="DKP14:DKT14"/>
    <mergeCell ref="DKU14:DKY14"/>
    <mergeCell ref="DKZ14:DLD14"/>
    <mergeCell ref="DLE14:DLI14"/>
    <mergeCell ref="DJL14:DJP14"/>
    <mergeCell ref="DHN14:DHR14"/>
    <mergeCell ref="DHS14:DHW14"/>
    <mergeCell ref="DHX14:DIB14"/>
    <mergeCell ref="DIC14:DIG14"/>
    <mergeCell ref="DMI14:DMM14"/>
    <mergeCell ref="DMN14:DMR14"/>
    <mergeCell ref="DMS14:DMW14"/>
    <mergeCell ref="DMX14:DNB14"/>
    <mergeCell ref="DNC14:DNG14"/>
    <mergeCell ref="DLJ14:DLN14"/>
    <mergeCell ref="DLO14:DLS14"/>
    <mergeCell ref="DLT14:DLX14"/>
    <mergeCell ref="DLY14:DMC14"/>
    <mergeCell ref="DMD14:DMH14"/>
    <mergeCell ref="DPA14:DPE14"/>
    <mergeCell ref="DNH14:DNL14"/>
    <mergeCell ref="DNM14:DNQ14"/>
    <mergeCell ref="DNR14:DNV14"/>
    <mergeCell ref="DNW14:DOA14"/>
    <mergeCell ref="DOB14:DOF14"/>
    <mergeCell ref="DQJ14:DQN14"/>
    <mergeCell ref="DQO14:DQS14"/>
    <mergeCell ref="DQT14:DQX14"/>
    <mergeCell ref="DQY14:DRC14"/>
    <mergeCell ref="DPF14:DPJ14"/>
    <mergeCell ref="DPK14:DPO14"/>
    <mergeCell ref="DPP14:DPT14"/>
    <mergeCell ref="DPU14:DPY14"/>
    <mergeCell ref="DPZ14:DQD14"/>
    <mergeCell ref="DRD14:DRH14"/>
    <mergeCell ref="DRI14:DRM14"/>
    <mergeCell ref="DRN14:DRR14"/>
    <mergeCell ref="DRS14:DRW14"/>
    <mergeCell ref="DRX14:DSB14"/>
    <mergeCell ref="DQE14:DQI14"/>
    <mergeCell ref="DOG14:DOK14"/>
    <mergeCell ref="DOL14:DOP14"/>
    <mergeCell ref="DOQ14:DOU14"/>
    <mergeCell ref="DOV14:DOZ14"/>
    <mergeCell ref="DTB14:DTF14"/>
    <mergeCell ref="DTG14:DTK14"/>
    <mergeCell ref="DTL14:DTP14"/>
    <mergeCell ref="DTQ14:DTU14"/>
    <mergeCell ref="DTV14:DTZ14"/>
    <mergeCell ref="DSC14:DSG14"/>
    <mergeCell ref="DSH14:DSL14"/>
    <mergeCell ref="DSM14:DSQ14"/>
    <mergeCell ref="DSR14:DSV14"/>
    <mergeCell ref="DSW14:DTA14"/>
    <mergeCell ref="DVT14:DVX14"/>
    <mergeCell ref="DUA14:DUE14"/>
    <mergeCell ref="DUF14:DUJ14"/>
    <mergeCell ref="DUK14:DUO14"/>
    <mergeCell ref="DUP14:DUT14"/>
    <mergeCell ref="DUU14:DUY14"/>
    <mergeCell ref="DXC14:DXG14"/>
    <mergeCell ref="DXH14:DXL14"/>
    <mergeCell ref="DXM14:DXQ14"/>
    <mergeCell ref="DXR14:DXV14"/>
    <mergeCell ref="DVY14:DWC14"/>
    <mergeCell ref="DWD14:DWH14"/>
    <mergeCell ref="DWI14:DWM14"/>
    <mergeCell ref="DWN14:DWR14"/>
    <mergeCell ref="DWS14:DWW14"/>
    <mergeCell ref="DXW14:DYA14"/>
    <mergeCell ref="DYB14:DYF14"/>
    <mergeCell ref="DYG14:DYK14"/>
    <mergeCell ref="DYL14:DYP14"/>
    <mergeCell ref="DYQ14:DYU14"/>
    <mergeCell ref="DWX14:DXB14"/>
    <mergeCell ref="DUZ14:DVD14"/>
    <mergeCell ref="DVE14:DVI14"/>
    <mergeCell ref="DVJ14:DVN14"/>
    <mergeCell ref="DVO14:DVS14"/>
    <mergeCell ref="DZU14:DZY14"/>
    <mergeCell ref="DZZ14:EAD14"/>
    <mergeCell ref="EAE14:EAI14"/>
    <mergeCell ref="EAJ14:EAN14"/>
    <mergeCell ref="EAO14:EAS14"/>
    <mergeCell ref="DYV14:DYZ14"/>
    <mergeCell ref="DZA14:DZE14"/>
    <mergeCell ref="DZF14:DZJ14"/>
    <mergeCell ref="DZK14:DZO14"/>
    <mergeCell ref="DZP14:DZT14"/>
    <mergeCell ref="ECM14:ECQ14"/>
    <mergeCell ref="EAT14:EAX14"/>
    <mergeCell ref="EAY14:EBC14"/>
    <mergeCell ref="EBD14:EBH14"/>
    <mergeCell ref="EBI14:EBM14"/>
    <mergeCell ref="EBN14:EBR14"/>
    <mergeCell ref="EDV14:EDZ14"/>
    <mergeCell ref="EEA14:EEE14"/>
    <mergeCell ref="EEF14:EEJ14"/>
    <mergeCell ref="EEK14:EEO14"/>
    <mergeCell ref="ECR14:ECV14"/>
    <mergeCell ref="ECW14:EDA14"/>
    <mergeCell ref="EDB14:EDF14"/>
    <mergeCell ref="EDG14:EDK14"/>
    <mergeCell ref="EDL14:EDP14"/>
    <mergeCell ref="EEP14:EET14"/>
    <mergeCell ref="EEU14:EEY14"/>
    <mergeCell ref="EEZ14:EFD14"/>
    <mergeCell ref="EFE14:EFI14"/>
    <mergeCell ref="EFJ14:EFN14"/>
    <mergeCell ref="EDQ14:EDU14"/>
    <mergeCell ref="EBS14:EBW14"/>
    <mergeCell ref="EBX14:ECB14"/>
    <mergeCell ref="ECC14:ECG14"/>
    <mergeCell ref="ECH14:ECL14"/>
    <mergeCell ref="EGN14:EGR14"/>
    <mergeCell ref="EGS14:EGW14"/>
    <mergeCell ref="EGX14:EHB14"/>
    <mergeCell ref="EHC14:EHG14"/>
    <mergeCell ref="EHH14:EHL14"/>
    <mergeCell ref="EFO14:EFS14"/>
    <mergeCell ref="EFT14:EFX14"/>
    <mergeCell ref="EFY14:EGC14"/>
    <mergeCell ref="EGD14:EGH14"/>
    <mergeCell ref="EGI14:EGM14"/>
    <mergeCell ref="EJF14:EJJ14"/>
    <mergeCell ref="EHM14:EHQ14"/>
    <mergeCell ref="EHR14:EHV14"/>
    <mergeCell ref="EHW14:EIA14"/>
    <mergeCell ref="EIB14:EIF14"/>
    <mergeCell ref="EIG14:EIK14"/>
    <mergeCell ref="EKO14:EKS14"/>
    <mergeCell ref="EKT14:EKX14"/>
    <mergeCell ref="EKY14:ELC14"/>
    <mergeCell ref="ELD14:ELH14"/>
    <mergeCell ref="EJK14:EJO14"/>
    <mergeCell ref="EJP14:EJT14"/>
    <mergeCell ref="EJU14:EJY14"/>
    <mergeCell ref="EJZ14:EKD14"/>
    <mergeCell ref="EKE14:EKI14"/>
    <mergeCell ref="ELI14:ELM14"/>
    <mergeCell ref="ELN14:ELR14"/>
    <mergeCell ref="ELS14:ELW14"/>
    <mergeCell ref="ELX14:EMB14"/>
    <mergeCell ref="EMC14:EMG14"/>
    <mergeCell ref="EKJ14:EKN14"/>
    <mergeCell ref="EIL14:EIP14"/>
    <mergeCell ref="EIQ14:EIU14"/>
    <mergeCell ref="EIV14:EIZ14"/>
    <mergeCell ref="EJA14:EJE14"/>
    <mergeCell ref="ENG14:ENK14"/>
    <mergeCell ref="ENL14:ENP14"/>
    <mergeCell ref="ENQ14:ENU14"/>
    <mergeCell ref="ENV14:ENZ14"/>
    <mergeCell ref="EOA14:EOE14"/>
    <mergeCell ref="EMH14:EML14"/>
    <mergeCell ref="EMM14:EMQ14"/>
    <mergeCell ref="EMR14:EMV14"/>
    <mergeCell ref="EMW14:ENA14"/>
    <mergeCell ref="ENB14:ENF14"/>
    <mergeCell ref="EPY14:EQC14"/>
    <mergeCell ref="EOF14:EOJ14"/>
    <mergeCell ref="EOK14:EOO14"/>
    <mergeCell ref="EOP14:EOT14"/>
    <mergeCell ref="EOU14:EOY14"/>
    <mergeCell ref="EOZ14:EPD14"/>
    <mergeCell ref="ERH14:ERL14"/>
    <mergeCell ref="ERM14:ERQ14"/>
    <mergeCell ref="ERR14:ERV14"/>
    <mergeCell ref="ERW14:ESA14"/>
    <mergeCell ref="EQD14:EQH14"/>
    <mergeCell ref="EQI14:EQM14"/>
    <mergeCell ref="EQN14:EQR14"/>
    <mergeCell ref="EQS14:EQW14"/>
    <mergeCell ref="EQX14:ERB14"/>
    <mergeCell ref="ESB14:ESF14"/>
    <mergeCell ref="ESG14:ESK14"/>
    <mergeCell ref="ESL14:ESP14"/>
    <mergeCell ref="ESQ14:ESU14"/>
    <mergeCell ref="ESV14:ESZ14"/>
    <mergeCell ref="ERC14:ERG14"/>
    <mergeCell ref="EPE14:EPI14"/>
    <mergeCell ref="EPJ14:EPN14"/>
    <mergeCell ref="EPO14:EPS14"/>
    <mergeCell ref="EPT14:EPX14"/>
    <mergeCell ref="ETZ14:EUD14"/>
    <mergeCell ref="EUE14:EUI14"/>
    <mergeCell ref="EUJ14:EUN14"/>
    <mergeCell ref="EUO14:EUS14"/>
    <mergeCell ref="EUT14:EUX14"/>
    <mergeCell ref="ETA14:ETE14"/>
    <mergeCell ref="ETF14:ETJ14"/>
    <mergeCell ref="ETK14:ETO14"/>
    <mergeCell ref="ETP14:ETT14"/>
    <mergeCell ref="ETU14:ETY14"/>
    <mergeCell ref="EWR14:EWV14"/>
    <mergeCell ref="EUY14:EVC14"/>
    <mergeCell ref="EVD14:EVH14"/>
    <mergeCell ref="EVI14:EVM14"/>
    <mergeCell ref="EVN14:EVR14"/>
    <mergeCell ref="EVS14:EVW14"/>
    <mergeCell ref="EYA14:EYE14"/>
    <mergeCell ref="EYF14:EYJ14"/>
    <mergeCell ref="EYK14:EYO14"/>
    <mergeCell ref="EYP14:EYT14"/>
    <mergeCell ref="EWW14:EXA14"/>
    <mergeCell ref="EXB14:EXF14"/>
    <mergeCell ref="EXG14:EXK14"/>
    <mergeCell ref="EXL14:EXP14"/>
    <mergeCell ref="EXQ14:EXU14"/>
    <mergeCell ref="EYU14:EYY14"/>
    <mergeCell ref="EYZ14:EZD14"/>
    <mergeCell ref="EZE14:EZI14"/>
    <mergeCell ref="EZJ14:EZN14"/>
    <mergeCell ref="EZO14:EZS14"/>
    <mergeCell ref="EXV14:EXZ14"/>
    <mergeCell ref="EVX14:EWB14"/>
    <mergeCell ref="EWC14:EWG14"/>
    <mergeCell ref="EWH14:EWL14"/>
    <mergeCell ref="EWM14:EWQ14"/>
    <mergeCell ref="FAS14:FAW14"/>
    <mergeCell ref="FAX14:FBB14"/>
    <mergeCell ref="FBC14:FBG14"/>
    <mergeCell ref="FBH14:FBL14"/>
    <mergeCell ref="FBM14:FBQ14"/>
    <mergeCell ref="EZT14:EZX14"/>
    <mergeCell ref="EZY14:FAC14"/>
    <mergeCell ref="FAD14:FAH14"/>
    <mergeCell ref="FAI14:FAM14"/>
    <mergeCell ref="FAN14:FAR14"/>
    <mergeCell ref="FDK14:FDO14"/>
    <mergeCell ref="FBR14:FBV14"/>
    <mergeCell ref="FBW14:FCA14"/>
    <mergeCell ref="FCB14:FCF14"/>
    <mergeCell ref="FCG14:FCK14"/>
    <mergeCell ref="FCL14:FCP14"/>
    <mergeCell ref="FET14:FEX14"/>
    <mergeCell ref="FEY14:FFC14"/>
    <mergeCell ref="FFD14:FFH14"/>
    <mergeCell ref="FFI14:FFM14"/>
    <mergeCell ref="FDP14:FDT14"/>
    <mergeCell ref="FDU14:FDY14"/>
    <mergeCell ref="FDZ14:FED14"/>
    <mergeCell ref="FEE14:FEI14"/>
    <mergeCell ref="FEJ14:FEN14"/>
    <mergeCell ref="FFN14:FFR14"/>
    <mergeCell ref="FFS14:FFW14"/>
    <mergeCell ref="FFX14:FGB14"/>
    <mergeCell ref="FGC14:FGG14"/>
    <mergeCell ref="FGH14:FGL14"/>
    <mergeCell ref="FEO14:FES14"/>
    <mergeCell ref="FCQ14:FCU14"/>
    <mergeCell ref="FCV14:FCZ14"/>
    <mergeCell ref="FDA14:FDE14"/>
    <mergeCell ref="FDF14:FDJ14"/>
    <mergeCell ref="FHL14:FHP14"/>
    <mergeCell ref="FHQ14:FHU14"/>
    <mergeCell ref="FHV14:FHZ14"/>
    <mergeCell ref="FIA14:FIE14"/>
    <mergeCell ref="FIF14:FIJ14"/>
    <mergeCell ref="FGM14:FGQ14"/>
    <mergeCell ref="FGR14:FGV14"/>
    <mergeCell ref="FGW14:FHA14"/>
    <mergeCell ref="FHB14:FHF14"/>
    <mergeCell ref="FHG14:FHK14"/>
    <mergeCell ref="FKD14:FKH14"/>
    <mergeCell ref="FIK14:FIO14"/>
    <mergeCell ref="FIP14:FIT14"/>
    <mergeCell ref="FIU14:FIY14"/>
    <mergeCell ref="FIZ14:FJD14"/>
    <mergeCell ref="FJE14:FJI14"/>
    <mergeCell ref="FLM14:FLQ14"/>
    <mergeCell ref="FLR14:FLV14"/>
    <mergeCell ref="FLW14:FMA14"/>
    <mergeCell ref="FMB14:FMF14"/>
    <mergeCell ref="FKI14:FKM14"/>
    <mergeCell ref="FKN14:FKR14"/>
    <mergeCell ref="FKS14:FKW14"/>
    <mergeCell ref="FKX14:FLB14"/>
    <mergeCell ref="FLC14:FLG14"/>
    <mergeCell ref="FMG14:FMK14"/>
    <mergeCell ref="FML14:FMP14"/>
    <mergeCell ref="FMQ14:FMU14"/>
    <mergeCell ref="FMV14:FMZ14"/>
    <mergeCell ref="FNA14:FNE14"/>
    <mergeCell ref="FLH14:FLL14"/>
    <mergeCell ref="FJJ14:FJN14"/>
    <mergeCell ref="FJO14:FJS14"/>
    <mergeCell ref="FJT14:FJX14"/>
    <mergeCell ref="FJY14:FKC14"/>
    <mergeCell ref="FOE14:FOI14"/>
    <mergeCell ref="FOJ14:FON14"/>
    <mergeCell ref="FOO14:FOS14"/>
    <mergeCell ref="FOT14:FOX14"/>
    <mergeCell ref="FOY14:FPC14"/>
    <mergeCell ref="FNF14:FNJ14"/>
    <mergeCell ref="FNK14:FNO14"/>
    <mergeCell ref="FNP14:FNT14"/>
    <mergeCell ref="FNU14:FNY14"/>
    <mergeCell ref="FNZ14:FOD14"/>
    <mergeCell ref="FQW14:FRA14"/>
    <mergeCell ref="FPD14:FPH14"/>
    <mergeCell ref="FPI14:FPM14"/>
    <mergeCell ref="FPN14:FPR14"/>
    <mergeCell ref="FPS14:FPW14"/>
    <mergeCell ref="FPX14:FQB14"/>
    <mergeCell ref="FSF14:FSJ14"/>
    <mergeCell ref="FSK14:FSO14"/>
    <mergeCell ref="FSP14:FST14"/>
    <mergeCell ref="FSU14:FSY14"/>
    <mergeCell ref="FRB14:FRF14"/>
    <mergeCell ref="FRG14:FRK14"/>
    <mergeCell ref="FRL14:FRP14"/>
    <mergeCell ref="FRQ14:FRU14"/>
    <mergeCell ref="FRV14:FRZ14"/>
    <mergeCell ref="FSZ14:FTD14"/>
    <mergeCell ref="FTE14:FTI14"/>
    <mergeCell ref="FTJ14:FTN14"/>
    <mergeCell ref="FTO14:FTS14"/>
    <mergeCell ref="FTT14:FTX14"/>
    <mergeCell ref="FSA14:FSE14"/>
    <mergeCell ref="FQC14:FQG14"/>
    <mergeCell ref="FQH14:FQL14"/>
    <mergeCell ref="FQM14:FQQ14"/>
    <mergeCell ref="FQR14:FQV14"/>
    <mergeCell ref="FUX14:FVB14"/>
    <mergeCell ref="FVC14:FVG14"/>
    <mergeCell ref="FVH14:FVL14"/>
    <mergeCell ref="FVM14:FVQ14"/>
    <mergeCell ref="FVR14:FVV14"/>
    <mergeCell ref="FTY14:FUC14"/>
    <mergeCell ref="FUD14:FUH14"/>
    <mergeCell ref="FUI14:FUM14"/>
    <mergeCell ref="FUN14:FUR14"/>
    <mergeCell ref="FUS14:FUW14"/>
    <mergeCell ref="FXP14:FXT14"/>
    <mergeCell ref="FVW14:FWA14"/>
    <mergeCell ref="FWB14:FWF14"/>
    <mergeCell ref="FWG14:FWK14"/>
    <mergeCell ref="FWL14:FWP14"/>
    <mergeCell ref="FWQ14:FWU14"/>
    <mergeCell ref="FYY14:FZC14"/>
    <mergeCell ref="FZD14:FZH14"/>
    <mergeCell ref="FZI14:FZM14"/>
    <mergeCell ref="FZN14:FZR14"/>
    <mergeCell ref="FXU14:FXY14"/>
    <mergeCell ref="FXZ14:FYD14"/>
    <mergeCell ref="FYE14:FYI14"/>
    <mergeCell ref="FYJ14:FYN14"/>
    <mergeCell ref="FYO14:FYS14"/>
    <mergeCell ref="FZS14:FZW14"/>
    <mergeCell ref="FZX14:GAB14"/>
    <mergeCell ref="GAC14:GAG14"/>
    <mergeCell ref="GAH14:GAL14"/>
    <mergeCell ref="GAM14:GAQ14"/>
    <mergeCell ref="FYT14:FYX14"/>
    <mergeCell ref="FWV14:FWZ14"/>
    <mergeCell ref="FXA14:FXE14"/>
    <mergeCell ref="FXF14:FXJ14"/>
    <mergeCell ref="FXK14:FXO14"/>
    <mergeCell ref="GBQ14:GBU14"/>
    <mergeCell ref="GBV14:GBZ14"/>
    <mergeCell ref="GCA14:GCE14"/>
    <mergeCell ref="GCF14:GCJ14"/>
    <mergeCell ref="GCK14:GCO14"/>
    <mergeCell ref="GAR14:GAV14"/>
    <mergeCell ref="GAW14:GBA14"/>
    <mergeCell ref="GBB14:GBF14"/>
    <mergeCell ref="GBG14:GBK14"/>
    <mergeCell ref="GBL14:GBP14"/>
    <mergeCell ref="GEI14:GEM14"/>
    <mergeCell ref="GCP14:GCT14"/>
    <mergeCell ref="GCU14:GCY14"/>
    <mergeCell ref="GCZ14:GDD14"/>
    <mergeCell ref="GDE14:GDI14"/>
    <mergeCell ref="GDJ14:GDN14"/>
    <mergeCell ref="GFR14:GFV14"/>
    <mergeCell ref="GFW14:GGA14"/>
    <mergeCell ref="GGB14:GGF14"/>
    <mergeCell ref="GGG14:GGK14"/>
    <mergeCell ref="GEN14:GER14"/>
    <mergeCell ref="GES14:GEW14"/>
    <mergeCell ref="GEX14:GFB14"/>
    <mergeCell ref="GFC14:GFG14"/>
    <mergeCell ref="GFH14:GFL14"/>
    <mergeCell ref="GGL14:GGP14"/>
    <mergeCell ref="GGQ14:GGU14"/>
    <mergeCell ref="GGV14:GGZ14"/>
    <mergeCell ref="GHA14:GHE14"/>
    <mergeCell ref="GHF14:GHJ14"/>
    <mergeCell ref="GFM14:GFQ14"/>
    <mergeCell ref="GDO14:GDS14"/>
    <mergeCell ref="GDT14:GDX14"/>
    <mergeCell ref="GDY14:GEC14"/>
    <mergeCell ref="GED14:GEH14"/>
    <mergeCell ref="GIJ14:GIN14"/>
    <mergeCell ref="GIO14:GIS14"/>
    <mergeCell ref="GIT14:GIX14"/>
    <mergeCell ref="GIY14:GJC14"/>
    <mergeCell ref="GJD14:GJH14"/>
    <mergeCell ref="GHK14:GHO14"/>
    <mergeCell ref="GHP14:GHT14"/>
    <mergeCell ref="GHU14:GHY14"/>
    <mergeCell ref="GHZ14:GID14"/>
    <mergeCell ref="GIE14:GII14"/>
    <mergeCell ref="GLB14:GLF14"/>
    <mergeCell ref="GJI14:GJM14"/>
    <mergeCell ref="GJN14:GJR14"/>
    <mergeCell ref="GJS14:GJW14"/>
    <mergeCell ref="GJX14:GKB14"/>
    <mergeCell ref="GKC14:GKG14"/>
    <mergeCell ref="GMK14:GMO14"/>
    <mergeCell ref="GMP14:GMT14"/>
    <mergeCell ref="GMU14:GMY14"/>
    <mergeCell ref="GMZ14:GND14"/>
    <mergeCell ref="GLG14:GLK14"/>
    <mergeCell ref="GLL14:GLP14"/>
    <mergeCell ref="GLQ14:GLU14"/>
    <mergeCell ref="GLV14:GLZ14"/>
    <mergeCell ref="GMA14:GME14"/>
    <mergeCell ref="GNE14:GNI14"/>
    <mergeCell ref="GNJ14:GNN14"/>
    <mergeCell ref="GNO14:GNS14"/>
    <mergeCell ref="GNT14:GNX14"/>
    <mergeCell ref="GNY14:GOC14"/>
    <mergeCell ref="GMF14:GMJ14"/>
    <mergeCell ref="GKH14:GKL14"/>
    <mergeCell ref="GKM14:GKQ14"/>
    <mergeCell ref="GKR14:GKV14"/>
    <mergeCell ref="GKW14:GLA14"/>
    <mergeCell ref="GPC14:GPG14"/>
    <mergeCell ref="GPH14:GPL14"/>
    <mergeCell ref="GPM14:GPQ14"/>
    <mergeCell ref="GPR14:GPV14"/>
    <mergeCell ref="GPW14:GQA14"/>
    <mergeCell ref="GOD14:GOH14"/>
    <mergeCell ref="GOI14:GOM14"/>
    <mergeCell ref="GON14:GOR14"/>
    <mergeCell ref="GOS14:GOW14"/>
    <mergeCell ref="GOX14:GPB14"/>
    <mergeCell ref="GRU14:GRY14"/>
    <mergeCell ref="GQB14:GQF14"/>
    <mergeCell ref="GQG14:GQK14"/>
    <mergeCell ref="GQL14:GQP14"/>
    <mergeCell ref="GQQ14:GQU14"/>
    <mergeCell ref="GQV14:GQZ14"/>
    <mergeCell ref="GTD14:GTH14"/>
    <mergeCell ref="GTI14:GTM14"/>
    <mergeCell ref="GTN14:GTR14"/>
    <mergeCell ref="GTS14:GTW14"/>
    <mergeCell ref="GRZ14:GSD14"/>
    <mergeCell ref="GSE14:GSI14"/>
    <mergeCell ref="GSJ14:GSN14"/>
    <mergeCell ref="GSO14:GSS14"/>
    <mergeCell ref="GST14:GSX14"/>
    <mergeCell ref="GTX14:GUB14"/>
    <mergeCell ref="GUC14:GUG14"/>
    <mergeCell ref="GUH14:GUL14"/>
    <mergeCell ref="GUM14:GUQ14"/>
    <mergeCell ref="GUR14:GUV14"/>
    <mergeCell ref="GSY14:GTC14"/>
    <mergeCell ref="GRA14:GRE14"/>
    <mergeCell ref="GRF14:GRJ14"/>
    <mergeCell ref="GRK14:GRO14"/>
    <mergeCell ref="GRP14:GRT14"/>
    <mergeCell ref="GVV14:GVZ14"/>
    <mergeCell ref="GWA14:GWE14"/>
    <mergeCell ref="GWF14:GWJ14"/>
    <mergeCell ref="GWK14:GWO14"/>
    <mergeCell ref="GWP14:GWT14"/>
    <mergeCell ref="GUW14:GVA14"/>
    <mergeCell ref="GVB14:GVF14"/>
    <mergeCell ref="GVG14:GVK14"/>
    <mergeCell ref="GVL14:GVP14"/>
    <mergeCell ref="GVQ14:GVU14"/>
    <mergeCell ref="GYN14:GYR14"/>
    <mergeCell ref="GWU14:GWY14"/>
    <mergeCell ref="GWZ14:GXD14"/>
    <mergeCell ref="GXE14:GXI14"/>
    <mergeCell ref="GXJ14:GXN14"/>
    <mergeCell ref="GXO14:GXS14"/>
    <mergeCell ref="GZW14:HAA14"/>
    <mergeCell ref="HAB14:HAF14"/>
    <mergeCell ref="HAG14:HAK14"/>
    <mergeCell ref="HAL14:HAP14"/>
    <mergeCell ref="GYS14:GYW14"/>
    <mergeCell ref="GYX14:GZB14"/>
    <mergeCell ref="GZC14:GZG14"/>
    <mergeCell ref="GZH14:GZL14"/>
    <mergeCell ref="GZM14:GZQ14"/>
    <mergeCell ref="HAQ14:HAU14"/>
    <mergeCell ref="HAV14:HAZ14"/>
    <mergeCell ref="HBA14:HBE14"/>
    <mergeCell ref="HBF14:HBJ14"/>
    <mergeCell ref="HBK14:HBO14"/>
    <mergeCell ref="GZR14:GZV14"/>
    <mergeCell ref="GXT14:GXX14"/>
    <mergeCell ref="GXY14:GYC14"/>
    <mergeCell ref="GYD14:GYH14"/>
    <mergeCell ref="GYI14:GYM14"/>
    <mergeCell ref="HCO14:HCS14"/>
    <mergeCell ref="HCT14:HCX14"/>
    <mergeCell ref="HCY14:HDC14"/>
    <mergeCell ref="HDD14:HDH14"/>
    <mergeCell ref="HDI14:HDM14"/>
    <mergeCell ref="HBP14:HBT14"/>
    <mergeCell ref="HBU14:HBY14"/>
    <mergeCell ref="HBZ14:HCD14"/>
    <mergeCell ref="HCE14:HCI14"/>
    <mergeCell ref="HCJ14:HCN14"/>
    <mergeCell ref="HFG14:HFK14"/>
    <mergeCell ref="HDN14:HDR14"/>
    <mergeCell ref="HDS14:HDW14"/>
    <mergeCell ref="HDX14:HEB14"/>
    <mergeCell ref="HEC14:HEG14"/>
    <mergeCell ref="HEH14:HEL14"/>
    <mergeCell ref="HGP14:HGT14"/>
    <mergeCell ref="HGU14:HGY14"/>
    <mergeCell ref="HGZ14:HHD14"/>
    <mergeCell ref="HHE14:HHI14"/>
    <mergeCell ref="HFL14:HFP14"/>
    <mergeCell ref="HFQ14:HFU14"/>
    <mergeCell ref="HFV14:HFZ14"/>
    <mergeCell ref="HGA14:HGE14"/>
    <mergeCell ref="HGF14:HGJ14"/>
    <mergeCell ref="HHJ14:HHN14"/>
    <mergeCell ref="HHO14:HHS14"/>
    <mergeCell ref="HHT14:HHX14"/>
    <mergeCell ref="HHY14:HIC14"/>
    <mergeCell ref="HID14:HIH14"/>
    <mergeCell ref="HGK14:HGO14"/>
    <mergeCell ref="HEM14:HEQ14"/>
    <mergeCell ref="HER14:HEV14"/>
    <mergeCell ref="HEW14:HFA14"/>
    <mergeCell ref="HFB14:HFF14"/>
    <mergeCell ref="HJH14:HJL14"/>
    <mergeCell ref="HJM14:HJQ14"/>
    <mergeCell ref="HJR14:HJV14"/>
    <mergeCell ref="HJW14:HKA14"/>
    <mergeCell ref="HKB14:HKF14"/>
    <mergeCell ref="HII14:HIM14"/>
    <mergeCell ref="HIN14:HIR14"/>
    <mergeCell ref="HIS14:HIW14"/>
    <mergeCell ref="HIX14:HJB14"/>
    <mergeCell ref="HJC14:HJG14"/>
    <mergeCell ref="HLZ14:HMD14"/>
    <mergeCell ref="HKG14:HKK14"/>
    <mergeCell ref="HKL14:HKP14"/>
    <mergeCell ref="HKQ14:HKU14"/>
    <mergeCell ref="HKV14:HKZ14"/>
    <mergeCell ref="HLA14:HLE14"/>
    <mergeCell ref="HNI14:HNM14"/>
    <mergeCell ref="HNN14:HNR14"/>
    <mergeCell ref="HNS14:HNW14"/>
    <mergeCell ref="HNX14:HOB14"/>
    <mergeCell ref="HME14:HMI14"/>
    <mergeCell ref="HMJ14:HMN14"/>
    <mergeCell ref="HMO14:HMS14"/>
    <mergeCell ref="HMT14:HMX14"/>
    <mergeCell ref="HMY14:HNC14"/>
    <mergeCell ref="HOC14:HOG14"/>
    <mergeCell ref="HOH14:HOL14"/>
    <mergeCell ref="HOM14:HOQ14"/>
    <mergeCell ref="HOR14:HOV14"/>
    <mergeCell ref="HOW14:HPA14"/>
    <mergeCell ref="HND14:HNH14"/>
    <mergeCell ref="HLF14:HLJ14"/>
    <mergeCell ref="HLK14:HLO14"/>
    <mergeCell ref="HLP14:HLT14"/>
    <mergeCell ref="HLU14:HLY14"/>
    <mergeCell ref="HQA14:HQE14"/>
    <mergeCell ref="HQF14:HQJ14"/>
    <mergeCell ref="HQK14:HQO14"/>
    <mergeCell ref="HQP14:HQT14"/>
    <mergeCell ref="HQU14:HQY14"/>
    <mergeCell ref="HPB14:HPF14"/>
    <mergeCell ref="HPG14:HPK14"/>
    <mergeCell ref="HPL14:HPP14"/>
    <mergeCell ref="HPQ14:HPU14"/>
    <mergeCell ref="HPV14:HPZ14"/>
    <mergeCell ref="HSS14:HSW14"/>
    <mergeCell ref="HQZ14:HRD14"/>
    <mergeCell ref="HRE14:HRI14"/>
    <mergeCell ref="HRJ14:HRN14"/>
    <mergeCell ref="HRO14:HRS14"/>
    <mergeCell ref="HRT14:HRX14"/>
    <mergeCell ref="HUB14:HUF14"/>
    <mergeCell ref="HUG14:HUK14"/>
    <mergeCell ref="HUL14:HUP14"/>
    <mergeCell ref="HUQ14:HUU14"/>
    <mergeCell ref="HSX14:HTB14"/>
    <mergeCell ref="HTC14:HTG14"/>
    <mergeCell ref="HTH14:HTL14"/>
    <mergeCell ref="HTM14:HTQ14"/>
    <mergeCell ref="HTR14:HTV14"/>
    <mergeCell ref="HUV14:HUZ14"/>
    <mergeCell ref="HVA14:HVE14"/>
    <mergeCell ref="HVF14:HVJ14"/>
    <mergeCell ref="HVK14:HVO14"/>
    <mergeCell ref="HVP14:HVT14"/>
    <mergeCell ref="HTW14:HUA14"/>
    <mergeCell ref="HRY14:HSC14"/>
    <mergeCell ref="HSD14:HSH14"/>
    <mergeCell ref="HSI14:HSM14"/>
    <mergeCell ref="HSN14:HSR14"/>
    <mergeCell ref="HWT14:HWX14"/>
    <mergeCell ref="HWY14:HXC14"/>
    <mergeCell ref="HXD14:HXH14"/>
    <mergeCell ref="HXI14:HXM14"/>
    <mergeCell ref="HXN14:HXR14"/>
    <mergeCell ref="HVU14:HVY14"/>
    <mergeCell ref="HVZ14:HWD14"/>
    <mergeCell ref="HWE14:HWI14"/>
    <mergeCell ref="HWJ14:HWN14"/>
    <mergeCell ref="HWO14:HWS14"/>
    <mergeCell ref="HZL14:HZP14"/>
    <mergeCell ref="HXS14:HXW14"/>
    <mergeCell ref="HXX14:HYB14"/>
    <mergeCell ref="HYC14:HYG14"/>
    <mergeCell ref="HYH14:HYL14"/>
    <mergeCell ref="HYM14:HYQ14"/>
    <mergeCell ref="IAU14:IAY14"/>
    <mergeCell ref="IAZ14:IBD14"/>
    <mergeCell ref="IBE14:IBI14"/>
    <mergeCell ref="IBJ14:IBN14"/>
    <mergeCell ref="HZQ14:HZU14"/>
    <mergeCell ref="HZV14:HZZ14"/>
    <mergeCell ref="IAA14:IAE14"/>
    <mergeCell ref="IAF14:IAJ14"/>
    <mergeCell ref="IAK14:IAO14"/>
    <mergeCell ref="IBO14:IBS14"/>
    <mergeCell ref="IBT14:IBX14"/>
    <mergeCell ref="IBY14:ICC14"/>
    <mergeCell ref="ICD14:ICH14"/>
    <mergeCell ref="ICI14:ICM14"/>
    <mergeCell ref="IAP14:IAT14"/>
    <mergeCell ref="HYR14:HYV14"/>
    <mergeCell ref="HYW14:HZA14"/>
    <mergeCell ref="HZB14:HZF14"/>
    <mergeCell ref="HZG14:HZK14"/>
    <mergeCell ref="IDM14:IDQ14"/>
    <mergeCell ref="IDR14:IDV14"/>
    <mergeCell ref="IDW14:IEA14"/>
    <mergeCell ref="IEB14:IEF14"/>
    <mergeCell ref="IEG14:IEK14"/>
    <mergeCell ref="ICN14:ICR14"/>
    <mergeCell ref="ICS14:ICW14"/>
    <mergeCell ref="ICX14:IDB14"/>
    <mergeCell ref="IDC14:IDG14"/>
    <mergeCell ref="IDH14:IDL14"/>
    <mergeCell ref="IGE14:IGI14"/>
    <mergeCell ref="IEL14:IEP14"/>
    <mergeCell ref="IEQ14:IEU14"/>
    <mergeCell ref="IEV14:IEZ14"/>
    <mergeCell ref="IFA14:IFE14"/>
    <mergeCell ref="IFF14:IFJ14"/>
    <mergeCell ref="IHN14:IHR14"/>
    <mergeCell ref="IHS14:IHW14"/>
    <mergeCell ref="IHX14:IIB14"/>
    <mergeCell ref="IIC14:IIG14"/>
    <mergeCell ref="IGJ14:IGN14"/>
    <mergeCell ref="IGO14:IGS14"/>
    <mergeCell ref="IGT14:IGX14"/>
    <mergeCell ref="IGY14:IHC14"/>
    <mergeCell ref="IHD14:IHH14"/>
    <mergeCell ref="IIH14:IIL14"/>
    <mergeCell ref="IIM14:IIQ14"/>
    <mergeCell ref="IIR14:IIV14"/>
    <mergeCell ref="IIW14:IJA14"/>
    <mergeCell ref="IJB14:IJF14"/>
    <mergeCell ref="IHI14:IHM14"/>
    <mergeCell ref="IFK14:IFO14"/>
    <mergeCell ref="IFP14:IFT14"/>
    <mergeCell ref="IFU14:IFY14"/>
    <mergeCell ref="IFZ14:IGD14"/>
    <mergeCell ref="IKF14:IKJ14"/>
    <mergeCell ref="IKK14:IKO14"/>
    <mergeCell ref="IKP14:IKT14"/>
    <mergeCell ref="IKU14:IKY14"/>
    <mergeCell ref="IKZ14:ILD14"/>
    <mergeCell ref="IJG14:IJK14"/>
    <mergeCell ref="IJL14:IJP14"/>
    <mergeCell ref="IJQ14:IJU14"/>
    <mergeCell ref="IJV14:IJZ14"/>
    <mergeCell ref="IKA14:IKE14"/>
    <mergeCell ref="IMX14:INB14"/>
    <mergeCell ref="ILE14:ILI14"/>
    <mergeCell ref="ILJ14:ILN14"/>
    <mergeCell ref="ILO14:ILS14"/>
    <mergeCell ref="ILT14:ILX14"/>
    <mergeCell ref="ILY14:IMC14"/>
    <mergeCell ref="IOG14:IOK14"/>
    <mergeCell ref="IOL14:IOP14"/>
    <mergeCell ref="IOQ14:IOU14"/>
    <mergeCell ref="IOV14:IOZ14"/>
    <mergeCell ref="INC14:ING14"/>
    <mergeCell ref="INH14:INL14"/>
    <mergeCell ref="INM14:INQ14"/>
    <mergeCell ref="INR14:INV14"/>
    <mergeCell ref="INW14:IOA14"/>
    <mergeCell ref="IPA14:IPE14"/>
    <mergeCell ref="IPF14:IPJ14"/>
    <mergeCell ref="IPK14:IPO14"/>
    <mergeCell ref="IPP14:IPT14"/>
    <mergeCell ref="IPU14:IPY14"/>
    <mergeCell ref="IOB14:IOF14"/>
    <mergeCell ref="IMD14:IMH14"/>
    <mergeCell ref="IMI14:IMM14"/>
    <mergeCell ref="IMN14:IMR14"/>
    <mergeCell ref="IMS14:IMW14"/>
    <mergeCell ref="IQY14:IRC14"/>
    <mergeCell ref="IRD14:IRH14"/>
    <mergeCell ref="IRI14:IRM14"/>
    <mergeCell ref="IRN14:IRR14"/>
    <mergeCell ref="IRS14:IRW14"/>
    <mergeCell ref="IPZ14:IQD14"/>
    <mergeCell ref="IQE14:IQI14"/>
    <mergeCell ref="IQJ14:IQN14"/>
    <mergeCell ref="IQO14:IQS14"/>
    <mergeCell ref="IQT14:IQX14"/>
    <mergeCell ref="ITQ14:ITU14"/>
    <mergeCell ref="IRX14:ISB14"/>
    <mergeCell ref="ISC14:ISG14"/>
    <mergeCell ref="ISH14:ISL14"/>
    <mergeCell ref="ISM14:ISQ14"/>
    <mergeCell ref="ISR14:ISV14"/>
    <mergeCell ref="IUZ14:IVD14"/>
    <mergeCell ref="IVE14:IVI14"/>
    <mergeCell ref="IVJ14:IVN14"/>
    <mergeCell ref="IVO14:IVS14"/>
    <mergeCell ref="ITV14:ITZ14"/>
    <mergeCell ref="IUA14:IUE14"/>
    <mergeCell ref="IUF14:IUJ14"/>
    <mergeCell ref="IUK14:IUO14"/>
    <mergeCell ref="IUP14:IUT14"/>
    <mergeCell ref="IVT14:IVX14"/>
    <mergeCell ref="IVY14:IWC14"/>
    <mergeCell ref="IWD14:IWH14"/>
    <mergeCell ref="IWI14:IWM14"/>
    <mergeCell ref="IWN14:IWR14"/>
    <mergeCell ref="IUU14:IUY14"/>
    <mergeCell ref="ISW14:ITA14"/>
    <mergeCell ref="ITB14:ITF14"/>
    <mergeCell ref="ITG14:ITK14"/>
    <mergeCell ref="ITL14:ITP14"/>
    <mergeCell ref="IXR14:IXV14"/>
    <mergeCell ref="IXW14:IYA14"/>
    <mergeCell ref="IYB14:IYF14"/>
    <mergeCell ref="IYG14:IYK14"/>
    <mergeCell ref="IYL14:IYP14"/>
    <mergeCell ref="IWS14:IWW14"/>
    <mergeCell ref="IWX14:IXB14"/>
    <mergeCell ref="IXC14:IXG14"/>
    <mergeCell ref="IXH14:IXL14"/>
    <mergeCell ref="IXM14:IXQ14"/>
    <mergeCell ref="JAJ14:JAN14"/>
    <mergeCell ref="IYQ14:IYU14"/>
    <mergeCell ref="IYV14:IYZ14"/>
    <mergeCell ref="IZA14:IZE14"/>
    <mergeCell ref="IZF14:IZJ14"/>
    <mergeCell ref="IZK14:IZO14"/>
    <mergeCell ref="JBS14:JBW14"/>
    <mergeCell ref="JBX14:JCB14"/>
    <mergeCell ref="JCC14:JCG14"/>
    <mergeCell ref="JCH14:JCL14"/>
    <mergeCell ref="JAO14:JAS14"/>
    <mergeCell ref="JAT14:JAX14"/>
    <mergeCell ref="JAY14:JBC14"/>
    <mergeCell ref="JBD14:JBH14"/>
    <mergeCell ref="JBI14:JBM14"/>
    <mergeCell ref="JCM14:JCQ14"/>
    <mergeCell ref="JCR14:JCV14"/>
    <mergeCell ref="JCW14:JDA14"/>
    <mergeCell ref="JDB14:JDF14"/>
    <mergeCell ref="JDG14:JDK14"/>
    <mergeCell ref="JBN14:JBR14"/>
    <mergeCell ref="IZP14:IZT14"/>
    <mergeCell ref="IZU14:IZY14"/>
    <mergeCell ref="IZZ14:JAD14"/>
    <mergeCell ref="JAE14:JAI14"/>
    <mergeCell ref="JEK14:JEO14"/>
    <mergeCell ref="JEP14:JET14"/>
    <mergeCell ref="JEU14:JEY14"/>
    <mergeCell ref="JEZ14:JFD14"/>
    <mergeCell ref="JFE14:JFI14"/>
    <mergeCell ref="JDL14:JDP14"/>
    <mergeCell ref="JDQ14:JDU14"/>
    <mergeCell ref="JDV14:JDZ14"/>
    <mergeCell ref="JEA14:JEE14"/>
    <mergeCell ref="JEF14:JEJ14"/>
    <mergeCell ref="JHC14:JHG14"/>
    <mergeCell ref="JFJ14:JFN14"/>
    <mergeCell ref="JFO14:JFS14"/>
    <mergeCell ref="JFT14:JFX14"/>
    <mergeCell ref="JFY14:JGC14"/>
    <mergeCell ref="JGD14:JGH14"/>
    <mergeCell ref="JIL14:JIP14"/>
    <mergeCell ref="JIQ14:JIU14"/>
    <mergeCell ref="JIV14:JIZ14"/>
    <mergeCell ref="JJA14:JJE14"/>
    <mergeCell ref="JHH14:JHL14"/>
    <mergeCell ref="JHM14:JHQ14"/>
    <mergeCell ref="JHR14:JHV14"/>
    <mergeCell ref="JHW14:JIA14"/>
    <mergeCell ref="JIB14:JIF14"/>
    <mergeCell ref="JJF14:JJJ14"/>
    <mergeCell ref="JJK14:JJO14"/>
    <mergeCell ref="JJP14:JJT14"/>
    <mergeCell ref="JJU14:JJY14"/>
    <mergeCell ref="JJZ14:JKD14"/>
    <mergeCell ref="JIG14:JIK14"/>
    <mergeCell ref="JGI14:JGM14"/>
    <mergeCell ref="JGN14:JGR14"/>
    <mergeCell ref="JGS14:JGW14"/>
    <mergeCell ref="JGX14:JHB14"/>
    <mergeCell ref="JLD14:JLH14"/>
    <mergeCell ref="JLI14:JLM14"/>
    <mergeCell ref="JLN14:JLR14"/>
    <mergeCell ref="JLS14:JLW14"/>
    <mergeCell ref="JLX14:JMB14"/>
    <mergeCell ref="JKE14:JKI14"/>
    <mergeCell ref="JKJ14:JKN14"/>
    <mergeCell ref="JKO14:JKS14"/>
    <mergeCell ref="JKT14:JKX14"/>
    <mergeCell ref="JKY14:JLC14"/>
    <mergeCell ref="JNV14:JNZ14"/>
    <mergeCell ref="JMC14:JMG14"/>
    <mergeCell ref="JMH14:JML14"/>
    <mergeCell ref="JMM14:JMQ14"/>
    <mergeCell ref="JMR14:JMV14"/>
    <mergeCell ref="JMW14:JNA14"/>
    <mergeCell ref="JPE14:JPI14"/>
    <mergeCell ref="JPJ14:JPN14"/>
    <mergeCell ref="JPO14:JPS14"/>
    <mergeCell ref="JPT14:JPX14"/>
    <mergeCell ref="JOA14:JOE14"/>
    <mergeCell ref="JOF14:JOJ14"/>
    <mergeCell ref="JOK14:JOO14"/>
    <mergeCell ref="JOP14:JOT14"/>
    <mergeCell ref="JOU14:JOY14"/>
    <mergeCell ref="JPY14:JQC14"/>
    <mergeCell ref="JQD14:JQH14"/>
    <mergeCell ref="JQI14:JQM14"/>
    <mergeCell ref="JQN14:JQR14"/>
    <mergeCell ref="JQS14:JQW14"/>
    <mergeCell ref="JOZ14:JPD14"/>
    <mergeCell ref="JNB14:JNF14"/>
    <mergeCell ref="JNG14:JNK14"/>
    <mergeCell ref="JNL14:JNP14"/>
    <mergeCell ref="JNQ14:JNU14"/>
    <mergeCell ref="JRW14:JSA14"/>
    <mergeCell ref="JSB14:JSF14"/>
    <mergeCell ref="JSG14:JSK14"/>
    <mergeCell ref="JSL14:JSP14"/>
    <mergeCell ref="JSQ14:JSU14"/>
    <mergeCell ref="JQX14:JRB14"/>
    <mergeCell ref="JRC14:JRG14"/>
    <mergeCell ref="JRH14:JRL14"/>
    <mergeCell ref="JRM14:JRQ14"/>
    <mergeCell ref="JRR14:JRV14"/>
    <mergeCell ref="JUO14:JUS14"/>
    <mergeCell ref="JSV14:JSZ14"/>
    <mergeCell ref="JTA14:JTE14"/>
    <mergeCell ref="JTF14:JTJ14"/>
    <mergeCell ref="JTK14:JTO14"/>
    <mergeCell ref="JTP14:JTT14"/>
    <mergeCell ref="JVX14:JWB14"/>
    <mergeCell ref="JWC14:JWG14"/>
    <mergeCell ref="JWH14:JWL14"/>
    <mergeCell ref="JWM14:JWQ14"/>
    <mergeCell ref="JUT14:JUX14"/>
    <mergeCell ref="JUY14:JVC14"/>
    <mergeCell ref="JVD14:JVH14"/>
    <mergeCell ref="JVI14:JVM14"/>
    <mergeCell ref="JVN14:JVR14"/>
    <mergeCell ref="JWR14:JWV14"/>
    <mergeCell ref="JWW14:JXA14"/>
    <mergeCell ref="JXB14:JXF14"/>
    <mergeCell ref="JXG14:JXK14"/>
    <mergeCell ref="JXL14:JXP14"/>
    <mergeCell ref="JVS14:JVW14"/>
    <mergeCell ref="JTU14:JTY14"/>
    <mergeCell ref="JTZ14:JUD14"/>
    <mergeCell ref="JUE14:JUI14"/>
    <mergeCell ref="JUJ14:JUN14"/>
    <mergeCell ref="JYP14:JYT14"/>
    <mergeCell ref="JYU14:JYY14"/>
    <mergeCell ref="JYZ14:JZD14"/>
    <mergeCell ref="JZE14:JZI14"/>
    <mergeCell ref="JZJ14:JZN14"/>
    <mergeCell ref="JXQ14:JXU14"/>
    <mergeCell ref="JXV14:JXZ14"/>
    <mergeCell ref="JYA14:JYE14"/>
    <mergeCell ref="JYF14:JYJ14"/>
    <mergeCell ref="JYK14:JYO14"/>
    <mergeCell ref="KBH14:KBL14"/>
    <mergeCell ref="JZO14:JZS14"/>
    <mergeCell ref="JZT14:JZX14"/>
    <mergeCell ref="JZY14:KAC14"/>
    <mergeCell ref="KAD14:KAH14"/>
    <mergeCell ref="KAI14:KAM14"/>
    <mergeCell ref="KCQ14:KCU14"/>
    <mergeCell ref="KCV14:KCZ14"/>
    <mergeCell ref="KDA14:KDE14"/>
    <mergeCell ref="KDF14:KDJ14"/>
    <mergeCell ref="KBM14:KBQ14"/>
    <mergeCell ref="KBR14:KBV14"/>
    <mergeCell ref="KBW14:KCA14"/>
    <mergeCell ref="KCB14:KCF14"/>
    <mergeCell ref="KCG14:KCK14"/>
    <mergeCell ref="KDK14:KDO14"/>
    <mergeCell ref="KDP14:KDT14"/>
    <mergeCell ref="KDU14:KDY14"/>
    <mergeCell ref="KDZ14:KED14"/>
    <mergeCell ref="KEE14:KEI14"/>
    <mergeCell ref="KCL14:KCP14"/>
    <mergeCell ref="KAN14:KAR14"/>
    <mergeCell ref="KAS14:KAW14"/>
    <mergeCell ref="KAX14:KBB14"/>
    <mergeCell ref="KBC14:KBG14"/>
    <mergeCell ref="KFI14:KFM14"/>
    <mergeCell ref="KFN14:KFR14"/>
    <mergeCell ref="KFS14:KFW14"/>
    <mergeCell ref="KFX14:KGB14"/>
    <mergeCell ref="KGC14:KGG14"/>
    <mergeCell ref="KEJ14:KEN14"/>
    <mergeCell ref="KEO14:KES14"/>
    <mergeCell ref="KET14:KEX14"/>
    <mergeCell ref="KEY14:KFC14"/>
    <mergeCell ref="KFD14:KFH14"/>
    <mergeCell ref="KIA14:KIE14"/>
    <mergeCell ref="KGH14:KGL14"/>
    <mergeCell ref="KGM14:KGQ14"/>
    <mergeCell ref="KGR14:KGV14"/>
    <mergeCell ref="KGW14:KHA14"/>
    <mergeCell ref="KHB14:KHF14"/>
    <mergeCell ref="KJJ14:KJN14"/>
    <mergeCell ref="KJO14:KJS14"/>
    <mergeCell ref="KJT14:KJX14"/>
    <mergeCell ref="KJY14:KKC14"/>
    <mergeCell ref="KIF14:KIJ14"/>
    <mergeCell ref="KIK14:KIO14"/>
    <mergeCell ref="KIP14:KIT14"/>
    <mergeCell ref="KIU14:KIY14"/>
    <mergeCell ref="KIZ14:KJD14"/>
    <mergeCell ref="KKD14:KKH14"/>
    <mergeCell ref="KKI14:KKM14"/>
    <mergeCell ref="KKN14:KKR14"/>
    <mergeCell ref="KKS14:KKW14"/>
    <mergeCell ref="KKX14:KLB14"/>
    <mergeCell ref="KJE14:KJI14"/>
    <mergeCell ref="KHG14:KHK14"/>
    <mergeCell ref="KHL14:KHP14"/>
    <mergeCell ref="KHQ14:KHU14"/>
    <mergeCell ref="KHV14:KHZ14"/>
    <mergeCell ref="KMB14:KMF14"/>
    <mergeCell ref="KMG14:KMK14"/>
    <mergeCell ref="KML14:KMP14"/>
    <mergeCell ref="KMQ14:KMU14"/>
    <mergeCell ref="KMV14:KMZ14"/>
    <mergeCell ref="KLC14:KLG14"/>
    <mergeCell ref="KLH14:KLL14"/>
    <mergeCell ref="KLM14:KLQ14"/>
    <mergeCell ref="KLR14:KLV14"/>
    <mergeCell ref="KLW14:KMA14"/>
    <mergeCell ref="KOT14:KOX14"/>
    <mergeCell ref="KNA14:KNE14"/>
    <mergeCell ref="KNF14:KNJ14"/>
    <mergeCell ref="KNK14:KNO14"/>
    <mergeCell ref="KNP14:KNT14"/>
    <mergeCell ref="KNU14:KNY14"/>
    <mergeCell ref="KQC14:KQG14"/>
    <mergeCell ref="KQH14:KQL14"/>
    <mergeCell ref="KQM14:KQQ14"/>
    <mergeCell ref="KQR14:KQV14"/>
    <mergeCell ref="KOY14:KPC14"/>
    <mergeCell ref="KPD14:KPH14"/>
    <mergeCell ref="KPI14:KPM14"/>
    <mergeCell ref="KPN14:KPR14"/>
    <mergeCell ref="KPS14:KPW14"/>
    <mergeCell ref="KQW14:KRA14"/>
    <mergeCell ref="KRB14:KRF14"/>
    <mergeCell ref="KRG14:KRK14"/>
    <mergeCell ref="KRL14:KRP14"/>
    <mergeCell ref="KRQ14:KRU14"/>
    <mergeCell ref="KPX14:KQB14"/>
    <mergeCell ref="KNZ14:KOD14"/>
    <mergeCell ref="KOE14:KOI14"/>
    <mergeCell ref="KOJ14:KON14"/>
    <mergeCell ref="KOO14:KOS14"/>
    <mergeCell ref="KSU14:KSY14"/>
    <mergeCell ref="KSZ14:KTD14"/>
    <mergeCell ref="KTE14:KTI14"/>
    <mergeCell ref="KTJ14:KTN14"/>
    <mergeCell ref="KTO14:KTS14"/>
    <mergeCell ref="KRV14:KRZ14"/>
    <mergeCell ref="KSA14:KSE14"/>
    <mergeCell ref="KSF14:KSJ14"/>
    <mergeCell ref="KSK14:KSO14"/>
    <mergeCell ref="KSP14:KST14"/>
    <mergeCell ref="KVM14:KVQ14"/>
    <mergeCell ref="KTT14:KTX14"/>
    <mergeCell ref="KTY14:KUC14"/>
    <mergeCell ref="KUD14:KUH14"/>
    <mergeCell ref="KUI14:KUM14"/>
    <mergeCell ref="KUN14:KUR14"/>
    <mergeCell ref="KWV14:KWZ14"/>
    <mergeCell ref="KXA14:KXE14"/>
    <mergeCell ref="KXF14:KXJ14"/>
    <mergeCell ref="KXK14:KXO14"/>
    <mergeCell ref="KVR14:KVV14"/>
    <mergeCell ref="KVW14:KWA14"/>
    <mergeCell ref="KWB14:KWF14"/>
    <mergeCell ref="KWG14:KWK14"/>
    <mergeCell ref="KWL14:KWP14"/>
    <mergeCell ref="KXP14:KXT14"/>
    <mergeCell ref="KXU14:KXY14"/>
    <mergeCell ref="KXZ14:KYD14"/>
    <mergeCell ref="KYE14:KYI14"/>
    <mergeCell ref="KYJ14:KYN14"/>
    <mergeCell ref="KWQ14:KWU14"/>
    <mergeCell ref="KUS14:KUW14"/>
    <mergeCell ref="KUX14:KVB14"/>
    <mergeCell ref="KVC14:KVG14"/>
    <mergeCell ref="KVH14:KVL14"/>
    <mergeCell ref="KZN14:KZR14"/>
    <mergeCell ref="KZS14:KZW14"/>
    <mergeCell ref="KZX14:LAB14"/>
    <mergeCell ref="LAC14:LAG14"/>
    <mergeCell ref="LAH14:LAL14"/>
    <mergeCell ref="KYO14:KYS14"/>
    <mergeCell ref="KYT14:KYX14"/>
    <mergeCell ref="KYY14:KZC14"/>
    <mergeCell ref="KZD14:KZH14"/>
    <mergeCell ref="KZI14:KZM14"/>
    <mergeCell ref="LCF14:LCJ14"/>
    <mergeCell ref="LAM14:LAQ14"/>
    <mergeCell ref="LAR14:LAV14"/>
    <mergeCell ref="LAW14:LBA14"/>
    <mergeCell ref="LBB14:LBF14"/>
    <mergeCell ref="LBG14:LBK14"/>
    <mergeCell ref="LDO14:LDS14"/>
    <mergeCell ref="LDT14:LDX14"/>
    <mergeCell ref="LDY14:LEC14"/>
    <mergeCell ref="LED14:LEH14"/>
    <mergeCell ref="LCK14:LCO14"/>
    <mergeCell ref="LCP14:LCT14"/>
    <mergeCell ref="LCU14:LCY14"/>
    <mergeCell ref="LCZ14:LDD14"/>
    <mergeCell ref="LDE14:LDI14"/>
    <mergeCell ref="LEI14:LEM14"/>
    <mergeCell ref="LEN14:LER14"/>
    <mergeCell ref="LES14:LEW14"/>
    <mergeCell ref="LEX14:LFB14"/>
    <mergeCell ref="LFC14:LFG14"/>
    <mergeCell ref="LDJ14:LDN14"/>
    <mergeCell ref="LBL14:LBP14"/>
    <mergeCell ref="LBQ14:LBU14"/>
    <mergeCell ref="LBV14:LBZ14"/>
    <mergeCell ref="LCA14:LCE14"/>
    <mergeCell ref="LGG14:LGK14"/>
    <mergeCell ref="LGL14:LGP14"/>
    <mergeCell ref="LGQ14:LGU14"/>
    <mergeCell ref="LGV14:LGZ14"/>
    <mergeCell ref="LHA14:LHE14"/>
    <mergeCell ref="LFH14:LFL14"/>
    <mergeCell ref="LFM14:LFQ14"/>
    <mergeCell ref="LFR14:LFV14"/>
    <mergeCell ref="LFW14:LGA14"/>
    <mergeCell ref="LGB14:LGF14"/>
    <mergeCell ref="LIY14:LJC14"/>
    <mergeCell ref="LHF14:LHJ14"/>
    <mergeCell ref="LHK14:LHO14"/>
    <mergeCell ref="LHP14:LHT14"/>
    <mergeCell ref="LHU14:LHY14"/>
    <mergeCell ref="LHZ14:LID14"/>
    <mergeCell ref="LKH14:LKL14"/>
    <mergeCell ref="LKM14:LKQ14"/>
    <mergeCell ref="LKR14:LKV14"/>
    <mergeCell ref="LKW14:LLA14"/>
    <mergeCell ref="LJD14:LJH14"/>
    <mergeCell ref="LJI14:LJM14"/>
    <mergeCell ref="LJN14:LJR14"/>
    <mergeCell ref="LJS14:LJW14"/>
    <mergeCell ref="LJX14:LKB14"/>
    <mergeCell ref="LLB14:LLF14"/>
    <mergeCell ref="LLG14:LLK14"/>
    <mergeCell ref="LLL14:LLP14"/>
    <mergeCell ref="LLQ14:LLU14"/>
    <mergeCell ref="LLV14:LLZ14"/>
    <mergeCell ref="LKC14:LKG14"/>
    <mergeCell ref="LIE14:LII14"/>
    <mergeCell ref="LIJ14:LIN14"/>
    <mergeCell ref="LIO14:LIS14"/>
    <mergeCell ref="LIT14:LIX14"/>
    <mergeCell ref="LMZ14:LND14"/>
    <mergeCell ref="LNE14:LNI14"/>
    <mergeCell ref="LNJ14:LNN14"/>
    <mergeCell ref="LNO14:LNS14"/>
    <mergeCell ref="LNT14:LNX14"/>
    <mergeCell ref="LMA14:LME14"/>
    <mergeCell ref="LMF14:LMJ14"/>
    <mergeCell ref="LMK14:LMO14"/>
    <mergeCell ref="LMP14:LMT14"/>
    <mergeCell ref="LMU14:LMY14"/>
    <mergeCell ref="LPR14:LPV14"/>
    <mergeCell ref="LNY14:LOC14"/>
    <mergeCell ref="LOD14:LOH14"/>
    <mergeCell ref="LOI14:LOM14"/>
    <mergeCell ref="LON14:LOR14"/>
    <mergeCell ref="LOS14:LOW14"/>
    <mergeCell ref="LRA14:LRE14"/>
    <mergeCell ref="LRF14:LRJ14"/>
    <mergeCell ref="LRK14:LRO14"/>
    <mergeCell ref="LRP14:LRT14"/>
    <mergeCell ref="LPW14:LQA14"/>
    <mergeCell ref="LQB14:LQF14"/>
    <mergeCell ref="LQG14:LQK14"/>
    <mergeCell ref="LQL14:LQP14"/>
    <mergeCell ref="LQQ14:LQU14"/>
    <mergeCell ref="LRU14:LRY14"/>
    <mergeCell ref="LRZ14:LSD14"/>
    <mergeCell ref="LSE14:LSI14"/>
    <mergeCell ref="LSJ14:LSN14"/>
    <mergeCell ref="LSO14:LSS14"/>
    <mergeCell ref="LQV14:LQZ14"/>
    <mergeCell ref="LOX14:LPB14"/>
    <mergeCell ref="LPC14:LPG14"/>
    <mergeCell ref="LPH14:LPL14"/>
    <mergeCell ref="LPM14:LPQ14"/>
    <mergeCell ref="LTS14:LTW14"/>
    <mergeCell ref="LTX14:LUB14"/>
    <mergeCell ref="LUC14:LUG14"/>
    <mergeCell ref="LUH14:LUL14"/>
    <mergeCell ref="LUM14:LUQ14"/>
    <mergeCell ref="LST14:LSX14"/>
    <mergeCell ref="LSY14:LTC14"/>
    <mergeCell ref="LTD14:LTH14"/>
    <mergeCell ref="LTI14:LTM14"/>
    <mergeCell ref="LTN14:LTR14"/>
    <mergeCell ref="LWK14:LWO14"/>
    <mergeCell ref="LUR14:LUV14"/>
    <mergeCell ref="LUW14:LVA14"/>
    <mergeCell ref="LVB14:LVF14"/>
    <mergeCell ref="LVG14:LVK14"/>
    <mergeCell ref="LVL14:LVP14"/>
    <mergeCell ref="LXT14:LXX14"/>
    <mergeCell ref="LXY14:LYC14"/>
    <mergeCell ref="LYD14:LYH14"/>
    <mergeCell ref="LYI14:LYM14"/>
    <mergeCell ref="LWP14:LWT14"/>
    <mergeCell ref="LWU14:LWY14"/>
    <mergeCell ref="LWZ14:LXD14"/>
    <mergeCell ref="LXE14:LXI14"/>
    <mergeCell ref="LXJ14:LXN14"/>
    <mergeCell ref="LYN14:LYR14"/>
    <mergeCell ref="LYS14:LYW14"/>
    <mergeCell ref="LYX14:LZB14"/>
    <mergeCell ref="LZC14:LZG14"/>
    <mergeCell ref="LZH14:LZL14"/>
    <mergeCell ref="LXO14:LXS14"/>
    <mergeCell ref="LVQ14:LVU14"/>
    <mergeCell ref="LVV14:LVZ14"/>
    <mergeCell ref="LWA14:LWE14"/>
    <mergeCell ref="LWF14:LWJ14"/>
    <mergeCell ref="MAL14:MAP14"/>
    <mergeCell ref="MAQ14:MAU14"/>
    <mergeCell ref="MAV14:MAZ14"/>
    <mergeCell ref="MBA14:MBE14"/>
    <mergeCell ref="MBF14:MBJ14"/>
    <mergeCell ref="LZM14:LZQ14"/>
    <mergeCell ref="LZR14:LZV14"/>
    <mergeCell ref="LZW14:MAA14"/>
    <mergeCell ref="MAB14:MAF14"/>
    <mergeCell ref="MAG14:MAK14"/>
    <mergeCell ref="MDD14:MDH14"/>
    <mergeCell ref="MBK14:MBO14"/>
    <mergeCell ref="MBP14:MBT14"/>
    <mergeCell ref="MBU14:MBY14"/>
    <mergeCell ref="MBZ14:MCD14"/>
    <mergeCell ref="MCE14:MCI14"/>
    <mergeCell ref="MEM14:MEQ14"/>
    <mergeCell ref="MER14:MEV14"/>
    <mergeCell ref="MEW14:MFA14"/>
    <mergeCell ref="MFB14:MFF14"/>
    <mergeCell ref="MDI14:MDM14"/>
    <mergeCell ref="MDN14:MDR14"/>
    <mergeCell ref="MDS14:MDW14"/>
    <mergeCell ref="MDX14:MEB14"/>
    <mergeCell ref="MEC14:MEG14"/>
    <mergeCell ref="MFG14:MFK14"/>
    <mergeCell ref="MFL14:MFP14"/>
    <mergeCell ref="MFQ14:MFU14"/>
    <mergeCell ref="MFV14:MFZ14"/>
    <mergeCell ref="MGA14:MGE14"/>
    <mergeCell ref="MEH14:MEL14"/>
    <mergeCell ref="MCJ14:MCN14"/>
    <mergeCell ref="MCO14:MCS14"/>
    <mergeCell ref="MCT14:MCX14"/>
    <mergeCell ref="MCY14:MDC14"/>
    <mergeCell ref="MHE14:MHI14"/>
    <mergeCell ref="MHJ14:MHN14"/>
    <mergeCell ref="MHO14:MHS14"/>
    <mergeCell ref="MHT14:MHX14"/>
    <mergeCell ref="MHY14:MIC14"/>
    <mergeCell ref="MGF14:MGJ14"/>
    <mergeCell ref="MGK14:MGO14"/>
    <mergeCell ref="MGP14:MGT14"/>
    <mergeCell ref="MGU14:MGY14"/>
    <mergeCell ref="MGZ14:MHD14"/>
    <mergeCell ref="MJW14:MKA14"/>
    <mergeCell ref="MID14:MIH14"/>
    <mergeCell ref="MII14:MIM14"/>
    <mergeCell ref="MIN14:MIR14"/>
    <mergeCell ref="MIS14:MIW14"/>
    <mergeCell ref="MIX14:MJB14"/>
    <mergeCell ref="MLF14:MLJ14"/>
    <mergeCell ref="MLK14:MLO14"/>
    <mergeCell ref="MLP14:MLT14"/>
    <mergeCell ref="MLU14:MLY14"/>
    <mergeCell ref="MKB14:MKF14"/>
    <mergeCell ref="MKG14:MKK14"/>
    <mergeCell ref="MKL14:MKP14"/>
    <mergeCell ref="MKQ14:MKU14"/>
    <mergeCell ref="MKV14:MKZ14"/>
    <mergeCell ref="MLZ14:MMD14"/>
    <mergeCell ref="MME14:MMI14"/>
    <mergeCell ref="MMJ14:MMN14"/>
    <mergeCell ref="MMO14:MMS14"/>
    <mergeCell ref="MMT14:MMX14"/>
    <mergeCell ref="MLA14:MLE14"/>
    <mergeCell ref="MJC14:MJG14"/>
    <mergeCell ref="MJH14:MJL14"/>
    <mergeCell ref="MJM14:MJQ14"/>
    <mergeCell ref="MJR14:MJV14"/>
    <mergeCell ref="MNX14:MOB14"/>
    <mergeCell ref="MOC14:MOG14"/>
    <mergeCell ref="MOH14:MOL14"/>
    <mergeCell ref="MOM14:MOQ14"/>
    <mergeCell ref="MOR14:MOV14"/>
    <mergeCell ref="MMY14:MNC14"/>
    <mergeCell ref="MND14:MNH14"/>
    <mergeCell ref="MNI14:MNM14"/>
    <mergeCell ref="MNN14:MNR14"/>
    <mergeCell ref="MNS14:MNW14"/>
    <mergeCell ref="MQP14:MQT14"/>
    <mergeCell ref="MOW14:MPA14"/>
    <mergeCell ref="MPB14:MPF14"/>
    <mergeCell ref="MPG14:MPK14"/>
    <mergeCell ref="MPL14:MPP14"/>
    <mergeCell ref="MPQ14:MPU14"/>
    <mergeCell ref="MRY14:MSC14"/>
    <mergeCell ref="MSD14:MSH14"/>
    <mergeCell ref="MSI14:MSM14"/>
    <mergeCell ref="MSN14:MSR14"/>
    <mergeCell ref="MQU14:MQY14"/>
    <mergeCell ref="MQZ14:MRD14"/>
    <mergeCell ref="MRE14:MRI14"/>
    <mergeCell ref="MRJ14:MRN14"/>
    <mergeCell ref="MRO14:MRS14"/>
    <mergeCell ref="MSS14:MSW14"/>
    <mergeCell ref="MSX14:MTB14"/>
    <mergeCell ref="MTC14:MTG14"/>
    <mergeCell ref="MTH14:MTL14"/>
    <mergeCell ref="MTM14:MTQ14"/>
    <mergeCell ref="MRT14:MRX14"/>
    <mergeCell ref="MPV14:MPZ14"/>
    <mergeCell ref="MQA14:MQE14"/>
    <mergeCell ref="MQF14:MQJ14"/>
    <mergeCell ref="MQK14:MQO14"/>
    <mergeCell ref="MUQ14:MUU14"/>
    <mergeCell ref="MUV14:MUZ14"/>
    <mergeCell ref="MVA14:MVE14"/>
    <mergeCell ref="MVF14:MVJ14"/>
    <mergeCell ref="MVK14:MVO14"/>
    <mergeCell ref="MTR14:MTV14"/>
    <mergeCell ref="MTW14:MUA14"/>
    <mergeCell ref="MUB14:MUF14"/>
    <mergeCell ref="MUG14:MUK14"/>
    <mergeCell ref="MUL14:MUP14"/>
    <mergeCell ref="MXI14:MXM14"/>
    <mergeCell ref="MVP14:MVT14"/>
    <mergeCell ref="MVU14:MVY14"/>
    <mergeCell ref="MVZ14:MWD14"/>
    <mergeCell ref="MWE14:MWI14"/>
    <mergeCell ref="MWJ14:MWN14"/>
    <mergeCell ref="MYR14:MYV14"/>
    <mergeCell ref="MYW14:MZA14"/>
    <mergeCell ref="MZB14:MZF14"/>
    <mergeCell ref="MZG14:MZK14"/>
    <mergeCell ref="MXN14:MXR14"/>
    <mergeCell ref="MXS14:MXW14"/>
    <mergeCell ref="MXX14:MYB14"/>
    <mergeCell ref="MYC14:MYG14"/>
    <mergeCell ref="MYH14:MYL14"/>
    <mergeCell ref="MZL14:MZP14"/>
    <mergeCell ref="MZQ14:MZU14"/>
    <mergeCell ref="MZV14:MZZ14"/>
    <mergeCell ref="NAA14:NAE14"/>
    <mergeCell ref="NAF14:NAJ14"/>
    <mergeCell ref="MYM14:MYQ14"/>
    <mergeCell ref="MWO14:MWS14"/>
    <mergeCell ref="MWT14:MWX14"/>
    <mergeCell ref="MWY14:MXC14"/>
    <mergeCell ref="MXD14:MXH14"/>
    <mergeCell ref="NBJ14:NBN14"/>
    <mergeCell ref="NBO14:NBS14"/>
    <mergeCell ref="NBT14:NBX14"/>
    <mergeCell ref="NBY14:NCC14"/>
    <mergeCell ref="NCD14:NCH14"/>
    <mergeCell ref="NAK14:NAO14"/>
    <mergeCell ref="NAP14:NAT14"/>
    <mergeCell ref="NAU14:NAY14"/>
    <mergeCell ref="NAZ14:NBD14"/>
    <mergeCell ref="NBE14:NBI14"/>
    <mergeCell ref="NEB14:NEF14"/>
    <mergeCell ref="NCI14:NCM14"/>
    <mergeCell ref="NCN14:NCR14"/>
    <mergeCell ref="NCS14:NCW14"/>
    <mergeCell ref="NCX14:NDB14"/>
    <mergeCell ref="NDC14:NDG14"/>
    <mergeCell ref="NFK14:NFO14"/>
    <mergeCell ref="NFP14:NFT14"/>
    <mergeCell ref="NFU14:NFY14"/>
    <mergeCell ref="NFZ14:NGD14"/>
    <mergeCell ref="NEG14:NEK14"/>
    <mergeCell ref="NEL14:NEP14"/>
    <mergeCell ref="NEQ14:NEU14"/>
    <mergeCell ref="NEV14:NEZ14"/>
    <mergeCell ref="NFA14:NFE14"/>
    <mergeCell ref="NGE14:NGI14"/>
    <mergeCell ref="NGJ14:NGN14"/>
    <mergeCell ref="NGO14:NGS14"/>
    <mergeCell ref="NGT14:NGX14"/>
    <mergeCell ref="NGY14:NHC14"/>
    <mergeCell ref="NFF14:NFJ14"/>
    <mergeCell ref="NDH14:NDL14"/>
    <mergeCell ref="NDM14:NDQ14"/>
    <mergeCell ref="NDR14:NDV14"/>
    <mergeCell ref="NDW14:NEA14"/>
    <mergeCell ref="NIC14:NIG14"/>
    <mergeCell ref="NIH14:NIL14"/>
    <mergeCell ref="NIM14:NIQ14"/>
    <mergeCell ref="NIR14:NIV14"/>
    <mergeCell ref="NIW14:NJA14"/>
    <mergeCell ref="NHD14:NHH14"/>
    <mergeCell ref="NHI14:NHM14"/>
    <mergeCell ref="NHN14:NHR14"/>
    <mergeCell ref="NHS14:NHW14"/>
    <mergeCell ref="NHX14:NIB14"/>
    <mergeCell ref="NKU14:NKY14"/>
    <mergeCell ref="NJB14:NJF14"/>
    <mergeCell ref="NJG14:NJK14"/>
    <mergeCell ref="NJL14:NJP14"/>
    <mergeCell ref="NJQ14:NJU14"/>
    <mergeCell ref="NJV14:NJZ14"/>
    <mergeCell ref="NMD14:NMH14"/>
    <mergeCell ref="NMI14:NMM14"/>
    <mergeCell ref="NMN14:NMR14"/>
    <mergeCell ref="NMS14:NMW14"/>
    <mergeCell ref="NKZ14:NLD14"/>
    <mergeCell ref="NLE14:NLI14"/>
    <mergeCell ref="NLJ14:NLN14"/>
    <mergeCell ref="NLO14:NLS14"/>
    <mergeCell ref="NLT14:NLX14"/>
    <mergeCell ref="NMX14:NNB14"/>
    <mergeCell ref="NNC14:NNG14"/>
    <mergeCell ref="NNH14:NNL14"/>
    <mergeCell ref="NNM14:NNQ14"/>
    <mergeCell ref="NNR14:NNV14"/>
    <mergeCell ref="NLY14:NMC14"/>
    <mergeCell ref="NKA14:NKE14"/>
    <mergeCell ref="NKF14:NKJ14"/>
    <mergeCell ref="NKK14:NKO14"/>
    <mergeCell ref="NKP14:NKT14"/>
    <mergeCell ref="NOV14:NOZ14"/>
    <mergeCell ref="NPA14:NPE14"/>
    <mergeCell ref="NPF14:NPJ14"/>
    <mergeCell ref="NPK14:NPO14"/>
    <mergeCell ref="NPP14:NPT14"/>
    <mergeCell ref="NNW14:NOA14"/>
    <mergeCell ref="NOB14:NOF14"/>
    <mergeCell ref="NOG14:NOK14"/>
    <mergeCell ref="NOL14:NOP14"/>
    <mergeCell ref="NOQ14:NOU14"/>
    <mergeCell ref="NRN14:NRR14"/>
    <mergeCell ref="NPU14:NPY14"/>
    <mergeCell ref="NPZ14:NQD14"/>
    <mergeCell ref="NQE14:NQI14"/>
    <mergeCell ref="NQJ14:NQN14"/>
    <mergeCell ref="NQO14:NQS14"/>
    <mergeCell ref="NSW14:NTA14"/>
    <mergeCell ref="NTB14:NTF14"/>
    <mergeCell ref="NTG14:NTK14"/>
    <mergeCell ref="NTL14:NTP14"/>
    <mergeCell ref="NRS14:NRW14"/>
    <mergeCell ref="NRX14:NSB14"/>
    <mergeCell ref="NSC14:NSG14"/>
    <mergeCell ref="NSH14:NSL14"/>
    <mergeCell ref="NSM14:NSQ14"/>
    <mergeCell ref="NTQ14:NTU14"/>
    <mergeCell ref="NTV14:NTZ14"/>
    <mergeCell ref="NUA14:NUE14"/>
    <mergeCell ref="NUF14:NUJ14"/>
    <mergeCell ref="NUK14:NUO14"/>
    <mergeCell ref="NSR14:NSV14"/>
    <mergeCell ref="NQT14:NQX14"/>
    <mergeCell ref="NQY14:NRC14"/>
    <mergeCell ref="NRD14:NRH14"/>
    <mergeCell ref="NRI14:NRM14"/>
    <mergeCell ref="NVO14:NVS14"/>
    <mergeCell ref="NVT14:NVX14"/>
    <mergeCell ref="NVY14:NWC14"/>
    <mergeCell ref="NWD14:NWH14"/>
    <mergeCell ref="NWI14:NWM14"/>
    <mergeCell ref="NUP14:NUT14"/>
    <mergeCell ref="NUU14:NUY14"/>
    <mergeCell ref="NUZ14:NVD14"/>
    <mergeCell ref="NVE14:NVI14"/>
    <mergeCell ref="NVJ14:NVN14"/>
    <mergeCell ref="NYG14:NYK14"/>
    <mergeCell ref="NWN14:NWR14"/>
    <mergeCell ref="NWS14:NWW14"/>
    <mergeCell ref="NWX14:NXB14"/>
    <mergeCell ref="NXC14:NXG14"/>
    <mergeCell ref="NXH14:NXL14"/>
    <mergeCell ref="NZP14:NZT14"/>
    <mergeCell ref="NZU14:NZY14"/>
    <mergeCell ref="NZZ14:OAD14"/>
    <mergeCell ref="OAE14:OAI14"/>
    <mergeCell ref="NYL14:NYP14"/>
    <mergeCell ref="NYQ14:NYU14"/>
    <mergeCell ref="NYV14:NYZ14"/>
    <mergeCell ref="NZA14:NZE14"/>
    <mergeCell ref="NZF14:NZJ14"/>
    <mergeCell ref="OAJ14:OAN14"/>
    <mergeCell ref="OAO14:OAS14"/>
    <mergeCell ref="OAT14:OAX14"/>
    <mergeCell ref="OAY14:OBC14"/>
    <mergeCell ref="OBD14:OBH14"/>
    <mergeCell ref="NZK14:NZO14"/>
    <mergeCell ref="NXM14:NXQ14"/>
    <mergeCell ref="NXR14:NXV14"/>
    <mergeCell ref="NXW14:NYA14"/>
    <mergeCell ref="NYB14:NYF14"/>
    <mergeCell ref="OCH14:OCL14"/>
    <mergeCell ref="OCM14:OCQ14"/>
    <mergeCell ref="OCR14:OCV14"/>
    <mergeCell ref="OCW14:ODA14"/>
    <mergeCell ref="ODB14:ODF14"/>
    <mergeCell ref="OBI14:OBM14"/>
    <mergeCell ref="OBN14:OBR14"/>
    <mergeCell ref="OBS14:OBW14"/>
    <mergeCell ref="OBX14:OCB14"/>
    <mergeCell ref="OCC14:OCG14"/>
    <mergeCell ref="OEZ14:OFD14"/>
    <mergeCell ref="ODG14:ODK14"/>
    <mergeCell ref="ODL14:ODP14"/>
    <mergeCell ref="ODQ14:ODU14"/>
    <mergeCell ref="ODV14:ODZ14"/>
    <mergeCell ref="OEA14:OEE14"/>
    <mergeCell ref="OGI14:OGM14"/>
    <mergeCell ref="OGN14:OGR14"/>
    <mergeCell ref="OGS14:OGW14"/>
    <mergeCell ref="OGX14:OHB14"/>
    <mergeCell ref="OFE14:OFI14"/>
    <mergeCell ref="OFJ14:OFN14"/>
    <mergeCell ref="OFO14:OFS14"/>
    <mergeCell ref="OFT14:OFX14"/>
    <mergeCell ref="OFY14:OGC14"/>
    <mergeCell ref="OHC14:OHG14"/>
    <mergeCell ref="OHH14:OHL14"/>
    <mergeCell ref="OHM14:OHQ14"/>
    <mergeCell ref="OHR14:OHV14"/>
    <mergeCell ref="OHW14:OIA14"/>
    <mergeCell ref="OGD14:OGH14"/>
    <mergeCell ref="OEF14:OEJ14"/>
    <mergeCell ref="OEK14:OEO14"/>
    <mergeCell ref="OEP14:OET14"/>
    <mergeCell ref="OEU14:OEY14"/>
    <mergeCell ref="OJA14:OJE14"/>
    <mergeCell ref="OJF14:OJJ14"/>
    <mergeCell ref="OJK14:OJO14"/>
    <mergeCell ref="OJP14:OJT14"/>
    <mergeCell ref="OJU14:OJY14"/>
    <mergeCell ref="OIB14:OIF14"/>
    <mergeCell ref="OIG14:OIK14"/>
    <mergeCell ref="OIL14:OIP14"/>
    <mergeCell ref="OIQ14:OIU14"/>
    <mergeCell ref="OIV14:OIZ14"/>
    <mergeCell ref="OLS14:OLW14"/>
    <mergeCell ref="OJZ14:OKD14"/>
    <mergeCell ref="OKE14:OKI14"/>
    <mergeCell ref="OKJ14:OKN14"/>
    <mergeCell ref="OKO14:OKS14"/>
    <mergeCell ref="OKT14:OKX14"/>
    <mergeCell ref="ONB14:ONF14"/>
    <mergeCell ref="ONG14:ONK14"/>
    <mergeCell ref="ONL14:ONP14"/>
    <mergeCell ref="ONQ14:ONU14"/>
    <mergeCell ref="OLX14:OMB14"/>
    <mergeCell ref="OMC14:OMG14"/>
    <mergeCell ref="OMH14:OML14"/>
    <mergeCell ref="OMM14:OMQ14"/>
    <mergeCell ref="OMR14:OMV14"/>
    <mergeCell ref="ONV14:ONZ14"/>
    <mergeCell ref="OOA14:OOE14"/>
    <mergeCell ref="OOF14:OOJ14"/>
    <mergeCell ref="OOK14:OOO14"/>
    <mergeCell ref="OOP14:OOT14"/>
    <mergeCell ref="OMW14:ONA14"/>
    <mergeCell ref="OKY14:OLC14"/>
    <mergeCell ref="OLD14:OLH14"/>
    <mergeCell ref="OLI14:OLM14"/>
    <mergeCell ref="OLN14:OLR14"/>
    <mergeCell ref="OPT14:OPX14"/>
    <mergeCell ref="OPY14:OQC14"/>
    <mergeCell ref="OQD14:OQH14"/>
    <mergeCell ref="OQI14:OQM14"/>
    <mergeCell ref="OQN14:OQR14"/>
    <mergeCell ref="OOU14:OOY14"/>
    <mergeCell ref="OOZ14:OPD14"/>
    <mergeCell ref="OPE14:OPI14"/>
    <mergeCell ref="OPJ14:OPN14"/>
    <mergeCell ref="OPO14:OPS14"/>
    <mergeCell ref="OSL14:OSP14"/>
    <mergeCell ref="OQS14:OQW14"/>
    <mergeCell ref="OQX14:ORB14"/>
    <mergeCell ref="ORC14:ORG14"/>
    <mergeCell ref="ORH14:ORL14"/>
    <mergeCell ref="ORM14:ORQ14"/>
    <mergeCell ref="OTU14:OTY14"/>
    <mergeCell ref="OTZ14:OUD14"/>
    <mergeCell ref="OUE14:OUI14"/>
    <mergeCell ref="OUJ14:OUN14"/>
    <mergeCell ref="OSQ14:OSU14"/>
    <mergeCell ref="OSV14:OSZ14"/>
    <mergeCell ref="OTA14:OTE14"/>
    <mergeCell ref="OTF14:OTJ14"/>
    <mergeCell ref="OTK14:OTO14"/>
    <mergeCell ref="OUO14:OUS14"/>
    <mergeCell ref="OUT14:OUX14"/>
    <mergeCell ref="OUY14:OVC14"/>
    <mergeCell ref="OVD14:OVH14"/>
    <mergeCell ref="OVI14:OVM14"/>
    <mergeCell ref="OTP14:OTT14"/>
    <mergeCell ref="ORR14:ORV14"/>
    <mergeCell ref="ORW14:OSA14"/>
    <mergeCell ref="OSB14:OSF14"/>
    <mergeCell ref="OSG14:OSK14"/>
    <mergeCell ref="OWM14:OWQ14"/>
    <mergeCell ref="OWR14:OWV14"/>
    <mergeCell ref="OWW14:OXA14"/>
    <mergeCell ref="OXB14:OXF14"/>
    <mergeCell ref="OXG14:OXK14"/>
    <mergeCell ref="OVN14:OVR14"/>
    <mergeCell ref="OVS14:OVW14"/>
    <mergeCell ref="OVX14:OWB14"/>
    <mergeCell ref="OWC14:OWG14"/>
    <mergeCell ref="OWH14:OWL14"/>
    <mergeCell ref="OZE14:OZI14"/>
    <mergeCell ref="OXL14:OXP14"/>
    <mergeCell ref="OXQ14:OXU14"/>
    <mergeCell ref="OXV14:OXZ14"/>
    <mergeCell ref="OYA14:OYE14"/>
    <mergeCell ref="OYF14:OYJ14"/>
    <mergeCell ref="PAN14:PAR14"/>
    <mergeCell ref="PAS14:PAW14"/>
    <mergeCell ref="PAX14:PBB14"/>
    <mergeCell ref="PBC14:PBG14"/>
    <mergeCell ref="OZJ14:OZN14"/>
    <mergeCell ref="OZO14:OZS14"/>
    <mergeCell ref="OZT14:OZX14"/>
    <mergeCell ref="OZY14:PAC14"/>
    <mergeCell ref="PAD14:PAH14"/>
    <mergeCell ref="PBH14:PBL14"/>
    <mergeCell ref="PBM14:PBQ14"/>
    <mergeCell ref="PBR14:PBV14"/>
    <mergeCell ref="PBW14:PCA14"/>
    <mergeCell ref="PCB14:PCF14"/>
    <mergeCell ref="PAI14:PAM14"/>
    <mergeCell ref="OYK14:OYO14"/>
    <mergeCell ref="OYP14:OYT14"/>
    <mergeCell ref="OYU14:OYY14"/>
    <mergeCell ref="OYZ14:OZD14"/>
    <mergeCell ref="PDF14:PDJ14"/>
    <mergeCell ref="PDK14:PDO14"/>
    <mergeCell ref="PDP14:PDT14"/>
    <mergeCell ref="PDU14:PDY14"/>
    <mergeCell ref="PDZ14:PED14"/>
    <mergeCell ref="PCG14:PCK14"/>
    <mergeCell ref="PCL14:PCP14"/>
    <mergeCell ref="PCQ14:PCU14"/>
    <mergeCell ref="PCV14:PCZ14"/>
    <mergeCell ref="PDA14:PDE14"/>
    <mergeCell ref="PFX14:PGB14"/>
    <mergeCell ref="PEE14:PEI14"/>
    <mergeCell ref="PEJ14:PEN14"/>
    <mergeCell ref="PEO14:PES14"/>
    <mergeCell ref="PET14:PEX14"/>
    <mergeCell ref="PEY14:PFC14"/>
    <mergeCell ref="PHG14:PHK14"/>
    <mergeCell ref="PHL14:PHP14"/>
    <mergeCell ref="PHQ14:PHU14"/>
    <mergeCell ref="PHV14:PHZ14"/>
    <mergeCell ref="PGC14:PGG14"/>
    <mergeCell ref="PGH14:PGL14"/>
    <mergeCell ref="PGM14:PGQ14"/>
    <mergeCell ref="PGR14:PGV14"/>
    <mergeCell ref="PGW14:PHA14"/>
    <mergeCell ref="PIA14:PIE14"/>
    <mergeCell ref="PIF14:PIJ14"/>
    <mergeCell ref="PIK14:PIO14"/>
    <mergeCell ref="PIP14:PIT14"/>
    <mergeCell ref="PIU14:PIY14"/>
    <mergeCell ref="PHB14:PHF14"/>
    <mergeCell ref="PFD14:PFH14"/>
    <mergeCell ref="PFI14:PFM14"/>
    <mergeCell ref="PFN14:PFR14"/>
    <mergeCell ref="PFS14:PFW14"/>
    <mergeCell ref="PJY14:PKC14"/>
    <mergeCell ref="PKD14:PKH14"/>
    <mergeCell ref="PKI14:PKM14"/>
    <mergeCell ref="PKN14:PKR14"/>
    <mergeCell ref="PKS14:PKW14"/>
    <mergeCell ref="PIZ14:PJD14"/>
    <mergeCell ref="PJE14:PJI14"/>
    <mergeCell ref="PJJ14:PJN14"/>
    <mergeCell ref="PJO14:PJS14"/>
    <mergeCell ref="PJT14:PJX14"/>
    <mergeCell ref="PMQ14:PMU14"/>
    <mergeCell ref="PKX14:PLB14"/>
    <mergeCell ref="PLC14:PLG14"/>
    <mergeCell ref="PLH14:PLL14"/>
    <mergeCell ref="PLM14:PLQ14"/>
    <mergeCell ref="PLR14:PLV14"/>
    <mergeCell ref="PNZ14:POD14"/>
    <mergeCell ref="POE14:POI14"/>
    <mergeCell ref="POJ14:PON14"/>
    <mergeCell ref="POO14:POS14"/>
    <mergeCell ref="PMV14:PMZ14"/>
    <mergeCell ref="PNA14:PNE14"/>
    <mergeCell ref="PNF14:PNJ14"/>
    <mergeCell ref="PNK14:PNO14"/>
    <mergeCell ref="PNP14:PNT14"/>
    <mergeCell ref="POT14:POX14"/>
    <mergeCell ref="POY14:PPC14"/>
    <mergeCell ref="PPD14:PPH14"/>
    <mergeCell ref="PPI14:PPM14"/>
    <mergeCell ref="PPN14:PPR14"/>
    <mergeCell ref="PNU14:PNY14"/>
    <mergeCell ref="PLW14:PMA14"/>
    <mergeCell ref="PMB14:PMF14"/>
    <mergeCell ref="PMG14:PMK14"/>
    <mergeCell ref="PML14:PMP14"/>
    <mergeCell ref="PQR14:PQV14"/>
    <mergeCell ref="PQW14:PRA14"/>
    <mergeCell ref="PRB14:PRF14"/>
    <mergeCell ref="PRG14:PRK14"/>
    <mergeCell ref="PRL14:PRP14"/>
    <mergeCell ref="PPS14:PPW14"/>
    <mergeCell ref="PPX14:PQB14"/>
    <mergeCell ref="PQC14:PQG14"/>
    <mergeCell ref="PQH14:PQL14"/>
    <mergeCell ref="PQM14:PQQ14"/>
    <mergeCell ref="PTJ14:PTN14"/>
    <mergeCell ref="PRQ14:PRU14"/>
    <mergeCell ref="PRV14:PRZ14"/>
    <mergeCell ref="PSA14:PSE14"/>
    <mergeCell ref="PSF14:PSJ14"/>
    <mergeCell ref="PSK14:PSO14"/>
    <mergeCell ref="PUS14:PUW14"/>
    <mergeCell ref="PUX14:PVB14"/>
    <mergeCell ref="PVC14:PVG14"/>
    <mergeCell ref="PVH14:PVL14"/>
    <mergeCell ref="PTO14:PTS14"/>
    <mergeCell ref="PTT14:PTX14"/>
    <mergeCell ref="PTY14:PUC14"/>
    <mergeCell ref="PUD14:PUH14"/>
    <mergeCell ref="PUI14:PUM14"/>
    <mergeCell ref="PVM14:PVQ14"/>
    <mergeCell ref="PVR14:PVV14"/>
    <mergeCell ref="PVW14:PWA14"/>
    <mergeCell ref="PWB14:PWF14"/>
    <mergeCell ref="PWG14:PWK14"/>
    <mergeCell ref="PUN14:PUR14"/>
    <mergeCell ref="PSP14:PST14"/>
    <mergeCell ref="PSU14:PSY14"/>
    <mergeCell ref="PSZ14:PTD14"/>
    <mergeCell ref="PTE14:PTI14"/>
    <mergeCell ref="PXK14:PXO14"/>
    <mergeCell ref="PXP14:PXT14"/>
    <mergeCell ref="PXU14:PXY14"/>
    <mergeCell ref="PXZ14:PYD14"/>
    <mergeCell ref="PYE14:PYI14"/>
    <mergeCell ref="PWL14:PWP14"/>
    <mergeCell ref="PWQ14:PWU14"/>
    <mergeCell ref="PWV14:PWZ14"/>
    <mergeCell ref="PXA14:PXE14"/>
    <mergeCell ref="PXF14:PXJ14"/>
    <mergeCell ref="QAC14:QAG14"/>
    <mergeCell ref="PYJ14:PYN14"/>
    <mergeCell ref="PYO14:PYS14"/>
    <mergeCell ref="PYT14:PYX14"/>
    <mergeCell ref="PYY14:PZC14"/>
    <mergeCell ref="PZD14:PZH14"/>
    <mergeCell ref="QBL14:QBP14"/>
    <mergeCell ref="QBQ14:QBU14"/>
    <mergeCell ref="QBV14:QBZ14"/>
    <mergeCell ref="QCA14:QCE14"/>
    <mergeCell ref="QAH14:QAL14"/>
    <mergeCell ref="QAM14:QAQ14"/>
    <mergeCell ref="QAR14:QAV14"/>
    <mergeCell ref="QAW14:QBA14"/>
    <mergeCell ref="QBB14:QBF14"/>
    <mergeCell ref="QCF14:QCJ14"/>
    <mergeCell ref="QCK14:QCO14"/>
    <mergeCell ref="QCP14:QCT14"/>
    <mergeCell ref="QCU14:QCY14"/>
    <mergeCell ref="QCZ14:QDD14"/>
    <mergeCell ref="QBG14:QBK14"/>
    <mergeCell ref="PZI14:PZM14"/>
    <mergeCell ref="PZN14:PZR14"/>
    <mergeCell ref="PZS14:PZW14"/>
    <mergeCell ref="PZX14:QAB14"/>
    <mergeCell ref="QED14:QEH14"/>
    <mergeCell ref="QEI14:QEM14"/>
    <mergeCell ref="QEN14:QER14"/>
    <mergeCell ref="QES14:QEW14"/>
    <mergeCell ref="QEX14:QFB14"/>
    <mergeCell ref="QDE14:QDI14"/>
    <mergeCell ref="QDJ14:QDN14"/>
    <mergeCell ref="QDO14:QDS14"/>
    <mergeCell ref="QDT14:QDX14"/>
    <mergeCell ref="QDY14:QEC14"/>
    <mergeCell ref="QGV14:QGZ14"/>
    <mergeCell ref="QFC14:QFG14"/>
    <mergeCell ref="QFH14:QFL14"/>
    <mergeCell ref="QFM14:QFQ14"/>
    <mergeCell ref="QFR14:QFV14"/>
    <mergeCell ref="QFW14:QGA14"/>
    <mergeCell ref="QIE14:QII14"/>
    <mergeCell ref="QIJ14:QIN14"/>
    <mergeCell ref="QIO14:QIS14"/>
    <mergeCell ref="QIT14:QIX14"/>
    <mergeCell ref="QHA14:QHE14"/>
    <mergeCell ref="QHF14:QHJ14"/>
    <mergeCell ref="QHK14:QHO14"/>
    <mergeCell ref="QHP14:QHT14"/>
    <mergeCell ref="QHU14:QHY14"/>
    <mergeCell ref="QIY14:QJC14"/>
    <mergeCell ref="QJD14:QJH14"/>
    <mergeCell ref="QJI14:QJM14"/>
    <mergeCell ref="QJN14:QJR14"/>
    <mergeCell ref="QJS14:QJW14"/>
    <mergeCell ref="QHZ14:QID14"/>
    <mergeCell ref="QGB14:QGF14"/>
    <mergeCell ref="QGG14:QGK14"/>
    <mergeCell ref="QGL14:QGP14"/>
    <mergeCell ref="QGQ14:QGU14"/>
    <mergeCell ref="QKW14:QLA14"/>
    <mergeCell ref="QLB14:QLF14"/>
    <mergeCell ref="QLG14:QLK14"/>
    <mergeCell ref="QLL14:QLP14"/>
    <mergeCell ref="QLQ14:QLU14"/>
    <mergeCell ref="QJX14:QKB14"/>
    <mergeCell ref="QKC14:QKG14"/>
    <mergeCell ref="QKH14:QKL14"/>
    <mergeCell ref="QKM14:QKQ14"/>
    <mergeCell ref="QKR14:QKV14"/>
    <mergeCell ref="QNO14:QNS14"/>
    <mergeCell ref="QLV14:QLZ14"/>
    <mergeCell ref="QMA14:QME14"/>
    <mergeCell ref="QMF14:QMJ14"/>
    <mergeCell ref="QMK14:QMO14"/>
    <mergeCell ref="QMP14:QMT14"/>
    <mergeCell ref="QOX14:QPB14"/>
    <mergeCell ref="QPC14:QPG14"/>
    <mergeCell ref="QPH14:QPL14"/>
    <mergeCell ref="QPM14:QPQ14"/>
    <mergeCell ref="QNT14:QNX14"/>
    <mergeCell ref="QNY14:QOC14"/>
    <mergeCell ref="QOD14:QOH14"/>
    <mergeCell ref="QOI14:QOM14"/>
    <mergeCell ref="QON14:QOR14"/>
    <mergeCell ref="QPR14:QPV14"/>
    <mergeCell ref="QPW14:QQA14"/>
    <mergeCell ref="QQB14:QQF14"/>
    <mergeCell ref="QQG14:QQK14"/>
    <mergeCell ref="QQL14:QQP14"/>
    <mergeCell ref="QOS14:QOW14"/>
    <mergeCell ref="QMU14:QMY14"/>
    <mergeCell ref="QMZ14:QND14"/>
    <mergeCell ref="QNE14:QNI14"/>
    <mergeCell ref="QNJ14:QNN14"/>
    <mergeCell ref="QRP14:QRT14"/>
    <mergeCell ref="QRU14:QRY14"/>
    <mergeCell ref="QRZ14:QSD14"/>
    <mergeCell ref="QSE14:QSI14"/>
    <mergeCell ref="QSJ14:QSN14"/>
    <mergeCell ref="QQQ14:QQU14"/>
    <mergeCell ref="QQV14:QQZ14"/>
    <mergeCell ref="QRA14:QRE14"/>
    <mergeCell ref="QRF14:QRJ14"/>
    <mergeCell ref="QRK14:QRO14"/>
    <mergeCell ref="QUH14:QUL14"/>
    <mergeCell ref="QSO14:QSS14"/>
    <mergeCell ref="QST14:QSX14"/>
    <mergeCell ref="QSY14:QTC14"/>
    <mergeCell ref="QTD14:QTH14"/>
    <mergeCell ref="QTI14:QTM14"/>
    <mergeCell ref="QVQ14:QVU14"/>
    <mergeCell ref="QVV14:QVZ14"/>
    <mergeCell ref="QWA14:QWE14"/>
    <mergeCell ref="QWF14:QWJ14"/>
    <mergeCell ref="QUM14:QUQ14"/>
    <mergeCell ref="QUR14:QUV14"/>
    <mergeCell ref="QUW14:QVA14"/>
    <mergeCell ref="QVB14:QVF14"/>
    <mergeCell ref="QVG14:QVK14"/>
    <mergeCell ref="QWK14:QWO14"/>
    <mergeCell ref="QWP14:QWT14"/>
    <mergeCell ref="QWU14:QWY14"/>
    <mergeCell ref="QWZ14:QXD14"/>
    <mergeCell ref="QXE14:QXI14"/>
    <mergeCell ref="QVL14:QVP14"/>
    <mergeCell ref="QTN14:QTR14"/>
    <mergeCell ref="QTS14:QTW14"/>
    <mergeCell ref="QTX14:QUB14"/>
    <mergeCell ref="QUC14:QUG14"/>
    <mergeCell ref="QYI14:QYM14"/>
    <mergeCell ref="QYN14:QYR14"/>
    <mergeCell ref="QYS14:QYW14"/>
    <mergeCell ref="QYX14:QZB14"/>
    <mergeCell ref="QZC14:QZG14"/>
    <mergeCell ref="QXJ14:QXN14"/>
    <mergeCell ref="QXO14:QXS14"/>
    <mergeCell ref="QXT14:QXX14"/>
    <mergeCell ref="QXY14:QYC14"/>
    <mergeCell ref="QYD14:QYH14"/>
    <mergeCell ref="RBA14:RBE14"/>
    <mergeCell ref="QZH14:QZL14"/>
    <mergeCell ref="QZM14:QZQ14"/>
    <mergeCell ref="QZR14:QZV14"/>
    <mergeCell ref="QZW14:RAA14"/>
    <mergeCell ref="RAB14:RAF14"/>
    <mergeCell ref="RCJ14:RCN14"/>
    <mergeCell ref="RCO14:RCS14"/>
    <mergeCell ref="RCT14:RCX14"/>
    <mergeCell ref="RCY14:RDC14"/>
    <mergeCell ref="RBF14:RBJ14"/>
    <mergeCell ref="RBK14:RBO14"/>
    <mergeCell ref="RBP14:RBT14"/>
    <mergeCell ref="RBU14:RBY14"/>
    <mergeCell ref="RBZ14:RCD14"/>
    <mergeCell ref="RDD14:RDH14"/>
    <mergeCell ref="RDI14:RDM14"/>
    <mergeCell ref="RDN14:RDR14"/>
    <mergeCell ref="RDS14:RDW14"/>
    <mergeCell ref="RDX14:REB14"/>
    <mergeCell ref="RCE14:RCI14"/>
    <mergeCell ref="RAG14:RAK14"/>
    <mergeCell ref="RAL14:RAP14"/>
    <mergeCell ref="RAQ14:RAU14"/>
    <mergeCell ref="RAV14:RAZ14"/>
    <mergeCell ref="RFB14:RFF14"/>
    <mergeCell ref="RFG14:RFK14"/>
    <mergeCell ref="RFL14:RFP14"/>
    <mergeCell ref="RFQ14:RFU14"/>
    <mergeCell ref="RFV14:RFZ14"/>
    <mergeCell ref="REC14:REG14"/>
    <mergeCell ref="REH14:REL14"/>
    <mergeCell ref="REM14:REQ14"/>
    <mergeCell ref="RER14:REV14"/>
    <mergeCell ref="REW14:RFA14"/>
    <mergeCell ref="RHT14:RHX14"/>
    <mergeCell ref="RGA14:RGE14"/>
    <mergeCell ref="RGF14:RGJ14"/>
    <mergeCell ref="RGK14:RGO14"/>
    <mergeCell ref="RGP14:RGT14"/>
    <mergeCell ref="RGU14:RGY14"/>
    <mergeCell ref="RJC14:RJG14"/>
    <mergeCell ref="RJH14:RJL14"/>
    <mergeCell ref="RJM14:RJQ14"/>
    <mergeCell ref="RJR14:RJV14"/>
    <mergeCell ref="RHY14:RIC14"/>
    <mergeCell ref="RID14:RIH14"/>
    <mergeCell ref="RII14:RIM14"/>
    <mergeCell ref="RIN14:RIR14"/>
    <mergeCell ref="RIS14:RIW14"/>
    <mergeCell ref="RJW14:RKA14"/>
    <mergeCell ref="RKB14:RKF14"/>
    <mergeCell ref="RKG14:RKK14"/>
    <mergeCell ref="RKL14:RKP14"/>
    <mergeCell ref="RKQ14:RKU14"/>
    <mergeCell ref="RIX14:RJB14"/>
    <mergeCell ref="RGZ14:RHD14"/>
    <mergeCell ref="RHE14:RHI14"/>
    <mergeCell ref="RHJ14:RHN14"/>
    <mergeCell ref="RHO14:RHS14"/>
    <mergeCell ref="RLU14:RLY14"/>
    <mergeCell ref="RLZ14:RMD14"/>
    <mergeCell ref="RME14:RMI14"/>
    <mergeCell ref="RMJ14:RMN14"/>
    <mergeCell ref="RMO14:RMS14"/>
    <mergeCell ref="RKV14:RKZ14"/>
    <mergeCell ref="RLA14:RLE14"/>
    <mergeCell ref="RLF14:RLJ14"/>
    <mergeCell ref="RLK14:RLO14"/>
    <mergeCell ref="RLP14:RLT14"/>
    <mergeCell ref="ROM14:ROQ14"/>
    <mergeCell ref="RMT14:RMX14"/>
    <mergeCell ref="RMY14:RNC14"/>
    <mergeCell ref="RND14:RNH14"/>
    <mergeCell ref="RNI14:RNM14"/>
    <mergeCell ref="RNN14:RNR14"/>
    <mergeCell ref="RPV14:RPZ14"/>
    <mergeCell ref="RQA14:RQE14"/>
    <mergeCell ref="RQF14:RQJ14"/>
    <mergeCell ref="RQK14:RQO14"/>
    <mergeCell ref="ROR14:ROV14"/>
    <mergeCell ref="ROW14:RPA14"/>
    <mergeCell ref="RPB14:RPF14"/>
    <mergeCell ref="RPG14:RPK14"/>
    <mergeCell ref="RPL14:RPP14"/>
    <mergeCell ref="RQP14:RQT14"/>
    <mergeCell ref="RQU14:RQY14"/>
    <mergeCell ref="RQZ14:RRD14"/>
    <mergeCell ref="RRE14:RRI14"/>
    <mergeCell ref="RRJ14:RRN14"/>
    <mergeCell ref="RPQ14:RPU14"/>
    <mergeCell ref="RNS14:RNW14"/>
    <mergeCell ref="RNX14:ROB14"/>
    <mergeCell ref="ROC14:ROG14"/>
    <mergeCell ref="ROH14:ROL14"/>
    <mergeCell ref="RSN14:RSR14"/>
    <mergeCell ref="RSS14:RSW14"/>
    <mergeCell ref="RSX14:RTB14"/>
    <mergeCell ref="RTC14:RTG14"/>
    <mergeCell ref="RTH14:RTL14"/>
    <mergeCell ref="RRO14:RRS14"/>
    <mergeCell ref="RRT14:RRX14"/>
    <mergeCell ref="RRY14:RSC14"/>
    <mergeCell ref="RSD14:RSH14"/>
    <mergeCell ref="RSI14:RSM14"/>
    <mergeCell ref="RVF14:RVJ14"/>
    <mergeCell ref="RTM14:RTQ14"/>
    <mergeCell ref="RTR14:RTV14"/>
    <mergeCell ref="RTW14:RUA14"/>
    <mergeCell ref="RUB14:RUF14"/>
    <mergeCell ref="RUG14:RUK14"/>
    <mergeCell ref="RWO14:RWS14"/>
    <mergeCell ref="RWT14:RWX14"/>
    <mergeCell ref="RWY14:RXC14"/>
    <mergeCell ref="RXD14:RXH14"/>
    <mergeCell ref="RVK14:RVO14"/>
    <mergeCell ref="RVP14:RVT14"/>
    <mergeCell ref="RVU14:RVY14"/>
    <mergeCell ref="RVZ14:RWD14"/>
    <mergeCell ref="RWE14:RWI14"/>
    <mergeCell ref="RXI14:RXM14"/>
    <mergeCell ref="RXN14:RXR14"/>
    <mergeCell ref="RXS14:RXW14"/>
    <mergeCell ref="RXX14:RYB14"/>
    <mergeCell ref="RYC14:RYG14"/>
    <mergeCell ref="RWJ14:RWN14"/>
    <mergeCell ref="RUL14:RUP14"/>
    <mergeCell ref="RUQ14:RUU14"/>
    <mergeCell ref="RUV14:RUZ14"/>
    <mergeCell ref="RVA14:RVE14"/>
    <mergeCell ref="RZG14:RZK14"/>
    <mergeCell ref="RZL14:RZP14"/>
    <mergeCell ref="RZQ14:RZU14"/>
    <mergeCell ref="RZV14:RZZ14"/>
    <mergeCell ref="SAA14:SAE14"/>
    <mergeCell ref="RYH14:RYL14"/>
    <mergeCell ref="RYM14:RYQ14"/>
    <mergeCell ref="RYR14:RYV14"/>
    <mergeCell ref="RYW14:RZA14"/>
    <mergeCell ref="RZB14:RZF14"/>
    <mergeCell ref="SBY14:SCC14"/>
    <mergeCell ref="SAF14:SAJ14"/>
    <mergeCell ref="SAK14:SAO14"/>
    <mergeCell ref="SAP14:SAT14"/>
    <mergeCell ref="SAU14:SAY14"/>
    <mergeCell ref="SAZ14:SBD14"/>
    <mergeCell ref="SDH14:SDL14"/>
    <mergeCell ref="SDM14:SDQ14"/>
    <mergeCell ref="SDR14:SDV14"/>
    <mergeCell ref="SDW14:SEA14"/>
    <mergeCell ref="SCD14:SCH14"/>
    <mergeCell ref="SCI14:SCM14"/>
    <mergeCell ref="SCN14:SCR14"/>
    <mergeCell ref="SCS14:SCW14"/>
    <mergeCell ref="SCX14:SDB14"/>
    <mergeCell ref="SEB14:SEF14"/>
    <mergeCell ref="SEG14:SEK14"/>
    <mergeCell ref="SEL14:SEP14"/>
    <mergeCell ref="SEQ14:SEU14"/>
    <mergeCell ref="SEV14:SEZ14"/>
    <mergeCell ref="SDC14:SDG14"/>
    <mergeCell ref="SBE14:SBI14"/>
    <mergeCell ref="SBJ14:SBN14"/>
    <mergeCell ref="SBO14:SBS14"/>
    <mergeCell ref="SBT14:SBX14"/>
    <mergeCell ref="SFZ14:SGD14"/>
    <mergeCell ref="SGE14:SGI14"/>
    <mergeCell ref="SGJ14:SGN14"/>
    <mergeCell ref="SGO14:SGS14"/>
    <mergeCell ref="SGT14:SGX14"/>
    <mergeCell ref="SFA14:SFE14"/>
    <mergeCell ref="SFF14:SFJ14"/>
    <mergeCell ref="SFK14:SFO14"/>
    <mergeCell ref="SFP14:SFT14"/>
    <mergeCell ref="SFU14:SFY14"/>
    <mergeCell ref="SIR14:SIV14"/>
    <mergeCell ref="SGY14:SHC14"/>
    <mergeCell ref="SHD14:SHH14"/>
    <mergeCell ref="SHI14:SHM14"/>
    <mergeCell ref="SHN14:SHR14"/>
    <mergeCell ref="SHS14:SHW14"/>
    <mergeCell ref="SKA14:SKE14"/>
    <mergeCell ref="SKF14:SKJ14"/>
    <mergeCell ref="SKK14:SKO14"/>
    <mergeCell ref="SKP14:SKT14"/>
    <mergeCell ref="SIW14:SJA14"/>
    <mergeCell ref="SJB14:SJF14"/>
    <mergeCell ref="SJG14:SJK14"/>
    <mergeCell ref="SJL14:SJP14"/>
    <mergeCell ref="SJQ14:SJU14"/>
    <mergeCell ref="SKU14:SKY14"/>
    <mergeCell ref="SKZ14:SLD14"/>
    <mergeCell ref="SLE14:SLI14"/>
    <mergeCell ref="SLJ14:SLN14"/>
    <mergeCell ref="SLO14:SLS14"/>
    <mergeCell ref="SJV14:SJZ14"/>
    <mergeCell ref="SHX14:SIB14"/>
    <mergeCell ref="SIC14:SIG14"/>
    <mergeCell ref="SIH14:SIL14"/>
    <mergeCell ref="SIM14:SIQ14"/>
    <mergeCell ref="SMS14:SMW14"/>
    <mergeCell ref="SMX14:SNB14"/>
    <mergeCell ref="SNC14:SNG14"/>
    <mergeCell ref="SNH14:SNL14"/>
    <mergeCell ref="SNM14:SNQ14"/>
    <mergeCell ref="SLT14:SLX14"/>
    <mergeCell ref="SLY14:SMC14"/>
    <mergeCell ref="SMD14:SMH14"/>
    <mergeCell ref="SMI14:SMM14"/>
    <mergeCell ref="SMN14:SMR14"/>
    <mergeCell ref="SPK14:SPO14"/>
    <mergeCell ref="SNR14:SNV14"/>
    <mergeCell ref="SNW14:SOA14"/>
    <mergeCell ref="SOB14:SOF14"/>
    <mergeCell ref="SOG14:SOK14"/>
    <mergeCell ref="SOL14:SOP14"/>
    <mergeCell ref="SQT14:SQX14"/>
    <mergeCell ref="SQY14:SRC14"/>
    <mergeCell ref="SRD14:SRH14"/>
    <mergeCell ref="SRI14:SRM14"/>
    <mergeCell ref="SPP14:SPT14"/>
    <mergeCell ref="SPU14:SPY14"/>
    <mergeCell ref="SPZ14:SQD14"/>
    <mergeCell ref="SQE14:SQI14"/>
    <mergeCell ref="SQJ14:SQN14"/>
    <mergeCell ref="SRN14:SRR14"/>
    <mergeCell ref="SRS14:SRW14"/>
    <mergeCell ref="SRX14:SSB14"/>
    <mergeCell ref="SSC14:SSG14"/>
    <mergeCell ref="SSH14:SSL14"/>
    <mergeCell ref="SQO14:SQS14"/>
    <mergeCell ref="SOQ14:SOU14"/>
    <mergeCell ref="SOV14:SOZ14"/>
    <mergeCell ref="SPA14:SPE14"/>
    <mergeCell ref="SPF14:SPJ14"/>
    <mergeCell ref="STL14:STP14"/>
    <mergeCell ref="STQ14:STU14"/>
    <mergeCell ref="STV14:STZ14"/>
    <mergeCell ref="SUA14:SUE14"/>
    <mergeCell ref="SUF14:SUJ14"/>
    <mergeCell ref="SSM14:SSQ14"/>
    <mergeCell ref="SSR14:SSV14"/>
    <mergeCell ref="SSW14:STA14"/>
    <mergeCell ref="STB14:STF14"/>
    <mergeCell ref="STG14:STK14"/>
    <mergeCell ref="SWD14:SWH14"/>
    <mergeCell ref="SUK14:SUO14"/>
    <mergeCell ref="SUP14:SUT14"/>
    <mergeCell ref="SUU14:SUY14"/>
    <mergeCell ref="SUZ14:SVD14"/>
    <mergeCell ref="SVE14:SVI14"/>
    <mergeCell ref="SXM14:SXQ14"/>
    <mergeCell ref="SXR14:SXV14"/>
    <mergeCell ref="SXW14:SYA14"/>
    <mergeCell ref="SYB14:SYF14"/>
    <mergeCell ref="SWI14:SWM14"/>
    <mergeCell ref="SWN14:SWR14"/>
    <mergeCell ref="SWS14:SWW14"/>
    <mergeCell ref="SWX14:SXB14"/>
    <mergeCell ref="SXC14:SXG14"/>
    <mergeCell ref="SYG14:SYK14"/>
    <mergeCell ref="SYL14:SYP14"/>
    <mergeCell ref="SYQ14:SYU14"/>
    <mergeCell ref="SYV14:SYZ14"/>
    <mergeCell ref="SZA14:SZE14"/>
    <mergeCell ref="SXH14:SXL14"/>
    <mergeCell ref="SVJ14:SVN14"/>
    <mergeCell ref="SVO14:SVS14"/>
    <mergeCell ref="SVT14:SVX14"/>
    <mergeCell ref="SVY14:SWC14"/>
    <mergeCell ref="TAE14:TAI14"/>
    <mergeCell ref="TAJ14:TAN14"/>
    <mergeCell ref="TAO14:TAS14"/>
    <mergeCell ref="TAT14:TAX14"/>
    <mergeCell ref="TAY14:TBC14"/>
    <mergeCell ref="SZF14:SZJ14"/>
    <mergeCell ref="SZK14:SZO14"/>
    <mergeCell ref="SZP14:SZT14"/>
    <mergeCell ref="SZU14:SZY14"/>
    <mergeCell ref="SZZ14:TAD14"/>
    <mergeCell ref="TCW14:TDA14"/>
    <mergeCell ref="TBD14:TBH14"/>
    <mergeCell ref="TBI14:TBM14"/>
    <mergeCell ref="TBN14:TBR14"/>
    <mergeCell ref="TBS14:TBW14"/>
    <mergeCell ref="TBX14:TCB14"/>
    <mergeCell ref="TEF14:TEJ14"/>
    <mergeCell ref="TEK14:TEO14"/>
    <mergeCell ref="TEP14:TET14"/>
    <mergeCell ref="TEU14:TEY14"/>
    <mergeCell ref="TDB14:TDF14"/>
    <mergeCell ref="TDG14:TDK14"/>
    <mergeCell ref="TDL14:TDP14"/>
    <mergeCell ref="TDQ14:TDU14"/>
    <mergeCell ref="TDV14:TDZ14"/>
    <mergeCell ref="TEZ14:TFD14"/>
    <mergeCell ref="TFE14:TFI14"/>
    <mergeCell ref="TFJ14:TFN14"/>
    <mergeCell ref="TFO14:TFS14"/>
    <mergeCell ref="TFT14:TFX14"/>
    <mergeCell ref="TEA14:TEE14"/>
    <mergeCell ref="TCC14:TCG14"/>
    <mergeCell ref="TCH14:TCL14"/>
    <mergeCell ref="TCM14:TCQ14"/>
    <mergeCell ref="TCR14:TCV14"/>
    <mergeCell ref="TGX14:THB14"/>
    <mergeCell ref="THC14:THG14"/>
    <mergeCell ref="THH14:THL14"/>
    <mergeCell ref="THM14:THQ14"/>
    <mergeCell ref="THR14:THV14"/>
    <mergeCell ref="TFY14:TGC14"/>
    <mergeCell ref="TGD14:TGH14"/>
    <mergeCell ref="TGI14:TGM14"/>
    <mergeCell ref="TGN14:TGR14"/>
    <mergeCell ref="TGS14:TGW14"/>
    <mergeCell ref="TJP14:TJT14"/>
    <mergeCell ref="THW14:TIA14"/>
    <mergeCell ref="TIB14:TIF14"/>
    <mergeCell ref="TIG14:TIK14"/>
    <mergeCell ref="TIL14:TIP14"/>
    <mergeCell ref="TIQ14:TIU14"/>
    <mergeCell ref="TKY14:TLC14"/>
    <mergeCell ref="TLD14:TLH14"/>
    <mergeCell ref="TLI14:TLM14"/>
    <mergeCell ref="TLN14:TLR14"/>
    <mergeCell ref="TJU14:TJY14"/>
    <mergeCell ref="TJZ14:TKD14"/>
    <mergeCell ref="TKE14:TKI14"/>
    <mergeCell ref="TKJ14:TKN14"/>
    <mergeCell ref="TKO14:TKS14"/>
    <mergeCell ref="TLS14:TLW14"/>
    <mergeCell ref="TLX14:TMB14"/>
    <mergeCell ref="TMC14:TMG14"/>
    <mergeCell ref="TMH14:TML14"/>
    <mergeCell ref="TMM14:TMQ14"/>
    <mergeCell ref="TKT14:TKX14"/>
    <mergeCell ref="TIV14:TIZ14"/>
    <mergeCell ref="TJA14:TJE14"/>
    <mergeCell ref="TJF14:TJJ14"/>
    <mergeCell ref="TJK14:TJO14"/>
    <mergeCell ref="TNQ14:TNU14"/>
    <mergeCell ref="TNV14:TNZ14"/>
    <mergeCell ref="TOA14:TOE14"/>
    <mergeCell ref="TOF14:TOJ14"/>
    <mergeCell ref="TOK14:TOO14"/>
    <mergeCell ref="TMR14:TMV14"/>
    <mergeCell ref="TMW14:TNA14"/>
    <mergeCell ref="TNB14:TNF14"/>
    <mergeCell ref="TNG14:TNK14"/>
    <mergeCell ref="TNL14:TNP14"/>
    <mergeCell ref="TQI14:TQM14"/>
    <mergeCell ref="TOP14:TOT14"/>
    <mergeCell ref="TOU14:TOY14"/>
    <mergeCell ref="TOZ14:TPD14"/>
    <mergeCell ref="TPE14:TPI14"/>
    <mergeCell ref="TPJ14:TPN14"/>
    <mergeCell ref="TRR14:TRV14"/>
    <mergeCell ref="TRW14:TSA14"/>
    <mergeCell ref="TSB14:TSF14"/>
    <mergeCell ref="TSG14:TSK14"/>
    <mergeCell ref="TQN14:TQR14"/>
    <mergeCell ref="TQS14:TQW14"/>
    <mergeCell ref="TQX14:TRB14"/>
    <mergeCell ref="TRC14:TRG14"/>
    <mergeCell ref="TRH14:TRL14"/>
    <mergeCell ref="TSL14:TSP14"/>
    <mergeCell ref="TSQ14:TSU14"/>
    <mergeCell ref="TSV14:TSZ14"/>
    <mergeCell ref="TTA14:TTE14"/>
    <mergeCell ref="TTF14:TTJ14"/>
    <mergeCell ref="TRM14:TRQ14"/>
    <mergeCell ref="TPO14:TPS14"/>
    <mergeCell ref="TPT14:TPX14"/>
    <mergeCell ref="TPY14:TQC14"/>
    <mergeCell ref="TQD14:TQH14"/>
    <mergeCell ref="TUJ14:TUN14"/>
    <mergeCell ref="TUO14:TUS14"/>
    <mergeCell ref="TUT14:TUX14"/>
    <mergeCell ref="TUY14:TVC14"/>
    <mergeCell ref="TVD14:TVH14"/>
    <mergeCell ref="TTK14:TTO14"/>
    <mergeCell ref="TTP14:TTT14"/>
    <mergeCell ref="TTU14:TTY14"/>
    <mergeCell ref="TTZ14:TUD14"/>
    <mergeCell ref="TUE14:TUI14"/>
    <mergeCell ref="TXB14:TXF14"/>
    <mergeCell ref="TVI14:TVM14"/>
    <mergeCell ref="TVN14:TVR14"/>
    <mergeCell ref="TVS14:TVW14"/>
    <mergeCell ref="TVX14:TWB14"/>
    <mergeCell ref="TWC14:TWG14"/>
    <mergeCell ref="TYK14:TYO14"/>
    <mergeCell ref="TYP14:TYT14"/>
    <mergeCell ref="TYU14:TYY14"/>
    <mergeCell ref="TYZ14:TZD14"/>
    <mergeCell ref="TXG14:TXK14"/>
    <mergeCell ref="TXL14:TXP14"/>
    <mergeCell ref="TXQ14:TXU14"/>
    <mergeCell ref="TXV14:TXZ14"/>
    <mergeCell ref="TYA14:TYE14"/>
    <mergeCell ref="TZE14:TZI14"/>
    <mergeCell ref="TZJ14:TZN14"/>
    <mergeCell ref="TZO14:TZS14"/>
    <mergeCell ref="TZT14:TZX14"/>
    <mergeCell ref="TZY14:UAC14"/>
    <mergeCell ref="TYF14:TYJ14"/>
    <mergeCell ref="TWH14:TWL14"/>
    <mergeCell ref="TWM14:TWQ14"/>
    <mergeCell ref="TWR14:TWV14"/>
    <mergeCell ref="TWW14:TXA14"/>
    <mergeCell ref="UBC14:UBG14"/>
    <mergeCell ref="UBH14:UBL14"/>
    <mergeCell ref="UBM14:UBQ14"/>
    <mergeCell ref="UBR14:UBV14"/>
    <mergeCell ref="UBW14:UCA14"/>
    <mergeCell ref="UAD14:UAH14"/>
    <mergeCell ref="UAI14:UAM14"/>
    <mergeCell ref="UAN14:UAR14"/>
    <mergeCell ref="UAS14:UAW14"/>
    <mergeCell ref="UAX14:UBB14"/>
    <mergeCell ref="UDU14:UDY14"/>
    <mergeCell ref="UCB14:UCF14"/>
    <mergeCell ref="UCG14:UCK14"/>
    <mergeCell ref="UCL14:UCP14"/>
    <mergeCell ref="UCQ14:UCU14"/>
    <mergeCell ref="UCV14:UCZ14"/>
    <mergeCell ref="UFD14:UFH14"/>
    <mergeCell ref="UFI14:UFM14"/>
    <mergeCell ref="UFN14:UFR14"/>
    <mergeCell ref="UFS14:UFW14"/>
    <mergeCell ref="UDZ14:UED14"/>
    <mergeCell ref="UEE14:UEI14"/>
    <mergeCell ref="UEJ14:UEN14"/>
    <mergeCell ref="UEO14:UES14"/>
    <mergeCell ref="UET14:UEX14"/>
    <mergeCell ref="UFX14:UGB14"/>
    <mergeCell ref="UGC14:UGG14"/>
    <mergeCell ref="UGH14:UGL14"/>
    <mergeCell ref="UGM14:UGQ14"/>
    <mergeCell ref="UGR14:UGV14"/>
    <mergeCell ref="UEY14:UFC14"/>
    <mergeCell ref="UDA14:UDE14"/>
    <mergeCell ref="UDF14:UDJ14"/>
    <mergeCell ref="UDK14:UDO14"/>
    <mergeCell ref="UDP14:UDT14"/>
    <mergeCell ref="UHV14:UHZ14"/>
    <mergeCell ref="UIA14:UIE14"/>
    <mergeCell ref="UIF14:UIJ14"/>
    <mergeCell ref="UIK14:UIO14"/>
    <mergeCell ref="UIP14:UIT14"/>
    <mergeCell ref="UGW14:UHA14"/>
    <mergeCell ref="UHB14:UHF14"/>
    <mergeCell ref="UHG14:UHK14"/>
    <mergeCell ref="UHL14:UHP14"/>
    <mergeCell ref="UHQ14:UHU14"/>
    <mergeCell ref="UKN14:UKR14"/>
    <mergeCell ref="UIU14:UIY14"/>
    <mergeCell ref="UIZ14:UJD14"/>
    <mergeCell ref="UJE14:UJI14"/>
    <mergeCell ref="UJJ14:UJN14"/>
    <mergeCell ref="UJO14:UJS14"/>
    <mergeCell ref="ULW14:UMA14"/>
    <mergeCell ref="UMB14:UMF14"/>
    <mergeCell ref="UMG14:UMK14"/>
    <mergeCell ref="UML14:UMP14"/>
    <mergeCell ref="UKS14:UKW14"/>
    <mergeCell ref="UKX14:ULB14"/>
    <mergeCell ref="ULC14:ULG14"/>
    <mergeCell ref="ULH14:ULL14"/>
    <mergeCell ref="ULM14:ULQ14"/>
    <mergeCell ref="UMQ14:UMU14"/>
    <mergeCell ref="UMV14:UMZ14"/>
    <mergeCell ref="UNA14:UNE14"/>
    <mergeCell ref="UNF14:UNJ14"/>
    <mergeCell ref="UNK14:UNO14"/>
    <mergeCell ref="ULR14:ULV14"/>
    <mergeCell ref="UJT14:UJX14"/>
    <mergeCell ref="UJY14:UKC14"/>
    <mergeCell ref="UKD14:UKH14"/>
    <mergeCell ref="UKI14:UKM14"/>
    <mergeCell ref="UOO14:UOS14"/>
    <mergeCell ref="UOT14:UOX14"/>
    <mergeCell ref="UOY14:UPC14"/>
    <mergeCell ref="UPD14:UPH14"/>
    <mergeCell ref="UPI14:UPM14"/>
    <mergeCell ref="UNP14:UNT14"/>
    <mergeCell ref="UNU14:UNY14"/>
    <mergeCell ref="UNZ14:UOD14"/>
    <mergeCell ref="UOE14:UOI14"/>
    <mergeCell ref="UOJ14:UON14"/>
    <mergeCell ref="URG14:URK14"/>
    <mergeCell ref="UPN14:UPR14"/>
    <mergeCell ref="UPS14:UPW14"/>
    <mergeCell ref="UPX14:UQB14"/>
    <mergeCell ref="UQC14:UQG14"/>
    <mergeCell ref="UQH14:UQL14"/>
    <mergeCell ref="USP14:UST14"/>
    <mergeCell ref="USU14:USY14"/>
    <mergeCell ref="USZ14:UTD14"/>
    <mergeCell ref="UTE14:UTI14"/>
    <mergeCell ref="URL14:URP14"/>
    <mergeCell ref="URQ14:URU14"/>
    <mergeCell ref="URV14:URZ14"/>
    <mergeCell ref="USA14:USE14"/>
    <mergeCell ref="USF14:USJ14"/>
    <mergeCell ref="UTJ14:UTN14"/>
    <mergeCell ref="UTO14:UTS14"/>
    <mergeCell ref="UTT14:UTX14"/>
    <mergeCell ref="UTY14:UUC14"/>
    <mergeCell ref="UUD14:UUH14"/>
    <mergeCell ref="USK14:USO14"/>
    <mergeCell ref="UQM14:UQQ14"/>
    <mergeCell ref="UQR14:UQV14"/>
    <mergeCell ref="UQW14:URA14"/>
    <mergeCell ref="URB14:URF14"/>
    <mergeCell ref="UVH14:UVL14"/>
    <mergeCell ref="UVM14:UVQ14"/>
    <mergeCell ref="UVR14:UVV14"/>
    <mergeCell ref="UVW14:UWA14"/>
    <mergeCell ref="UWB14:UWF14"/>
    <mergeCell ref="UUI14:UUM14"/>
    <mergeCell ref="UUN14:UUR14"/>
    <mergeCell ref="UUS14:UUW14"/>
    <mergeCell ref="UUX14:UVB14"/>
    <mergeCell ref="UVC14:UVG14"/>
    <mergeCell ref="UXZ14:UYD14"/>
    <mergeCell ref="UWG14:UWK14"/>
    <mergeCell ref="UWL14:UWP14"/>
    <mergeCell ref="UWQ14:UWU14"/>
    <mergeCell ref="UWV14:UWZ14"/>
    <mergeCell ref="UXA14:UXE14"/>
    <mergeCell ref="UZI14:UZM14"/>
    <mergeCell ref="UZN14:UZR14"/>
    <mergeCell ref="UZS14:UZW14"/>
    <mergeCell ref="UZX14:VAB14"/>
    <mergeCell ref="UYE14:UYI14"/>
    <mergeCell ref="UYJ14:UYN14"/>
    <mergeCell ref="UYO14:UYS14"/>
    <mergeCell ref="UYT14:UYX14"/>
    <mergeCell ref="UYY14:UZC14"/>
    <mergeCell ref="VAC14:VAG14"/>
    <mergeCell ref="VAH14:VAL14"/>
    <mergeCell ref="VAM14:VAQ14"/>
    <mergeCell ref="VAR14:VAV14"/>
    <mergeCell ref="VAW14:VBA14"/>
    <mergeCell ref="UZD14:UZH14"/>
    <mergeCell ref="UXF14:UXJ14"/>
    <mergeCell ref="UXK14:UXO14"/>
    <mergeCell ref="UXP14:UXT14"/>
    <mergeCell ref="UXU14:UXY14"/>
    <mergeCell ref="VCA14:VCE14"/>
    <mergeCell ref="VCF14:VCJ14"/>
    <mergeCell ref="VCK14:VCO14"/>
    <mergeCell ref="VCP14:VCT14"/>
    <mergeCell ref="VCU14:VCY14"/>
    <mergeCell ref="VBB14:VBF14"/>
    <mergeCell ref="VBG14:VBK14"/>
    <mergeCell ref="VBL14:VBP14"/>
    <mergeCell ref="VBQ14:VBU14"/>
    <mergeCell ref="VBV14:VBZ14"/>
    <mergeCell ref="VES14:VEW14"/>
    <mergeCell ref="VCZ14:VDD14"/>
    <mergeCell ref="VDE14:VDI14"/>
    <mergeCell ref="VDJ14:VDN14"/>
    <mergeCell ref="VDO14:VDS14"/>
    <mergeCell ref="VDT14:VDX14"/>
    <mergeCell ref="VGB14:VGF14"/>
    <mergeCell ref="VGG14:VGK14"/>
    <mergeCell ref="VGL14:VGP14"/>
    <mergeCell ref="VGQ14:VGU14"/>
    <mergeCell ref="VEX14:VFB14"/>
    <mergeCell ref="VFC14:VFG14"/>
    <mergeCell ref="VFH14:VFL14"/>
    <mergeCell ref="VFM14:VFQ14"/>
    <mergeCell ref="VFR14:VFV14"/>
    <mergeCell ref="VGV14:VGZ14"/>
    <mergeCell ref="VHA14:VHE14"/>
    <mergeCell ref="VHF14:VHJ14"/>
    <mergeCell ref="VHK14:VHO14"/>
    <mergeCell ref="VHP14:VHT14"/>
    <mergeCell ref="VFW14:VGA14"/>
    <mergeCell ref="VDY14:VEC14"/>
    <mergeCell ref="VED14:VEH14"/>
    <mergeCell ref="VEI14:VEM14"/>
    <mergeCell ref="VEN14:VER14"/>
    <mergeCell ref="VIT14:VIX14"/>
    <mergeCell ref="VIY14:VJC14"/>
    <mergeCell ref="VJD14:VJH14"/>
    <mergeCell ref="VJI14:VJM14"/>
    <mergeCell ref="VJN14:VJR14"/>
    <mergeCell ref="VHU14:VHY14"/>
    <mergeCell ref="VHZ14:VID14"/>
    <mergeCell ref="VIE14:VII14"/>
    <mergeCell ref="VIJ14:VIN14"/>
    <mergeCell ref="VIO14:VIS14"/>
    <mergeCell ref="VLL14:VLP14"/>
    <mergeCell ref="VJS14:VJW14"/>
    <mergeCell ref="VJX14:VKB14"/>
    <mergeCell ref="VKC14:VKG14"/>
    <mergeCell ref="VKH14:VKL14"/>
    <mergeCell ref="VKM14:VKQ14"/>
    <mergeCell ref="VYN14:VYR14"/>
    <mergeCell ref="VYS14:VYW14"/>
    <mergeCell ref="VMU14:VMY14"/>
    <mergeCell ref="VMZ14:VND14"/>
    <mergeCell ref="VNE14:VNI14"/>
    <mergeCell ref="VNJ14:VNN14"/>
    <mergeCell ref="VLQ14:VLU14"/>
    <mergeCell ref="VLV14:VLZ14"/>
    <mergeCell ref="VMA14:VME14"/>
    <mergeCell ref="VMF14:VMJ14"/>
    <mergeCell ref="VMK14:VMO14"/>
    <mergeCell ref="VNO14:VNS14"/>
    <mergeCell ref="VNT14:VNX14"/>
    <mergeCell ref="VNY14:VOC14"/>
    <mergeCell ref="VOD14:VOH14"/>
    <mergeCell ref="VOI14:VOM14"/>
    <mergeCell ref="VMP14:VMT14"/>
    <mergeCell ref="VKR14:VKV14"/>
    <mergeCell ref="VKW14:VLA14"/>
    <mergeCell ref="VLB14:VLF14"/>
    <mergeCell ref="VLG14:VLK14"/>
    <mergeCell ref="VPM14:VPQ14"/>
    <mergeCell ref="VPR14:VPV14"/>
    <mergeCell ref="VPW14:VQA14"/>
    <mergeCell ref="VQB14:VQF14"/>
    <mergeCell ref="VQG14:VQK14"/>
    <mergeCell ref="VON14:VOR14"/>
    <mergeCell ref="VOS14:VOW14"/>
    <mergeCell ref="VOX14:VPB14"/>
    <mergeCell ref="VPC14:VPG14"/>
    <mergeCell ref="VPH14:VPL14"/>
    <mergeCell ref="VSE14:VSI14"/>
    <mergeCell ref="VQL14:VQP14"/>
    <mergeCell ref="VQQ14:VQU14"/>
    <mergeCell ref="VQV14:VQZ14"/>
    <mergeCell ref="VRA14:VRE14"/>
    <mergeCell ref="VRF14:VRJ14"/>
    <mergeCell ref="WJM14:WJQ14"/>
    <mergeCell ref="WMJ14:WMN14"/>
    <mergeCell ref="WKQ14:WKU14"/>
    <mergeCell ref="WKV14:WKZ14"/>
    <mergeCell ref="WLA14:WLE14"/>
    <mergeCell ref="WLF14:WLJ14"/>
    <mergeCell ref="WLK14:WLO14"/>
    <mergeCell ref="VTN14:VTR14"/>
    <mergeCell ref="VTS14:VTW14"/>
    <mergeCell ref="VTX14:VUB14"/>
    <mergeCell ref="VUC14:VUG14"/>
    <mergeCell ref="VSJ14:VSN14"/>
    <mergeCell ref="VSO14:VSS14"/>
    <mergeCell ref="VST14:VSX14"/>
    <mergeCell ref="VSY14:VTC14"/>
    <mergeCell ref="VTD14:VTH14"/>
    <mergeCell ref="VUH14:VUL14"/>
    <mergeCell ref="VUM14:VUQ14"/>
    <mergeCell ref="VUR14:VUV14"/>
    <mergeCell ref="VUW14:VVA14"/>
    <mergeCell ref="VVB14:VVF14"/>
    <mergeCell ref="VTI14:VTM14"/>
    <mergeCell ref="VRK14:VRO14"/>
    <mergeCell ref="VRP14:VRT14"/>
    <mergeCell ref="VRU14:VRY14"/>
    <mergeCell ref="VRZ14:VSD14"/>
    <mergeCell ref="WGU14:WGY14"/>
    <mergeCell ref="WEW14:WFA14"/>
    <mergeCell ref="WFB14:WFF14"/>
    <mergeCell ref="WFG14:WFK14"/>
    <mergeCell ref="WFL14:WFP14"/>
    <mergeCell ref="VWF14:VWJ14"/>
    <mergeCell ref="VWK14:VWO14"/>
    <mergeCell ref="VWP14:VWT14"/>
    <mergeCell ref="VWU14:VWY14"/>
    <mergeCell ref="VWZ14:VXD14"/>
    <mergeCell ref="VVG14:VVK14"/>
    <mergeCell ref="VVL14:VVP14"/>
    <mergeCell ref="VVQ14:VVU14"/>
    <mergeCell ref="VVV14:VVZ14"/>
    <mergeCell ref="VWA14:VWE14"/>
    <mergeCell ref="VYX14:VZB14"/>
    <mergeCell ref="VXE14:VXI14"/>
    <mergeCell ref="VXJ14:VXN14"/>
    <mergeCell ref="VXO14:VXS14"/>
    <mergeCell ref="VXT14:VXX14"/>
    <mergeCell ref="VXY14:VYC14"/>
    <mergeCell ref="WAG14:WAK14"/>
    <mergeCell ref="WAL14:WAP14"/>
    <mergeCell ref="WAQ14:WAU14"/>
    <mergeCell ref="WAV14:WAZ14"/>
    <mergeCell ref="VZC14:VZG14"/>
    <mergeCell ref="VZH14:VZL14"/>
    <mergeCell ref="VZM14:VZQ14"/>
    <mergeCell ref="VZR14:VZV14"/>
    <mergeCell ref="VZW14:WAA14"/>
    <mergeCell ref="WBA14:WBE14"/>
    <mergeCell ref="WBF14:WBJ14"/>
    <mergeCell ref="WBK14:WBO14"/>
    <mergeCell ref="WBP14:WBT14"/>
    <mergeCell ref="WBU14:WBY14"/>
    <mergeCell ref="WAB14:WAF14"/>
    <mergeCell ref="VYD14:VYH14"/>
    <mergeCell ref="VYI14:VYM14"/>
    <mergeCell ref="XAF14:XAJ14"/>
    <mergeCell ref="XAK14:XAO14"/>
    <mergeCell ref="XAP14:XAT14"/>
    <mergeCell ref="WYC14:WYG14"/>
    <mergeCell ref="WYH14:WYL14"/>
    <mergeCell ref="WYM14:WYQ14"/>
    <mergeCell ref="WYR14:WYV14"/>
    <mergeCell ref="WNN14:WNR14"/>
    <mergeCell ref="WLP14:WLT14"/>
    <mergeCell ref="WLU14:WLY14"/>
    <mergeCell ref="WLZ14:WMD14"/>
    <mergeCell ref="WME14:WMI14"/>
    <mergeCell ref="WCY14:WDC14"/>
    <mergeCell ref="WDD14:WDH14"/>
    <mergeCell ref="WDI14:WDM14"/>
    <mergeCell ref="WDN14:WDR14"/>
    <mergeCell ref="WDS14:WDW14"/>
    <mergeCell ref="WBZ14:WCD14"/>
    <mergeCell ref="WCE14:WCI14"/>
    <mergeCell ref="WCJ14:WCN14"/>
    <mergeCell ref="WCO14:WCS14"/>
    <mergeCell ref="WCT14:WCX14"/>
    <mergeCell ref="WFQ14:WFU14"/>
    <mergeCell ref="WDX14:WEB14"/>
    <mergeCell ref="WEC14:WEG14"/>
    <mergeCell ref="WEH14:WEL14"/>
    <mergeCell ref="WEM14:WEQ14"/>
    <mergeCell ref="WER14:WEV14"/>
    <mergeCell ref="WGZ14:WHD14"/>
    <mergeCell ref="WHE14:WHI14"/>
    <mergeCell ref="WHJ14:WHN14"/>
    <mergeCell ref="WHO14:WHS14"/>
    <mergeCell ref="WFV14:WFZ14"/>
    <mergeCell ref="WGA14:WGE14"/>
    <mergeCell ref="WGF14:WGJ14"/>
    <mergeCell ref="WGK14:WGO14"/>
    <mergeCell ref="WGP14:WGT14"/>
    <mergeCell ref="WSX14:WTB14"/>
    <mergeCell ref="WTC14:WTG14"/>
    <mergeCell ref="WVZ14:WWD14"/>
    <mergeCell ref="WUG14:WUK14"/>
    <mergeCell ref="WUL14:WUP14"/>
    <mergeCell ref="WUQ14:WUU14"/>
    <mergeCell ref="WUV14:WUZ14"/>
    <mergeCell ref="WVA14:WVE14"/>
    <mergeCell ref="WHT14:WHX14"/>
    <mergeCell ref="WHY14:WIC14"/>
    <mergeCell ref="WID14:WIH14"/>
    <mergeCell ref="WII14:WIM14"/>
    <mergeCell ref="WIN14:WIR14"/>
    <mergeCell ref="WVU14:WVY14"/>
    <mergeCell ref="WTH14:WTL14"/>
    <mergeCell ref="WTM14:WTQ14"/>
    <mergeCell ref="WTR14:WTV14"/>
    <mergeCell ref="WTW14:WUA14"/>
    <mergeCell ref="WJR14:WJV14"/>
    <mergeCell ref="WJW14:WKA14"/>
    <mergeCell ref="WKB14:WKF14"/>
    <mergeCell ref="WKG14:WKK14"/>
    <mergeCell ref="WKL14:WKP14"/>
    <mergeCell ref="WIS14:WIW14"/>
    <mergeCell ref="WIX14:WJB14"/>
    <mergeCell ref="WJC14:WJG14"/>
    <mergeCell ref="WJH14:WJL14"/>
    <mergeCell ref="AEE15:AEI15"/>
    <mergeCell ref="AEJ15:AEN15"/>
    <mergeCell ref="ACQ15:ACU15"/>
    <mergeCell ref="ACV15:ACZ15"/>
    <mergeCell ref="ADA15:ADE15"/>
    <mergeCell ref="SQ15:SU15"/>
    <mergeCell ref="SV15:SZ15"/>
    <mergeCell ref="XAZ14:XBC14"/>
    <mergeCell ref="WPL14:WPP14"/>
    <mergeCell ref="WPQ14:WPU14"/>
    <mergeCell ref="WPV14:WPZ14"/>
    <mergeCell ref="WQA14:WQE14"/>
    <mergeCell ref="WQF14:WQJ14"/>
    <mergeCell ref="WOM14:WOQ14"/>
    <mergeCell ref="WOR14:WOV14"/>
    <mergeCell ref="WOW14:WPA14"/>
    <mergeCell ref="WPB14:WPF14"/>
    <mergeCell ref="WPG14:WPK14"/>
    <mergeCell ref="WRJ14:WRN14"/>
    <mergeCell ref="WRO14:WRS14"/>
    <mergeCell ref="WRT14:WRX14"/>
    <mergeCell ref="WRY14:WSC14"/>
    <mergeCell ref="WSD14:WSH14"/>
    <mergeCell ref="WQK14:WQO14"/>
    <mergeCell ref="WQP14:WQT14"/>
    <mergeCell ref="WQU14:WQY14"/>
    <mergeCell ref="WQZ14:WRD14"/>
    <mergeCell ref="WRE14:WRI14"/>
    <mergeCell ref="WUB14:WUF14"/>
    <mergeCell ref="WSI14:WSM14"/>
    <mergeCell ref="WSN14:WSR14"/>
    <mergeCell ref="WSS14:WSW14"/>
    <mergeCell ref="ADP15:ADT15"/>
    <mergeCell ref="ADU15:ADY15"/>
    <mergeCell ref="WNS14:WNW14"/>
    <mergeCell ref="WNX14:WOB14"/>
    <mergeCell ref="WOC14:WOG14"/>
    <mergeCell ref="WOH14:WOL14"/>
    <mergeCell ref="WMO14:WMS14"/>
    <mergeCell ref="WMT14:WMX14"/>
    <mergeCell ref="WMY14:WNC14"/>
    <mergeCell ref="WND14:WNH14"/>
    <mergeCell ref="WNI14:WNM14"/>
    <mergeCell ref="WWE14:WWI14"/>
    <mergeCell ref="WWJ14:WWN14"/>
    <mergeCell ref="WWO14:WWS14"/>
    <mergeCell ref="WWT14:WWX14"/>
    <mergeCell ref="WWY14:WXC14"/>
    <mergeCell ref="WVF14:WVJ14"/>
    <mergeCell ref="WVK14:WVO14"/>
    <mergeCell ref="WVP14:WVT14"/>
    <mergeCell ref="WYW14:WZA14"/>
    <mergeCell ref="WXD14:WXH14"/>
    <mergeCell ref="WXI14:WXM14"/>
    <mergeCell ref="WXN14:WXR14"/>
    <mergeCell ref="WXS14:WXW14"/>
    <mergeCell ref="WXX14:WYB14"/>
    <mergeCell ref="XAU14:XAY14"/>
    <mergeCell ref="WZB14:WZF14"/>
    <mergeCell ref="WZG14:WZK14"/>
    <mergeCell ref="WZL14:WZP14"/>
    <mergeCell ref="WZQ14:WZU14"/>
    <mergeCell ref="WZV14:WZZ14"/>
    <mergeCell ref="XAA14:XAE14"/>
    <mergeCell ref="AJT15:AJX15"/>
    <mergeCell ref="AJY15:AKC15"/>
    <mergeCell ref="AKD15:AKH15"/>
    <mergeCell ref="ALH15:ALL15"/>
    <mergeCell ref="ALM15:ALQ15"/>
    <mergeCell ref="ALR15:ALV15"/>
    <mergeCell ref="ALW15:AMA15"/>
    <mergeCell ref="AMB15:AMF15"/>
    <mergeCell ref="TZ15:UD15"/>
    <mergeCell ref="UE15:UI15"/>
    <mergeCell ref="UJ15:UN15"/>
    <mergeCell ref="UO15:US15"/>
    <mergeCell ref="UT15:UX15"/>
    <mergeCell ref="TA15:TE15"/>
    <mergeCell ref="TF15:TJ15"/>
    <mergeCell ref="TK15:TO15"/>
    <mergeCell ref="TP15:TT15"/>
    <mergeCell ref="TU15:TY15"/>
    <mergeCell ref="WR15:WV15"/>
    <mergeCell ref="UY15:VC15"/>
    <mergeCell ref="VD15:VH15"/>
    <mergeCell ref="VI15:VM15"/>
    <mergeCell ref="VN15:VR15"/>
    <mergeCell ref="VS15:VW15"/>
    <mergeCell ref="WW15:XA15"/>
    <mergeCell ref="XB15:XF15"/>
    <mergeCell ref="XG15:XK15"/>
    <mergeCell ref="XL15:XP15"/>
    <mergeCell ref="XQ15:XU15"/>
    <mergeCell ref="VX15:WB15"/>
    <mergeCell ref="WC15:WG15"/>
    <mergeCell ref="WH15:WL15"/>
    <mergeCell ref="WM15:WQ15"/>
    <mergeCell ref="XV15:XZ15"/>
    <mergeCell ref="YA15:YE15"/>
    <mergeCell ref="YF15:YJ15"/>
    <mergeCell ref="YK15:YO15"/>
    <mergeCell ref="YP15:YT15"/>
    <mergeCell ref="AKI15:AKM15"/>
    <mergeCell ref="AIK15:AIO15"/>
    <mergeCell ref="AIP15:AIT15"/>
    <mergeCell ref="AIU15:AIY15"/>
    <mergeCell ref="AIZ15:AJD15"/>
    <mergeCell ref="ZT15:ZX15"/>
    <mergeCell ref="ZY15:AAC15"/>
    <mergeCell ref="AAD15:AAH15"/>
    <mergeCell ref="AAI15:AAM15"/>
    <mergeCell ref="AAN15:AAR15"/>
    <mergeCell ref="YU15:YY15"/>
    <mergeCell ref="YZ15:ZD15"/>
    <mergeCell ref="ZE15:ZI15"/>
    <mergeCell ref="ZJ15:ZN15"/>
    <mergeCell ref="ZO15:ZS15"/>
    <mergeCell ref="ABR15:ABV15"/>
    <mergeCell ref="ABW15:ACA15"/>
    <mergeCell ref="ACB15:ACF15"/>
    <mergeCell ref="ACG15:ACK15"/>
    <mergeCell ref="ACL15:ACP15"/>
    <mergeCell ref="AAS15:AAW15"/>
    <mergeCell ref="AAX15:ABB15"/>
    <mergeCell ref="ABC15:ABG15"/>
    <mergeCell ref="ABH15:ABL15"/>
    <mergeCell ref="ABM15:ABQ15"/>
    <mergeCell ref="ADZ15:AED15"/>
    <mergeCell ref="ANF15:ANJ15"/>
    <mergeCell ref="ANK15:ANO15"/>
    <mergeCell ref="ANP15:ANT15"/>
    <mergeCell ref="ANU15:ANY15"/>
    <mergeCell ref="ANZ15:AOD15"/>
    <mergeCell ref="AMG15:AMK15"/>
    <mergeCell ref="AML15:AMP15"/>
    <mergeCell ref="AMQ15:AMU15"/>
    <mergeCell ref="AMV15:AMZ15"/>
    <mergeCell ref="ANA15:ANE15"/>
    <mergeCell ref="APX15:AQB15"/>
    <mergeCell ref="AOE15:AOI15"/>
    <mergeCell ref="AOJ15:AON15"/>
    <mergeCell ref="AOO15:AOS15"/>
    <mergeCell ref="AOT15:AOX15"/>
    <mergeCell ref="AOY15:APC15"/>
    <mergeCell ref="ARG15:ARK15"/>
    <mergeCell ref="ARL15:ARP15"/>
    <mergeCell ref="ARQ15:ARU15"/>
    <mergeCell ref="ARV15:ARZ15"/>
    <mergeCell ref="AQC15:AQG15"/>
    <mergeCell ref="AQH15:AQL15"/>
    <mergeCell ref="AQM15:AQQ15"/>
    <mergeCell ref="AQR15:AQV15"/>
    <mergeCell ref="AQW15:ARA15"/>
    <mergeCell ref="ASA15:ASE15"/>
    <mergeCell ref="ASF15:ASJ15"/>
    <mergeCell ref="ASK15:ASO15"/>
    <mergeCell ref="ASP15:AST15"/>
    <mergeCell ref="ASU15:ASY15"/>
    <mergeCell ref="ADF15:ADJ15"/>
    <mergeCell ref="ADK15:ADO15"/>
    <mergeCell ref="AEO15:AES15"/>
    <mergeCell ref="AET15:AEX15"/>
    <mergeCell ref="AEY15:AFC15"/>
    <mergeCell ref="AFD15:AFH15"/>
    <mergeCell ref="AFI15:AFM15"/>
    <mergeCell ref="ARB15:ARF15"/>
    <mergeCell ref="APD15:APH15"/>
    <mergeCell ref="API15:APM15"/>
    <mergeCell ref="APN15:APR15"/>
    <mergeCell ref="APS15:APW15"/>
    <mergeCell ref="AGM15:AGQ15"/>
    <mergeCell ref="AGR15:AGV15"/>
    <mergeCell ref="AGW15:AHA15"/>
    <mergeCell ref="AHB15:AHF15"/>
    <mergeCell ref="AHG15:AHK15"/>
    <mergeCell ref="AFN15:AFR15"/>
    <mergeCell ref="AFS15:AFW15"/>
    <mergeCell ref="AFX15:AGB15"/>
    <mergeCell ref="AGC15:AGG15"/>
    <mergeCell ref="AGH15:AGL15"/>
    <mergeCell ref="AJE15:AJI15"/>
    <mergeCell ref="AHL15:AHP15"/>
    <mergeCell ref="AHQ15:AHU15"/>
    <mergeCell ref="AHV15:AHZ15"/>
    <mergeCell ref="AIA15:AIE15"/>
    <mergeCell ref="AIF15:AIJ15"/>
    <mergeCell ref="AKN15:AKR15"/>
    <mergeCell ref="AKS15:AKW15"/>
    <mergeCell ref="AKX15:ALB15"/>
    <mergeCell ref="ALC15:ALG15"/>
    <mergeCell ref="AJJ15:AJN15"/>
    <mergeCell ref="AJO15:AJS15"/>
    <mergeCell ref="ATY15:AUC15"/>
    <mergeCell ref="AUD15:AUH15"/>
    <mergeCell ref="AUI15:AUM15"/>
    <mergeCell ref="AUN15:AUR15"/>
    <mergeCell ref="AUS15:AUW15"/>
    <mergeCell ref="ASZ15:ATD15"/>
    <mergeCell ref="ATE15:ATI15"/>
    <mergeCell ref="ATJ15:ATN15"/>
    <mergeCell ref="ATO15:ATS15"/>
    <mergeCell ref="ATT15:ATX15"/>
    <mergeCell ref="AWQ15:AWU15"/>
    <mergeCell ref="AUX15:AVB15"/>
    <mergeCell ref="AVC15:AVG15"/>
    <mergeCell ref="AVH15:AVL15"/>
    <mergeCell ref="AVM15:AVQ15"/>
    <mergeCell ref="AVR15:AVV15"/>
    <mergeCell ref="AXZ15:AYD15"/>
    <mergeCell ref="AYE15:AYI15"/>
    <mergeCell ref="AYJ15:AYN15"/>
    <mergeCell ref="AYO15:AYS15"/>
    <mergeCell ref="AWV15:AWZ15"/>
    <mergeCell ref="AXA15:AXE15"/>
    <mergeCell ref="AXF15:AXJ15"/>
    <mergeCell ref="AXK15:AXO15"/>
    <mergeCell ref="AXP15:AXT15"/>
    <mergeCell ref="AYT15:AYX15"/>
    <mergeCell ref="AYY15:AZC15"/>
    <mergeCell ref="AZD15:AZH15"/>
    <mergeCell ref="AZI15:AZM15"/>
    <mergeCell ref="AZN15:AZR15"/>
    <mergeCell ref="AXU15:AXY15"/>
    <mergeCell ref="AVW15:AWA15"/>
    <mergeCell ref="AWB15:AWF15"/>
    <mergeCell ref="AWG15:AWK15"/>
    <mergeCell ref="AWL15:AWP15"/>
    <mergeCell ref="BAR15:BAV15"/>
    <mergeCell ref="BAW15:BBA15"/>
    <mergeCell ref="BBB15:BBF15"/>
    <mergeCell ref="BBG15:BBK15"/>
    <mergeCell ref="BBL15:BBP15"/>
    <mergeCell ref="AZS15:AZW15"/>
    <mergeCell ref="AZX15:BAB15"/>
    <mergeCell ref="BAC15:BAG15"/>
    <mergeCell ref="BAH15:BAL15"/>
    <mergeCell ref="BAM15:BAQ15"/>
    <mergeCell ref="BDJ15:BDN15"/>
    <mergeCell ref="BBQ15:BBU15"/>
    <mergeCell ref="BBV15:BBZ15"/>
    <mergeCell ref="BCA15:BCE15"/>
    <mergeCell ref="BCF15:BCJ15"/>
    <mergeCell ref="BCK15:BCO15"/>
    <mergeCell ref="BES15:BEW15"/>
    <mergeCell ref="BEX15:BFB15"/>
    <mergeCell ref="BFC15:BFG15"/>
    <mergeCell ref="BFH15:BFL15"/>
    <mergeCell ref="BDO15:BDS15"/>
    <mergeCell ref="BDT15:BDX15"/>
    <mergeCell ref="BDY15:BEC15"/>
    <mergeCell ref="BED15:BEH15"/>
    <mergeCell ref="BEI15:BEM15"/>
    <mergeCell ref="BFM15:BFQ15"/>
    <mergeCell ref="BFR15:BFV15"/>
    <mergeCell ref="BFW15:BGA15"/>
    <mergeCell ref="BGB15:BGF15"/>
    <mergeCell ref="BGG15:BGK15"/>
    <mergeCell ref="BEN15:BER15"/>
    <mergeCell ref="BCP15:BCT15"/>
    <mergeCell ref="BCU15:BCY15"/>
    <mergeCell ref="BCZ15:BDD15"/>
    <mergeCell ref="BDE15:BDI15"/>
    <mergeCell ref="BHK15:BHO15"/>
    <mergeCell ref="BHP15:BHT15"/>
    <mergeCell ref="BHU15:BHY15"/>
    <mergeCell ref="BHZ15:BID15"/>
    <mergeCell ref="BIE15:BII15"/>
    <mergeCell ref="BGL15:BGP15"/>
    <mergeCell ref="BGQ15:BGU15"/>
    <mergeCell ref="BGV15:BGZ15"/>
    <mergeCell ref="BHA15:BHE15"/>
    <mergeCell ref="BHF15:BHJ15"/>
    <mergeCell ref="BKC15:BKG15"/>
    <mergeCell ref="BIJ15:BIN15"/>
    <mergeCell ref="BIO15:BIS15"/>
    <mergeCell ref="BIT15:BIX15"/>
    <mergeCell ref="BIY15:BJC15"/>
    <mergeCell ref="BJD15:BJH15"/>
    <mergeCell ref="BLL15:BLP15"/>
    <mergeCell ref="BLQ15:BLU15"/>
    <mergeCell ref="BLV15:BLZ15"/>
    <mergeCell ref="BMA15:BME15"/>
    <mergeCell ref="BKH15:BKL15"/>
    <mergeCell ref="BKM15:BKQ15"/>
    <mergeCell ref="BKR15:BKV15"/>
    <mergeCell ref="BKW15:BLA15"/>
    <mergeCell ref="BLB15:BLF15"/>
    <mergeCell ref="BMF15:BMJ15"/>
    <mergeCell ref="BMK15:BMO15"/>
    <mergeCell ref="BMP15:BMT15"/>
    <mergeCell ref="BMU15:BMY15"/>
    <mergeCell ref="BMZ15:BND15"/>
    <mergeCell ref="BLG15:BLK15"/>
    <mergeCell ref="BJI15:BJM15"/>
    <mergeCell ref="BJN15:BJR15"/>
    <mergeCell ref="BJS15:BJW15"/>
    <mergeCell ref="BJX15:BKB15"/>
    <mergeCell ref="BOD15:BOH15"/>
    <mergeCell ref="BOI15:BOM15"/>
    <mergeCell ref="BON15:BOR15"/>
    <mergeCell ref="BOS15:BOW15"/>
    <mergeCell ref="BOX15:BPB15"/>
    <mergeCell ref="BNE15:BNI15"/>
    <mergeCell ref="BNJ15:BNN15"/>
    <mergeCell ref="BNO15:BNS15"/>
    <mergeCell ref="BNT15:BNX15"/>
    <mergeCell ref="BNY15:BOC15"/>
    <mergeCell ref="BQV15:BQZ15"/>
    <mergeCell ref="BPC15:BPG15"/>
    <mergeCell ref="BPH15:BPL15"/>
    <mergeCell ref="BPM15:BPQ15"/>
    <mergeCell ref="BPR15:BPV15"/>
    <mergeCell ref="BPW15:BQA15"/>
    <mergeCell ref="BSE15:BSI15"/>
    <mergeCell ref="BSJ15:BSN15"/>
    <mergeCell ref="BSO15:BSS15"/>
    <mergeCell ref="BST15:BSX15"/>
    <mergeCell ref="BRA15:BRE15"/>
    <mergeCell ref="BRF15:BRJ15"/>
    <mergeCell ref="BRK15:BRO15"/>
    <mergeCell ref="BRP15:BRT15"/>
    <mergeCell ref="BRU15:BRY15"/>
    <mergeCell ref="BSY15:BTC15"/>
    <mergeCell ref="BTD15:BTH15"/>
    <mergeCell ref="BTI15:BTM15"/>
    <mergeCell ref="BTN15:BTR15"/>
    <mergeCell ref="BTS15:BTW15"/>
    <mergeCell ref="BRZ15:BSD15"/>
    <mergeCell ref="BQB15:BQF15"/>
    <mergeCell ref="BQG15:BQK15"/>
    <mergeCell ref="BQL15:BQP15"/>
    <mergeCell ref="BQQ15:BQU15"/>
    <mergeCell ref="BUW15:BVA15"/>
    <mergeCell ref="BVB15:BVF15"/>
    <mergeCell ref="BVG15:BVK15"/>
    <mergeCell ref="BVL15:BVP15"/>
    <mergeCell ref="BVQ15:BVU15"/>
    <mergeCell ref="BTX15:BUB15"/>
    <mergeCell ref="BUC15:BUG15"/>
    <mergeCell ref="BUH15:BUL15"/>
    <mergeCell ref="BUM15:BUQ15"/>
    <mergeCell ref="BUR15:BUV15"/>
    <mergeCell ref="BXO15:BXS15"/>
    <mergeCell ref="BVV15:BVZ15"/>
    <mergeCell ref="BWA15:BWE15"/>
    <mergeCell ref="BWF15:BWJ15"/>
    <mergeCell ref="BWK15:BWO15"/>
    <mergeCell ref="BWP15:BWT15"/>
    <mergeCell ref="BYX15:BZB15"/>
    <mergeCell ref="BZC15:BZG15"/>
    <mergeCell ref="BZH15:BZL15"/>
    <mergeCell ref="BZM15:BZQ15"/>
    <mergeCell ref="BXT15:BXX15"/>
    <mergeCell ref="BXY15:BYC15"/>
    <mergeCell ref="BYD15:BYH15"/>
    <mergeCell ref="BYI15:BYM15"/>
    <mergeCell ref="BYN15:BYR15"/>
    <mergeCell ref="BZR15:BZV15"/>
    <mergeCell ref="BZW15:CAA15"/>
    <mergeCell ref="CAB15:CAF15"/>
    <mergeCell ref="CAG15:CAK15"/>
    <mergeCell ref="CAL15:CAP15"/>
    <mergeCell ref="BYS15:BYW15"/>
    <mergeCell ref="BWU15:BWY15"/>
    <mergeCell ref="BWZ15:BXD15"/>
    <mergeCell ref="BXE15:BXI15"/>
    <mergeCell ref="BXJ15:BXN15"/>
    <mergeCell ref="CBP15:CBT15"/>
    <mergeCell ref="CBU15:CBY15"/>
    <mergeCell ref="CBZ15:CCD15"/>
    <mergeCell ref="CCE15:CCI15"/>
    <mergeCell ref="CCJ15:CCN15"/>
    <mergeCell ref="CAQ15:CAU15"/>
    <mergeCell ref="CAV15:CAZ15"/>
    <mergeCell ref="CBA15:CBE15"/>
    <mergeCell ref="CBF15:CBJ15"/>
    <mergeCell ref="CBK15:CBO15"/>
    <mergeCell ref="CEH15:CEL15"/>
    <mergeCell ref="CCO15:CCS15"/>
    <mergeCell ref="CCT15:CCX15"/>
    <mergeCell ref="CCY15:CDC15"/>
    <mergeCell ref="CDD15:CDH15"/>
    <mergeCell ref="CDI15:CDM15"/>
    <mergeCell ref="CFQ15:CFU15"/>
    <mergeCell ref="CFV15:CFZ15"/>
    <mergeCell ref="CGA15:CGE15"/>
    <mergeCell ref="CGF15:CGJ15"/>
    <mergeCell ref="CEM15:CEQ15"/>
    <mergeCell ref="CER15:CEV15"/>
    <mergeCell ref="CEW15:CFA15"/>
    <mergeCell ref="CFB15:CFF15"/>
    <mergeCell ref="CFG15:CFK15"/>
    <mergeCell ref="CGK15:CGO15"/>
    <mergeCell ref="CGP15:CGT15"/>
    <mergeCell ref="CGU15:CGY15"/>
    <mergeCell ref="CGZ15:CHD15"/>
    <mergeCell ref="CHE15:CHI15"/>
    <mergeCell ref="CFL15:CFP15"/>
    <mergeCell ref="CDN15:CDR15"/>
    <mergeCell ref="CDS15:CDW15"/>
    <mergeCell ref="CDX15:CEB15"/>
    <mergeCell ref="CEC15:CEG15"/>
    <mergeCell ref="CII15:CIM15"/>
    <mergeCell ref="CIN15:CIR15"/>
    <mergeCell ref="CIS15:CIW15"/>
    <mergeCell ref="CIX15:CJB15"/>
    <mergeCell ref="CJC15:CJG15"/>
    <mergeCell ref="CHJ15:CHN15"/>
    <mergeCell ref="CHO15:CHS15"/>
    <mergeCell ref="CHT15:CHX15"/>
    <mergeCell ref="CHY15:CIC15"/>
    <mergeCell ref="CID15:CIH15"/>
    <mergeCell ref="CLA15:CLE15"/>
    <mergeCell ref="CJH15:CJL15"/>
    <mergeCell ref="CJM15:CJQ15"/>
    <mergeCell ref="CJR15:CJV15"/>
    <mergeCell ref="CJW15:CKA15"/>
    <mergeCell ref="CKB15:CKF15"/>
    <mergeCell ref="CMJ15:CMN15"/>
    <mergeCell ref="CMO15:CMS15"/>
    <mergeCell ref="CMT15:CMX15"/>
    <mergeCell ref="CMY15:CNC15"/>
    <mergeCell ref="CLF15:CLJ15"/>
    <mergeCell ref="CLK15:CLO15"/>
    <mergeCell ref="CLP15:CLT15"/>
    <mergeCell ref="CLU15:CLY15"/>
    <mergeCell ref="CLZ15:CMD15"/>
    <mergeCell ref="CND15:CNH15"/>
    <mergeCell ref="CNI15:CNM15"/>
    <mergeCell ref="CNN15:CNR15"/>
    <mergeCell ref="CNS15:CNW15"/>
    <mergeCell ref="CNX15:COB15"/>
    <mergeCell ref="CME15:CMI15"/>
    <mergeCell ref="CKG15:CKK15"/>
    <mergeCell ref="CKL15:CKP15"/>
    <mergeCell ref="CKQ15:CKU15"/>
    <mergeCell ref="CKV15:CKZ15"/>
    <mergeCell ref="CPB15:CPF15"/>
    <mergeCell ref="CPG15:CPK15"/>
    <mergeCell ref="CPL15:CPP15"/>
    <mergeCell ref="CPQ15:CPU15"/>
    <mergeCell ref="CPV15:CPZ15"/>
    <mergeCell ref="COC15:COG15"/>
    <mergeCell ref="COH15:COL15"/>
    <mergeCell ref="COM15:COQ15"/>
    <mergeCell ref="COR15:COV15"/>
    <mergeCell ref="COW15:CPA15"/>
    <mergeCell ref="CRT15:CRX15"/>
    <mergeCell ref="CQA15:CQE15"/>
    <mergeCell ref="CQF15:CQJ15"/>
    <mergeCell ref="CQK15:CQO15"/>
    <mergeCell ref="CQP15:CQT15"/>
    <mergeCell ref="CQU15:CQY15"/>
    <mergeCell ref="CTC15:CTG15"/>
    <mergeCell ref="CTH15:CTL15"/>
    <mergeCell ref="CTM15:CTQ15"/>
    <mergeCell ref="CTR15:CTV15"/>
    <mergeCell ref="CRY15:CSC15"/>
    <mergeCell ref="CSD15:CSH15"/>
    <mergeCell ref="CSI15:CSM15"/>
    <mergeCell ref="CSN15:CSR15"/>
    <mergeCell ref="CSS15:CSW15"/>
    <mergeCell ref="CTW15:CUA15"/>
    <mergeCell ref="CUB15:CUF15"/>
    <mergeCell ref="CUG15:CUK15"/>
    <mergeCell ref="CUL15:CUP15"/>
    <mergeCell ref="CUQ15:CUU15"/>
    <mergeCell ref="CSX15:CTB15"/>
    <mergeCell ref="CQZ15:CRD15"/>
    <mergeCell ref="CRE15:CRI15"/>
    <mergeCell ref="CRJ15:CRN15"/>
    <mergeCell ref="CRO15:CRS15"/>
    <mergeCell ref="CVU15:CVY15"/>
    <mergeCell ref="CVZ15:CWD15"/>
    <mergeCell ref="CWE15:CWI15"/>
    <mergeCell ref="CWJ15:CWN15"/>
    <mergeCell ref="CWO15:CWS15"/>
    <mergeCell ref="CUV15:CUZ15"/>
    <mergeCell ref="CVA15:CVE15"/>
    <mergeCell ref="CVF15:CVJ15"/>
    <mergeCell ref="CVK15:CVO15"/>
    <mergeCell ref="CVP15:CVT15"/>
    <mergeCell ref="CYM15:CYQ15"/>
    <mergeCell ref="CWT15:CWX15"/>
    <mergeCell ref="CWY15:CXC15"/>
    <mergeCell ref="CXD15:CXH15"/>
    <mergeCell ref="CXI15:CXM15"/>
    <mergeCell ref="CXN15:CXR15"/>
    <mergeCell ref="CZV15:CZZ15"/>
    <mergeCell ref="DAA15:DAE15"/>
    <mergeCell ref="DAF15:DAJ15"/>
    <mergeCell ref="DAK15:DAO15"/>
    <mergeCell ref="CYR15:CYV15"/>
    <mergeCell ref="CYW15:CZA15"/>
    <mergeCell ref="CZB15:CZF15"/>
    <mergeCell ref="CZG15:CZK15"/>
    <mergeCell ref="CZL15:CZP15"/>
    <mergeCell ref="DAP15:DAT15"/>
    <mergeCell ref="DAU15:DAY15"/>
    <mergeCell ref="DAZ15:DBD15"/>
    <mergeCell ref="DBE15:DBI15"/>
    <mergeCell ref="DBJ15:DBN15"/>
    <mergeCell ref="CZQ15:CZU15"/>
    <mergeCell ref="CXS15:CXW15"/>
    <mergeCell ref="CXX15:CYB15"/>
    <mergeCell ref="CYC15:CYG15"/>
    <mergeCell ref="CYH15:CYL15"/>
    <mergeCell ref="DCN15:DCR15"/>
    <mergeCell ref="DCS15:DCW15"/>
    <mergeCell ref="DCX15:DDB15"/>
    <mergeCell ref="DDC15:DDG15"/>
    <mergeCell ref="DDH15:DDL15"/>
    <mergeCell ref="DBO15:DBS15"/>
    <mergeCell ref="DBT15:DBX15"/>
    <mergeCell ref="DBY15:DCC15"/>
    <mergeCell ref="DCD15:DCH15"/>
    <mergeCell ref="DCI15:DCM15"/>
    <mergeCell ref="DFF15:DFJ15"/>
    <mergeCell ref="DDM15:DDQ15"/>
    <mergeCell ref="DDR15:DDV15"/>
    <mergeCell ref="DDW15:DEA15"/>
    <mergeCell ref="DEB15:DEF15"/>
    <mergeCell ref="DEG15:DEK15"/>
    <mergeCell ref="DGO15:DGS15"/>
    <mergeCell ref="DGT15:DGX15"/>
    <mergeCell ref="DGY15:DHC15"/>
    <mergeCell ref="DHD15:DHH15"/>
    <mergeCell ref="DFK15:DFO15"/>
    <mergeCell ref="DFP15:DFT15"/>
    <mergeCell ref="DFU15:DFY15"/>
    <mergeCell ref="DFZ15:DGD15"/>
    <mergeCell ref="DGE15:DGI15"/>
    <mergeCell ref="DHI15:DHM15"/>
    <mergeCell ref="DHN15:DHR15"/>
    <mergeCell ref="DHS15:DHW15"/>
    <mergeCell ref="DHX15:DIB15"/>
    <mergeCell ref="DIC15:DIG15"/>
    <mergeCell ref="DGJ15:DGN15"/>
    <mergeCell ref="DEL15:DEP15"/>
    <mergeCell ref="DEQ15:DEU15"/>
    <mergeCell ref="DEV15:DEZ15"/>
    <mergeCell ref="DFA15:DFE15"/>
    <mergeCell ref="DJG15:DJK15"/>
    <mergeCell ref="DJL15:DJP15"/>
    <mergeCell ref="DJQ15:DJU15"/>
    <mergeCell ref="DJV15:DJZ15"/>
    <mergeCell ref="DKA15:DKE15"/>
    <mergeCell ref="DIH15:DIL15"/>
    <mergeCell ref="DIM15:DIQ15"/>
    <mergeCell ref="DIR15:DIV15"/>
    <mergeCell ref="DIW15:DJA15"/>
    <mergeCell ref="DJB15:DJF15"/>
    <mergeCell ref="DLY15:DMC15"/>
    <mergeCell ref="DKF15:DKJ15"/>
    <mergeCell ref="DKK15:DKO15"/>
    <mergeCell ref="DKP15:DKT15"/>
    <mergeCell ref="DKU15:DKY15"/>
    <mergeCell ref="DKZ15:DLD15"/>
    <mergeCell ref="DNH15:DNL15"/>
    <mergeCell ref="DNM15:DNQ15"/>
    <mergeCell ref="DNR15:DNV15"/>
    <mergeCell ref="DNW15:DOA15"/>
    <mergeCell ref="DMD15:DMH15"/>
    <mergeCell ref="DMI15:DMM15"/>
    <mergeCell ref="DMN15:DMR15"/>
    <mergeCell ref="DMS15:DMW15"/>
    <mergeCell ref="DMX15:DNB15"/>
    <mergeCell ref="DOB15:DOF15"/>
    <mergeCell ref="DOG15:DOK15"/>
    <mergeCell ref="DOL15:DOP15"/>
    <mergeCell ref="DOQ15:DOU15"/>
    <mergeCell ref="DOV15:DOZ15"/>
    <mergeCell ref="DNC15:DNG15"/>
    <mergeCell ref="DLE15:DLI15"/>
    <mergeCell ref="DLJ15:DLN15"/>
    <mergeCell ref="DLO15:DLS15"/>
    <mergeCell ref="DLT15:DLX15"/>
    <mergeCell ref="DPZ15:DQD15"/>
    <mergeCell ref="DQE15:DQI15"/>
    <mergeCell ref="DQJ15:DQN15"/>
    <mergeCell ref="DQO15:DQS15"/>
    <mergeCell ref="DQT15:DQX15"/>
    <mergeCell ref="DPA15:DPE15"/>
    <mergeCell ref="DPF15:DPJ15"/>
    <mergeCell ref="DPK15:DPO15"/>
    <mergeCell ref="DPP15:DPT15"/>
    <mergeCell ref="DPU15:DPY15"/>
    <mergeCell ref="DSR15:DSV15"/>
    <mergeCell ref="DQY15:DRC15"/>
    <mergeCell ref="DRD15:DRH15"/>
    <mergeCell ref="DRI15:DRM15"/>
    <mergeCell ref="DRN15:DRR15"/>
    <mergeCell ref="DRS15:DRW15"/>
    <mergeCell ref="DUA15:DUE15"/>
    <mergeCell ref="DUF15:DUJ15"/>
    <mergeCell ref="DUK15:DUO15"/>
    <mergeCell ref="DUP15:DUT15"/>
    <mergeCell ref="DSW15:DTA15"/>
    <mergeCell ref="DTB15:DTF15"/>
    <mergeCell ref="DTG15:DTK15"/>
    <mergeCell ref="DTL15:DTP15"/>
    <mergeCell ref="DTQ15:DTU15"/>
    <mergeCell ref="DUU15:DUY15"/>
    <mergeCell ref="DUZ15:DVD15"/>
    <mergeCell ref="DVE15:DVI15"/>
    <mergeCell ref="DVJ15:DVN15"/>
    <mergeCell ref="DVO15:DVS15"/>
    <mergeCell ref="DTV15:DTZ15"/>
    <mergeCell ref="DRX15:DSB15"/>
    <mergeCell ref="DSC15:DSG15"/>
    <mergeCell ref="DSH15:DSL15"/>
    <mergeCell ref="DSM15:DSQ15"/>
    <mergeCell ref="DWS15:DWW15"/>
    <mergeCell ref="DWX15:DXB15"/>
    <mergeCell ref="DXC15:DXG15"/>
    <mergeCell ref="DXH15:DXL15"/>
    <mergeCell ref="DXM15:DXQ15"/>
    <mergeCell ref="DVT15:DVX15"/>
    <mergeCell ref="DVY15:DWC15"/>
    <mergeCell ref="DWD15:DWH15"/>
    <mergeCell ref="DWI15:DWM15"/>
    <mergeCell ref="DWN15:DWR15"/>
    <mergeCell ref="DZK15:DZO15"/>
    <mergeCell ref="DXR15:DXV15"/>
    <mergeCell ref="DXW15:DYA15"/>
    <mergeCell ref="DYB15:DYF15"/>
    <mergeCell ref="DYG15:DYK15"/>
    <mergeCell ref="DYL15:DYP15"/>
    <mergeCell ref="EAT15:EAX15"/>
    <mergeCell ref="EAY15:EBC15"/>
    <mergeCell ref="EBD15:EBH15"/>
    <mergeCell ref="EBI15:EBM15"/>
    <mergeCell ref="DZP15:DZT15"/>
    <mergeCell ref="DZU15:DZY15"/>
    <mergeCell ref="DZZ15:EAD15"/>
    <mergeCell ref="EAE15:EAI15"/>
    <mergeCell ref="EAJ15:EAN15"/>
    <mergeCell ref="EBN15:EBR15"/>
    <mergeCell ref="EBS15:EBW15"/>
    <mergeCell ref="EBX15:ECB15"/>
    <mergeCell ref="ECC15:ECG15"/>
    <mergeCell ref="ECH15:ECL15"/>
    <mergeCell ref="EAO15:EAS15"/>
    <mergeCell ref="DYQ15:DYU15"/>
    <mergeCell ref="DYV15:DYZ15"/>
    <mergeCell ref="DZA15:DZE15"/>
    <mergeCell ref="DZF15:DZJ15"/>
    <mergeCell ref="EDL15:EDP15"/>
    <mergeCell ref="EDQ15:EDU15"/>
    <mergeCell ref="EDV15:EDZ15"/>
    <mergeCell ref="EEA15:EEE15"/>
    <mergeCell ref="EEF15:EEJ15"/>
    <mergeCell ref="ECM15:ECQ15"/>
    <mergeCell ref="ECR15:ECV15"/>
    <mergeCell ref="ECW15:EDA15"/>
    <mergeCell ref="EDB15:EDF15"/>
    <mergeCell ref="EDG15:EDK15"/>
    <mergeCell ref="EGD15:EGH15"/>
    <mergeCell ref="EEK15:EEO15"/>
    <mergeCell ref="EEP15:EET15"/>
    <mergeCell ref="EEU15:EEY15"/>
    <mergeCell ref="EEZ15:EFD15"/>
    <mergeCell ref="EFE15:EFI15"/>
    <mergeCell ref="EHM15:EHQ15"/>
    <mergeCell ref="EHR15:EHV15"/>
    <mergeCell ref="EHW15:EIA15"/>
    <mergeCell ref="EIB15:EIF15"/>
    <mergeCell ref="EGI15:EGM15"/>
    <mergeCell ref="EGN15:EGR15"/>
    <mergeCell ref="EGS15:EGW15"/>
    <mergeCell ref="EGX15:EHB15"/>
    <mergeCell ref="EHC15:EHG15"/>
    <mergeCell ref="EIG15:EIK15"/>
    <mergeCell ref="EIL15:EIP15"/>
    <mergeCell ref="EIQ15:EIU15"/>
    <mergeCell ref="EIV15:EIZ15"/>
    <mergeCell ref="EJA15:EJE15"/>
    <mergeCell ref="EHH15:EHL15"/>
    <mergeCell ref="EFJ15:EFN15"/>
    <mergeCell ref="EFO15:EFS15"/>
    <mergeCell ref="EFT15:EFX15"/>
    <mergeCell ref="EFY15:EGC15"/>
    <mergeCell ref="EKE15:EKI15"/>
    <mergeCell ref="EKJ15:EKN15"/>
    <mergeCell ref="EKO15:EKS15"/>
    <mergeCell ref="EKT15:EKX15"/>
    <mergeCell ref="EKY15:ELC15"/>
    <mergeCell ref="EJF15:EJJ15"/>
    <mergeCell ref="EJK15:EJO15"/>
    <mergeCell ref="EJP15:EJT15"/>
    <mergeCell ref="EJU15:EJY15"/>
    <mergeCell ref="EJZ15:EKD15"/>
    <mergeCell ref="EMW15:ENA15"/>
    <mergeCell ref="ELD15:ELH15"/>
    <mergeCell ref="ELI15:ELM15"/>
    <mergeCell ref="ELN15:ELR15"/>
    <mergeCell ref="ELS15:ELW15"/>
    <mergeCell ref="ELX15:EMB15"/>
    <mergeCell ref="EOF15:EOJ15"/>
    <mergeCell ref="EOK15:EOO15"/>
    <mergeCell ref="EOP15:EOT15"/>
    <mergeCell ref="EOU15:EOY15"/>
    <mergeCell ref="ENB15:ENF15"/>
    <mergeCell ref="ENG15:ENK15"/>
    <mergeCell ref="ENL15:ENP15"/>
    <mergeCell ref="ENQ15:ENU15"/>
    <mergeCell ref="ENV15:ENZ15"/>
    <mergeCell ref="EOZ15:EPD15"/>
    <mergeCell ref="EPE15:EPI15"/>
    <mergeCell ref="EPJ15:EPN15"/>
    <mergeCell ref="EPO15:EPS15"/>
    <mergeCell ref="EPT15:EPX15"/>
    <mergeCell ref="EOA15:EOE15"/>
    <mergeCell ref="EMC15:EMG15"/>
    <mergeCell ref="EMH15:EML15"/>
    <mergeCell ref="EMM15:EMQ15"/>
    <mergeCell ref="EMR15:EMV15"/>
    <mergeCell ref="EQX15:ERB15"/>
    <mergeCell ref="ERC15:ERG15"/>
    <mergeCell ref="ERH15:ERL15"/>
    <mergeCell ref="ERM15:ERQ15"/>
    <mergeCell ref="ERR15:ERV15"/>
    <mergeCell ref="EPY15:EQC15"/>
    <mergeCell ref="EQD15:EQH15"/>
    <mergeCell ref="EQI15:EQM15"/>
    <mergeCell ref="EQN15:EQR15"/>
    <mergeCell ref="EQS15:EQW15"/>
    <mergeCell ref="ETP15:ETT15"/>
    <mergeCell ref="ERW15:ESA15"/>
    <mergeCell ref="ESB15:ESF15"/>
    <mergeCell ref="ESG15:ESK15"/>
    <mergeCell ref="ESL15:ESP15"/>
    <mergeCell ref="ESQ15:ESU15"/>
    <mergeCell ref="EUY15:EVC15"/>
    <mergeCell ref="EVD15:EVH15"/>
    <mergeCell ref="EVI15:EVM15"/>
    <mergeCell ref="EVN15:EVR15"/>
    <mergeCell ref="ETU15:ETY15"/>
    <mergeCell ref="ETZ15:EUD15"/>
    <mergeCell ref="EUE15:EUI15"/>
    <mergeCell ref="EUJ15:EUN15"/>
    <mergeCell ref="EUO15:EUS15"/>
    <mergeCell ref="EVS15:EVW15"/>
    <mergeCell ref="EVX15:EWB15"/>
    <mergeCell ref="EWC15:EWG15"/>
    <mergeCell ref="EWH15:EWL15"/>
    <mergeCell ref="EWM15:EWQ15"/>
    <mergeCell ref="EUT15:EUX15"/>
    <mergeCell ref="ESV15:ESZ15"/>
    <mergeCell ref="ETA15:ETE15"/>
    <mergeCell ref="ETF15:ETJ15"/>
    <mergeCell ref="ETK15:ETO15"/>
    <mergeCell ref="EXQ15:EXU15"/>
    <mergeCell ref="EXV15:EXZ15"/>
    <mergeCell ref="EYA15:EYE15"/>
    <mergeCell ref="EYF15:EYJ15"/>
    <mergeCell ref="EYK15:EYO15"/>
    <mergeCell ref="EWR15:EWV15"/>
    <mergeCell ref="EWW15:EXA15"/>
    <mergeCell ref="EXB15:EXF15"/>
    <mergeCell ref="EXG15:EXK15"/>
    <mergeCell ref="EXL15:EXP15"/>
    <mergeCell ref="FAI15:FAM15"/>
    <mergeCell ref="EYP15:EYT15"/>
    <mergeCell ref="EYU15:EYY15"/>
    <mergeCell ref="EYZ15:EZD15"/>
    <mergeCell ref="EZE15:EZI15"/>
    <mergeCell ref="EZJ15:EZN15"/>
    <mergeCell ref="FBR15:FBV15"/>
    <mergeCell ref="FBW15:FCA15"/>
    <mergeCell ref="FCB15:FCF15"/>
    <mergeCell ref="FCG15:FCK15"/>
    <mergeCell ref="FAN15:FAR15"/>
    <mergeCell ref="FAS15:FAW15"/>
    <mergeCell ref="FAX15:FBB15"/>
    <mergeCell ref="FBC15:FBG15"/>
    <mergeCell ref="FBH15:FBL15"/>
    <mergeCell ref="FCL15:FCP15"/>
    <mergeCell ref="FCQ15:FCU15"/>
    <mergeCell ref="FCV15:FCZ15"/>
    <mergeCell ref="FDA15:FDE15"/>
    <mergeCell ref="FDF15:FDJ15"/>
    <mergeCell ref="FBM15:FBQ15"/>
    <mergeCell ref="EZO15:EZS15"/>
    <mergeCell ref="EZT15:EZX15"/>
    <mergeCell ref="EZY15:FAC15"/>
    <mergeCell ref="FAD15:FAH15"/>
    <mergeCell ref="FEJ15:FEN15"/>
    <mergeCell ref="FEO15:FES15"/>
    <mergeCell ref="FET15:FEX15"/>
    <mergeCell ref="FEY15:FFC15"/>
    <mergeCell ref="FFD15:FFH15"/>
    <mergeCell ref="FDK15:FDO15"/>
    <mergeCell ref="FDP15:FDT15"/>
    <mergeCell ref="FDU15:FDY15"/>
    <mergeCell ref="FDZ15:FED15"/>
    <mergeCell ref="FEE15:FEI15"/>
    <mergeCell ref="FHB15:FHF15"/>
    <mergeCell ref="FFI15:FFM15"/>
    <mergeCell ref="FFN15:FFR15"/>
    <mergeCell ref="FFS15:FFW15"/>
    <mergeCell ref="FFX15:FGB15"/>
    <mergeCell ref="FGC15:FGG15"/>
    <mergeCell ref="FIK15:FIO15"/>
    <mergeCell ref="FIP15:FIT15"/>
    <mergeCell ref="FIU15:FIY15"/>
    <mergeCell ref="FIZ15:FJD15"/>
    <mergeCell ref="FHG15:FHK15"/>
    <mergeCell ref="FHL15:FHP15"/>
    <mergeCell ref="FHQ15:FHU15"/>
    <mergeCell ref="FHV15:FHZ15"/>
    <mergeCell ref="FIA15:FIE15"/>
    <mergeCell ref="FJE15:FJI15"/>
    <mergeCell ref="FJJ15:FJN15"/>
    <mergeCell ref="FJO15:FJS15"/>
    <mergeCell ref="FJT15:FJX15"/>
    <mergeCell ref="FJY15:FKC15"/>
    <mergeCell ref="FIF15:FIJ15"/>
    <mergeCell ref="FGH15:FGL15"/>
    <mergeCell ref="FGM15:FGQ15"/>
    <mergeCell ref="FGR15:FGV15"/>
    <mergeCell ref="FGW15:FHA15"/>
    <mergeCell ref="FLC15:FLG15"/>
    <mergeCell ref="FLH15:FLL15"/>
    <mergeCell ref="FLM15:FLQ15"/>
    <mergeCell ref="FLR15:FLV15"/>
    <mergeCell ref="FLW15:FMA15"/>
    <mergeCell ref="FKD15:FKH15"/>
    <mergeCell ref="FKI15:FKM15"/>
    <mergeCell ref="FKN15:FKR15"/>
    <mergeCell ref="FKS15:FKW15"/>
    <mergeCell ref="FKX15:FLB15"/>
    <mergeCell ref="FNU15:FNY15"/>
    <mergeCell ref="FMB15:FMF15"/>
    <mergeCell ref="FMG15:FMK15"/>
    <mergeCell ref="FML15:FMP15"/>
    <mergeCell ref="FMQ15:FMU15"/>
    <mergeCell ref="FMV15:FMZ15"/>
    <mergeCell ref="FPD15:FPH15"/>
    <mergeCell ref="FPI15:FPM15"/>
    <mergeCell ref="FPN15:FPR15"/>
    <mergeCell ref="FPS15:FPW15"/>
    <mergeCell ref="FNZ15:FOD15"/>
    <mergeCell ref="FOE15:FOI15"/>
    <mergeCell ref="FOJ15:FON15"/>
    <mergeCell ref="FOO15:FOS15"/>
    <mergeCell ref="FOT15:FOX15"/>
    <mergeCell ref="FPX15:FQB15"/>
    <mergeCell ref="FQC15:FQG15"/>
    <mergeCell ref="FQH15:FQL15"/>
    <mergeCell ref="FQM15:FQQ15"/>
    <mergeCell ref="FQR15:FQV15"/>
    <mergeCell ref="FOY15:FPC15"/>
    <mergeCell ref="FNA15:FNE15"/>
    <mergeCell ref="FNF15:FNJ15"/>
    <mergeCell ref="FNK15:FNO15"/>
    <mergeCell ref="FNP15:FNT15"/>
    <mergeCell ref="FRV15:FRZ15"/>
    <mergeCell ref="FSA15:FSE15"/>
    <mergeCell ref="FSF15:FSJ15"/>
    <mergeCell ref="FSK15:FSO15"/>
    <mergeCell ref="FSP15:FST15"/>
    <mergeCell ref="FQW15:FRA15"/>
    <mergeCell ref="FRB15:FRF15"/>
    <mergeCell ref="FRG15:FRK15"/>
    <mergeCell ref="FRL15:FRP15"/>
    <mergeCell ref="FRQ15:FRU15"/>
    <mergeCell ref="FUN15:FUR15"/>
    <mergeCell ref="FSU15:FSY15"/>
    <mergeCell ref="FSZ15:FTD15"/>
    <mergeCell ref="FTE15:FTI15"/>
    <mergeCell ref="FTJ15:FTN15"/>
    <mergeCell ref="FTO15:FTS15"/>
    <mergeCell ref="FVW15:FWA15"/>
    <mergeCell ref="FWB15:FWF15"/>
    <mergeCell ref="FWG15:FWK15"/>
    <mergeCell ref="FWL15:FWP15"/>
    <mergeCell ref="FUS15:FUW15"/>
    <mergeCell ref="FUX15:FVB15"/>
    <mergeCell ref="FVC15:FVG15"/>
    <mergeCell ref="FVH15:FVL15"/>
    <mergeCell ref="FVM15:FVQ15"/>
    <mergeCell ref="FWQ15:FWU15"/>
    <mergeCell ref="FWV15:FWZ15"/>
    <mergeCell ref="FXA15:FXE15"/>
    <mergeCell ref="FXF15:FXJ15"/>
    <mergeCell ref="FXK15:FXO15"/>
    <mergeCell ref="FVR15:FVV15"/>
    <mergeCell ref="FTT15:FTX15"/>
    <mergeCell ref="FTY15:FUC15"/>
    <mergeCell ref="FUD15:FUH15"/>
    <mergeCell ref="FUI15:FUM15"/>
    <mergeCell ref="FYO15:FYS15"/>
    <mergeCell ref="FYT15:FYX15"/>
    <mergeCell ref="FYY15:FZC15"/>
    <mergeCell ref="FZD15:FZH15"/>
    <mergeCell ref="FZI15:FZM15"/>
    <mergeCell ref="FXP15:FXT15"/>
    <mergeCell ref="FXU15:FXY15"/>
    <mergeCell ref="FXZ15:FYD15"/>
    <mergeCell ref="FYE15:FYI15"/>
    <mergeCell ref="FYJ15:FYN15"/>
    <mergeCell ref="GBG15:GBK15"/>
    <mergeCell ref="FZN15:FZR15"/>
    <mergeCell ref="FZS15:FZW15"/>
    <mergeCell ref="FZX15:GAB15"/>
    <mergeCell ref="GAC15:GAG15"/>
    <mergeCell ref="GAH15:GAL15"/>
    <mergeCell ref="GCP15:GCT15"/>
    <mergeCell ref="GCU15:GCY15"/>
    <mergeCell ref="GCZ15:GDD15"/>
    <mergeCell ref="GDE15:GDI15"/>
    <mergeCell ref="GBL15:GBP15"/>
    <mergeCell ref="GBQ15:GBU15"/>
    <mergeCell ref="GBV15:GBZ15"/>
    <mergeCell ref="GCA15:GCE15"/>
    <mergeCell ref="GCF15:GCJ15"/>
    <mergeCell ref="GDJ15:GDN15"/>
    <mergeCell ref="GDO15:GDS15"/>
    <mergeCell ref="GDT15:GDX15"/>
    <mergeCell ref="GDY15:GEC15"/>
    <mergeCell ref="GED15:GEH15"/>
    <mergeCell ref="GCK15:GCO15"/>
    <mergeCell ref="GAM15:GAQ15"/>
    <mergeCell ref="GAR15:GAV15"/>
    <mergeCell ref="GAW15:GBA15"/>
    <mergeCell ref="GBB15:GBF15"/>
    <mergeCell ref="GFH15:GFL15"/>
    <mergeCell ref="GFM15:GFQ15"/>
    <mergeCell ref="GFR15:GFV15"/>
    <mergeCell ref="GFW15:GGA15"/>
    <mergeCell ref="GGB15:GGF15"/>
    <mergeCell ref="GEI15:GEM15"/>
    <mergeCell ref="GEN15:GER15"/>
    <mergeCell ref="GES15:GEW15"/>
    <mergeCell ref="GEX15:GFB15"/>
    <mergeCell ref="GFC15:GFG15"/>
    <mergeCell ref="GHZ15:GID15"/>
    <mergeCell ref="GGG15:GGK15"/>
    <mergeCell ref="GGL15:GGP15"/>
    <mergeCell ref="GGQ15:GGU15"/>
    <mergeCell ref="GGV15:GGZ15"/>
    <mergeCell ref="GHA15:GHE15"/>
    <mergeCell ref="GJI15:GJM15"/>
    <mergeCell ref="GJN15:GJR15"/>
    <mergeCell ref="GJS15:GJW15"/>
    <mergeCell ref="GJX15:GKB15"/>
    <mergeCell ref="GIE15:GII15"/>
    <mergeCell ref="GIJ15:GIN15"/>
    <mergeCell ref="GIO15:GIS15"/>
    <mergeCell ref="GIT15:GIX15"/>
    <mergeCell ref="GIY15:GJC15"/>
    <mergeCell ref="GKC15:GKG15"/>
    <mergeCell ref="GKH15:GKL15"/>
    <mergeCell ref="GKM15:GKQ15"/>
    <mergeCell ref="GKR15:GKV15"/>
    <mergeCell ref="GKW15:GLA15"/>
    <mergeCell ref="GJD15:GJH15"/>
    <mergeCell ref="GHF15:GHJ15"/>
    <mergeCell ref="GHK15:GHO15"/>
    <mergeCell ref="GHP15:GHT15"/>
    <mergeCell ref="GHU15:GHY15"/>
    <mergeCell ref="GMA15:GME15"/>
    <mergeCell ref="GMF15:GMJ15"/>
    <mergeCell ref="GMK15:GMO15"/>
    <mergeCell ref="GMP15:GMT15"/>
    <mergeCell ref="GMU15:GMY15"/>
    <mergeCell ref="GLB15:GLF15"/>
    <mergeCell ref="GLG15:GLK15"/>
    <mergeCell ref="GLL15:GLP15"/>
    <mergeCell ref="GLQ15:GLU15"/>
    <mergeCell ref="GLV15:GLZ15"/>
    <mergeCell ref="GOS15:GOW15"/>
    <mergeCell ref="GMZ15:GND15"/>
    <mergeCell ref="GNE15:GNI15"/>
    <mergeCell ref="GNJ15:GNN15"/>
    <mergeCell ref="GNO15:GNS15"/>
    <mergeCell ref="GNT15:GNX15"/>
    <mergeCell ref="GQB15:GQF15"/>
    <mergeCell ref="GQG15:GQK15"/>
    <mergeCell ref="GQL15:GQP15"/>
    <mergeCell ref="GQQ15:GQU15"/>
    <mergeCell ref="GOX15:GPB15"/>
    <mergeCell ref="GPC15:GPG15"/>
    <mergeCell ref="GPH15:GPL15"/>
    <mergeCell ref="GPM15:GPQ15"/>
    <mergeCell ref="GPR15:GPV15"/>
    <mergeCell ref="GQV15:GQZ15"/>
    <mergeCell ref="GRA15:GRE15"/>
    <mergeCell ref="GRF15:GRJ15"/>
    <mergeCell ref="GRK15:GRO15"/>
    <mergeCell ref="GRP15:GRT15"/>
    <mergeCell ref="GPW15:GQA15"/>
    <mergeCell ref="GNY15:GOC15"/>
    <mergeCell ref="GOD15:GOH15"/>
    <mergeCell ref="GOI15:GOM15"/>
    <mergeCell ref="GON15:GOR15"/>
    <mergeCell ref="GST15:GSX15"/>
    <mergeCell ref="GSY15:GTC15"/>
    <mergeCell ref="GTD15:GTH15"/>
    <mergeCell ref="GTI15:GTM15"/>
    <mergeCell ref="GTN15:GTR15"/>
    <mergeCell ref="GRU15:GRY15"/>
    <mergeCell ref="GRZ15:GSD15"/>
    <mergeCell ref="GSE15:GSI15"/>
    <mergeCell ref="GSJ15:GSN15"/>
    <mergeCell ref="GSO15:GSS15"/>
    <mergeCell ref="GVL15:GVP15"/>
    <mergeCell ref="GTS15:GTW15"/>
    <mergeCell ref="GTX15:GUB15"/>
    <mergeCell ref="GUC15:GUG15"/>
    <mergeCell ref="GUH15:GUL15"/>
    <mergeCell ref="GUM15:GUQ15"/>
    <mergeCell ref="GWU15:GWY15"/>
    <mergeCell ref="GWZ15:GXD15"/>
    <mergeCell ref="GXE15:GXI15"/>
    <mergeCell ref="GXJ15:GXN15"/>
    <mergeCell ref="GVQ15:GVU15"/>
    <mergeCell ref="GVV15:GVZ15"/>
    <mergeCell ref="GWA15:GWE15"/>
    <mergeCell ref="GWF15:GWJ15"/>
    <mergeCell ref="GWK15:GWO15"/>
    <mergeCell ref="GXO15:GXS15"/>
    <mergeCell ref="GXT15:GXX15"/>
    <mergeCell ref="GXY15:GYC15"/>
    <mergeCell ref="GYD15:GYH15"/>
    <mergeCell ref="GYI15:GYM15"/>
    <mergeCell ref="GWP15:GWT15"/>
    <mergeCell ref="GUR15:GUV15"/>
    <mergeCell ref="GUW15:GVA15"/>
    <mergeCell ref="GVB15:GVF15"/>
    <mergeCell ref="GVG15:GVK15"/>
    <mergeCell ref="GZM15:GZQ15"/>
    <mergeCell ref="GZR15:GZV15"/>
    <mergeCell ref="GZW15:HAA15"/>
    <mergeCell ref="HAB15:HAF15"/>
    <mergeCell ref="HAG15:HAK15"/>
    <mergeCell ref="GYN15:GYR15"/>
    <mergeCell ref="GYS15:GYW15"/>
    <mergeCell ref="GYX15:GZB15"/>
    <mergeCell ref="GZC15:GZG15"/>
    <mergeCell ref="GZH15:GZL15"/>
    <mergeCell ref="HCE15:HCI15"/>
    <mergeCell ref="HAL15:HAP15"/>
    <mergeCell ref="HAQ15:HAU15"/>
    <mergeCell ref="HAV15:HAZ15"/>
    <mergeCell ref="HBA15:HBE15"/>
    <mergeCell ref="HBF15:HBJ15"/>
    <mergeCell ref="HDN15:HDR15"/>
    <mergeCell ref="HDS15:HDW15"/>
    <mergeCell ref="HDX15:HEB15"/>
    <mergeCell ref="HEC15:HEG15"/>
    <mergeCell ref="HCJ15:HCN15"/>
    <mergeCell ref="HCO15:HCS15"/>
    <mergeCell ref="HCT15:HCX15"/>
    <mergeCell ref="HCY15:HDC15"/>
    <mergeCell ref="HDD15:HDH15"/>
    <mergeCell ref="HEH15:HEL15"/>
    <mergeCell ref="HEM15:HEQ15"/>
    <mergeCell ref="HER15:HEV15"/>
    <mergeCell ref="HEW15:HFA15"/>
    <mergeCell ref="HFB15:HFF15"/>
    <mergeCell ref="HDI15:HDM15"/>
    <mergeCell ref="HBK15:HBO15"/>
    <mergeCell ref="HBP15:HBT15"/>
    <mergeCell ref="HBU15:HBY15"/>
    <mergeCell ref="HBZ15:HCD15"/>
    <mergeCell ref="HGF15:HGJ15"/>
    <mergeCell ref="HGK15:HGO15"/>
    <mergeCell ref="HGP15:HGT15"/>
    <mergeCell ref="HGU15:HGY15"/>
    <mergeCell ref="HGZ15:HHD15"/>
    <mergeCell ref="HFG15:HFK15"/>
    <mergeCell ref="HFL15:HFP15"/>
    <mergeCell ref="HFQ15:HFU15"/>
    <mergeCell ref="HFV15:HFZ15"/>
    <mergeCell ref="HGA15:HGE15"/>
    <mergeCell ref="HIX15:HJB15"/>
    <mergeCell ref="HHE15:HHI15"/>
    <mergeCell ref="HHJ15:HHN15"/>
    <mergeCell ref="HHO15:HHS15"/>
    <mergeCell ref="HHT15:HHX15"/>
    <mergeCell ref="HHY15:HIC15"/>
    <mergeCell ref="HKG15:HKK15"/>
    <mergeCell ref="HKL15:HKP15"/>
    <mergeCell ref="HKQ15:HKU15"/>
    <mergeCell ref="HKV15:HKZ15"/>
    <mergeCell ref="HJC15:HJG15"/>
    <mergeCell ref="HJH15:HJL15"/>
    <mergeCell ref="HJM15:HJQ15"/>
    <mergeCell ref="HJR15:HJV15"/>
    <mergeCell ref="HJW15:HKA15"/>
    <mergeCell ref="HLA15:HLE15"/>
    <mergeCell ref="HLF15:HLJ15"/>
    <mergeCell ref="HLK15:HLO15"/>
    <mergeCell ref="HLP15:HLT15"/>
    <mergeCell ref="HLU15:HLY15"/>
    <mergeCell ref="HKB15:HKF15"/>
    <mergeCell ref="HID15:HIH15"/>
    <mergeCell ref="HII15:HIM15"/>
    <mergeCell ref="HIN15:HIR15"/>
    <mergeCell ref="HIS15:HIW15"/>
    <mergeCell ref="HMY15:HNC15"/>
    <mergeCell ref="HND15:HNH15"/>
    <mergeCell ref="HNI15:HNM15"/>
    <mergeCell ref="HNN15:HNR15"/>
    <mergeCell ref="HNS15:HNW15"/>
    <mergeCell ref="HLZ15:HMD15"/>
    <mergeCell ref="HME15:HMI15"/>
    <mergeCell ref="HMJ15:HMN15"/>
    <mergeCell ref="HMO15:HMS15"/>
    <mergeCell ref="HMT15:HMX15"/>
    <mergeCell ref="HPQ15:HPU15"/>
    <mergeCell ref="HNX15:HOB15"/>
    <mergeCell ref="HOC15:HOG15"/>
    <mergeCell ref="HOH15:HOL15"/>
    <mergeCell ref="HOM15:HOQ15"/>
    <mergeCell ref="HOR15:HOV15"/>
    <mergeCell ref="HQZ15:HRD15"/>
    <mergeCell ref="HRE15:HRI15"/>
    <mergeCell ref="HRJ15:HRN15"/>
    <mergeCell ref="HRO15:HRS15"/>
    <mergeCell ref="HPV15:HPZ15"/>
    <mergeCell ref="HQA15:HQE15"/>
    <mergeCell ref="HQF15:HQJ15"/>
    <mergeCell ref="HQK15:HQO15"/>
    <mergeCell ref="HQP15:HQT15"/>
    <mergeCell ref="HRT15:HRX15"/>
    <mergeCell ref="HRY15:HSC15"/>
    <mergeCell ref="HSD15:HSH15"/>
    <mergeCell ref="HSI15:HSM15"/>
    <mergeCell ref="HSN15:HSR15"/>
    <mergeCell ref="HQU15:HQY15"/>
    <mergeCell ref="HOW15:HPA15"/>
    <mergeCell ref="HPB15:HPF15"/>
    <mergeCell ref="HPG15:HPK15"/>
    <mergeCell ref="HPL15:HPP15"/>
    <mergeCell ref="HTR15:HTV15"/>
    <mergeCell ref="HTW15:HUA15"/>
    <mergeCell ref="HUB15:HUF15"/>
    <mergeCell ref="HUG15:HUK15"/>
    <mergeCell ref="HUL15:HUP15"/>
    <mergeCell ref="HSS15:HSW15"/>
    <mergeCell ref="HSX15:HTB15"/>
    <mergeCell ref="HTC15:HTG15"/>
    <mergeCell ref="HTH15:HTL15"/>
    <mergeCell ref="HTM15:HTQ15"/>
    <mergeCell ref="HWJ15:HWN15"/>
    <mergeCell ref="HUQ15:HUU15"/>
    <mergeCell ref="HUV15:HUZ15"/>
    <mergeCell ref="HVA15:HVE15"/>
    <mergeCell ref="HVF15:HVJ15"/>
    <mergeCell ref="HVK15:HVO15"/>
    <mergeCell ref="HXS15:HXW15"/>
    <mergeCell ref="HXX15:HYB15"/>
    <mergeCell ref="HYC15:HYG15"/>
    <mergeCell ref="HYH15:HYL15"/>
    <mergeCell ref="HWO15:HWS15"/>
    <mergeCell ref="HWT15:HWX15"/>
    <mergeCell ref="HWY15:HXC15"/>
    <mergeCell ref="HXD15:HXH15"/>
    <mergeCell ref="HXI15:HXM15"/>
    <mergeCell ref="HYM15:HYQ15"/>
    <mergeCell ref="HYR15:HYV15"/>
    <mergeCell ref="HYW15:HZA15"/>
    <mergeCell ref="HZB15:HZF15"/>
    <mergeCell ref="HZG15:HZK15"/>
    <mergeCell ref="HXN15:HXR15"/>
    <mergeCell ref="HVP15:HVT15"/>
    <mergeCell ref="HVU15:HVY15"/>
    <mergeCell ref="HVZ15:HWD15"/>
    <mergeCell ref="HWE15:HWI15"/>
    <mergeCell ref="IAK15:IAO15"/>
    <mergeCell ref="IAP15:IAT15"/>
    <mergeCell ref="IAU15:IAY15"/>
    <mergeCell ref="IAZ15:IBD15"/>
    <mergeCell ref="IBE15:IBI15"/>
    <mergeCell ref="HZL15:HZP15"/>
    <mergeCell ref="HZQ15:HZU15"/>
    <mergeCell ref="HZV15:HZZ15"/>
    <mergeCell ref="IAA15:IAE15"/>
    <mergeCell ref="IAF15:IAJ15"/>
    <mergeCell ref="IDC15:IDG15"/>
    <mergeCell ref="IBJ15:IBN15"/>
    <mergeCell ref="IBO15:IBS15"/>
    <mergeCell ref="IBT15:IBX15"/>
    <mergeCell ref="IBY15:ICC15"/>
    <mergeCell ref="ICD15:ICH15"/>
    <mergeCell ref="IEL15:IEP15"/>
    <mergeCell ref="IEQ15:IEU15"/>
    <mergeCell ref="IEV15:IEZ15"/>
    <mergeCell ref="IFA15:IFE15"/>
    <mergeCell ref="IDH15:IDL15"/>
    <mergeCell ref="IDM15:IDQ15"/>
    <mergeCell ref="IDR15:IDV15"/>
    <mergeCell ref="IDW15:IEA15"/>
    <mergeCell ref="IEB15:IEF15"/>
    <mergeCell ref="IFF15:IFJ15"/>
    <mergeCell ref="IFK15:IFO15"/>
    <mergeCell ref="IFP15:IFT15"/>
    <mergeCell ref="IFU15:IFY15"/>
    <mergeCell ref="IFZ15:IGD15"/>
    <mergeCell ref="IEG15:IEK15"/>
    <mergeCell ref="ICI15:ICM15"/>
    <mergeCell ref="ICN15:ICR15"/>
    <mergeCell ref="ICS15:ICW15"/>
    <mergeCell ref="ICX15:IDB15"/>
    <mergeCell ref="IHD15:IHH15"/>
    <mergeCell ref="IHI15:IHM15"/>
    <mergeCell ref="IHN15:IHR15"/>
    <mergeCell ref="IHS15:IHW15"/>
    <mergeCell ref="IHX15:IIB15"/>
    <mergeCell ref="IGE15:IGI15"/>
    <mergeCell ref="IGJ15:IGN15"/>
    <mergeCell ref="IGO15:IGS15"/>
    <mergeCell ref="IGT15:IGX15"/>
    <mergeCell ref="IGY15:IHC15"/>
    <mergeCell ref="IJV15:IJZ15"/>
    <mergeCell ref="IIC15:IIG15"/>
    <mergeCell ref="IIH15:IIL15"/>
    <mergeCell ref="IIM15:IIQ15"/>
    <mergeCell ref="IIR15:IIV15"/>
    <mergeCell ref="IIW15:IJA15"/>
    <mergeCell ref="ILE15:ILI15"/>
    <mergeCell ref="ILJ15:ILN15"/>
    <mergeCell ref="ILO15:ILS15"/>
    <mergeCell ref="ILT15:ILX15"/>
    <mergeCell ref="IKA15:IKE15"/>
    <mergeCell ref="IKF15:IKJ15"/>
    <mergeCell ref="IKK15:IKO15"/>
    <mergeCell ref="IKP15:IKT15"/>
    <mergeCell ref="IKU15:IKY15"/>
    <mergeCell ref="ILY15:IMC15"/>
    <mergeCell ref="IMD15:IMH15"/>
    <mergeCell ref="IMI15:IMM15"/>
    <mergeCell ref="IMN15:IMR15"/>
    <mergeCell ref="IMS15:IMW15"/>
    <mergeCell ref="IKZ15:ILD15"/>
    <mergeCell ref="IJB15:IJF15"/>
    <mergeCell ref="IJG15:IJK15"/>
    <mergeCell ref="IJL15:IJP15"/>
    <mergeCell ref="IJQ15:IJU15"/>
    <mergeCell ref="INW15:IOA15"/>
    <mergeCell ref="IOB15:IOF15"/>
    <mergeCell ref="IOG15:IOK15"/>
    <mergeCell ref="IOL15:IOP15"/>
    <mergeCell ref="IOQ15:IOU15"/>
    <mergeCell ref="IMX15:INB15"/>
    <mergeCell ref="INC15:ING15"/>
    <mergeCell ref="INH15:INL15"/>
    <mergeCell ref="INM15:INQ15"/>
    <mergeCell ref="INR15:INV15"/>
    <mergeCell ref="IQO15:IQS15"/>
    <mergeCell ref="IOV15:IOZ15"/>
    <mergeCell ref="IPA15:IPE15"/>
    <mergeCell ref="IPF15:IPJ15"/>
    <mergeCell ref="IPK15:IPO15"/>
    <mergeCell ref="IPP15:IPT15"/>
    <mergeCell ref="IRX15:ISB15"/>
    <mergeCell ref="ISC15:ISG15"/>
    <mergeCell ref="ISH15:ISL15"/>
    <mergeCell ref="ISM15:ISQ15"/>
    <mergeCell ref="IQT15:IQX15"/>
    <mergeCell ref="IQY15:IRC15"/>
    <mergeCell ref="IRD15:IRH15"/>
    <mergeCell ref="IRI15:IRM15"/>
    <mergeCell ref="IRN15:IRR15"/>
    <mergeCell ref="ISR15:ISV15"/>
    <mergeCell ref="ISW15:ITA15"/>
    <mergeCell ref="ITB15:ITF15"/>
    <mergeCell ref="ITG15:ITK15"/>
    <mergeCell ref="ITL15:ITP15"/>
    <mergeCell ref="IRS15:IRW15"/>
    <mergeCell ref="IPU15:IPY15"/>
    <mergeCell ref="IPZ15:IQD15"/>
    <mergeCell ref="IQE15:IQI15"/>
    <mergeCell ref="IQJ15:IQN15"/>
    <mergeCell ref="IUP15:IUT15"/>
    <mergeCell ref="IUU15:IUY15"/>
    <mergeCell ref="IUZ15:IVD15"/>
    <mergeCell ref="IVE15:IVI15"/>
    <mergeCell ref="IVJ15:IVN15"/>
    <mergeCell ref="ITQ15:ITU15"/>
    <mergeCell ref="ITV15:ITZ15"/>
    <mergeCell ref="IUA15:IUE15"/>
    <mergeCell ref="IUF15:IUJ15"/>
    <mergeCell ref="IUK15:IUO15"/>
    <mergeCell ref="IXH15:IXL15"/>
    <mergeCell ref="IVO15:IVS15"/>
    <mergeCell ref="IVT15:IVX15"/>
    <mergeCell ref="IVY15:IWC15"/>
    <mergeCell ref="IWD15:IWH15"/>
    <mergeCell ref="IWI15:IWM15"/>
    <mergeCell ref="IYQ15:IYU15"/>
    <mergeCell ref="IYV15:IYZ15"/>
    <mergeCell ref="IZA15:IZE15"/>
    <mergeCell ref="IZF15:IZJ15"/>
    <mergeCell ref="IXM15:IXQ15"/>
    <mergeCell ref="IXR15:IXV15"/>
    <mergeCell ref="IXW15:IYA15"/>
    <mergeCell ref="IYB15:IYF15"/>
    <mergeCell ref="IYG15:IYK15"/>
    <mergeCell ref="IZK15:IZO15"/>
    <mergeCell ref="IZP15:IZT15"/>
    <mergeCell ref="IZU15:IZY15"/>
    <mergeCell ref="IZZ15:JAD15"/>
    <mergeCell ref="JAE15:JAI15"/>
    <mergeCell ref="IYL15:IYP15"/>
    <mergeCell ref="IWN15:IWR15"/>
    <mergeCell ref="IWS15:IWW15"/>
    <mergeCell ref="IWX15:IXB15"/>
    <mergeCell ref="IXC15:IXG15"/>
    <mergeCell ref="JBI15:JBM15"/>
    <mergeCell ref="JBN15:JBR15"/>
    <mergeCell ref="JBS15:JBW15"/>
    <mergeCell ref="JBX15:JCB15"/>
    <mergeCell ref="JCC15:JCG15"/>
    <mergeCell ref="JAJ15:JAN15"/>
    <mergeCell ref="JAO15:JAS15"/>
    <mergeCell ref="JAT15:JAX15"/>
    <mergeCell ref="JAY15:JBC15"/>
    <mergeCell ref="JBD15:JBH15"/>
    <mergeCell ref="JEA15:JEE15"/>
    <mergeCell ref="JCH15:JCL15"/>
    <mergeCell ref="JCM15:JCQ15"/>
    <mergeCell ref="JCR15:JCV15"/>
    <mergeCell ref="JCW15:JDA15"/>
    <mergeCell ref="JDB15:JDF15"/>
    <mergeCell ref="JFJ15:JFN15"/>
    <mergeCell ref="JFO15:JFS15"/>
    <mergeCell ref="JFT15:JFX15"/>
    <mergeCell ref="JFY15:JGC15"/>
    <mergeCell ref="JEF15:JEJ15"/>
    <mergeCell ref="JEK15:JEO15"/>
    <mergeCell ref="JEP15:JET15"/>
    <mergeCell ref="JEU15:JEY15"/>
    <mergeCell ref="JEZ15:JFD15"/>
    <mergeCell ref="JGD15:JGH15"/>
    <mergeCell ref="JGI15:JGM15"/>
    <mergeCell ref="JGN15:JGR15"/>
    <mergeCell ref="JGS15:JGW15"/>
    <mergeCell ref="JGX15:JHB15"/>
    <mergeCell ref="JFE15:JFI15"/>
    <mergeCell ref="JDG15:JDK15"/>
    <mergeCell ref="JDL15:JDP15"/>
    <mergeCell ref="JDQ15:JDU15"/>
    <mergeCell ref="JDV15:JDZ15"/>
    <mergeCell ref="JIB15:JIF15"/>
    <mergeCell ref="JIG15:JIK15"/>
    <mergeCell ref="JIL15:JIP15"/>
    <mergeCell ref="JIQ15:JIU15"/>
    <mergeCell ref="JIV15:JIZ15"/>
    <mergeCell ref="JHC15:JHG15"/>
    <mergeCell ref="JHH15:JHL15"/>
    <mergeCell ref="JHM15:JHQ15"/>
    <mergeCell ref="JHR15:JHV15"/>
    <mergeCell ref="JHW15:JIA15"/>
    <mergeCell ref="JKT15:JKX15"/>
    <mergeCell ref="JJA15:JJE15"/>
    <mergeCell ref="JJF15:JJJ15"/>
    <mergeCell ref="JJK15:JJO15"/>
    <mergeCell ref="JJP15:JJT15"/>
    <mergeCell ref="JJU15:JJY15"/>
    <mergeCell ref="JMC15:JMG15"/>
    <mergeCell ref="JMH15:JML15"/>
    <mergeCell ref="JMM15:JMQ15"/>
    <mergeCell ref="JMR15:JMV15"/>
    <mergeCell ref="JKY15:JLC15"/>
    <mergeCell ref="JLD15:JLH15"/>
    <mergeCell ref="JLI15:JLM15"/>
    <mergeCell ref="JLN15:JLR15"/>
    <mergeCell ref="JLS15:JLW15"/>
    <mergeCell ref="JMW15:JNA15"/>
    <mergeCell ref="JNB15:JNF15"/>
    <mergeCell ref="JNG15:JNK15"/>
    <mergeCell ref="JNL15:JNP15"/>
    <mergeCell ref="JNQ15:JNU15"/>
    <mergeCell ref="JLX15:JMB15"/>
    <mergeCell ref="JJZ15:JKD15"/>
    <mergeCell ref="JKE15:JKI15"/>
    <mergeCell ref="JKJ15:JKN15"/>
    <mergeCell ref="JKO15:JKS15"/>
    <mergeCell ref="JOU15:JOY15"/>
    <mergeCell ref="JOZ15:JPD15"/>
    <mergeCell ref="JPE15:JPI15"/>
    <mergeCell ref="JPJ15:JPN15"/>
    <mergeCell ref="JPO15:JPS15"/>
    <mergeCell ref="JNV15:JNZ15"/>
    <mergeCell ref="JOA15:JOE15"/>
    <mergeCell ref="JOF15:JOJ15"/>
    <mergeCell ref="JOK15:JOO15"/>
    <mergeCell ref="JOP15:JOT15"/>
    <mergeCell ref="JRM15:JRQ15"/>
    <mergeCell ref="JPT15:JPX15"/>
    <mergeCell ref="JPY15:JQC15"/>
    <mergeCell ref="JQD15:JQH15"/>
    <mergeCell ref="JQI15:JQM15"/>
    <mergeCell ref="JQN15:JQR15"/>
    <mergeCell ref="JSV15:JSZ15"/>
    <mergeCell ref="JTA15:JTE15"/>
    <mergeCell ref="JTF15:JTJ15"/>
    <mergeCell ref="JTK15:JTO15"/>
    <mergeCell ref="JRR15:JRV15"/>
    <mergeCell ref="JRW15:JSA15"/>
    <mergeCell ref="JSB15:JSF15"/>
    <mergeCell ref="JSG15:JSK15"/>
    <mergeCell ref="JSL15:JSP15"/>
    <mergeCell ref="JTP15:JTT15"/>
    <mergeCell ref="JTU15:JTY15"/>
    <mergeCell ref="JTZ15:JUD15"/>
    <mergeCell ref="JUE15:JUI15"/>
    <mergeCell ref="JUJ15:JUN15"/>
    <mergeCell ref="JSQ15:JSU15"/>
    <mergeCell ref="JQS15:JQW15"/>
    <mergeCell ref="JQX15:JRB15"/>
    <mergeCell ref="JRC15:JRG15"/>
    <mergeCell ref="JRH15:JRL15"/>
    <mergeCell ref="JVN15:JVR15"/>
    <mergeCell ref="JVS15:JVW15"/>
    <mergeCell ref="JVX15:JWB15"/>
    <mergeCell ref="JWC15:JWG15"/>
    <mergeCell ref="JWH15:JWL15"/>
    <mergeCell ref="JUO15:JUS15"/>
    <mergeCell ref="JUT15:JUX15"/>
    <mergeCell ref="JUY15:JVC15"/>
    <mergeCell ref="JVD15:JVH15"/>
    <mergeCell ref="JVI15:JVM15"/>
    <mergeCell ref="JYF15:JYJ15"/>
    <mergeCell ref="JWM15:JWQ15"/>
    <mergeCell ref="JWR15:JWV15"/>
    <mergeCell ref="JWW15:JXA15"/>
    <mergeCell ref="JXB15:JXF15"/>
    <mergeCell ref="JXG15:JXK15"/>
    <mergeCell ref="JZO15:JZS15"/>
    <mergeCell ref="JZT15:JZX15"/>
    <mergeCell ref="JZY15:KAC15"/>
    <mergeCell ref="KAD15:KAH15"/>
    <mergeCell ref="JYK15:JYO15"/>
    <mergeCell ref="JYP15:JYT15"/>
    <mergeCell ref="JYU15:JYY15"/>
    <mergeCell ref="JYZ15:JZD15"/>
    <mergeCell ref="JZE15:JZI15"/>
    <mergeCell ref="KAI15:KAM15"/>
    <mergeCell ref="KAN15:KAR15"/>
    <mergeCell ref="KAS15:KAW15"/>
    <mergeCell ref="KAX15:KBB15"/>
    <mergeCell ref="KBC15:KBG15"/>
    <mergeCell ref="JZJ15:JZN15"/>
    <mergeCell ref="JXL15:JXP15"/>
    <mergeCell ref="JXQ15:JXU15"/>
    <mergeCell ref="JXV15:JXZ15"/>
    <mergeCell ref="JYA15:JYE15"/>
    <mergeCell ref="KCG15:KCK15"/>
    <mergeCell ref="KCL15:KCP15"/>
    <mergeCell ref="KCQ15:KCU15"/>
    <mergeCell ref="KCV15:KCZ15"/>
    <mergeCell ref="KDA15:KDE15"/>
    <mergeCell ref="KBH15:KBL15"/>
    <mergeCell ref="KBM15:KBQ15"/>
    <mergeCell ref="KBR15:KBV15"/>
    <mergeCell ref="KBW15:KCA15"/>
    <mergeCell ref="KCB15:KCF15"/>
    <mergeCell ref="KEY15:KFC15"/>
    <mergeCell ref="KDF15:KDJ15"/>
    <mergeCell ref="KDK15:KDO15"/>
    <mergeCell ref="KDP15:KDT15"/>
    <mergeCell ref="KDU15:KDY15"/>
    <mergeCell ref="KDZ15:KED15"/>
    <mergeCell ref="KGH15:KGL15"/>
    <mergeCell ref="KGM15:KGQ15"/>
    <mergeCell ref="KGR15:KGV15"/>
    <mergeCell ref="KGW15:KHA15"/>
    <mergeCell ref="KFD15:KFH15"/>
    <mergeCell ref="KFI15:KFM15"/>
    <mergeCell ref="KFN15:KFR15"/>
    <mergeCell ref="KFS15:KFW15"/>
    <mergeCell ref="KFX15:KGB15"/>
    <mergeCell ref="KHB15:KHF15"/>
    <mergeCell ref="KHG15:KHK15"/>
    <mergeCell ref="KHL15:KHP15"/>
    <mergeCell ref="KHQ15:KHU15"/>
    <mergeCell ref="KHV15:KHZ15"/>
    <mergeCell ref="KGC15:KGG15"/>
    <mergeCell ref="KEE15:KEI15"/>
    <mergeCell ref="KEJ15:KEN15"/>
    <mergeCell ref="KEO15:KES15"/>
    <mergeCell ref="KET15:KEX15"/>
    <mergeCell ref="KIZ15:KJD15"/>
    <mergeCell ref="KJE15:KJI15"/>
    <mergeCell ref="KJJ15:KJN15"/>
    <mergeCell ref="KJO15:KJS15"/>
    <mergeCell ref="KJT15:KJX15"/>
    <mergeCell ref="KIA15:KIE15"/>
    <mergeCell ref="KIF15:KIJ15"/>
    <mergeCell ref="KIK15:KIO15"/>
    <mergeCell ref="KIP15:KIT15"/>
    <mergeCell ref="KIU15:KIY15"/>
    <mergeCell ref="KLR15:KLV15"/>
    <mergeCell ref="KJY15:KKC15"/>
    <mergeCell ref="KKD15:KKH15"/>
    <mergeCell ref="KKI15:KKM15"/>
    <mergeCell ref="KKN15:KKR15"/>
    <mergeCell ref="KKS15:KKW15"/>
    <mergeCell ref="KNA15:KNE15"/>
    <mergeCell ref="KNF15:KNJ15"/>
    <mergeCell ref="KNK15:KNO15"/>
    <mergeCell ref="KNP15:KNT15"/>
    <mergeCell ref="KLW15:KMA15"/>
    <mergeCell ref="KMB15:KMF15"/>
    <mergeCell ref="KMG15:KMK15"/>
    <mergeCell ref="KML15:KMP15"/>
    <mergeCell ref="KMQ15:KMU15"/>
    <mergeCell ref="KNU15:KNY15"/>
    <mergeCell ref="KNZ15:KOD15"/>
    <mergeCell ref="KOE15:KOI15"/>
    <mergeCell ref="KOJ15:KON15"/>
    <mergeCell ref="KOO15:KOS15"/>
    <mergeCell ref="KMV15:KMZ15"/>
    <mergeCell ref="KKX15:KLB15"/>
    <mergeCell ref="KLC15:KLG15"/>
    <mergeCell ref="KLH15:KLL15"/>
    <mergeCell ref="KLM15:KLQ15"/>
    <mergeCell ref="KPS15:KPW15"/>
    <mergeCell ref="KPX15:KQB15"/>
    <mergeCell ref="KQC15:KQG15"/>
    <mergeCell ref="KQH15:KQL15"/>
    <mergeCell ref="KQM15:KQQ15"/>
    <mergeCell ref="KOT15:KOX15"/>
    <mergeCell ref="KOY15:KPC15"/>
    <mergeCell ref="KPD15:KPH15"/>
    <mergeCell ref="KPI15:KPM15"/>
    <mergeCell ref="KPN15:KPR15"/>
    <mergeCell ref="KSK15:KSO15"/>
    <mergeCell ref="KQR15:KQV15"/>
    <mergeCell ref="KQW15:KRA15"/>
    <mergeCell ref="KRB15:KRF15"/>
    <mergeCell ref="KRG15:KRK15"/>
    <mergeCell ref="KRL15:KRP15"/>
    <mergeCell ref="KTT15:KTX15"/>
    <mergeCell ref="KTY15:KUC15"/>
    <mergeCell ref="KUD15:KUH15"/>
    <mergeCell ref="KUI15:KUM15"/>
    <mergeCell ref="KSP15:KST15"/>
    <mergeCell ref="KSU15:KSY15"/>
    <mergeCell ref="KSZ15:KTD15"/>
    <mergeCell ref="KTE15:KTI15"/>
    <mergeCell ref="KTJ15:KTN15"/>
    <mergeCell ref="KUN15:KUR15"/>
    <mergeCell ref="KUS15:KUW15"/>
    <mergeCell ref="KUX15:KVB15"/>
    <mergeCell ref="KVC15:KVG15"/>
    <mergeCell ref="KVH15:KVL15"/>
    <mergeCell ref="KTO15:KTS15"/>
    <mergeCell ref="KRQ15:KRU15"/>
    <mergeCell ref="KRV15:KRZ15"/>
    <mergeCell ref="KSA15:KSE15"/>
    <mergeCell ref="KSF15:KSJ15"/>
    <mergeCell ref="KWL15:KWP15"/>
    <mergeCell ref="KWQ15:KWU15"/>
    <mergeCell ref="KWV15:KWZ15"/>
    <mergeCell ref="KXA15:KXE15"/>
    <mergeCell ref="KXF15:KXJ15"/>
    <mergeCell ref="KVM15:KVQ15"/>
    <mergeCell ref="KVR15:KVV15"/>
    <mergeCell ref="KVW15:KWA15"/>
    <mergeCell ref="KWB15:KWF15"/>
    <mergeCell ref="KWG15:KWK15"/>
    <mergeCell ref="KZD15:KZH15"/>
    <mergeCell ref="KXK15:KXO15"/>
    <mergeCell ref="KXP15:KXT15"/>
    <mergeCell ref="KXU15:KXY15"/>
    <mergeCell ref="KXZ15:KYD15"/>
    <mergeCell ref="KYE15:KYI15"/>
    <mergeCell ref="LAM15:LAQ15"/>
    <mergeCell ref="LAR15:LAV15"/>
    <mergeCell ref="LAW15:LBA15"/>
    <mergeCell ref="LBB15:LBF15"/>
    <mergeCell ref="KZI15:KZM15"/>
    <mergeCell ref="KZN15:KZR15"/>
    <mergeCell ref="KZS15:KZW15"/>
    <mergeCell ref="KZX15:LAB15"/>
    <mergeCell ref="LAC15:LAG15"/>
    <mergeCell ref="LBG15:LBK15"/>
    <mergeCell ref="LBL15:LBP15"/>
    <mergeCell ref="LBQ15:LBU15"/>
    <mergeCell ref="LBV15:LBZ15"/>
    <mergeCell ref="LCA15:LCE15"/>
    <mergeCell ref="LAH15:LAL15"/>
    <mergeCell ref="KYJ15:KYN15"/>
    <mergeCell ref="KYO15:KYS15"/>
    <mergeCell ref="KYT15:KYX15"/>
    <mergeCell ref="KYY15:KZC15"/>
    <mergeCell ref="LDE15:LDI15"/>
    <mergeCell ref="LDJ15:LDN15"/>
    <mergeCell ref="LDO15:LDS15"/>
    <mergeCell ref="LDT15:LDX15"/>
    <mergeCell ref="LDY15:LEC15"/>
    <mergeCell ref="LCF15:LCJ15"/>
    <mergeCell ref="LCK15:LCO15"/>
    <mergeCell ref="LCP15:LCT15"/>
    <mergeCell ref="LCU15:LCY15"/>
    <mergeCell ref="LCZ15:LDD15"/>
    <mergeCell ref="LFW15:LGA15"/>
    <mergeCell ref="LED15:LEH15"/>
    <mergeCell ref="LEI15:LEM15"/>
    <mergeCell ref="LEN15:LER15"/>
    <mergeCell ref="LES15:LEW15"/>
    <mergeCell ref="LEX15:LFB15"/>
    <mergeCell ref="LHF15:LHJ15"/>
    <mergeCell ref="LHK15:LHO15"/>
    <mergeCell ref="LHP15:LHT15"/>
    <mergeCell ref="LHU15:LHY15"/>
    <mergeCell ref="LGB15:LGF15"/>
    <mergeCell ref="LGG15:LGK15"/>
    <mergeCell ref="LGL15:LGP15"/>
    <mergeCell ref="LGQ15:LGU15"/>
    <mergeCell ref="LGV15:LGZ15"/>
    <mergeCell ref="LHZ15:LID15"/>
    <mergeCell ref="LIE15:LII15"/>
    <mergeCell ref="LIJ15:LIN15"/>
    <mergeCell ref="LIO15:LIS15"/>
    <mergeCell ref="LIT15:LIX15"/>
    <mergeCell ref="LHA15:LHE15"/>
    <mergeCell ref="LFC15:LFG15"/>
    <mergeCell ref="LFH15:LFL15"/>
    <mergeCell ref="LFM15:LFQ15"/>
    <mergeCell ref="LFR15:LFV15"/>
    <mergeCell ref="LJX15:LKB15"/>
    <mergeCell ref="LKC15:LKG15"/>
    <mergeCell ref="LKH15:LKL15"/>
    <mergeCell ref="LKM15:LKQ15"/>
    <mergeCell ref="LKR15:LKV15"/>
    <mergeCell ref="LIY15:LJC15"/>
    <mergeCell ref="LJD15:LJH15"/>
    <mergeCell ref="LJI15:LJM15"/>
    <mergeCell ref="LJN15:LJR15"/>
    <mergeCell ref="LJS15:LJW15"/>
    <mergeCell ref="LMP15:LMT15"/>
    <mergeCell ref="LKW15:LLA15"/>
    <mergeCell ref="LLB15:LLF15"/>
    <mergeCell ref="LLG15:LLK15"/>
    <mergeCell ref="LLL15:LLP15"/>
    <mergeCell ref="LLQ15:LLU15"/>
    <mergeCell ref="LNY15:LOC15"/>
    <mergeCell ref="LOD15:LOH15"/>
    <mergeCell ref="LOI15:LOM15"/>
    <mergeCell ref="LON15:LOR15"/>
    <mergeCell ref="LMU15:LMY15"/>
    <mergeCell ref="LMZ15:LND15"/>
    <mergeCell ref="LNE15:LNI15"/>
    <mergeCell ref="LNJ15:LNN15"/>
    <mergeCell ref="LNO15:LNS15"/>
    <mergeCell ref="LOS15:LOW15"/>
    <mergeCell ref="LOX15:LPB15"/>
    <mergeCell ref="LPC15:LPG15"/>
    <mergeCell ref="LPH15:LPL15"/>
    <mergeCell ref="LPM15:LPQ15"/>
    <mergeCell ref="LNT15:LNX15"/>
    <mergeCell ref="LLV15:LLZ15"/>
    <mergeCell ref="LMA15:LME15"/>
    <mergeCell ref="LMF15:LMJ15"/>
    <mergeCell ref="LMK15:LMO15"/>
    <mergeCell ref="LQQ15:LQU15"/>
    <mergeCell ref="LQV15:LQZ15"/>
    <mergeCell ref="LRA15:LRE15"/>
    <mergeCell ref="LRF15:LRJ15"/>
    <mergeCell ref="LRK15:LRO15"/>
    <mergeCell ref="LPR15:LPV15"/>
    <mergeCell ref="LPW15:LQA15"/>
    <mergeCell ref="LQB15:LQF15"/>
    <mergeCell ref="LQG15:LQK15"/>
    <mergeCell ref="LQL15:LQP15"/>
    <mergeCell ref="LTI15:LTM15"/>
    <mergeCell ref="LRP15:LRT15"/>
    <mergeCell ref="LRU15:LRY15"/>
    <mergeCell ref="LRZ15:LSD15"/>
    <mergeCell ref="LSE15:LSI15"/>
    <mergeCell ref="LSJ15:LSN15"/>
    <mergeCell ref="LUR15:LUV15"/>
    <mergeCell ref="LUW15:LVA15"/>
    <mergeCell ref="LVB15:LVF15"/>
    <mergeCell ref="LVG15:LVK15"/>
    <mergeCell ref="LTN15:LTR15"/>
    <mergeCell ref="LTS15:LTW15"/>
    <mergeCell ref="LTX15:LUB15"/>
    <mergeCell ref="LUC15:LUG15"/>
    <mergeCell ref="LUH15:LUL15"/>
    <mergeCell ref="LVL15:LVP15"/>
    <mergeCell ref="LVQ15:LVU15"/>
    <mergeCell ref="LVV15:LVZ15"/>
    <mergeCell ref="LWA15:LWE15"/>
    <mergeCell ref="LWF15:LWJ15"/>
    <mergeCell ref="LUM15:LUQ15"/>
    <mergeCell ref="LSO15:LSS15"/>
    <mergeCell ref="LST15:LSX15"/>
    <mergeCell ref="LSY15:LTC15"/>
    <mergeCell ref="LTD15:LTH15"/>
    <mergeCell ref="LXJ15:LXN15"/>
    <mergeCell ref="LXO15:LXS15"/>
    <mergeCell ref="LXT15:LXX15"/>
    <mergeCell ref="LXY15:LYC15"/>
    <mergeCell ref="LYD15:LYH15"/>
    <mergeCell ref="LWK15:LWO15"/>
    <mergeCell ref="LWP15:LWT15"/>
    <mergeCell ref="LWU15:LWY15"/>
    <mergeCell ref="LWZ15:LXD15"/>
    <mergeCell ref="LXE15:LXI15"/>
    <mergeCell ref="MAB15:MAF15"/>
    <mergeCell ref="LYI15:LYM15"/>
    <mergeCell ref="LYN15:LYR15"/>
    <mergeCell ref="LYS15:LYW15"/>
    <mergeCell ref="LYX15:LZB15"/>
    <mergeCell ref="LZC15:LZG15"/>
    <mergeCell ref="MBK15:MBO15"/>
    <mergeCell ref="MBP15:MBT15"/>
    <mergeCell ref="MBU15:MBY15"/>
    <mergeCell ref="MBZ15:MCD15"/>
    <mergeCell ref="MAG15:MAK15"/>
    <mergeCell ref="MAL15:MAP15"/>
    <mergeCell ref="MAQ15:MAU15"/>
    <mergeCell ref="MAV15:MAZ15"/>
    <mergeCell ref="MBA15:MBE15"/>
    <mergeCell ref="MCE15:MCI15"/>
    <mergeCell ref="MCJ15:MCN15"/>
    <mergeCell ref="MCO15:MCS15"/>
    <mergeCell ref="MCT15:MCX15"/>
    <mergeCell ref="MCY15:MDC15"/>
    <mergeCell ref="MBF15:MBJ15"/>
    <mergeCell ref="LZH15:LZL15"/>
    <mergeCell ref="LZM15:LZQ15"/>
    <mergeCell ref="LZR15:LZV15"/>
    <mergeCell ref="LZW15:MAA15"/>
    <mergeCell ref="MEC15:MEG15"/>
    <mergeCell ref="MEH15:MEL15"/>
    <mergeCell ref="MEM15:MEQ15"/>
    <mergeCell ref="MER15:MEV15"/>
    <mergeCell ref="MEW15:MFA15"/>
    <mergeCell ref="MDD15:MDH15"/>
    <mergeCell ref="MDI15:MDM15"/>
    <mergeCell ref="MDN15:MDR15"/>
    <mergeCell ref="MDS15:MDW15"/>
    <mergeCell ref="MDX15:MEB15"/>
    <mergeCell ref="MGU15:MGY15"/>
    <mergeCell ref="MFB15:MFF15"/>
    <mergeCell ref="MFG15:MFK15"/>
    <mergeCell ref="MFL15:MFP15"/>
    <mergeCell ref="MFQ15:MFU15"/>
    <mergeCell ref="MFV15:MFZ15"/>
    <mergeCell ref="MID15:MIH15"/>
    <mergeCell ref="MII15:MIM15"/>
    <mergeCell ref="MIN15:MIR15"/>
    <mergeCell ref="MIS15:MIW15"/>
    <mergeCell ref="MGZ15:MHD15"/>
    <mergeCell ref="MHE15:MHI15"/>
    <mergeCell ref="MHJ15:MHN15"/>
    <mergeCell ref="MHO15:MHS15"/>
    <mergeCell ref="MHT15:MHX15"/>
    <mergeCell ref="MIX15:MJB15"/>
    <mergeCell ref="MJC15:MJG15"/>
    <mergeCell ref="MJH15:MJL15"/>
    <mergeCell ref="MJM15:MJQ15"/>
    <mergeCell ref="MJR15:MJV15"/>
    <mergeCell ref="MHY15:MIC15"/>
    <mergeCell ref="MGA15:MGE15"/>
    <mergeCell ref="MGF15:MGJ15"/>
    <mergeCell ref="MGK15:MGO15"/>
    <mergeCell ref="MGP15:MGT15"/>
    <mergeCell ref="MKV15:MKZ15"/>
    <mergeCell ref="MLA15:MLE15"/>
    <mergeCell ref="MLF15:MLJ15"/>
    <mergeCell ref="MLK15:MLO15"/>
    <mergeCell ref="MLP15:MLT15"/>
    <mergeCell ref="MJW15:MKA15"/>
    <mergeCell ref="MKB15:MKF15"/>
    <mergeCell ref="MKG15:MKK15"/>
    <mergeCell ref="MKL15:MKP15"/>
    <mergeCell ref="MKQ15:MKU15"/>
    <mergeCell ref="MNN15:MNR15"/>
    <mergeCell ref="MLU15:MLY15"/>
    <mergeCell ref="MLZ15:MMD15"/>
    <mergeCell ref="MME15:MMI15"/>
    <mergeCell ref="MMJ15:MMN15"/>
    <mergeCell ref="MMO15:MMS15"/>
    <mergeCell ref="MOW15:MPA15"/>
    <mergeCell ref="MPB15:MPF15"/>
    <mergeCell ref="MPG15:MPK15"/>
    <mergeCell ref="MPL15:MPP15"/>
    <mergeCell ref="MNS15:MNW15"/>
    <mergeCell ref="MNX15:MOB15"/>
    <mergeCell ref="MOC15:MOG15"/>
    <mergeCell ref="MOH15:MOL15"/>
    <mergeCell ref="MOM15:MOQ15"/>
    <mergeCell ref="MPQ15:MPU15"/>
    <mergeCell ref="MPV15:MPZ15"/>
    <mergeCell ref="MQA15:MQE15"/>
    <mergeCell ref="MQF15:MQJ15"/>
    <mergeCell ref="MQK15:MQO15"/>
    <mergeCell ref="MOR15:MOV15"/>
    <mergeCell ref="MMT15:MMX15"/>
    <mergeCell ref="MMY15:MNC15"/>
    <mergeCell ref="MND15:MNH15"/>
    <mergeCell ref="MNI15:MNM15"/>
    <mergeCell ref="MRO15:MRS15"/>
    <mergeCell ref="MRT15:MRX15"/>
    <mergeCell ref="MRY15:MSC15"/>
    <mergeCell ref="MSD15:MSH15"/>
    <mergeCell ref="MSI15:MSM15"/>
    <mergeCell ref="MQP15:MQT15"/>
    <mergeCell ref="MQU15:MQY15"/>
    <mergeCell ref="MQZ15:MRD15"/>
    <mergeCell ref="MRE15:MRI15"/>
    <mergeCell ref="MRJ15:MRN15"/>
    <mergeCell ref="MUG15:MUK15"/>
    <mergeCell ref="MSN15:MSR15"/>
    <mergeCell ref="MSS15:MSW15"/>
    <mergeCell ref="MSX15:MTB15"/>
    <mergeCell ref="MTC15:MTG15"/>
    <mergeCell ref="MTH15:MTL15"/>
    <mergeCell ref="MVP15:MVT15"/>
    <mergeCell ref="MVU15:MVY15"/>
    <mergeCell ref="MVZ15:MWD15"/>
    <mergeCell ref="MWE15:MWI15"/>
    <mergeCell ref="MUL15:MUP15"/>
    <mergeCell ref="MUQ15:MUU15"/>
    <mergeCell ref="MUV15:MUZ15"/>
    <mergeCell ref="MVA15:MVE15"/>
    <mergeCell ref="MVF15:MVJ15"/>
    <mergeCell ref="MWJ15:MWN15"/>
    <mergeCell ref="MWO15:MWS15"/>
    <mergeCell ref="MWT15:MWX15"/>
    <mergeCell ref="MWY15:MXC15"/>
    <mergeCell ref="MXD15:MXH15"/>
    <mergeCell ref="MVK15:MVO15"/>
    <mergeCell ref="MTM15:MTQ15"/>
    <mergeCell ref="MTR15:MTV15"/>
    <mergeCell ref="MTW15:MUA15"/>
    <mergeCell ref="MUB15:MUF15"/>
    <mergeCell ref="MYH15:MYL15"/>
    <mergeCell ref="MYM15:MYQ15"/>
    <mergeCell ref="MYR15:MYV15"/>
    <mergeCell ref="MYW15:MZA15"/>
    <mergeCell ref="MZB15:MZF15"/>
    <mergeCell ref="MXI15:MXM15"/>
    <mergeCell ref="MXN15:MXR15"/>
    <mergeCell ref="MXS15:MXW15"/>
    <mergeCell ref="MXX15:MYB15"/>
    <mergeCell ref="MYC15:MYG15"/>
    <mergeCell ref="NAZ15:NBD15"/>
    <mergeCell ref="MZG15:MZK15"/>
    <mergeCell ref="MZL15:MZP15"/>
    <mergeCell ref="MZQ15:MZU15"/>
    <mergeCell ref="MZV15:MZZ15"/>
    <mergeCell ref="NAA15:NAE15"/>
    <mergeCell ref="NCI15:NCM15"/>
    <mergeCell ref="NCN15:NCR15"/>
    <mergeCell ref="NCS15:NCW15"/>
    <mergeCell ref="NCX15:NDB15"/>
    <mergeCell ref="NBE15:NBI15"/>
    <mergeCell ref="NBJ15:NBN15"/>
    <mergeCell ref="NBO15:NBS15"/>
    <mergeCell ref="NBT15:NBX15"/>
    <mergeCell ref="NBY15:NCC15"/>
    <mergeCell ref="NDC15:NDG15"/>
    <mergeCell ref="NDH15:NDL15"/>
    <mergeCell ref="NDM15:NDQ15"/>
    <mergeCell ref="NDR15:NDV15"/>
    <mergeCell ref="NDW15:NEA15"/>
    <mergeCell ref="NCD15:NCH15"/>
    <mergeCell ref="NAF15:NAJ15"/>
    <mergeCell ref="NAK15:NAO15"/>
    <mergeCell ref="NAP15:NAT15"/>
    <mergeCell ref="NAU15:NAY15"/>
    <mergeCell ref="NFA15:NFE15"/>
    <mergeCell ref="NFF15:NFJ15"/>
    <mergeCell ref="NFK15:NFO15"/>
    <mergeCell ref="NFP15:NFT15"/>
    <mergeCell ref="NFU15:NFY15"/>
    <mergeCell ref="NEB15:NEF15"/>
    <mergeCell ref="NEG15:NEK15"/>
    <mergeCell ref="NEL15:NEP15"/>
    <mergeCell ref="NEQ15:NEU15"/>
    <mergeCell ref="NEV15:NEZ15"/>
    <mergeCell ref="NHS15:NHW15"/>
    <mergeCell ref="NFZ15:NGD15"/>
    <mergeCell ref="NGE15:NGI15"/>
    <mergeCell ref="NGJ15:NGN15"/>
    <mergeCell ref="NGO15:NGS15"/>
    <mergeCell ref="NGT15:NGX15"/>
    <mergeCell ref="NJB15:NJF15"/>
    <mergeCell ref="NJG15:NJK15"/>
    <mergeCell ref="NJL15:NJP15"/>
    <mergeCell ref="NJQ15:NJU15"/>
    <mergeCell ref="NHX15:NIB15"/>
    <mergeCell ref="NIC15:NIG15"/>
    <mergeCell ref="NIH15:NIL15"/>
    <mergeCell ref="NIM15:NIQ15"/>
    <mergeCell ref="NIR15:NIV15"/>
    <mergeCell ref="NJV15:NJZ15"/>
    <mergeCell ref="NKA15:NKE15"/>
    <mergeCell ref="NKF15:NKJ15"/>
    <mergeCell ref="NKK15:NKO15"/>
    <mergeCell ref="NKP15:NKT15"/>
    <mergeCell ref="NIW15:NJA15"/>
    <mergeCell ref="NGY15:NHC15"/>
    <mergeCell ref="NHD15:NHH15"/>
    <mergeCell ref="NHI15:NHM15"/>
    <mergeCell ref="NHN15:NHR15"/>
    <mergeCell ref="NLT15:NLX15"/>
    <mergeCell ref="NLY15:NMC15"/>
    <mergeCell ref="NMD15:NMH15"/>
    <mergeCell ref="NMI15:NMM15"/>
    <mergeCell ref="NMN15:NMR15"/>
    <mergeCell ref="NKU15:NKY15"/>
    <mergeCell ref="NKZ15:NLD15"/>
    <mergeCell ref="NLE15:NLI15"/>
    <mergeCell ref="NLJ15:NLN15"/>
    <mergeCell ref="NLO15:NLS15"/>
    <mergeCell ref="NOL15:NOP15"/>
    <mergeCell ref="NMS15:NMW15"/>
    <mergeCell ref="NMX15:NNB15"/>
    <mergeCell ref="NNC15:NNG15"/>
    <mergeCell ref="NNH15:NNL15"/>
    <mergeCell ref="NNM15:NNQ15"/>
    <mergeCell ref="NPU15:NPY15"/>
    <mergeCell ref="NPZ15:NQD15"/>
    <mergeCell ref="NQE15:NQI15"/>
    <mergeCell ref="NQJ15:NQN15"/>
    <mergeCell ref="NOQ15:NOU15"/>
    <mergeCell ref="NOV15:NOZ15"/>
    <mergeCell ref="NPA15:NPE15"/>
    <mergeCell ref="NPF15:NPJ15"/>
    <mergeCell ref="NPK15:NPO15"/>
    <mergeCell ref="NQO15:NQS15"/>
    <mergeCell ref="NQT15:NQX15"/>
    <mergeCell ref="NQY15:NRC15"/>
    <mergeCell ref="NRD15:NRH15"/>
    <mergeCell ref="NRI15:NRM15"/>
    <mergeCell ref="NPP15:NPT15"/>
    <mergeCell ref="NNR15:NNV15"/>
    <mergeCell ref="NNW15:NOA15"/>
    <mergeCell ref="NOB15:NOF15"/>
    <mergeCell ref="NOG15:NOK15"/>
    <mergeCell ref="NSM15:NSQ15"/>
    <mergeCell ref="NSR15:NSV15"/>
    <mergeCell ref="NSW15:NTA15"/>
    <mergeCell ref="NTB15:NTF15"/>
    <mergeCell ref="NTG15:NTK15"/>
    <mergeCell ref="NRN15:NRR15"/>
    <mergeCell ref="NRS15:NRW15"/>
    <mergeCell ref="NRX15:NSB15"/>
    <mergeCell ref="NSC15:NSG15"/>
    <mergeCell ref="NSH15:NSL15"/>
    <mergeCell ref="NVE15:NVI15"/>
    <mergeCell ref="NTL15:NTP15"/>
    <mergeCell ref="NTQ15:NTU15"/>
    <mergeCell ref="NTV15:NTZ15"/>
    <mergeCell ref="NUA15:NUE15"/>
    <mergeCell ref="NUF15:NUJ15"/>
    <mergeCell ref="NWN15:NWR15"/>
    <mergeCell ref="NWS15:NWW15"/>
    <mergeCell ref="NWX15:NXB15"/>
    <mergeCell ref="NXC15:NXG15"/>
    <mergeCell ref="NVJ15:NVN15"/>
    <mergeCell ref="NVO15:NVS15"/>
    <mergeCell ref="NVT15:NVX15"/>
    <mergeCell ref="NVY15:NWC15"/>
    <mergeCell ref="NWD15:NWH15"/>
    <mergeCell ref="NXH15:NXL15"/>
    <mergeCell ref="NXM15:NXQ15"/>
    <mergeCell ref="NXR15:NXV15"/>
    <mergeCell ref="NXW15:NYA15"/>
    <mergeCell ref="NYB15:NYF15"/>
    <mergeCell ref="NWI15:NWM15"/>
    <mergeCell ref="NUK15:NUO15"/>
    <mergeCell ref="NUP15:NUT15"/>
    <mergeCell ref="NUU15:NUY15"/>
    <mergeCell ref="NUZ15:NVD15"/>
    <mergeCell ref="NZF15:NZJ15"/>
    <mergeCell ref="NZK15:NZO15"/>
    <mergeCell ref="NZP15:NZT15"/>
    <mergeCell ref="NZU15:NZY15"/>
    <mergeCell ref="NZZ15:OAD15"/>
    <mergeCell ref="NYG15:NYK15"/>
    <mergeCell ref="NYL15:NYP15"/>
    <mergeCell ref="NYQ15:NYU15"/>
    <mergeCell ref="NYV15:NYZ15"/>
    <mergeCell ref="NZA15:NZE15"/>
    <mergeCell ref="OBX15:OCB15"/>
    <mergeCell ref="OAE15:OAI15"/>
    <mergeCell ref="OAJ15:OAN15"/>
    <mergeCell ref="OAO15:OAS15"/>
    <mergeCell ref="OAT15:OAX15"/>
    <mergeCell ref="OAY15:OBC15"/>
    <mergeCell ref="ODG15:ODK15"/>
    <mergeCell ref="ODL15:ODP15"/>
    <mergeCell ref="ODQ15:ODU15"/>
    <mergeCell ref="ODV15:ODZ15"/>
    <mergeCell ref="OCC15:OCG15"/>
    <mergeCell ref="OCH15:OCL15"/>
    <mergeCell ref="OCM15:OCQ15"/>
    <mergeCell ref="OCR15:OCV15"/>
    <mergeCell ref="OCW15:ODA15"/>
    <mergeCell ref="OEA15:OEE15"/>
    <mergeCell ref="OEF15:OEJ15"/>
    <mergeCell ref="OEK15:OEO15"/>
    <mergeCell ref="OEP15:OET15"/>
    <mergeCell ref="OEU15:OEY15"/>
    <mergeCell ref="ODB15:ODF15"/>
    <mergeCell ref="OBD15:OBH15"/>
    <mergeCell ref="OBI15:OBM15"/>
    <mergeCell ref="OBN15:OBR15"/>
    <mergeCell ref="OBS15:OBW15"/>
    <mergeCell ref="OFY15:OGC15"/>
    <mergeCell ref="OGD15:OGH15"/>
    <mergeCell ref="OGI15:OGM15"/>
    <mergeCell ref="OGN15:OGR15"/>
    <mergeCell ref="OGS15:OGW15"/>
    <mergeCell ref="OEZ15:OFD15"/>
    <mergeCell ref="OFE15:OFI15"/>
    <mergeCell ref="OFJ15:OFN15"/>
    <mergeCell ref="OFO15:OFS15"/>
    <mergeCell ref="OFT15:OFX15"/>
    <mergeCell ref="OIQ15:OIU15"/>
    <mergeCell ref="OGX15:OHB15"/>
    <mergeCell ref="OHC15:OHG15"/>
    <mergeCell ref="OHH15:OHL15"/>
    <mergeCell ref="OHM15:OHQ15"/>
    <mergeCell ref="OHR15:OHV15"/>
    <mergeCell ref="OJZ15:OKD15"/>
    <mergeCell ref="OKE15:OKI15"/>
    <mergeCell ref="OKJ15:OKN15"/>
    <mergeCell ref="OKO15:OKS15"/>
    <mergeCell ref="OIV15:OIZ15"/>
    <mergeCell ref="OJA15:OJE15"/>
    <mergeCell ref="OJF15:OJJ15"/>
    <mergeCell ref="OJK15:OJO15"/>
    <mergeCell ref="OJP15:OJT15"/>
    <mergeCell ref="OKT15:OKX15"/>
    <mergeCell ref="OKY15:OLC15"/>
    <mergeCell ref="OLD15:OLH15"/>
    <mergeCell ref="OLI15:OLM15"/>
    <mergeCell ref="OLN15:OLR15"/>
    <mergeCell ref="OJU15:OJY15"/>
    <mergeCell ref="OHW15:OIA15"/>
    <mergeCell ref="OIB15:OIF15"/>
    <mergeCell ref="OIG15:OIK15"/>
    <mergeCell ref="OIL15:OIP15"/>
    <mergeCell ref="OMR15:OMV15"/>
    <mergeCell ref="OMW15:ONA15"/>
    <mergeCell ref="ONB15:ONF15"/>
    <mergeCell ref="ONG15:ONK15"/>
    <mergeCell ref="ONL15:ONP15"/>
    <mergeCell ref="OLS15:OLW15"/>
    <mergeCell ref="OLX15:OMB15"/>
    <mergeCell ref="OMC15:OMG15"/>
    <mergeCell ref="OMH15:OML15"/>
    <mergeCell ref="OMM15:OMQ15"/>
    <mergeCell ref="OPJ15:OPN15"/>
    <mergeCell ref="ONQ15:ONU15"/>
    <mergeCell ref="ONV15:ONZ15"/>
    <mergeCell ref="OOA15:OOE15"/>
    <mergeCell ref="OOF15:OOJ15"/>
    <mergeCell ref="OOK15:OOO15"/>
    <mergeCell ref="OQS15:OQW15"/>
    <mergeCell ref="OQX15:ORB15"/>
    <mergeCell ref="ORC15:ORG15"/>
    <mergeCell ref="ORH15:ORL15"/>
    <mergeCell ref="OPO15:OPS15"/>
    <mergeCell ref="OPT15:OPX15"/>
    <mergeCell ref="OPY15:OQC15"/>
    <mergeCell ref="OQD15:OQH15"/>
    <mergeCell ref="OQI15:OQM15"/>
    <mergeCell ref="ORM15:ORQ15"/>
    <mergeCell ref="ORR15:ORV15"/>
    <mergeCell ref="ORW15:OSA15"/>
    <mergeCell ref="OSB15:OSF15"/>
    <mergeCell ref="OSG15:OSK15"/>
    <mergeCell ref="OQN15:OQR15"/>
    <mergeCell ref="OOP15:OOT15"/>
    <mergeCell ref="OOU15:OOY15"/>
    <mergeCell ref="OOZ15:OPD15"/>
    <mergeCell ref="OPE15:OPI15"/>
    <mergeCell ref="OTK15:OTO15"/>
    <mergeCell ref="OTP15:OTT15"/>
    <mergeCell ref="OTU15:OTY15"/>
    <mergeCell ref="OTZ15:OUD15"/>
    <mergeCell ref="OUE15:OUI15"/>
    <mergeCell ref="OSL15:OSP15"/>
    <mergeCell ref="OSQ15:OSU15"/>
    <mergeCell ref="OSV15:OSZ15"/>
    <mergeCell ref="OTA15:OTE15"/>
    <mergeCell ref="OTF15:OTJ15"/>
    <mergeCell ref="OWC15:OWG15"/>
    <mergeCell ref="OUJ15:OUN15"/>
    <mergeCell ref="OUO15:OUS15"/>
    <mergeCell ref="OUT15:OUX15"/>
    <mergeCell ref="OUY15:OVC15"/>
    <mergeCell ref="OVD15:OVH15"/>
    <mergeCell ref="OXL15:OXP15"/>
    <mergeCell ref="OXQ15:OXU15"/>
    <mergeCell ref="OXV15:OXZ15"/>
    <mergeCell ref="OYA15:OYE15"/>
    <mergeCell ref="OWH15:OWL15"/>
    <mergeCell ref="OWM15:OWQ15"/>
    <mergeCell ref="OWR15:OWV15"/>
    <mergeCell ref="OWW15:OXA15"/>
    <mergeCell ref="OXB15:OXF15"/>
    <mergeCell ref="OYF15:OYJ15"/>
    <mergeCell ref="OYK15:OYO15"/>
    <mergeCell ref="OYP15:OYT15"/>
    <mergeCell ref="OYU15:OYY15"/>
    <mergeCell ref="OYZ15:OZD15"/>
    <mergeCell ref="OXG15:OXK15"/>
    <mergeCell ref="OVI15:OVM15"/>
    <mergeCell ref="OVN15:OVR15"/>
    <mergeCell ref="OVS15:OVW15"/>
    <mergeCell ref="OVX15:OWB15"/>
    <mergeCell ref="PAD15:PAH15"/>
    <mergeCell ref="PAI15:PAM15"/>
    <mergeCell ref="PAN15:PAR15"/>
    <mergeCell ref="PAS15:PAW15"/>
    <mergeCell ref="PAX15:PBB15"/>
    <mergeCell ref="OZE15:OZI15"/>
    <mergeCell ref="OZJ15:OZN15"/>
    <mergeCell ref="OZO15:OZS15"/>
    <mergeCell ref="OZT15:OZX15"/>
    <mergeCell ref="OZY15:PAC15"/>
    <mergeCell ref="PCV15:PCZ15"/>
    <mergeCell ref="PBC15:PBG15"/>
    <mergeCell ref="PBH15:PBL15"/>
    <mergeCell ref="PBM15:PBQ15"/>
    <mergeCell ref="PBR15:PBV15"/>
    <mergeCell ref="PBW15:PCA15"/>
    <mergeCell ref="PEE15:PEI15"/>
    <mergeCell ref="PEJ15:PEN15"/>
    <mergeCell ref="PEO15:PES15"/>
    <mergeCell ref="PET15:PEX15"/>
    <mergeCell ref="PDA15:PDE15"/>
    <mergeCell ref="PDF15:PDJ15"/>
    <mergeCell ref="PDK15:PDO15"/>
    <mergeCell ref="PDP15:PDT15"/>
    <mergeCell ref="PDU15:PDY15"/>
    <mergeCell ref="PEY15:PFC15"/>
    <mergeCell ref="PFD15:PFH15"/>
    <mergeCell ref="PFI15:PFM15"/>
    <mergeCell ref="PFN15:PFR15"/>
    <mergeCell ref="PFS15:PFW15"/>
    <mergeCell ref="PDZ15:PED15"/>
    <mergeCell ref="PCB15:PCF15"/>
    <mergeCell ref="PCG15:PCK15"/>
    <mergeCell ref="PCL15:PCP15"/>
    <mergeCell ref="PCQ15:PCU15"/>
    <mergeCell ref="PGW15:PHA15"/>
    <mergeCell ref="PHB15:PHF15"/>
    <mergeCell ref="PHG15:PHK15"/>
    <mergeCell ref="PHL15:PHP15"/>
    <mergeCell ref="PHQ15:PHU15"/>
    <mergeCell ref="PFX15:PGB15"/>
    <mergeCell ref="PGC15:PGG15"/>
    <mergeCell ref="PGH15:PGL15"/>
    <mergeCell ref="PGM15:PGQ15"/>
    <mergeCell ref="PGR15:PGV15"/>
    <mergeCell ref="PJO15:PJS15"/>
    <mergeCell ref="PHV15:PHZ15"/>
    <mergeCell ref="PIA15:PIE15"/>
    <mergeCell ref="PIF15:PIJ15"/>
    <mergeCell ref="PIK15:PIO15"/>
    <mergeCell ref="PIP15:PIT15"/>
    <mergeCell ref="PKX15:PLB15"/>
    <mergeCell ref="PLC15:PLG15"/>
    <mergeCell ref="PLH15:PLL15"/>
    <mergeCell ref="PLM15:PLQ15"/>
    <mergeCell ref="PJT15:PJX15"/>
    <mergeCell ref="PJY15:PKC15"/>
    <mergeCell ref="PKD15:PKH15"/>
    <mergeCell ref="PKI15:PKM15"/>
    <mergeCell ref="PKN15:PKR15"/>
    <mergeCell ref="PLR15:PLV15"/>
    <mergeCell ref="PLW15:PMA15"/>
    <mergeCell ref="PMB15:PMF15"/>
    <mergeCell ref="PMG15:PMK15"/>
    <mergeCell ref="PML15:PMP15"/>
    <mergeCell ref="PKS15:PKW15"/>
    <mergeCell ref="PIU15:PIY15"/>
    <mergeCell ref="PIZ15:PJD15"/>
    <mergeCell ref="PJE15:PJI15"/>
    <mergeCell ref="PJJ15:PJN15"/>
    <mergeCell ref="PNP15:PNT15"/>
    <mergeCell ref="PNU15:PNY15"/>
    <mergeCell ref="PNZ15:POD15"/>
    <mergeCell ref="POE15:POI15"/>
    <mergeCell ref="POJ15:PON15"/>
    <mergeCell ref="PMQ15:PMU15"/>
    <mergeCell ref="PMV15:PMZ15"/>
    <mergeCell ref="PNA15:PNE15"/>
    <mergeCell ref="PNF15:PNJ15"/>
    <mergeCell ref="PNK15:PNO15"/>
    <mergeCell ref="PQH15:PQL15"/>
    <mergeCell ref="POO15:POS15"/>
    <mergeCell ref="POT15:POX15"/>
    <mergeCell ref="POY15:PPC15"/>
    <mergeCell ref="PPD15:PPH15"/>
    <mergeCell ref="PPI15:PPM15"/>
    <mergeCell ref="PRQ15:PRU15"/>
    <mergeCell ref="PRV15:PRZ15"/>
    <mergeCell ref="PSA15:PSE15"/>
    <mergeCell ref="PSF15:PSJ15"/>
    <mergeCell ref="PQM15:PQQ15"/>
    <mergeCell ref="PQR15:PQV15"/>
    <mergeCell ref="PQW15:PRA15"/>
    <mergeCell ref="PRB15:PRF15"/>
    <mergeCell ref="PRG15:PRK15"/>
    <mergeCell ref="PSK15:PSO15"/>
    <mergeCell ref="PSP15:PST15"/>
    <mergeCell ref="PSU15:PSY15"/>
    <mergeCell ref="PSZ15:PTD15"/>
    <mergeCell ref="PTE15:PTI15"/>
    <mergeCell ref="PRL15:PRP15"/>
    <mergeCell ref="PPN15:PPR15"/>
    <mergeCell ref="PPS15:PPW15"/>
    <mergeCell ref="PPX15:PQB15"/>
    <mergeCell ref="PQC15:PQG15"/>
    <mergeCell ref="PUI15:PUM15"/>
    <mergeCell ref="PUN15:PUR15"/>
    <mergeCell ref="PUS15:PUW15"/>
    <mergeCell ref="PUX15:PVB15"/>
    <mergeCell ref="PVC15:PVG15"/>
    <mergeCell ref="PTJ15:PTN15"/>
    <mergeCell ref="PTO15:PTS15"/>
    <mergeCell ref="PTT15:PTX15"/>
    <mergeCell ref="PTY15:PUC15"/>
    <mergeCell ref="PUD15:PUH15"/>
    <mergeCell ref="PXA15:PXE15"/>
    <mergeCell ref="PVH15:PVL15"/>
    <mergeCell ref="PVM15:PVQ15"/>
    <mergeCell ref="PVR15:PVV15"/>
    <mergeCell ref="PVW15:PWA15"/>
    <mergeCell ref="PWB15:PWF15"/>
    <mergeCell ref="PYJ15:PYN15"/>
    <mergeCell ref="PYO15:PYS15"/>
    <mergeCell ref="PYT15:PYX15"/>
    <mergeCell ref="PYY15:PZC15"/>
    <mergeCell ref="PXF15:PXJ15"/>
    <mergeCell ref="PXK15:PXO15"/>
    <mergeCell ref="PXP15:PXT15"/>
    <mergeCell ref="PXU15:PXY15"/>
    <mergeCell ref="PXZ15:PYD15"/>
    <mergeCell ref="PZD15:PZH15"/>
    <mergeCell ref="PZI15:PZM15"/>
    <mergeCell ref="PZN15:PZR15"/>
    <mergeCell ref="PZS15:PZW15"/>
    <mergeCell ref="PZX15:QAB15"/>
    <mergeCell ref="PYE15:PYI15"/>
    <mergeCell ref="PWG15:PWK15"/>
    <mergeCell ref="PWL15:PWP15"/>
    <mergeCell ref="PWQ15:PWU15"/>
    <mergeCell ref="PWV15:PWZ15"/>
    <mergeCell ref="QBB15:QBF15"/>
    <mergeCell ref="QBG15:QBK15"/>
    <mergeCell ref="QBL15:QBP15"/>
    <mergeCell ref="QBQ15:QBU15"/>
    <mergeCell ref="QBV15:QBZ15"/>
    <mergeCell ref="QAC15:QAG15"/>
    <mergeCell ref="QAH15:QAL15"/>
    <mergeCell ref="QAM15:QAQ15"/>
    <mergeCell ref="QAR15:QAV15"/>
    <mergeCell ref="QAW15:QBA15"/>
    <mergeCell ref="QDT15:QDX15"/>
    <mergeCell ref="QCA15:QCE15"/>
    <mergeCell ref="QCF15:QCJ15"/>
    <mergeCell ref="QCK15:QCO15"/>
    <mergeCell ref="QCP15:QCT15"/>
    <mergeCell ref="QCU15:QCY15"/>
    <mergeCell ref="QFC15:QFG15"/>
    <mergeCell ref="QFH15:QFL15"/>
    <mergeCell ref="QFM15:QFQ15"/>
    <mergeCell ref="QFR15:QFV15"/>
    <mergeCell ref="QDY15:QEC15"/>
    <mergeCell ref="QED15:QEH15"/>
    <mergeCell ref="QEI15:QEM15"/>
    <mergeCell ref="QEN15:QER15"/>
    <mergeCell ref="QES15:QEW15"/>
    <mergeCell ref="QFW15:QGA15"/>
    <mergeCell ref="QGB15:QGF15"/>
    <mergeCell ref="QGG15:QGK15"/>
    <mergeCell ref="QGL15:QGP15"/>
    <mergeCell ref="QGQ15:QGU15"/>
    <mergeCell ref="QEX15:QFB15"/>
    <mergeCell ref="QCZ15:QDD15"/>
    <mergeCell ref="QDE15:QDI15"/>
    <mergeCell ref="QDJ15:QDN15"/>
    <mergeCell ref="QDO15:QDS15"/>
    <mergeCell ref="QHU15:QHY15"/>
    <mergeCell ref="QHZ15:QID15"/>
    <mergeCell ref="QIE15:QII15"/>
    <mergeCell ref="QIJ15:QIN15"/>
    <mergeCell ref="QIO15:QIS15"/>
    <mergeCell ref="QGV15:QGZ15"/>
    <mergeCell ref="QHA15:QHE15"/>
    <mergeCell ref="QHF15:QHJ15"/>
    <mergeCell ref="QHK15:QHO15"/>
    <mergeCell ref="QHP15:QHT15"/>
    <mergeCell ref="QKM15:QKQ15"/>
    <mergeCell ref="QIT15:QIX15"/>
    <mergeCell ref="QIY15:QJC15"/>
    <mergeCell ref="QJD15:QJH15"/>
    <mergeCell ref="QJI15:QJM15"/>
    <mergeCell ref="QJN15:QJR15"/>
    <mergeCell ref="QLV15:QLZ15"/>
    <mergeCell ref="QMA15:QME15"/>
    <mergeCell ref="QMF15:QMJ15"/>
    <mergeCell ref="QMK15:QMO15"/>
    <mergeCell ref="QKR15:QKV15"/>
    <mergeCell ref="QKW15:QLA15"/>
    <mergeCell ref="QLB15:QLF15"/>
    <mergeCell ref="QLG15:QLK15"/>
    <mergeCell ref="QLL15:QLP15"/>
    <mergeCell ref="QMP15:QMT15"/>
    <mergeCell ref="QMU15:QMY15"/>
    <mergeCell ref="QMZ15:QND15"/>
    <mergeCell ref="QNE15:QNI15"/>
    <mergeCell ref="QNJ15:QNN15"/>
    <mergeCell ref="QLQ15:QLU15"/>
    <mergeCell ref="QJS15:QJW15"/>
    <mergeCell ref="QJX15:QKB15"/>
    <mergeCell ref="QKC15:QKG15"/>
    <mergeCell ref="QKH15:QKL15"/>
    <mergeCell ref="QON15:QOR15"/>
    <mergeCell ref="QOS15:QOW15"/>
    <mergeCell ref="QOX15:QPB15"/>
    <mergeCell ref="QPC15:QPG15"/>
    <mergeCell ref="QPH15:QPL15"/>
    <mergeCell ref="QNO15:QNS15"/>
    <mergeCell ref="QNT15:QNX15"/>
    <mergeCell ref="QNY15:QOC15"/>
    <mergeCell ref="QOD15:QOH15"/>
    <mergeCell ref="QOI15:QOM15"/>
    <mergeCell ref="QRF15:QRJ15"/>
    <mergeCell ref="QPM15:QPQ15"/>
    <mergeCell ref="QPR15:QPV15"/>
    <mergeCell ref="QPW15:QQA15"/>
    <mergeCell ref="QQB15:QQF15"/>
    <mergeCell ref="QQG15:QQK15"/>
    <mergeCell ref="QSO15:QSS15"/>
    <mergeCell ref="QST15:QSX15"/>
    <mergeCell ref="QSY15:QTC15"/>
    <mergeCell ref="QTD15:QTH15"/>
    <mergeCell ref="QRK15:QRO15"/>
    <mergeCell ref="QRP15:QRT15"/>
    <mergeCell ref="QRU15:QRY15"/>
    <mergeCell ref="QRZ15:QSD15"/>
    <mergeCell ref="QSE15:QSI15"/>
    <mergeCell ref="QTI15:QTM15"/>
    <mergeCell ref="QTN15:QTR15"/>
    <mergeCell ref="QTS15:QTW15"/>
    <mergeCell ref="QTX15:QUB15"/>
    <mergeCell ref="QUC15:QUG15"/>
    <mergeCell ref="QSJ15:QSN15"/>
    <mergeCell ref="QQL15:QQP15"/>
    <mergeCell ref="QQQ15:QQU15"/>
    <mergeCell ref="QQV15:QQZ15"/>
    <mergeCell ref="QRA15:QRE15"/>
    <mergeCell ref="QVG15:QVK15"/>
    <mergeCell ref="QVL15:QVP15"/>
    <mergeCell ref="QVQ15:QVU15"/>
    <mergeCell ref="QVV15:QVZ15"/>
    <mergeCell ref="QWA15:QWE15"/>
    <mergeCell ref="QUH15:QUL15"/>
    <mergeCell ref="QUM15:QUQ15"/>
    <mergeCell ref="QUR15:QUV15"/>
    <mergeCell ref="QUW15:QVA15"/>
    <mergeCell ref="QVB15:QVF15"/>
    <mergeCell ref="QXY15:QYC15"/>
    <mergeCell ref="QWF15:QWJ15"/>
    <mergeCell ref="QWK15:QWO15"/>
    <mergeCell ref="QWP15:QWT15"/>
    <mergeCell ref="QWU15:QWY15"/>
    <mergeCell ref="QWZ15:QXD15"/>
    <mergeCell ref="QZH15:QZL15"/>
    <mergeCell ref="QZM15:QZQ15"/>
    <mergeCell ref="QZR15:QZV15"/>
    <mergeCell ref="QZW15:RAA15"/>
    <mergeCell ref="QYD15:QYH15"/>
    <mergeCell ref="QYI15:QYM15"/>
    <mergeCell ref="QYN15:QYR15"/>
    <mergeCell ref="QYS15:QYW15"/>
    <mergeCell ref="QYX15:QZB15"/>
    <mergeCell ref="RAB15:RAF15"/>
    <mergeCell ref="RAG15:RAK15"/>
    <mergeCell ref="RAL15:RAP15"/>
    <mergeCell ref="RAQ15:RAU15"/>
    <mergeCell ref="RAV15:RAZ15"/>
    <mergeCell ref="QZC15:QZG15"/>
    <mergeCell ref="QXE15:QXI15"/>
    <mergeCell ref="QXJ15:QXN15"/>
    <mergeCell ref="QXO15:QXS15"/>
    <mergeCell ref="QXT15:QXX15"/>
    <mergeCell ref="RBZ15:RCD15"/>
    <mergeCell ref="RCE15:RCI15"/>
    <mergeCell ref="RCJ15:RCN15"/>
    <mergeCell ref="RCO15:RCS15"/>
    <mergeCell ref="RCT15:RCX15"/>
    <mergeCell ref="RBA15:RBE15"/>
    <mergeCell ref="RBF15:RBJ15"/>
    <mergeCell ref="RBK15:RBO15"/>
    <mergeCell ref="RBP15:RBT15"/>
    <mergeCell ref="RBU15:RBY15"/>
    <mergeCell ref="RER15:REV15"/>
    <mergeCell ref="RCY15:RDC15"/>
    <mergeCell ref="RDD15:RDH15"/>
    <mergeCell ref="RDI15:RDM15"/>
    <mergeCell ref="RDN15:RDR15"/>
    <mergeCell ref="RDS15:RDW15"/>
    <mergeCell ref="RGA15:RGE15"/>
    <mergeCell ref="RGF15:RGJ15"/>
    <mergeCell ref="RGK15:RGO15"/>
    <mergeCell ref="RGP15:RGT15"/>
    <mergeCell ref="REW15:RFA15"/>
    <mergeCell ref="RFB15:RFF15"/>
    <mergeCell ref="RFG15:RFK15"/>
    <mergeCell ref="RFL15:RFP15"/>
    <mergeCell ref="RFQ15:RFU15"/>
    <mergeCell ref="RGU15:RGY15"/>
    <mergeCell ref="RGZ15:RHD15"/>
    <mergeCell ref="RHE15:RHI15"/>
    <mergeCell ref="RHJ15:RHN15"/>
    <mergeCell ref="RHO15:RHS15"/>
    <mergeCell ref="RFV15:RFZ15"/>
    <mergeCell ref="RDX15:REB15"/>
    <mergeCell ref="REC15:REG15"/>
    <mergeCell ref="REH15:REL15"/>
    <mergeCell ref="REM15:REQ15"/>
    <mergeCell ref="RIS15:RIW15"/>
    <mergeCell ref="RIX15:RJB15"/>
    <mergeCell ref="RJC15:RJG15"/>
    <mergeCell ref="RJH15:RJL15"/>
    <mergeCell ref="RJM15:RJQ15"/>
    <mergeCell ref="RHT15:RHX15"/>
    <mergeCell ref="RHY15:RIC15"/>
    <mergeCell ref="RID15:RIH15"/>
    <mergeCell ref="RII15:RIM15"/>
    <mergeCell ref="RIN15:RIR15"/>
    <mergeCell ref="RLK15:RLO15"/>
    <mergeCell ref="RJR15:RJV15"/>
    <mergeCell ref="RJW15:RKA15"/>
    <mergeCell ref="RKB15:RKF15"/>
    <mergeCell ref="RKG15:RKK15"/>
    <mergeCell ref="RKL15:RKP15"/>
    <mergeCell ref="RMT15:RMX15"/>
    <mergeCell ref="RMY15:RNC15"/>
    <mergeCell ref="RND15:RNH15"/>
    <mergeCell ref="RNI15:RNM15"/>
    <mergeCell ref="RLP15:RLT15"/>
    <mergeCell ref="RLU15:RLY15"/>
    <mergeCell ref="RLZ15:RMD15"/>
    <mergeCell ref="RME15:RMI15"/>
    <mergeCell ref="RMJ15:RMN15"/>
    <mergeCell ref="RNN15:RNR15"/>
    <mergeCell ref="RNS15:RNW15"/>
    <mergeCell ref="RNX15:ROB15"/>
    <mergeCell ref="ROC15:ROG15"/>
    <mergeCell ref="ROH15:ROL15"/>
    <mergeCell ref="RMO15:RMS15"/>
    <mergeCell ref="RKQ15:RKU15"/>
    <mergeCell ref="RKV15:RKZ15"/>
    <mergeCell ref="RLA15:RLE15"/>
    <mergeCell ref="RLF15:RLJ15"/>
    <mergeCell ref="RPL15:RPP15"/>
    <mergeCell ref="RPQ15:RPU15"/>
    <mergeCell ref="RPV15:RPZ15"/>
    <mergeCell ref="RQA15:RQE15"/>
    <mergeCell ref="RQF15:RQJ15"/>
    <mergeCell ref="ROM15:ROQ15"/>
    <mergeCell ref="ROR15:ROV15"/>
    <mergeCell ref="ROW15:RPA15"/>
    <mergeCell ref="RPB15:RPF15"/>
    <mergeCell ref="RPG15:RPK15"/>
    <mergeCell ref="RSD15:RSH15"/>
    <mergeCell ref="RQK15:RQO15"/>
    <mergeCell ref="RQP15:RQT15"/>
    <mergeCell ref="RQU15:RQY15"/>
    <mergeCell ref="RQZ15:RRD15"/>
    <mergeCell ref="RRE15:RRI15"/>
    <mergeCell ref="RTM15:RTQ15"/>
    <mergeCell ref="RTR15:RTV15"/>
    <mergeCell ref="RTW15:RUA15"/>
    <mergeCell ref="RUB15:RUF15"/>
    <mergeCell ref="RSI15:RSM15"/>
    <mergeCell ref="RSN15:RSR15"/>
    <mergeCell ref="RSS15:RSW15"/>
    <mergeCell ref="RSX15:RTB15"/>
    <mergeCell ref="RTC15:RTG15"/>
    <mergeCell ref="RUG15:RUK15"/>
    <mergeCell ref="RUL15:RUP15"/>
    <mergeCell ref="RUQ15:RUU15"/>
    <mergeCell ref="RUV15:RUZ15"/>
    <mergeCell ref="RVA15:RVE15"/>
    <mergeCell ref="RTH15:RTL15"/>
    <mergeCell ref="RRJ15:RRN15"/>
    <mergeCell ref="RRO15:RRS15"/>
    <mergeCell ref="RRT15:RRX15"/>
    <mergeCell ref="RRY15:RSC15"/>
    <mergeCell ref="RWE15:RWI15"/>
    <mergeCell ref="RWJ15:RWN15"/>
    <mergeCell ref="RWO15:RWS15"/>
    <mergeCell ref="RWT15:RWX15"/>
    <mergeCell ref="RWY15:RXC15"/>
    <mergeCell ref="RVF15:RVJ15"/>
    <mergeCell ref="RVK15:RVO15"/>
    <mergeCell ref="RVP15:RVT15"/>
    <mergeCell ref="RVU15:RVY15"/>
    <mergeCell ref="RVZ15:RWD15"/>
    <mergeCell ref="RYW15:RZA15"/>
    <mergeCell ref="RXD15:RXH15"/>
    <mergeCell ref="RXI15:RXM15"/>
    <mergeCell ref="RXN15:RXR15"/>
    <mergeCell ref="RXS15:RXW15"/>
    <mergeCell ref="RXX15:RYB15"/>
    <mergeCell ref="SAF15:SAJ15"/>
    <mergeCell ref="SAK15:SAO15"/>
    <mergeCell ref="SAP15:SAT15"/>
    <mergeCell ref="SAU15:SAY15"/>
    <mergeCell ref="RZB15:RZF15"/>
    <mergeCell ref="RZG15:RZK15"/>
    <mergeCell ref="RZL15:RZP15"/>
    <mergeCell ref="RZQ15:RZU15"/>
    <mergeCell ref="RZV15:RZZ15"/>
    <mergeCell ref="SAZ15:SBD15"/>
    <mergeCell ref="SBE15:SBI15"/>
    <mergeCell ref="SBJ15:SBN15"/>
    <mergeCell ref="SBO15:SBS15"/>
    <mergeCell ref="SBT15:SBX15"/>
    <mergeCell ref="SAA15:SAE15"/>
    <mergeCell ref="RYC15:RYG15"/>
    <mergeCell ref="RYH15:RYL15"/>
    <mergeCell ref="RYM15:RYQ15"/>
    <mergeCell ref="RYR15:RYV15"/>
    <mergeCell ref="SCX15:SDB15"/>
    <mergeCell ref="SDC15:SDG15"/>
    <mergeCell ref="SDH15:SDL15"/>
    <mergeCell ref="SDM15:SDQ15"/>
    <mergeCell ref="SDR15:SDV15"/>
    <mergeCell ref="SBY15:SCC15"/>
    <mergeCell ref="SCD15:SCH15"/>
    <mergeCell ref="SCI15:SCM15"/>
    <mergeCell ref="SCN15:SCR15"/>
    <mergeCell ref="SCS15:SCW15"/>
    <mergeCell ref="SFP15:SFT15"/>
    <mergeCell ref="SDW15:SEA15"/>
    <mergeCell ref="SEB15:SEF15"/>
    <mergeCell ref="SEG15:SEK15"/>
    <mergeCell ref="SEL15:SEP15"/>
    <mergeCell ref="SEQ15:SEU15"/>
    <mergeCell ref="SGY15:SHC15"/>
    <mergeCell ref="SHD15:SHH15"/>
    <mergeCell ref="SHI15:SHM15"/>
    <mergeCell ref="SHN15:SHR15"/>
    <mergeCell ref="SFU15:SFY15"/>
    <mergeCell ref="SFZ15:SGD15"/>
    <mergeCell ref="SGE15:SGI15"/>
    <mergeCell ref="SGJ15:SGN15"/>
    <mergeCell ref="SGO15:SGS15"/>
    <mergeCell ref="SHS15:SHW15"/>
    <mergeCell ref="SHX15:SIB15"/>
    <mergeCell ref="SIC15:SIG15"/>
    <mergeCell ref="SIH15:SIL15"/>
    <mergeCell ref="SIM15:SIQ15"/>
    <mergeCell ref="SGT15:SGX15"/>
    <mergeCell ref="SEV15:SEZ15"/>
    <mergeCell ref="SFA15:SFE15"/>
    <mergeCell ref="SFF15:SFJ15"/>
    <mergeCell ref="SFK15:SFO15"/>
    <mergeCell ref="SJQ15:SJU15"/>
    <mergeCell ref="SJV15:SJZ15"/>
    <mergeCell ref="SKA15:SKE15"/>
    <mergeCell ref="SKF15:SKJ15"/>
    <mergeCell ref="SKK15:SKO15"/>
    <mergeCell ref="SIR15:SIV15"/>
    <mergeCell ref="SIW15:SJA15"/>
    <mergeCell ref="SJB15:SJF15"/>
    <mergeCell ref="SJG15:SJK15"/>
    <mergeCell ref="SJL15:SJP15"/>
    <mergeCell ref="SMI15:SMM15"/>
    <mergeCell ref="SKP15:SKT15"/>
    <mergeCell ref="SKU15:SKY15"/>
    <mergeCell ref="SKZ15:SLD15"/>
    <mergeCell ref="SLE15:SLI15"/>
    <mergeCell ref="SLJ15:SLN15"/>
    <mergeCell ref="SNR15:SNV15"/>
    <mergeCell ref="SNW15:SOA15"/>
    <mergeCell ref="SOB15:SOF15"/>
    <mergeCell ref="SOG15:SOK15"/>
    <mergeCell ref="SMN15:SMR15"/>
    <mergeCell ref="SMS15:SMW15"/>
    <mergeCell ref="SMX15:SNB15"/>
    <mergeCell ref="SNC15:SNG15"/>
    <mergeCell ref="SNH15:SNL15"/>
    <mergeCell ref="SOL15:SOP15"/>
    <mergeCell ref="SOQ15:SOU15"/>
    <mergeCell ref="SOV15:SOZ15"/>
    <mergeCell ref="SPA15:SPE15"/>
    <mergeCell ref="SPF15:SPJ15"/>
    <mergeCell ref="SNM15:SNQ15"/>
    <mergeCell ref="SLO15:SLS15"/>
    <mergeCell ref="SLT15:SLX15"/>
    <mergeCell ref="SLY15:SMC15"/>
    <mergeCell ref="SMD15:SMH15"/>
    <mergeCell ref="SQJ15:SQN15"/>
    <mergeCell ref="SQO15:SQS15"/>
    <mergeCell ref="SQT15:SQX15"/>
    <mergeCell ref="SQY15:SRC15"/>
    <mergeCell ref="SRD15:SRH15"/>
    <mergeCell ref="SPK15:SPO15"/>
    <mergeCell ref="SPP15:SPT15"/>
    <mergeCell ref="SPU15:SPY15"/>
    <mergeCell ref="SPZ15:SQD15"/>
    <mergeCell ref="SQE15:SQI15"/>
    <mergeCell ref="STB15:STF15"/>
    <mergeCell ref="SRI15:SRM15"/>
    <mergeCell ref="SRN15:SRR15"/>
    <mergeCell ref="SRS15:SRW15"/>
    <mergeCell ref="SRX15:SSB15"/>
    <mergeCell ref="SSC15:SSG15"/>
    <mergeCell ref="SUK15:SUO15"/>
    <mergeCell ref="SUP15:SUT15"/>
    <mergeCell ref="SUU15:SUY15"/>
    <mergeCell ref="SUZ15:SVD15"/>
    <mergeCell ref="STG15:STK15"/>
    <mergeCell ref="STL15:STP15"/>
    <mergeCell ref="STQ15:STU15"/>
    <mergeCell ref="STV15:STZ15"/>
    <mergeCell ref="SUA15:SUE15"/>
    <mergeCell ref="SVE15:SVI15"/>
    <mergeCell ref="SVJ15:SVN15"/>
    <mergeCell ref="SVO15:SVS15"/>
    <mergeCell ref="SVT15:SVX15"/>
    <mergeCell ref="SVY15:SWC15"/>
    <mergeCell ref="SUF15:SUJ15"/>
    <mergeCell ref="SSH15:SSL15"/>
    <mergeCell ref="SSM15:SSQ15"/>
    <mergeCell ref="SSR15:SSV15"/>
    <mergeCell ref="SSW15:STA15"/>
    <mergeCell ref="SXC15:SXG15"/>
    <mergeCell ref="SXH15:SXL15"/>
    <mergeCell ref="SXM15:SXQ15"/>
    <mergeCell ref="SXR15:SXV15"/>
    <mergeCell ref="SXW15:SYA15"/>
    <mergeCell ref="SWD15:SWH15"/>
    <mergeCell ref="SWI15:SWM15"/>
    <mergeCell ref="SWN15:SWR15"/>
    <mergeCell ref="SWS15:SWW15"/>
    <mergeCell ref="SWX15:SXB15"/>
    <mergeCell ref="SZU15:SZY15"/>
    <mergeCell ref="SYB15:SYF15"/>
    <mergeCell ref="SYG15:SYK15"/>
    <mergeCell ref="SYL15:SYP15"/>
    <mergeCell ref="SYQ15:SYU15"/>
    <mergeCell ref="SYV15:SYZ15"/>
    <mergeCell ref="TBD15:TBH15"/>
    <mergeCell ref="TBI15:TBM15"/>
    <mergeCell ref="TBN15:TBR15"/>
    <mergeCell ref="TBS15:TBW15"/>
    <mergeCell ref="SZZ15:TAD15"/>
    <mergeCell ref="TAE15:TAI15"/>
    <mergeCell ref="TAJ15:TAN15"/>
    <mergeCell ref="TAO15:TAS15"/>
    <mergeCell ref="TAT15:TAX15"/>
    <mergeCell ref="TBX15:TCB15"/>
    <mergeCell ref="TCC15:TCG15"/>
    <mergeCell ref="TCH15:TCL15"/>
    <mergeCell ref="TCM15:TCQ15"/>
    <mergeCell ref="TCR15:TCV15"/>
    <mergeCell ref="TAY15:TBC15"/>
    <mergeCell ref="SZA15:SZE15"/>
    <mergeCell ref="SZF15:SZJ15"/>
    <mergeCell ref="SZK15:SZO15"/>
    <mergeCell ref="SZP15:SZT15"/>
    <mergeCell ref="TDV15:TDZ15"/>
    <mergeCell ref="TEA15:TEE15"/>
    <mergeCell ref="TEF15:TEJ15"/>
    <mergeCell ref="TEK15:TEO15"/>
    <mergeCell ref="TEP15:TET15"/>
    <mergeCell ref="TCW15:TDA15"/>
    <mergeCell ref="TDB15:TDF15"/>
    <mergeCell ref="TDG15:TDK15"/>
    <mergeCell ref="TDL15:TDP15"/>
    <mergeCell ref="TDQ15:TDU15"/>
    <mergeCell ref="TGN15:TGR15"/>
    <mergeCell ref="TEU15:TEY15"/>
    <mergeCell ref="TEZ15:TFD15"/>
    <mergeCell ref="TFE15:TFI15"/>
    <mergeCell ref="TFJ15:TFN15"/>
    <mergeCell ref="TFO15:TFS15"/>
    <mergeCell ref="THW15:TIA15"/>
    <mergeCell ref="TIB15:TIF15"/>
    <mergeCell ref="TIG15:TIK15"/>
    <mergeCell ref="TIL15:TIP15"/>
    <mergeCell ref="TGS15:TGW15"/>
    <mergeCell ref="TGX15:THB15"/>
    <mergeCell ref="THC15:THG15"/>
    <mergeCell ref="THH15:THL15"/>
    <mergeCell ref="THM15:THQ15"/>
    <mergeCell ref="TIQ15:TIU15"/>
    <mergeCell ref="TIV15:TIZ15"/>
    <mergeCell ref="TJA15:TJE15"/>
    <mergeCell ref="TJF15:TJJ15"/>
    <mergeCell ref="TJK15:TJO15"/>
    <mergeCell ref="THR15:THV15"/>
    <mergeCell ref="TFT15:TFX15"/>
    <mergeCell ref="TFY15:TGC15"/>
    <mergeCell ref="TGD15:TGH15"/>
    <mergeCell ref="TGI15:TGM15"/>
    <mergeCell ref="TKO15:TKS15"/>
    <mergeCell ref="TKT15:TKX15"/>
    <mergeCell ref="TKY15:TLC15"/>
    <mergeCell ref="TLD15:TLH15"/>
    <mergeCell ref="TLI15:TLM15"/>
    <mergeCell ref="TJP15:TJT15"/>
    <mergeCell ref="TJU15:TJY15"/>
    <mergeCell ref="TJZ15:TKD15"/>
    <mergeCell ref="TKE15:TKI15"/>
    <mergeCell ref="TKJ15:TKN15"/>
    <mergeCell ref="TNG15:TNK15"/>
    <mergeCell ref="TLN15:TLR15"/>
    <mergeCell ref="TLS15:TLW15"/>
    <mergeCell ref="TLX15:TMB15"/>
    <mergeCell ref="TMC15:TMG15"/>
    <mergeCell ref="TMH15:TML15"/>
    <mergeCell ref="TOP15:TOT15"/>
    <mergeCell ref="TOU15:TOY15"/>
    <mergeCell ref="TOZ15:TPD15"/>
    <mergeCell ref="TPE15:TPI15"/>
    <mergeCell ref="TNL15:TNP15"/>
    <mergeCell ref="TNQ15:TNU15"/>
    <mergeCell ref="TNV15:TNZ15"/>
    <mergeCell ref="TOA15:TOE15"/>
    <mergeCell ref="TOF15:TOJ15"/>
    <mergeCell ref="TPJ15:TPN15"/>
    <mergeCell ref="TPO15:TPS15"/>
    <mergeCell ref="TPT15:TPX15"/>
    <mergeCell ref="TPY15:TQC15"/>
    <mergeCell ref="TQD15:TQH15"/>
    <mergeCell ref="TOK15:TOO15"/>
    <mergeCell ref="TMM15:TMQ15"/>
    <mergeCell ref="TMR15:TMV15"/>
    <mergeCell ref="TMW15:TNA15"/>
    <mergeCell ref="TNB15:TNF15"/>
    <mergeCell ref="TRH15:TRL15"/>
    <mergeCell ref="TRM15:TRQ15"/>
    <mergeCell ref="TRR15:TRV15"/>
    <mergeCell ref="TRW15:TSA15"/>
    <mergeCell ref="TSB15:TSF15"/>
    <mergeCell ref="TQI15:TQM15"/>
    <mergeCell ref="TQN15:TQR15"/>
    <mergeCell ref="TQS15:TQW15"/>
    <mergeCell ref="TQX15:TRB15"/>
    <mergeCell ref="TRC15:TRG15"/>
    <mergeCell ref="TTZ15:TUD15"/>
    <mergeCell ref="TSG15:TSK15"/>
    <mergeCell ref="TSL15:TSP15"/>
    <mergeCell ref="TSQ15:TSU15"/>
    <mergeCell ref="TSV15:TSZ15"/>
    <mergeCell ref="TTA15:TTE15"/>
    <mergeCell ref="TVI15:TVM15"/>
    <mergeCell ref="TVN15:TVR15"/>
    <mergeCell ref="TVS15:TVW15"/>
    <mergeCell ref="TVX15:TWB15"/>
    <mergeCell ref="TUE15:TUI15"/>
    <mergeCell ref="TUJ15:TUN15"/>
    <mergeCell ref="TUO15:TUS15"/>
    <mergeCell ref="TUT15:TUX15"/>
    <mergeCell ref="TUY15:TVC15"/>
    <mergeCell ref="TWC15:TWG15"/>
    <mergeCell ref="TWH15:TWL15"/>
    <mergeCell ref="TWM15:TWQ15"/>
    <mergeCell ref="TWR15:TWV15"/>
    <mergeCell ref="TWW15:TXA15"/>
    <mergeCell ref="TVD15:TVH15"/>
    <mergeCell ref="TTF15:TTJ15"/>
    <mergeCell ref="TTK15:TTO15"/>
    <mergeCell ref="TTP15:TTT15"/>
    <mergeCell ref="TTU15:TTY15"/>
    <mergeCell ref="TYA15:TYE15"/>
    <mergeCell ref="TYF15:TYJ15"/>
    <mergeCell ref="TYK15:TYO15"/>
    <mergeCell ref="TYP15:TYT15"/>
    <mergeCell ref="TYU15:TYY15"/>
    <mergeCell ref="TXB15:TXF15"/>
    <mergeCell ref="TXG15:TXK15"/>
    <mergeCell ref="TXL15:TXP15"/>
    <mergeCell ref="TXQ15:TXU15"/>
    <mergeCell ref="TXV15:TXZ15"/>
    <mergeCell ref="UAS15:UAW15"/>
    <mergeCell ref="TYZ15:TZD15"/>
    <mergeCell ref="TZE15:TZI15"/>
    <mergeCell ref="TZJ15:TZN15"/>
    <mergeCell ref="TZO15:TZS15"/>
    <mergeCell ref="TZT15:TZX15"/>
    <mergeCell ref="UCB15:UCF15"/>
    <mergeCell ref="UCG15:UCK15"/>
    <mergeCell ref="UCL15:UCP15"/>
    <mergeCell ref="UCQ15:UCU15"/>
    <mergeCell ref="UAX15:UBB15"/>
    <mergeCell ref="UBC15:UBG15"/>
    <mergeCell ref="UBH15:UBL15"/>
    <mergeCell ref="UBM15:UBQ15"/>
    <mergeCell ref="UBR15:UBV15"/>
    <mergeCell ref="UCV15:UCZ15"/>
    <mergeCell ref="UDA15:UDE15"/>
    <mergeCell ref="UDF15:UDJ15"/>
    <mergeCell ref="UDK15:UDO15"/>
    <mergeCell ref="UDP15:UDT15"/>
    <mergeCell ref="UBW15:UCA15"/>
    <mergeCell ref="TZY15:UAC15"/>
    <mergeCell ref="UAD15:UAH15"/>
    <mergeCell ref="UAI15:UAM15"/>
    <mergeCell ref="UAN15:UAR15"/>
    <mergeCell ref="UET15:UEX15"/>
    <mergeCell ref="UEY15:UFC15"/>
    <mergeCell ref="UFD15:UFH15"/>
    <mergeCell ref="UFI15:UFM15"/>
    <mergeCell ref="UFN15:UFR15"/>
    <mergeCell ref="UDU15:UDY15"/>
    <mergeCell ref="UDZ15:UED15"/>
    <mergeCell ref="UEE15:UEI15"/>
    <mergeCell ref="UEJ15:UEN15"/>
    <mergeCell ref="UEO15:UES15"/>
    <mergeCell ref="UHL15:UHP15"/>
    <mergeCell ref="UFS15:UFW15"/>
    <mergeCell ref="UFX15:UGB15"/>
    <mergeCell ref="UGC15:UGG15"/>
    <mergeCell ref="UGH15:UGL15"/>
    <mergeCell ref="UGM15:UGQ15"/>
    <mergeCell ref="UIU15:UIY15"/>
    <mergeCell ref="UIZ15:UJD15"/>
    <mergeCell ref="UJE15:UJI15"/>
    <mergeCell ref="UJJ15:UJN15"/>
    <mergeCell ref="UHQ15:UHU15"/>
    <mergeCell ref="UHV15:UHZ15"/>
    <mergeCell ref="UIA15:UIE15"/>
    <mergeCell ref="UIF15:UIJ15"/>
    <mergeCell ref="UIK15:UIO15"/>
    <mergeCell ref="UJO15:UJS15"/>
    <mergeCell ref="UJT15:UJX15"/>
    <mergeCell ref="UJY15:UKC15"/>
    <mergeCell ref="UKD15:UKH15"/>
    <mergeCell ref="UKI15:UKM15"/>
    <mergeCell ref="UIP15:UIT15"/>
    <mergeCell ref="UGR15:UGV15"/>
    <mergeCell ref="UGW15:UHA15"/>
    <mergeCell ref="UHB15:UHF15"/>
    <mergeCell ref="UHG15:UHK15"/>
    <mergeCell ref="ULM15:ULQ15"/>
    <mergeCell ref="ULR15:ULV15"/>
    <mergeCell ref="ULW15:UMA15"/>
    <mergeCell ref="UMB15:UMF15"/>
    <mergeCell ref="UMG15:UMK15"/>
    <mergeCell ref="UKN15:UKR15"/>
    <mergeCell ref="UKS15:UKW15"/>
    <mergeCell ref="UKX15:ULB15"/>
    <mergeCell ref="ULC15:ULG15"/>
    <mergeCell ref="ULH15:ULL15"/>
    <mergeCell ref="UOE15:UOI15"/>
    <mergeCell ref="UML15:UMP15"/>
    <mergeCell ref="UMQ15:UMU15"/>
    <mergeCell ref="UMV15:UMZ15"/>
    <mergeCell ref="UNA15:UNE15"/>
    <mergeCell ref="UNF15:UNJ15"/>
    <mergeCell ref="UPN15:UPR15"/>
    <mergeCell ref="UPS15:UPW15"/>
    <mergeCell ref="UPX15:UQB15"/>
    <mergeCell ref="UQC15:UQG15"/>
    <mergeCell ref="UOJ15:UON15"/>
    <mergeCell ref="UOO15:UOS15"/>
    <mergeCell ref="UOT15:UOX15"/>
    <mergeCell ref="UOY15:UPC15"/>
    <mergeCell ref="UPD15:UPH15"/>
    <mergeCell ref="UQH15:UQL15"/>
    <mergeCell ref="UQM15:UQQ15"/>
    <mergeCell ref="UQR15:UQV15"/>
    <mergeCell ref="UQW15:URA15"/>
    <mergeCell ref="URB15:URF15"/>
    <mergeCell ref="UPI15:UPM15"/>
    <mergeCell ref="UNK15:UNO15"/>
    <mergeCell ref="UNP15:UNT15"/>
    <mergeCell ref="UNU15:UNY15"/>
    <mergeCell ref="UNZ15:UOD15"/>
    <mergeCell ref="USF15:USJ15"/>
    <mergeCell ref="USK15:USO15"/>
    <mergeCell ref="USP15:UST15"/>
    <mergeCell ref="USU15:USY15"/>
    <mergeCell ref="USZ15:UTD15"/>
    <mergeCell ref="URG15:URK15"/>
    <mergeCell ref="URL15:URP15"/>
    <mergeCell ref="URQ15:URU15"/>
    <mergeCell ref="URV15:URZ15"/>
    <mergeCell ref="USA15:USE15"/>
    <mergeCell ref="UUX15:UVB15"/>
    <mergeCell ref="UTE15:UTI15"/>
    <mergeCell ref="UTJ15:UTN15"/>
    <mergeCell ref="UTO15:UTS15"/>
    <mergeCell ref="UTT15:UTX15"/>
    <mergeCell ref="UTY15:UUC15"/>
    <mergeCell ref="UWG15:UWK15"/>
    <mergeCell ref="UWL15:UWP15"/>
    <mergeCell ref="UWQ15:UWU15"/>
    <mergeCell ref="UWV15:UWZ15"/>
    <mergeCell ref="UVC15:UVG15"/>
    <mergeCell ref="UVH15:UVL15"/>
    <mergeCell ref="UVM15:UVQ15"/>
    <mergeCell ref="UVR15:UVV15"/>
    <mergeCell ref="UVW15:UWA15"/>
    <mergeCell ref="UXA15:UXE15"/>
    <mergeCell ref="UXF15:UXJ15"/>
    <mergeCell ref="UXK15:UXO15"/>
    <mergeCell ref="UXP15:UXT15"/>
    <mergeCell ref="UXU15:UXY15"/>
    <mergeCell ref="UWB15:UWF15"/>
    <mergeCell ref="UUD15:UUH15"/>
    <mergeCell ref="UUI15:UUM15"/>
    <mergeCell ref="UUN15:UUR15"/>
    <mergeCell ref="UUS15:UUW15"/>
    <mergeCell ref="UYY15:UZC15"/>
    <mergeCell ref="UZD15:UZH15"/>
    <mergeCell ref="UZI15:UZM15"/>
    <mergeCell ref="UZN15:UZR15"/>
    <mergeCell ref="UZS15:UZW15"/>
    <mergeCell ref="UXZ15:UYD15"/>
    <mergeCell ref="UYE15:UYI15"/>
    <mergeCell ref="UYJ15:UYN15"/>
    <mergeCell ref="UYO15:UYS15"/>
    <mergeCell ref="UYT15:UYX15"/>
    <mergeCell ref="VBQ15:VBU15"/>
    <mergeCell ref="UZX15:VAB15"/>
    <mergeCell ref="VAC15:VAG15"/>
    <mergeCell ref="VAH15:VAL15"/>
    <mergeCell ref="VAM15:VAQ15"/>
    <mergeCell ref="VAR15:VAV15"/>
    <mergeCell ref="VCZ15:VDD15"/>
    <mergeCell ref="VDE15:VDI15"/>
    <mergeCell ref="VDJ15:VDN15"/>
    <mergeCell ref="VDO15:VDS15"/>
    <mergeCell ref="VBV15:VBZ15"/>
    <mergeCell ref="VCA15:VCE15"/>
    <mergeCell ref="VCF15:VCJ15"/>
    <mergeCell ref="VCK15:VCO15"/>
    <mergeCell ref="VCP15:VCT15"/>
    <mergeCell ref="VDT15:VDX15"/>
    <mergeCell ref="VDY15:VEC15"/>
    <mergeCell ref="VED15:VEH15"/>
    <mergeCell ref="VEI15:VEM15"/>
    <mergeCell ref="VEN15:VER15"/>
    <mergeCell ref="VCU15:VCY15"/>
    <mergeCell ref="VAW15:VBA15"/>
    <mergeCell ref="VBB15:VBF15"/>
    <mergeCell ref="VBG15:VBK15"/>
    <mergeCell ref="VBL15:VBP15"/>
    <mergeCell ref="VFR15:VFV15"/>
    <mergeCell ref="VFW15:VGA15"/>
    <mergeCell ref="VGB15:VGF15"/>
    <mergeCell ref="VGG15:VGK15"/>
    <mergeCell ref="VGL15:VGP15"/>
    <mergeCell ref="VES15:VEW15"/>
    <mergeCell ref="VEX15:VFB15"/>
    <mergeCell ref="VFC15:VFG15"/>
    <mergeCell ref="VFH15:VFL15"/>
    <mergeCell ref="VFM15:VFQ15"/>
    <mergeCell ref="VIJ15:VIN15"/>
    <mergeCell ref="VGQ15:VGU15"/>
    <mergeCell ref="VGV15:VGZ15"/>
    <mergeCell ref="VHA15:VHE15"/>
    <mergeCell ref="VHF15:VHJ15"/>
    <mergeCell ref="VHK15:VHO15"/>
    <mergeCell ref="VJS15:VJW15"/>
    <mergeCell ref="VJX15:VKB15"/>
    <mergeCell ref="VKC15:VKG15"/>
    <mergeCell ref="VKH15:VKL15"/>
    <mergeCell ref="VIO15:VIS15"/>
    <mergeCell ref="VIT15:VIX15"/>
    <mergeCell ref="VIY15:VJC15"/>
    <mergeCell ref="VJD15:VJH15"/>
    <mergeCell ref="VJI15:VJM15"/>
    <mergeCell ref="VKM15:VKQ15"/>
    <mergeCell ref="VKR15:VKV15"/>
    <mergeCell ref="VKW15:VLA15"/>
    <mergeCell ref="VLB15:VLF15"/>
    <mergeCell ref="VLG15:VLK15"/>
    <mergeCell ref="VJN15:VJR15"/>
    <mergeCell ref="VHP15:VHT15"/>
    <mergeCell ref="VHU15:VHY15"/>
    <mergeCell ref="VHZ15:VID15"/>
    <mergeCell ref="VIE15:VII15"/>
    <mergeCell ref="VZR15:VZV15"/>
    <mergeCell ref="WCO15:WCS15"/>
    <mergeCell ref="WAV15:WAZ15"/>
    <mergeCell ref="WBA15:WBE15"/>
    <mergeCell ref="WBF15:WBJ15"/>
    <mergeCell ref="WBK15:WBO15"/>
    <mergeCell ref="WBP15:WBT15"/>
    <mergeCell ref="WDX15:WEB15"/>
    <mergeCell ref="WEC15:WEG15"/>
    <mergeCell ref="WEH15:WEL15"/>
    <mergeCell ref="WEM15:WEQ15"/>
    <mergeCell ref="WCT15:WCX15"/>
    <mergeCell ref="WCY15:WDC15"/>
    <mergeCell ref="WDD15:WDH15"/>
    <mergeCell ref="WDI15:WDM15"/>
    <mergeCell ref="WDN15:WDR15"/>
    <mergeCell ref="WJM15:WJQ15"/>
    <mergeCell ref="WFG15:WFK15"/>
    <mergeCell ref="WFL15:WFP15"/>
    <mergeCell ref="VMK15:VMO15"/>
    <mergeCell ref="VMP15:VMT15"/>
    <mergeCell ref="VMU15:VMY15"/>
    <mergeCell ref="VMZ15:VND15"/>
    <mergeCell ref="VNE15:VNI15"/>
    <mergeCell ref="VLL15:VLP15"/>
    <mergeCell ref="VLQ15:VLU15"/>
    <mergeCell ref="VLV15:VLZ15"/>
    <mergeCell ref="VMA15:VME15"/>
    <mergeCell ref="VMF15:VMJ15"/>
    <mergeCell ref="VPC15:VPG15"/>
    <mergeCell ref="VNJ15:VNN15"/>
    <mergeCell ref="VNO15:VNS15"/>
    <mergeCell ref="VNT15:VNX15"/>
    <mergeCell ref="VNY15:VOC15"/>
    <mergeCell ref="VOD15:VOH15"/>
    <mergeCell ref="VQL15:VQP15"/>
    <mergeCell ref="VQQ15:VQU15"/>
    <mergeCell ref="VQV15:VQZ15"/>
    <mergeCell ref="VRA15:VRE15"/>
    <mergeCell ref="VPH15:VPL15"/>
    <mergeCell ref="VPM15:VPQ15"/>
    <mergeCell ref="VPR15:VPV15"/>
    <mergeCell ref="VPW15:VQA15"/>
    <mergeCell ref="VQB15:VQF15"/>
    <mergeCell ref="VRF15:VRJ15"/>
    <mergeCell ref="VRK15:VRO15"/>
    <mergeCell ref="VRP15:VRT15"/>
    <mergeCell ref="VRU15:VRY15"/>
    <mergeCell ref="VRZ15:VSD15"/>
    <mergeCell ref="VQG15:VQK15"/>
    <mergeCell ref="VOI15:VOM15"/>
    <mergeCell ref="VON15:VOR15"/>
    <mergeCell ref="VOS15:VOW15"/>
    <mergeCell ref="VOX15:VPB15"/>
    <mergeCell ref="WHO15:WHS15"/>
    <mergeCell ref="WHT15:WHX15"/>
    <mergeCell ref="WHY15:WIC15"/>
    <mergeCell ref="WID15:WIH15"/>
    <mergeCell ref="WII15:WIM15"/>
    <mergeCell ref="WZV15:WZZ15"/>
    <mergeCell ref="XAA15:XAE15"/>
    <mergeCell ref="XAF15:XAJ15"/>
    <mergeCell ref="WDS15:WDW15"/>
    <mergeCell ref="WBU15:WBY15"/>
    <mergeCell ref="WBZ15:WCD15"/>
    <mergeCell ref="WCE15:WCI15"/>
    <mergeCell ref="WCJ15:WCN15"/>
    <mergeCell ref="XAK15:XAO15"/>
    <mergeCell ref="XAP15:XAT15"/>
    <mergeCell ref="WYW15:WZA15"/>
    <mergeCell ref="WZB15:WZF15"/>
    <mergeCell ref="WZG15:WZK15"/>
    <mergeCell ref="WZL15:WZP15"/>
    <mergeCell ref="WZQ15:WZU15"/>
    <mergeCell ref="XAU15:XAY15"/>
    <mergeCell ref="XAZ15:XBC15"/>
    <mergeCell ref="WMJ15:WMN15"/>
    <mergeCell ref="WMO15:WMS15"/>
    <mergeCell ref="WMT15:WMX15"/>
    <mergeCell ref="WMY15:WNC15"/>
    <mergeCell ref="WND15:WNH15"/>
    <mergeCell ref="WLK15:WLO15"/>
    <mergeCell ref="WLP15:WLT15"/>
    <mergeCell ref="WLU15:WLY15"/>
    <mergeCell ref="WLZ15:WMD15"/>
    <mergeCell ref="WME15:WMI15"/>
    <mergeCell ref="WOH15:WOL15"/>
    <mergeCell ref="WOM15:WOQ15"/>
    <mergeCell ref="WOR15:WOV15"/>
    <mergeCell ref="WOW15:WPA15"/>
    <mergeCell ref="WPB15:WPF15"/>
    <mergeCell ref="WNI15:WNM15"/>
    <mergeCell ref="WNN15:WNR15"/>
    <mergeCell ref="WNS15:WNW15"/>
    <mergeCell ref="WNX15:WOB15"/>
    <mergeCell ref="WOC15:WOG15"/>
    <mergeCell ref="WQZ15:WRD15"/>
    <mergeCell ref="WPG15:WPK15"/>
    <mergeCell ref="WPL15:WPP15"/>
    <mergeCell ref="WPQ15:WPU15"/>
    <mergeCell ref="WPV15:WPZ15"/>
    <mergeCell ref="WQA15:WQE15"/>
    <mergeCell ref="WSX15:WTB15"/>
    <mergeCell ref="WRE15:WRI15"/>
    <mergeCell ref="WRJ15:WRN15"/>
    <mergeCell ref="WRO15:WRS15"/>
    <mergeCell ref="WRT15:WRX15"/>
    <mergeCell ref="WRY15:WSC15"/>
    <mergeCell ref="WSD15:WSH15"/>
    <mergeCell ref="WSI15:WSM15"/>
    <mergeCell ref="WJW15:WKA15"/>
    <mergeCell ref="WKB15:WKF15"/>
    <mergeCell ref="WKG15:WKK15"/>
    <mergeCell ref="WXX15:WYB15"/>
    <mergeCell ref="WYC15:WYG15"/>
    <mergeCell ref="WYH15:WYL15"/>
    <mergeCell ref="WYM15:WYQ15"/>
    <mergeCell ref="WYR15:WYV15"/>
    <mergeCell ref="WWY15:WXC15"/>
    <mergeCell ref="WXD15:WXH15"/>
    <mergeCell ref="WXI15:WXM15"/>
    <mergeCell ref="WXN15:WXR15"/>
    <mergeCell ref="WXS15:WXW15"/>
    <mergeCell ref="WKQ15:WKU15"/>
    <mergeCell ref="WKV15:WKZ15"/>
    <mergeCell ref="WLA15:WLE15"/>
    <mergeCell ref="WLF15:WLJ15"/>
    <mergeCell ref="WJR15:WJV15"/>
    <mergeCell ref="WKL15:WKP15"/>
    <mergeCell ref="WIN15:WIR15"/>
    <mergeCell ref="WIS15:WIW15"/>
    <mergeCell ref="WIX15:WJB15"/>
    <mergeCell ref="WJC15:WJG15"/>
    <mergeCell ref="SV16:SZ16"/>
    <mergeCell ref="TA16:TE16"/>
    <mergeCell ref="TF16:TJ16"/>
    <mergeCell ref="TK16:TO16"/>
    <mergeCell ref="TP16:TT16"/>
    <mergeCell ref="TU16:TY16"/>
    <mergeCell ref="WSN15:WSR15"/>
    <mergeCell ref="WER15:WEV15"/>
    <mergeCell ref="WEW15:WFA15"/>
    <mergeCell ref="WFB15:WFF15"/>
    <mergeCell ref="YZ16:ZD16"/>
    <mergeCell ref="ZE16:ZI16"/>
    <mergeCell ref="ZJ16:ZN16"/>
    <mergeCell ref="ZO16:ZS16"/>
    <mergeCell ref="XV16:XZ16"/>
    <mergeCell ref="YA16:YE16"/>
    <mergeCell ref="YF16:YJ16"/>
    <mergeCell ref="YK16:YO16"/>
    <mergeCell ref="YP16:YT16"/>
    <mergeCell ref="ZT16:ZX16"/>
    <mergeCell ref="ZY16:AAC16"/>
    <mergeCell ref="AAD16:AAH16"/>
    <mergeCell ref="AAI16:AAM16"/>
    <mergeCell ref="AAN16:AAR16"/>
    <mergeCell ref="YU16:YY16"/>
    <mergeCell ref="WW16:XA16"/>
    <mergeCell ref="XB16:XF16"/>
    <mergeCell ref="XG16:XK16"/>
    <mergeCell ref="XL16:XP16"/>
    <mergeCell ref="UY16:VC16"/>
    <mergeCell ref="VD16:VH16"/>
    <mergeCell ref="VI16:VM16"/>
    <mergeCell ref="VN16:VR16"/>
    <mergeCell ref="VYN15:VYR15"/>
    <mergeCell ref="VYS15:VYW15"/>
    <mergeCell ref="VWZ15:VXD15"/>
    <mergeCell ref="VVB15:VVF15"/>
    <mergeCell ref="VVG15:VVK15"/>
    <mergeCell ref="VVL15:VVP15"/>
    <mergeCell ref="VVQ15:VVU15"/>
    <mergeCell ref="VZW15:WAA15"/>
    <mergeCell ref="WAB15:WAF15"/>
    <mergeCell ref="WAG15:WAK15"/>
    <mergeCell ref="WAL15:WAP15"/>
    <mergeCell ref="WAQ15:WAU15"/>
    <mergeCell ref="VYX15:VZB15"/>
    <mergeCell ref="VZC15:VZG15"/>
    <mergeCell ref="VZH15:VZL15"/>
    <mergeCell ref="VZM15:VZQ15"/>
    <mergeCell ref="AEJ16:AEN16"/>
    <mergeCell ref="ACQ16:ACU16"/>
    <mergeCell ref="ACV16:ACZ16"/>
    <mergeCell ref="ADA16:ADE16"/>
    <mergeCell ref="ADF16:ADJ16"/>
    <mergeCell ref="WUB15:WUF15"/>
    <mergeCell ref="WUG15:WUK15"/>
    <mergeCell ref="WUL15:WUP15"/>
    <mergeCell ref="WUQ15:WUU15"/>
    <mergeCell ref="WUV15:WUZ15"/>
    <mergeCell ref="WTC15:WTG15"/>
    <mergeCell ref="WTH15:WTL15"/>
    <mergeCell ref="WTM15:WTQ15"/>
    <mergeCell ref="WTR15:WTV15"/>
    <mergeCell ref="WTW15:WUA15"/>
    <mergeCell ref="WVZ15:WWD15"/>
    <mergeCell ref="WWE15:WWI15"/>
    <mergeCell ref="WWJ15:WWN15"/>
    <mergeCell ref="WWO15:WWS15"/>
    <mergeCell ref="WWT15:WWX15"/>
    <mergeCell ref="WVA15:WVE15"/>
    <mergeCell ref="WVF15:WVJ15"/>
    <mergeCell ref="WVK15:WVO15"/>
    <mergeCell ref="WVP15:WVT15"/>
    <mergeCell ref="WVU15:WVY15"/>
    <mergeCell ref="VTD15:VTH15"/>
    <mergeCell ref="VTI15:VTM15"/>
    <mergeCell ref="VTN15:VTR15"/>
    <mergeCell ref="VTS15:VTW15"/>
    <mergeCell ref="VTX15:VUB15"/>
    <mergeCell ref="VSE15:VSI15"/>
    <mergeCell ref="VSJ15:VSN15"/>
    <mergeCell ref="VSO15:VSS15"/>
    <mergeCell ref="VST15:VSX15"/>
    <mergeCell ref="VSY15:VTC15"/>
    <mergeCell ref="VVV15:VVZ15"/>
    <mergeCell ref="VUC15:VUG15"/>
    <mergeCell ref="VUH15:VUL15"/>
    <mergeCell ref="VUM15:VUQ15"/>
    <mergeCell ref="VUR15:VUV15"/>
    <mergeCell ref="VUW15:VVA15"/>
    <mergeCell ref="VXE15:VXI15"/>
    <mergeCell ref="VXJ15:VXN15"/>
    <mergeCell ref="VXO15:VXS15"/>
    <mergeCell ref="VXT15:VXX15"/>
    <mergeCell ref="VWA15:VWE15"/>
    <mergeCell ref="VWF15:VWJ15"/>
    <mergeCell ref="VWK15:VWO15"/>
    <mergeCell ref="VWP15:VWT15"/>
    <mergeCell ref="VWU15:VWY15"/>
    <mergeCell ref="VXY15:VYC15"/>
    <mergeCell ref="VYD15:VYH15"/>
    <mergeCell ref="VYI15:VYM15"/>
    <mergeCell ref="WSS15:WSW15"/>
    <mergeCell ref="WQF15:WQJ15"/>
    <mergeCell ref="WQK15:WQO15"/>
    <mergeCell ref="WQP15:WQT15"/>
    <mergeCell ref="WQU15:WQY15"/>
    <mergeCell ref="WGP15:WGT15"/>
    <mergeCell ref="WGU15:WGY15"/>
    <mergeCell ref="WGZ15:WHD15"/>
    <mergeCell ref="WHE15:WHI15"/>
    <mergeCell ref="WHJ15:WHN15"/>
    <mergeCell ref="WFQ15:WFU15"/>
    <mergeCell ref="WFV15:WFZ15"/>
    <mergeCell ref="WGA15:WGE15"/>
    <mergeCell ref="WGF15:WGJ15"/>
    <mergeCell ref="WGK15:WGO15"/>
    <mergeCell ref="WJH15:WJL15"/>
    <mergeCell ref="ADK16:ADO16"/>
    <mergeCell ref="AFS16:AFW16"/>
    <mergeCell ref="AFX16:AGB16"/>
    <mergeCell ref="AGC16:AGG16"/>
    <mergeCell ref="AGH16:AGL16"/>
    <mergeCell ref="AEO16:AES16"/>
    <mergeCell ref="AET16:AEX16"/>
    <mergeCell ref="AEY16:AFC16"/>
    <mergeCell ref="AFD16:AFH16"/>
    <mergeCell ref="AFI16:AFM16"/>
    <mergeCell ref="AGM16:AGQ16"/>
    <mergeCell ref="AGR16:AGV16"/>
    <mergeCell ref="AGW16:AHA16"/>
    <mergeCell ref="AHB16:AHF16"/>
    <mergeCell ref="AHG16:AHK16"/>
    <mergeCell ref="AFN16:AFR16"/>
    <mergeCell ref="ADP16:ADT16"/>
    <mergeCell ref="ADU16:ADY16"/>
    <mergeCell ref="ADZ16:AED16"/>
    <mergeCell ref="AEE16:AEI16"/>
    <mergeCell ref="AIK16:AIO16"/>
    <mergeCell ref="AIP16:AIT16"/>
    <mergeCell ref="AIU16:AIY16"/>
    <mergeCell ref="AIZ16:AJD16"/>
    <mergeCell ref="AJE16:AJI16"/>
    <mergeCell ref="AHL16:AHP16"/>
    <mergeCell ref="AHQ16:AHU16"/>
    <mergeCell ref="AHV16:AHZ16"/>
    <mergeCell ref="AIA16:AIE16"/>
    <mergeCell ref="AIF16:AIJ16"/>
    <mergeCell ref="ALC16:ALG16"/>
    <mergeCell ref="AJJ16:AJN16"/>
    <mergeCell ref="AJO16:AJS16"/>
    <mergeCell ref="AJT16:AJX16"/>
    <mergeCell ref="AJY16:AKC16"/>
    <mergeCell ref="AKD16:AKH16"/>
    <mergeCell ref="AML16:AMP16"/>
    <mergeCell ref="AMQ16:AMU16"/>
    <mergeCell ref="AMV16:AMZ16"/>
    <mergeCell ref="ANA16:ANE16"/>
    <mergeCell ref="ALH16:ALL16"/>
    <mergeCell ref="ALM16:ALQ16"/>
    <mergeCell ref="ALR16:ALV16"/>
    <mergeCell ref="ALW16:AMA16"/>
    <mergeCell ref="AMB16:AMF16"/>
    <mergeCell ref="ANF16:ANJ16"/>
    <mergeCell ref="ANK16:ANO16"/>
    <mergeCell ref="ANP16:ANT16"/>
    <mergeCell ref="ANU16:ANY16"/>
    <mergeCell ref="ANZ16:AOD16"/>
    <mergeCell ref="AMG16:AMK16"/>
    <mergeCell ref="AKI16:AKM16"/>
    <mergeCell ref="AKN16:AKR16"/>
    <mergeCell ref="AKS16:AKW16"/>
    <mergeCell ref="AKX16:ALB16"/>
    <mergeCell ref="APD16:APH16"/>
    <mergeCell ref="API16:APM16"/>
    <mergeCell ref="APN16:APR16"/>
    <mergeCell ref="APS16:APW16"/>
    <mergeCell ref="APX16:AQB16"/>
    <mergeCell ref="AOE16:AOI16"/>
    <mergeCell ref="AOJ16:AON16"/>
    <mergeCell ref="AOO16:AOS16"/>
    <mergeCell ref="AOT16:AOX16"/>
    <mergeCell ref="AOY16:APC16"/>
    <mergeCell ref="ARV16:ARZ16"/>
    <mergeCell ref="AQC16:AQG16"/>
    <mergeCell ref="AQH16:AQL16"/>
    <mergeCell ref="AQM16:AQQ16"/>
    <mergeCell ref="AQR16:AQV16"/>
    <mergeCell ref="AQW16:ARA16"/>
    <mergeCell ref="ATE16:ATI16"/>
    <mergeCell ref="ATJ16:ATN16"/>
    <mergeCell ref="ATO16:ATS16"/>
    <mergeCell ref="ATT16:ATX16"/>
    <mergeCell ref="ASA16:ASE16"/>
    <mergeCell ref="ASF16:ASJ16"/>
    <mergeCell ref="ASK16:ASO16"/>
    <mergeCell ref="ASP16:AST16"/>
    <mergeCell ref="ASU16:ASY16"/>
    <mergeCell ref="ATY16:AUC16"/>
    <mergeCell ref="AUD16:AUH16"/>
    <mergeCell ref="AUI16:AUM16"/>
    <mergeCell ref="AUN16:AUR16"/>
    <mergeCell ref="AUS16:AUW16"/>
    <mergeCell ref="ASZ16:ATD16"/>
    <mergeCell ref="ARB16:ARF16"/>
    <mergeCell ref="ARG16:ARK16"/>
    <mergeCell ref="ARL16:ARP16"/>
    <mergeCell ref="ARQ16:ARU16"/>
    <mergeCell ref="AVW16:AWA16"/>
    <mergeCell ref="AWB16:AWF16"/>
    <mergeCell ref="AWG16:AWK16"/>
    <mergeCell ref="AWL16:AWP16"/>
    <mergeCell ref="AWQ16:AWU16"/>
    <mergeCell ref="AUX16:AVB16"/>
    <mergeCell ref="AVC16:AVG16"/>
    <mergeCell ref="AVH16:AVL16"/>
    <mergeCell ref="AVM16:AVQ16"/>
    <mergeCell ref="AVR16:AVV16"/>
    <mergeCell ref="AYO16:AYS16"/>
    <mergeCell ref="AWV16:AWZ16"/>
    <mergeCell ref="AXA16:AXE16"/>
    <mergeCell ref="AXF16:AXJ16"/>
    <mergeCell ref="AXK16:AXO16"/>
    <mergeCell ref="AXP16:AXT16"/>
    <mergeCell ref="AZX16:BAB16"/>
    <mergeCell ref="BAC16:BAG16"/>
    <mergeCell ref="BAH16:BAL16"/>
    <mergeCell ref="BAM16:BAQ16"/>
    <mergeCell ref="AYT16:AYX16"/>
    <mergeCell ref="AYY16:AZC16"/>
    <mergeCell ref="AZD16:AZH16"/>
    <mergeCell ref="AZI16:AZM16"/>
    <mergeCell ref="AZN16:AZR16"/>
    <mergeCell ref="BAR16:BAV16"/>
    <mergeCell ref="BAW16:BBA16"/>
    <mergeCell ref="BBB16:BBF16"/>
    <mergeCell ref="BBG16:BBK16"/>
    <mergeCell ref="BBL16:BBP16"/>
    <mergeCell ref="AZS16:AZW16"/>
    <mergeCell ref="AXU16:AXY16"/>
    <mergeCell ref="AXZ16:AYD16"/>
    <mergeCell ref="AYE16:AYI16"/>
    <mergeCell ref="AYJ16:AYN16"/>
    <mergeCell ref="BCP16:BCT16"/>
    <mergeCell ref="BCU16:BCY16"/>
    <mergeCell ref="BCZ16:BDD16"/>
    <mergeCell ref="BDE16:BDI16"/>
    <mergeCell ref="BDJ16:BDN16"/>
    <mergeCell ref="BBQ16:BBU16"/>
    <mergeCell ref="BBV16:BBZ16"/>
    <mergeCell ref="BCA16:BCE16"/>
    <mergeCell ref="BCF16:BCJ16"/>
    <mergeCell ref="BCK16:BCO16"/>
    <mergeCell ref="BFH16:BFL16"/>
    <mergeCell ref="BDO16:BDS16"/>
    <mergeCell ref="BDT16:BDX16"/>
    <mergeCell ref="BDY16:BEC16"/>
    <mergeCell ref="BED16:BEH16"/>
    <mergeCell ref="BEI16:BEM16"/>
    <mergeCell ref="BGQ16:BGU16"/>
    <mergeCell ref="BGV16:BGZ16"/>
    <mergeCell ref="BHA16:BHE16"/>
    <mergeCell ref="BHF16:BHJ16"/>
    <mergeCell ref="BFM16:BFQ16"/>
    <mergeCell ref="BFR16:BFV16"/>
    <mergeCell ref="BFW16:BGA16"/>
    <mergeCell ref="BGB16:BGF16"/>
    <mergeCell ref="BGG16:BGK16"/>
    <mergeCell ref="BHK16:BHO16"/>
    <mergeCell ref="BHP16:BHT16"/>
    <mergeCell ref="BHU16:BHY16"/>
    <mergeCell ref="BHZ16:BID16"/>
    <mergeCell ref="BIE16:BII16"/>
    <mergeCell ref="BGL16:BGP16"/>
    <mergeCell ref="BEN16:BER16"/>
    <mergeCell ref="BES16:BEW16"/>
    <mergeCell ref="BEX16:BFB16"/>
    <mergeCell ref="BFC16:BFG16"/>
    <mergeCell ref="BJI16:BJM16"/>
    <mergeCell ref="BJN16:BJR16"/>
    <mergeCell ref="BJS16:BJW16"/>
    <mergeCell ref="BJX16:BKB16"/>
    <mergeCell ref="BKC16:BKG16"/>
    <mergeCell ref="BIJ16:BIN16"/>
    <mergeCell ref="BIO16:BIS16"/>
    <mergeCell ref="BIT16:BIX16"/>
    <mergeCell ref="BIY16:BJC16"/>
    <mergeCell ref="BJD16:BJH16"/>
    <mergeCell ref="BMA16:BME16"/>
    <mergeCell ref="BKH16:BKL16"/>
    <mergeCell ref="BKM16:BKQ16"/>
    <mergeCell ref="BKR16:BKV16"/>
    <mergeCell ref="BKW16:BLA16"/>
    <mergeCell ref="BLB16:BLF16"/>
    <mergeCell ref="BNJ16:BNN16"/>
    <mergeCell ref="BNO16:BNS16"/>
    <mergeCell ref="BNT16:BNX16"/>
    <mergeCell ref="BNY16:BOC16"/>
    <mergeCell ref="BMF16:BMJ16"/>
    <mergeCell ref="BMK16:BMO16"/>
    <mergeCell ref="BMP16:BMT16"/>
    <mergeCell ref="BMU16:BMY16"/>
    <mergeCell ref="BMZ16:BND16"/>
    <mergeCell ref="BOD16:BOH16"/>
    <mergeCell ref="BOI16:BOM16"/>
    <mergeCell ref="BON16:BOR16"/>
    <mergeCell ref="BOS16:BOW16"/>
    <mergeCell ref="BOX16:BPB16"/>
    <mergeCell ref="BNE16:BNI16"/>
    <mergeCell ref="BLG16:BLK16"/>
    <mergeCell ref="BLL16:BLP16"/>
    <mergeCell ref="BLQ16:BLU16"/>
    <mergeCell ref="BLV16:BLZ16"/>
    <mergeCell ref="BQB16:BQF16"/>
    <mergeCell ref="BQG16:BQK16"/>
    <mergeCell ref="BQL16:BQP16"/>
    <mergeCell ref="BQQ16:BQU16"/>
    <mergeCell ref="BQV16:BQZ16"/>
    <mergeCell ref="BPC16:BPG16"/>
    <mergeCell ref="BPH16:BPL16"/>
    <mergeCell ref="BPM16:BPQ16"/>
    <mergeCell ref="BPR16:BPV16"/>
    <mergeCell ref="BPW16:BQA16"/>
    <mergeCell ref="BST16:BSX16"/>
    <mergeCell ref="BRA16:BRE16"/>
    <mergeCell ref="BRF16:BRJ16"/>
    <mergeCell ref="BRK16:BRO16"/>
    <mergeCell ref="BRP16:BRT16"/>
    <mergeCell ref="BRU16:BRY16"/>
    <mergeCell ref="BUC16:BUG16"/>
    <mergeCell ref="BUH16:BUL16"/>
    <mergeCell ref="BUM16:BUQ16"/>
    <mergeCell ref="BUR16:BUV16"/>
    <mergeCell ref="BSY16:BTC16"/>
    <mergeCell ref="BTD16:BTH16"/>
    <mergeCell ref="BTI16:BTM16"/>
    <mergeCell ref="BTN16:BTR16"/>
    <mergeCell ref="BTS16:BTW16"/>
    <mergeCell ref="BUW16:BVA16"/>
    <mergeCell ref="BVB16:BVF16"/>
    <mergeCell ref="BVG16:BVK16"/>
    <mergeCell ref="BVL16:BVP16"/>
    <mergeCell ref="BVQ16:BVU16"/>
    <mergeCell ref="BTX16:BUB16"/>
    <mergeCell ref="BRZ16:BSD16"/>
    <mergeCell ref="BSE16:BSI16"/>
    <mergeCell ref="BSJ16:BSN16"/>
    <mergeCell ref="BSO16:BSS16"/>
    <mergeCell ref="BWU16:BWY16"/>
    <mergeCell ref="BWZ16:BXD16"/>
    <mergeCell ref="BXE16:BXI16"/>
    <mergeCell ref="BXJ16:BXN16"/>
    <mergeCell ref="BXO16:BXS16"/>
    <mergeCell ref="BVV16:BVZ16"/>
    <mergeCell ref="BWA16:BWE16"/>
    <mergeCell ref="BWF16:BWJ16"/>
    <mergeCell ref="BWK16:BWO16"/>
    <mergeCell ref="BWP16:BWT16"/>
    <mergeCell ref="BZM16:BZQ16"/>
    <mergeCell ref="BXT16:BXX16"/>
    <mergeCell ref="BXY16:BYC16"/>
    <mergeCell ref="BYD16:BYH16"/>
    <mergeCell ref="BYI16:BYM16"/>
    <mergeCell ref="BYN16:BYR16"/>
    <mergeCell ref="CAV16:CAZ16"/>
    <mergeCell ref="CBA16:CBE16"/>
    <mergeCell ref="CBF16:CBJ16"/>
    <mergeCell ref="CBK16:CBO16"/>
    <mergeCell ref="BZR16:BZV16"/>
    <mergeCell ref="BZW16:CAA16"/>
    <mergeCell ref="CAB16:CAF16"/>
    <mergeCell ref="CAG16:CAK16"/>
    <mergeCell ref="CAL16:CAP16"/>
    <mergeCell ref="CBP16:CBT16"/>
    <mergeCell ref="CBU16:CBY16"/>
    <mergeCell ref="CBZ16:CCD16"/>
    <mergeCell ref="CCE16:CCI16"/>
    <mergeCell ref="CCJ16:CCN16"/>
    <mergeCell ref="CAQ16:CAU16"/>
    <mergeCell ref="BYS16:BYW16"/>
    <mergeCell ref="BYX16:BZB16"/>
    <mergeCell ref="BZC16:BZG16"/>
    <mergeCell ref="BZH16:BZL16"/>
    <mergeCell ref="CDN16:CDR16"/>
    <mergeCell ref="CDS16:CDW16"/>
    <mergeCell ref="CDX16:CEB16"/>
    <mergeCell ref="CEC16:CEG16"/>
    <mergeCell ref="CEH16:CEL16"/>
    <mergeCell ref="CCO16:CCS16"/>
    <mergeCell ref="CCT16:CCX16"/>
    <mergeCell ref="CCY16:CDC16"/>
    <mergeCell ref="CDD16:CDH16"/>
    <mergeCell ref="CDI16:CDM16"/>
    <mergeCell ref="CGF16:CGJ16"/>
    <mergeCell ref="CEM16:CEQ16"/>
    <mergeCell ref="CER16:CEV16"/>
    <mergeCell ref="CEW16:CFA16"/>
    <mergeCell ref="CFB16:CFF16"/>
    <mergeCell ref="CFG16:CFK16"/>
    <mergeCell ref="CHO16:CHS16"/>
    <mergeCell ref="CHT16:CHX16"/>
    <mergeCell ref="CHY16:CIC16"/>
    <mergeCell ref="CID16:CIH16"/>
    <mergeCell ref="CGK16:CGO16"/>
    <mergeCell ref="CGP16:CGT16"/>
    <mergeCell ref="CGU16:CGY16"/>
    <mergeCell ref="CGZ16:CHD16"/>
    <mergeCell ref="CHE16:CHI16"/>
    <mergeCell ref="CII16:CIM16"/>
    <mergeCell ref="CIN16:CIR16"/>
    <mergeCell ref="CIS16:CIW16"/>
    <mergeCell ref="CIX16:CJB16"/>
    <mergeCell ref="CJC16:CJG16"/>
    <mergeCell ref="CHJ16:CHN16"/>
    <mergeCell ref="CFL16:CFP16"/>
    <mergeCell ref="CFQ16:CFU16"/>
    <mergeCell ref="CFV16:CFZ16"/>
    <mergeCell ref="CGA16:CGE16"/>
    <mergeCell ref="CKG16:CKK16"/>
    <mergeCell ref="CKL16:CKP16"/>
    <mergeCell ref="CKQ16:CKU16"/>
    <mergeCell ref="CKV16:CKZ16"/>
    <mergeCell ref="CLA16:CLE16"/>
    <mergeCell ref="CJH16:CJL16"/>
    <mergeCell ref="CJM16:CJQ16"/>
    <mergeCell ref="CJR16:CJV16"/>
    <mergeCell ref="CJW16:CKA16"/>
    <mergeCell ref="CKB16:CKF16"/>
    <mergeCell ref="CMY16:CNC16"/>
    <mergeCell ref="CLF16:CLJ16"/>
    <mergeCell ref="CLK16:CLO16"/>
    <mergeCell ref="CLP16:CLT16"/>
    <mergeCell ref="CLU16:CLY16"/>
    <mergeCell ref="CLZ16:CMD16"/>
    <mergeCell ref="COH16:COL16"/>
    <mergeCell ref="COM16:COQ16"/>
    <mergeCell ref="COR16:COV16"/>
    <mergeCell ref="COW16:CPA16"/>
    <mergeCell ref="CND16:CNH16"/>
    <mergeCell ref="CNI16:CNM16"/>
    <mergeCell ref="CNN16:CNR16"/>
    <mergeCell ref="CNS16:CNW16"/>
    <mergeCell ref="CNX16:COB16"/>
    <mergeCell ref="CPB16:CPF16"/>
    <mergeCell ref="CPG16:CPK16"/>
    <mergeCell ref="CPL16:CPP16"/>
    <mergeCell ref="CPQ16:CPU16"/>
    <mergeCell ref="CPV16:CPZ16"/>
    <mergeCell ref="COC16:COG16"/>
    <mergeCell ref="CME16:CMI16"/>
    <mergeCell ref="CMJ16:CMN16"/>
    <mergeCell ref="CMO16:CMS16"/>
    <mergeCell ref="CMT16:CMX16"/>
    <mergeCell ref="CQZ16:CRD16"/>
    <mergeCell ref="CRE16:CRI16"/>
    <mergeCell ref="CRJ16:CRN16"/>
    <mergeCell ref="CRO16:CRS16"/>
    <mergeCell ref="CRT16:CRX16"/>
    <mergeCell ref="CQA16:CQE16"/>
    <mergeCell ref="CQF16:CQJ16"/>
    <mergeCell ref="CQK16:CQO16"/>
    <mergeCell ref="CQP16:CQT16"/>
    <mergeCell ref="CQU16:CQY16"/>
    <mergeCell ref="CTR16:CTV16"/>
    <mergeCell ref="CRY16:CSC16"/>
    <mergeCell ref="CSD16:CSH16"/>
    <mergeCell ref="CSI16:CSM16"/>
    <mergeCell ref="CSN16:CSR16"/>
    <mergeCell ref="CSS16:CSW16"/>
    <mergeCell ref="CVA16:CVE16"/>
    <mergeCell ref="CVF16:CVJ16"/>
    <mergeCell ref="CVK16:CVO16"/>
    <mergeCell ref="CVP16:CVT16"/>
    <mergeCell ref="CTW16:CUA16"/>
    <mergeCell ref="CUB16:CUF16"/>
    <mergeCell ref="CUG16:CUK16"/>
    <mergeCell ref="CUL16:CUP16"/>
    <mergeCell ref="CUQ16:CUU16"/>
    <mergeCell ref="CVU16:CVY16"/>
    <mergeCell ref="CVZ16:CWD16"/>
    <mergeCell ref="CWE16:CWI16"/>
    <mergeCell ref="CWJ16:CWN16"/>
    <mergeCell ref="CWO16:CWS16"/>
    <mergeCell ref="CUV16:CUZ16"/>
    <mergeCell ref="CSX16:CTB16"/>
    <mergeCell ref="CTC16:CTG16"/>
    <mergeCell ref="CTH16:CTL16"/>
    <mergeCell ref="CTM16:CTQ16"/>
    <mergeCell ref="CXS16:CXW16"/>
    <mergeCell ref="CXX16:CYB16"/>
    <mergeCell ref="CYC16:CYG16"/>
    <mergeCell ref="CYH16:CYL16"/>
    <mergeCell ref="CYM16:CYQ16"/>
    <mergeCell ref="CWT16:CWX16"/>
    <mergeCell ref="CWY16:CXC16"/>
    <mergeCell ref="CXD16:CXH16"/>
    <mergeCell ref="CXI16:CXM16"/>
    <mergeCell ref="CXN16:CXR16"/>
    <mergeCell ref="DAK16:DAO16"/>
    <mergeCell ref="CYR16:CYV16"/>
    <mergeCell ref="CYW16:CZA16"/>
    <mergeCell ref="CZB16:CZF16"/>
    <mergeCell ref="CZG16:CZK16"/>
    <mergeCell ref="CZL16:CZP16"/>
    <mergeCell ref="DBT16:DBX16"/>
    <mergeCell ref="DBY16:DCC16"/>
    <mergeCell ref="DCD16:DCH16"/>
    <mergeCell ref="DCI16:DCM16"/>
    <mergeCell ref="DAP16:DAT16"/>
    <mergeCell ref="DAU16:DAY16"/>
    <mergeCell ref="DAZ16:DBD16"/>
    <mergeCell ref="DBE16:DBI16"/>
    <mergeCell ref="DBJ16:DBN16"/>
    <mergeCell ref="DCN16:DCR16"/>
    <mergeCell ref="DCS16:DCW16"/>
    <mergeCell ref="DCX16:DDB16"/>
    <mergeCell ref="DDC16:DDG16"/>
    <mergeCell ref="DDH16:DDL16"/>
    <mergeCell ref="DBO16:DBS16"/>
    <mergeCell ref="CZQ16:CZU16"/>
    <mergeCell ref="CZV16:CZZ16"/>
    <mergeCell ref="DAA16:DAE16"/>
    <mergeCell ref="DAF16:DAJ16"/>
    <mergeCell ref="DEL16:DEP16"/>
    <mergeCell ref="DEQ16:DEU16"/>
    <mergeCell ref="DEV16:DEZ16"/>
    <mergeCell ref="DFA16:DFE16"/>
    <mergeCell ref="DFF16:DFJ16"/>
    <mergeCell ref="DDM16:DDQ16"/>
    <mergeCell ref="DDR16:DDV16"/>
    <mergeCell ref="DDW16:DEA16"/>
    <mergeCell ref="DEB16:DEF16"/>
    <mergeCell ref="DEG16:DEK16"/>
    <mergeCell ref="DHD16:DHH16"/>
    <mergeCell ref="DFK16:DFO16"/>
    <mergeCell ref="DFP16:DFT16"/>
    <mergeCell ref="DFU16:DFY16"/>
    <mergeCell ref="DFZ16:DGD16"/>
    <mergeCell ref="DGE16:DGI16"/>
    <mergeCell ref="DIM16:DIQ16"/>
    <mergeCell ref="DIR16:DIV16"/>
    <mergeCell ref="DIW16:DJA16"/>
    <mergeCell ref="DJB16:DJF16"/>
    <mergeCell ref="DHI16:DHM16"/>
    <mergeCell ref="DHN16:DHR16"/>
    <mergeCell ref="DHS16:DHW16"/>
    <mergeCell ref="DHX16:DIB16"/>
    <mergeCell ref="DIC16:DIG16"/>
    <mergeCell ref="DJG16:DJK16"/>
    <mergeCell ref="DJL16:DJP16"/>
    <mergeCell ref="DJQ16:DJU16"/>
    <mergeCell ref="DJV16:DJZ16"/>
    <mergeCell ref="DKA16:DKE16"/>
    <mergeCell ref="DIH16:DIL16"/>
    <mergeCell ref="DGJ16:DGN16"/>
    <mergeCell ref="DGO16:DGS16"/>
    <mergeCell ref="DGT16:DGX16"/>
    <mergeCell ref="DGY16:DHC16"/>
    <mergeCell ref="DLE16:DLI16"/>
    <mergeCell ref="DLJ16:DLN16"/>
    <mergeCell ref="DLO16:DLS16"/>
    <mergeCell ref="DLT16:DLX16"/>
    <mergeCell ref="DLY16:DMC16"/>
    <mergeCell ref="DKF16:DKJ16"/>
    <mergeCell ref="DKK16:DKO16"/>
    <mergeCell ref="DKP16:DKT16"/>
    <mergeCell ref="DKU16:DKY16"/>
    <mergeCell ref="DKZ16:DLD16"/>
    <mergeCell ref="DNW16:DOA16"/>
    <mergeCell ref="DMD16:DMH16"/>
    <mergeCell ref="DMI16:DMM16"/>
    <mergeCell ref="DMN16:DMR16"/>
    <mergeCell ref="DMS16:DMW16"/>
    <mergeCell ref="DMX16:DNB16"/>
    <mergeCell ref="DPF16:DPJ16"/>
    <mergeCell ref="DPK16:DPO16"/>
    <mergeCell ref="DPP16:DPT16"/>
    <mergeCell ref="DPU16:DPY16"/>
    <mergeCell ref="DOB16:DOF16"/>
    <mergeCell ref="DOG16:DOK16"/>
    <mergeCell ref="DOL16:DOP16"/>
    <mergeCell ref="DOQ16:DOU16"/>
    <mergeCell ref="DOV16:DOZ16"/>
    <mergeCell ref="DPZ16:DQD16"/>
    <mergeCell ref="DQE16:DQI16"/>
    <mergeCell ref="DQJ16:DQN16"/>
    <mergeCell ref="DQO16:DQS16"/>
    <mergeCell ref="DQT16:DQX16"/>
    <mergeCell ref="DPA16:DPE16"/>
    <mergeCell ref="DNC16:DNG16"/>
    <mergeCell ref="DNH16:DNL16"/>
    <mergeCell ref="DNM16:DNQ16"/>
    <mergeCell ref="DNR16:DNV16"/>
    <mergeCell ref="DRX16:DSB16"/>
    <mergeCell ref="DSC16:DSG16"/>
    <mergeCell ref="DSH16:DSL16"/>
    <mergeCell ref="DSM16:DSQ16"/>
    <mergeCell ref="DSR16:DSV16"/>
    <mergeCell ref="DQY16:DRC16"/>
    <mergeCell ref="DRD16:DRH16"/>
    <mergeCell ref="DRI16:DRM16"/>
    <mergeCell ref="DRN16:DRR16"/>
    <mergeCell ref="DRS16:DRW16"/>
    <mergeCell ref="DUP16:DUT16"/>
    <mergeCell ref="DSW16:DTA16"/>
    <mergeCell ref="DTB16:DTF16"/>
    <mergeCell ref="DTG16:DTK16"/>
    <mergeCell ref="DTL16:DTP16"/>
    <mergeCell ref="DTQ16:DTU16"/>
    <mergeCell ref="DVY16:DWC16"/>
    <mergeCell ref="DWD16:DWH16"/>
    <mergeCell ref="DWI16:DWM16"/>
    <mergeCell ref="DWN16:DWR16"/>
    <mergeCell ref="DUU16:DUY16"/>
    <mergeCell ref="DUZ16:DVD16"/>
    <mergeCell ref="DVE16:DVI16"/>
    <mergeCell ref="DVJ16:DVN16"/>
    <mergeCell ref="DVO16:DVS16"/>
    <mergeCell ref="DWS16:DWW16"/>
    <mergeCell ref="DWX16:DXB16"/>
    <mergeCell ref="DXC16:DXG16"/>
    <mergeCell ref="DXH16:DXL16"/>
    <mergeCell ref="DXM16:DXQ16"/>
    <mergeCell ref="DVT16:DVX16"/>
    <mergeCell ref="DTV16:DTZ16"/>
    <mergeCell ref="DUA16:DUE16"/>
    <mergeCell ref="DUF16:DUJ16"/>
    <mergeCell ref="DUK16:DUO16"/>
    <mergeCell ref="DYQ16:DYU16"/>
    <mergeCell ref="DYV16:DYZ16"/>
    <mergeCell ref="DZA16:DZE16"/>
    <mergeCell ref="DZF16:DZJ16"/>
    <mergeCell ref="DZK16:DZO16"/>
    <mergeCell ref="DXR16:DXV16"/>
    <mergeCell ref="DXW16:DYA16"/>
    <mergeCell ref="DYB16:DYF16"/>
    <mergeCell ref="DYG16:DYK16"/>
    <mergeCell ref="DYL16:DYP16"/>
    <mergeCell ref="EBI16:EBM16"/>
    <mergeCell ref="DZP16:DZT16"/>
    <mergeCell ref="DZU16:DZY16"/>
    <mergeCell ref="DZZ16:EAD16"/>
    <mergeCell ref="EAE16:EAI16"/>
    <mergeCell ref="EAJ16:EAN16"/>
    <mergeCell ref="ECR16:ECV16"/>
    <mergeCell ref="ECW16:EDA16"/>
    <mergeCell ref="EDB16:EDF16"/>
    <mergeCell ref="EDG16:EDK16"/>
    <mergeCell ref="EBN16:EBR16"/>
    <mergeCell ref="EBS16:EBW16"/>
    <mergeCell ref="EBX16:ECB16"/>
    <mergeCell ref="ECC16:ECG16"/>
    <mergeCell ref="ECH16:ECL16"/>
    <mergeCell ref="EDL16:EDP16"/>
    <mergeCell ref="EDQ16:EDU16"/>
    <mergeCell ref="EDV16:EDZ16"/>
    <mergeCell ref="EEA16:EEE16"/>
    <mergeCell ref="EEF16:EEJ16"/>
    <mergeCell ref="ECM16:ECQ16"/>
    <mergeCell ref="EAO16:EAS16"/>
    <mergeCell ref="EAT16:EAX16"/>
    <mergeCell ref="EAY16:EBC16"/>
    <mergeCell ref="EBD16:EBH16"/>
    <mergeCell ref="EFJ16:EFN16"/>
    <mergeCell ref="EFO16:EFS16"/>
    <mergeCell ref="EFT16:EFX16"/>
    <mergeCell ref="EFY16:EGC16"/>
    <mergeCell ref="EGD16:EGH16"/>
    <mergeCell ref="EEK16:EEO16"/>
    <mergeCell ref="EEP16:EET16"/>
    <mergeCell ref="EEU16:EEY16"/>
    <mergeCell ref="EEZ16:EFD16"/>
    <mergeCell ref="EFE16:EFI16"/>
    <mergeCell ref="EIB16:EIF16"/>
    <mergeCell ref="EGI16:EGM16"/>
    <mergeCell ref="EGN16:EGR16"/>
    <mergeCell ref="EGS16:EGW16"/>
    <mergeCell ref="EGX16:EHB16"/>
    <mergeCell ref="EHC16:EHG16"/>
    <mergeCell ref="EJK16:EJO16"/>
    <mergeCell ref="EJP16:EJT16"/>
    <mergeCell ref="EJU16:EJY16"/>
    <mergeCell ref="EJZ16:EKD16"/>
    <mergeCell ref="EIG16:EIK16"/>
    <mergeCell ref="EIL16:EIP16"/>
    <mergeCell ref="EIQ16:EIU16"/>
    <mergeCell ref="EIV16:EIZ16"/>
    <mergeCell ref="EJA16:EJE16"/>
    <mergeCell ref="EKE16:EKI16"/>
    <mergeCell ref="EKJ16:EKN16"/>
    <mergeCell ref="EKO16:EKS16"/>
    <mergeCell ref="EKT16:EKX16"/>
    <mergeCell ref="EKY16:ELC16"/>
    <mergeCell ref="EJF16:EJJ16"/>
    <mergeCell ref="EHH16:EHL16"/>
    <mergeCell ref="EHM16:EHQ16"/>
    <mergeCell ref="EHR16:EHV16"/>
    <mergeCell ref="EHW16:EIA16"/>
    <mergeCell ref="EMC16:EMG16"/>
    <mergeCell ref="EMH16:EML16"/>
    <mergeCell ref="EMM16:EMQ16"/>
    <mergeCell ref="EMR16:EMV16"/>
    <mergeCell ref="EMW16:ENA16"/>
    <mergeCell ref="ELD16:ELH16"/>
    <mergeCell ref="ELI16:ELM16"/>
    <mergeCell ref="ELN16:ELR16"/>
    <mergeCell ref="ELS16:ELW16"/>
    <mergeCell ref="ELX16:EMB16"/>
    <mergeCell ref="EOU16:EOY16"/>
    <mergeCell ref="ENB16:ENF16"/>
    <mergeCell ref="ENG16:ENK16"/>
    <mergeCell ref="ENL16:ENP16"/>
    <mergeCell ref="ENQ16:ENU16"/>
    <mergeCell ref="ENV16:ENZ16"/>
    <mergeCell ref="EQD16:EQH16"/>
    <mergeCell ref="EQI16:EQM16"/>
    <mergeCell ref="EQN16:EQR16"/>
    <mergeCell ref="EQS16:EQW16"/>
    <mergeCell ref="EOZ16:EPD16"/>
    <mergeCell ref="EPE16:EPI16"/>
    <mergeCell ref="EPJ16:EPN16"/>
    <mergeCell ref="EPO16:EPS16"/>
    <mergeCell ref="EPT16:EPX16"/>
    <mergeCell ref="EQX16:ERB16"/>
    <mergeCell ref="ERC16:ERG16"/>
    <mergeCell ref="ERH16:ERL16"/>
    <mergeCell ref="ERM16:ERQ16"/>
    <mergeCell ref="ERR16:ERV16"/>
    <mergeCell ref="EPY16:EQC16"/>
    <mergeCell ref="EOA16:EOE16"/>
    <mergeCell ref="EOF16:EOJ16"/>
    <mergeCell ref="EOK16:EOO16"/>
    <mergeCell ref="EOP16:EOT16"/>
    <mergeCell ref="ESV16:ESZ16"/>
    <mergeCell ref="ETA16:ETE16"/>
    <mergeCell ref="ETF16:ETJ16"/>
    <mergeCell ref="ETK16:ETO16"/>
    <mergeCell ref="ETP16:ETT16"/>
    <mergeCell ref="ERW16:ESA16"/>
    <mergeCell ref="ESB16:ESF16"/>
    <mergeCell ref="ESG16:ESK16"/>
    <mergeCell ref="ESL16:ESP16"/>
    <mergeCell ref="ESQ16:ESU16"/>
    <mergeCell ref="EVN16:EVR16"/>
    <mergeCell ref="ETU16:ETY16"/>
    <mergeCell ref="ETZ16:EUD16"/>
    <mergeCell ref="EUE16:EUI16"/>
    <mergeCell ref="EUJ16:EUN16"/>
    <mergeCell ref="EUO16:EUS16"/>
    <mergeCell ref="EWW16:EXA16"/>
    <mergeCell ref="EXB16:EXF16"/>
    <mergeCell ref="EXG16:EXK16"/>
    <mergeCell ref="EXL16:EXP16"/>
    <mergeCell ref="EVS16:EVW16"/>
    <mergeCell ref="EVX16:EWB16"/>
    <mergeCell ref="EWC16:EWG16"/>
    <mergeCell ref="EWH16:EWL16"/>
    <mergeCell ref="EWM16:EWQ16"/>
    <mergeCell ref="EXQ16:EXU16"/>
    <mergeCell ref="EXV16:EXZ16"/>
    <mergeCell ref="EYA16:EYE16"/>
    <mergeCell ref="EYF16:EYJ16"/>
    <mergeCell ref="EYK16:EYO16"/>
    <mergeCell ref="EWR16:EWV16"/>
    <mergeCell ref="EUT16:EUX16"/>
    <mergeCell ref="EUY16:EVC16"/>
    <mergeCell ref="EVD16:EVH16"/>
    <mergeCell ref="EVI16:EVM16"/>
    <mergeCell ref="EZO16:EZS16"/>
    <mergeCell ref="EZT16:EZX16"/>
    <mergeCell ref="EZY16:FAC16"/>
    <mergeCell ref="FAD16:FAH16"/>
    <mergeCell ref="FAI16:FAM16"/>
    <mergeCell ref="EYP16:EYT16"/>
    <mergeCell ref="EYU16:EYY16"/>
    <mergeCell ref="EYZ16:EZD16"/>
    <mergeCell ref="EZE16:EZI16"/>
    <mergeCell ref="EZJ16:EZN16"/>
    <mergeCell ref="FCG16:FCK16"/>
    <mergeCell ref="FAN16:FAR16"/>
    <mergeCell ref="FAS16:FAW16"/>
    <mergeCell ref="FAX16:FBB16"/>
    <mergeCell ref="FBC16:FBG16"/>
    <mergeCell ref="FBH16:FBL16"/>
    <mergeCell ref="FDP16:FDT16"/>
    <mergeCell ref="FDU16:FDY16"/>
    <mergeCell ref="FDZ16:FED16"/>
    <mergeCell ref="FEE16:FEI16"/>
    <mergeCell ref="FCL16:FCP16"/>
    <mergeCell ref="FCQ16:FCU16"/>
    <mergeCell ref="FCV16:FCZ16"/>
    <mergeCell ref="FDA16:FDE16"/>
    <mergeCell ref="FDF16:FDJ16"/>
    <mergeCell ref="FEJ16:FEN16"/>
    <mergeCell ref="FEO16:FES16"/>
    <mergeCell ref="FET16:FEX16"/>
    <mergeCell ref="FEY16:FFC16"/>
    <mergeCell ref="FFD16:FFH16"/>
    <mergeCell ref="FDK16:FDO16"/>
    <mergeCell ref="FBM16:FBQ16"/>
    <mergeCell ref="FBR16:FBV16"/>
    <mergeCell ref="FBW16:FCA16"/>
    <mergeCell ref="FCB16:FCF16"/>
    <mergeCell ref="FGH16:FGL16"/>
    <mergeCell ref="FGM16:FGQ16"/>
    <mergeCell ref="FGR16:FGV16"/>
    <mergeCell ref="FGW16:FHA16"/>
    <mergeCell ref="FHB16:FHF16"/>
    <mergeCell ref="FFI16:FFM16"/>
    <mergeCell ref="FFN16:FFR16"/>
    <mergeCell ref="FFS16:FFW16"/>
    <mergeCell ref="FFX16:FGB16"/>
    <mergeCell ref="FGC16:FGG16"/>
    <mergeCell ref="FIZ16:FJD16"/>
    <mergeCell ref="FHG16:FHK16"/>
    <mergeCell ref="FHL16:FHP16"/>
    <mergeCell ref="FHQ16:FHU16"/>
    <mergeCell ref="FHV16:FHZ16"/>
    <mergeCell ref="FIA16:FIE16"/>
    <mergeCell ref="FKI16:FKM16"/>
    <mergeCell ref="FKN16:FKR16"/>
    <mergeCell ref="FKS16:FKW16"/>
    <mergeCell ref="FKX16:FLB16"/>
    <mergeCell ref="FJE16:FJI16"/>
    <mergeCell ref="FJJ16:FJN16"/>
    <mergeCell ref="FJO16:FJS16"/>
    <mergeCell ref="FJT16:FJX16"/>
    <mergeCell ref="FJY16:FKC16"/>
    <mergeCell ref="FLC16:FLG16"/>
    <mergeCell ref="FLH16:FLL16"/>
    <mergeCell ref="FLM16:FLQ16"/>
    <mergeCell ref="FLR16:FLV16"/>
    <mergeCell ref="FLW16:FMA16"/>
    <mergeCell ref="FKD16:FKH16"/>
    <mergeCell ref="FIF16:FIJ16"/>
    <mergeCell ref="FIK16:FIO16"/>
    <mergeCell ref="FIP16:FIT16"/>
    <mergeCell ref="FIU16:FIY16"/>
    <mergeCell ref="FNA16:FNE16"/>
    <mergeCell ref="FNF16:FNJ16"/>
    <mergeCell ref="FNK16:FNO16"/>
    <mergeCell ref="FNP16:FNT16"/>
    <mergeCell ref="FNU16:FNY16"/>
    <mergeCell ref="FMB16:FMF16"/>
    <mergeCell ref="FMG16:FMK16"/>
    <mergeCell ref="FML16:FMP16"/>
    <mergeCell ref="FMQ16:FMU16"/>
    <mergeCell ref="FMV16:FMZ16"/>
    <mergeCell ref="FPS16:FPW16"/>
    <mergeCell ref="FNZ16:FOD16"/>
    <mergeCell ref="FOE16:FOI16"/>
    <mergeCell ref="FOJ16:FON16"/>
    <mergeCell ref="FOO16:FOS16"/>
    <mergeCell ref="FOT16:FOX16"/>
    <mergeCell ref="FRB16:FRF16"/>
    <mergeCell ref="FRG16:FRK16"/>
    <mergeCell ref="FRL16:FRP16"/>
    <mergeCell ref="FRQ16:FRU16"/>
    <mergeCell ref="FPX16:FQB16"/>
    <mergeCell ref="FQC16:FQG16"/>
    <mergeCell ref="FQH16:FQL16"/>
    <mergeCell ref="FQM16:FQQ16"/>
    <mergeCell ref="FQR16:FQV16"/>
    <mergeCell ref="FRV16:FRZ16"/>
    <mergeCell ref="FSA16:FSE16"/>
    <mergeCell ref="FSF16:FSJ16"/>
    <mergeCell ref="FSK16:FSO16"/>
    <mergeCell ref="FSP16:FST16"/>
    <mergeCell ref="FQW16:FRA16"/>
    <mergeCell ref="FOY16:FPC16"/>
    <mergeCell ref="FPD16:FPH16"/>
    <mergeCell ref="FPI16:FPM16"/>
    <mergeCell ref="FPN16:FPR16"/>
    <mergeCell ref="FTT16:FTX16"/>
    <mergeCell ref="FTY16:FUC16"/>
    <mergeCell ref="FUD16:FUH16"/>
    <mergeCell ref="FUI16:FUM16"/>
    <mergeCell ref="FUN16:FUR16"/>
    <mergeCell ref="FSU16:FSY16"/>
    <mergeCell ref="FSZ16:FTD16"/>
    <mergeCell ref="FTE16:FTI16"/>
    <mergeCell ref="FTJ16:FTN16"/>
    <mergeCell ref="FTO16:FTS16"/>
    <mergeCell ref="FWL16:FWP16"/>
    <mergeCell ref="FUS16:FUW16"/>
    <mergeCell ref="FUX16:FVB16"/>
    <mergeCell ref="FVC16:FVG16"/>
    <mergeCell ref="FVH16:FVL16"/>
    <mergeCell ref="FVM16:FVQ16"/>
    <mergeCell ref="FXU16:FXY16"/>
    <mergeCell ref="FXZ16:FYD16"/>
    <mergeCell ref="FYE16:FYI16"/>
    <mergeCell ref="FYJ16:FYN16"/>
    <mergeCell ref="FWQ16:FWU16"/>
    <mergeCell ref="FWV16:FWZ16"/>
    <mergeCell ref="FXA16:FXE16"/>
    <mergeCell ref="FXF16:FXJ16"/>
    <mergeCell ref="FXK16:FXO16"/>
    <mergeCell ref="FYO16:FYS16"/>
    <mergeCell ref="FYT16:FYX16"/>
    <mergeCell ref="FYY16:FZC16"/>
    <mergeCell ref="FZD16:FZH16"/>
    <mergeCell ref="FZI16:FZM16"/>
    <mergeCell ref="FXP16:FXT16"/>
    <mergeCell ref="FVR16:FVV16"/>
    <mergeCell ref="FVW16:FWA16"/>
    <mergeCell ref="FWB16:FWF16"/>
    <mergeCell ref="FWG16:FWK16"/>
    <mergeCell ref="GAM16:GAQ16"/>
    <mergeCell ref="GAR16:GAV16"/>
    <mergeCell ref="GAW16:GBA16"/>
    <mergeCell ref="GBB16:GBF16"/>
    <mergeCell ref="GBG16:GBK16"/>
    <mergeCell ref="FZN16:FZR16"/>
    <mergeCell ref="FZS16:FZW16"/>
    <mergeCell ref="FZX16:GAB16"/>
    <mergeCell ref="GAC16:GAG16"/>
    <mergeCell ref="GAH16:GAL16"/>
    <mergeCell ref="GDE16:GDI16"/>
    <mergeCell ref="GBL16:GBP16"/>
    <mergeCell ref="GBQ16:GBU16"/>
    <mergeCell ref="GBV16:GBZ16"/>
    <mergeCell ref="GCA16:GCE16"/>
    <mergeCell ref="GCF16:GCJ16"/>
    <mergeCell ref="GEN16:GER16"/>
    <mergeCell ref="GES16:GEW16"/>
    <mergeCell ref="GEX16:GFB16"/>
    <mergeCell ref="GFC16:GFG16"/>
    <mergeCell ref="GDJ16:GDN16"/>
    <mergeCell ref="GDO16:GDS16"/>
    <mergeCell ref="GDT16:GDX16"/>
    <mergeCell ref="GDY16:GEC16"/>
    <mergeCell ref="GED16:GEH16"/>
    <mergeCell ref="GFH16:GFL16"/>
    <mergeCell ref="GFM16:GFQ16"/>
    <mergeCell ref="GFR16:GFV16"/>
    <mergeCell ref="GFW16:GGA16"/>
    <mergeCell ref="GGB16:GGF16"/>
    <mergeCell ref="GEI16:GEM16"/>
    <mergeCell ref="GCK16:GCO16"/>
    <mergeCell ref="GCP16:GCT16"/>
    <mergeCell ref="GCU16:GCY16"/>
    <mergeCell ref="GCZ16:GDD16"/>
    <mergeCell ref="GHF16:GHJ16"/>
    <mergeCell ref="GHK16:GHO16"/>
    <mergeCell ref="GHP16:GHT16"/>
    <mergeCell ref="GHU16:GHY16"/>
    <mergeCell ref="GHZ16:GID16"/>
    <mergeCell ref="GGG16:GGK16"/>
    <mergeCell ref="GGL16:GGP16"/>
    <mergeCell ref="GGQ16:GGU16"/>
    <mergeCell ref="GGV16:GGZ16"/>
    <mergeCell ref="GHA16:GHE16"/>
    <mergeCell ref="GJX16:GKB16"/>
    <mergeCell ref="GIE16:GII16"/>
    <mergeCell ref="GIJ16:GIN16"/>
    <mergeCell ref="GIO16:GIS16"/>
    <mergeCell ref="GIT16:GIX16"/>
    <mergeCell ref="GIY16:GJC16"/>
    <mergeCell ref="GLG16:GLK16"/>
    <mergeCell ref="GLL16:GLP16"/>
    <mergeCell ref="GLQ16:GLU16"/>
    <mergeCell ref="GLV16:GLZ16"/>
    <mergeCell ref="GKC16:GKG16"/>
    <mergeCell ref="GKH16:GKL16"/>
    <mergeCell ref="GKM16:GKQ16"/>
    <mergeCell ref="GKR16:GKV16"/>
    <mergeCell ref="GKW16:GLA16"/>
    <mergeCell ref="GMA16:GME16"/>
    <mergeCell ref="GMF16:GMJ16"/>
    <mergeCell ref="GMK16:GMO16"/>
    <mergeCell ref="GMP16:GMT16"/>
    <mergeCell ref="GMU16:GMY16"/>
    <mergeCell ref="GLB16:GLF16"/>
    <mergeCell ref="GJD16:GJH16"/>
    <mergeCell ref="GJI16:GJM16"/>
    <mergeCell ref="GJN16:GJR16"/>
    <mergeCell ref="GJS16:GJW16"/>
    <mergeCell ref="GNY16:GOC16"/>
    <mergeCell ref="GOD16:GOH16"/>
    <mergeCell ref="GOI16:GOM16"/>
    <mergeCell ref="GON16:GOR16"/>
    <mergeCell ref="GOS16:GOW16"/>
    <mergeCell ref="GMZ16:GND16"/>
    <mergeCell ref="GNE16:GNI16"/>
    <mergeCell ref="GNJ16:GNN16"/>
    <mergeCell ref="GNO16:GNS16"/>
    <mergeCell ref="GNT16:GNX16"/>
    <mergeCell ref="GQQ16:GQU16"/>
    <mergeCell ref="GOX16:GPB16"/>
    <mergeCell ref="GPC16:GPG16"/>
    <mergeCell ref="GPH16:GPL16"/>
    <mergeCell ref="GPM16:GPQ16"/>
    <mergeCell ref="GPR16:GPV16"/>
    <mergeCell ref="GRZ16:GSD16"/>
    <mergeCell ref="GSE16:GSI16"/>
    <mergeCell ref="GSJ16:GSN16"/>
    <mergeCell ref="GSO16:GSS16"/>
    <mergeCell ref="GQV16:GQZ16"/>
    <mergeCell ref="GRA16:GRE16"/>
    <mergeCell ref="GRF16:GRJ16"/>
    <mergeCell ref="GRK16:GRO16"/>
    <mergeCell ref="GRP16:GRT16"/>
    <mergeCell ref="GST16:GSX16"/>
    <mergeCell ref="GSY16:GTC16"/>
    <mergeCell ref="GTD16:GTH16"/>
    <mergeCell ref="GTI16:GTM16"/>
    <mergeCell ref="GTN16:GTR16"/>
    <mergeCell ref="GRU16:GRY16"/>
    <mergeCell ref="GPW16:GQA16"/>
    <mergeCell ref="GQB16:GQF16"/>
    <mergeCell ref="GQG16:GQK16"/>
    <mergeCell ref="GQL16:GQP16"/>
    <mergeCell ref="GUR16:GUV16"/>
    <mergeCell ref="GUW16:GVA16"/>
    <mergeCell ref="GVB16:GVF16"/>
    <mergeCell ref="GVG16:GVK16"/>
    <mergeCell ref="GVL16:GVP16"/>
    <mergeCell ref="GTS16:GTW16"/>
    <mergeCell ref="GTX16:GUB16"/>
    <mergeCell ref="GUC16:GUG16"/>
    <mergeCell ref="GUH16:GUL16"/>
    <mergeCell ref="GUM16:GUQ16"/>
    <mergeCell ref="GXJ16:GXN16"/>
    <mergeCell ref="GVQ16:GVU16"/>
    <mergeCell ref="GVV16:GVZ16"/>
    <mergeCell ref="GWA16:GWE16"/>
    <mergeCell ref="GWF16:GWJ16"/>
    <mergeCell ref="GWK16:GWO16"/>
    <mergeCell ref="GYS16:GYW16"/>
    <mergeCell ref="GYX16:GZB16"/>
    <mergeCell ref="GZC16:GZG16"/>
    <mergeCell ref="GZH16:GZL16"/>
    <mergeCell ref="GXO16:GXS16"/>
    <mergeCell ref="GXT16:GXX16"/>
    <mergeCell ref="GXY16:GYC16"/>
    <mergeCell ref="GYD16:GYH16"/>
    <mergeCell ref="GYI16:GYM16"/>
    <mergeCell ref="GZM16:GZQ16"/>
    <mergeCell ref="GZR16:GZV16"/>
    <mergeCell ref="GZW16:HAA16"/>
    <mergeCell ref="HAB16:HAF16"/>
    <mergeCell ref="HAG16:HAK16"/>
    <mergeCell ref="GYN16:GYR16"/>
    <mergeCell ref="GWP16:GWT16"/>
    <mergeCell ref="GWU16:GWY16"/>
    <mergeCell ref="GWZ16:GXD16"/>
    <mergeCell ref="GXE16:GXI16"/>
    <mergeCell ref="HBK16:HBO16"/>
    <mergeCell ref="HBP16:HBT16"/>
    <mergeCell ref="HBU16:HBY16"/>
    <mergeCell ref="HBZ16:HCD16"/>
    <mergeCell ref="HCE16:HCI16"/>
    <mergeCell ref="HAL16:HAP16"/>
    <mergeCell ref="HAQ16:HAU16"/>
    <mergeCell ref="HAV16:HAZ16"/>
    <mergeCell ref="HBA16:HBE16"/>
    <mergeCell ref="HBF16:HBJ16"/>
    <mergeCell ref="HEC16:HEG16"/>
    <mergeCell ref="HCJ16:HCN16"/>
    <mergeCell ref="HCO16:HCS16"/>
    <mergeCell ref="HCT16:HCX16"/>
    <mergeCell ref="HCY16:HDC16"/>
    <mergeCell ref="HDD16:HDH16"/>
    <mergeCell ref="HFL16:HFP16"/>
    <mergeCell ref="HFQ16:HFU16"/>
    <mergeCell ref="HFV16:HFZ16"/>
    <mergeCell ref="HGA16:HGE16"/>
    <mergeCell ref="HEH16:HEL16"/>
    <mergeCell ref="HEM16:HEQ16"/>
    <mergeCell ref="HER16:HEV16"/>
    <mergeCell ref="HEW16:HFA16"/>
    <mergeCell ref="HFB16:HFF16"/>
    <mergeCell ref="HGF16:HGJ16"/>
    <mergeCell ref="HGK16:HGO16"/>
    <mergeCell ref="HGP16:HGT16"/>
    <mergeCell ref="HGU16:HGY16"/>
    <mergeCell ref="HGZ16:HHD16"/>
    <mergeCell ref="HFG16:HFK16"/>
    <mergeCell ref="HDI16:HDM16"/>
    <mergeCell ref="HDN16:HDR16"/>
    <mergeCell ref="HDS16:HDW16"/>
    <mergeCell ref="HDX16:HEB16"/>
    <mergeCell ref="HID16:HIH16"/>
    <mergeCell ref="HII16:HIM16"/>
    <mergeCell ref="HIN16:HIR16"/>
    <mergeCell ref="HIS16:HIW16"/>
    <mergeCell ref="HIX16:HJB16"/>
    <mergeCell ref="HHE16:HHI16"/>
    <mergeCell ref="HHJ16:HHN16"/>
    <mergeCell ref="HHO16:HHS16"/>
    <mergeCell ref="HHT16:HHX16"/>
    <mergeCell ref="HHY16:HIC16"/>
    <mergeCell ref="HKV16:HKZ16"/>
    <mergeCell ref="HJC16:HJG16"/>
    <mergeCell ref="HJH16:HJL16"/>
    <mergeCell ref="HJM16:HJQ16"/>
    <mergeCell ref="HJR16:HJV16"/>
    <mergeCell ref="HJW16:HKA16"/>
    <mergeCell ref="HME16:HMI16"/>
    <mergeCell ref="HMJ16:HMN16"/>
    <mergeCell ref="HMO16:HMS16"/>
    <mergeCell ref="HMT16:HMX16"/>
    <mergeCell ref="HLA16:HLE16"/>
    <mergeCell ref="HLF16:HLJ16"/>
    <mergeCell ref="HLK16:HLO16"/>
    <mergeCell ref="HLP16:HLT16"/>
    <mergeCell ref="HLU16:HLY16"/>
    <mergeCell ref="HMY16:HNC16"/>
    <mergeCell ref="HND16:HNH16"/>
    <mergeCell ref="HNI16:HNM16"/>
    <mergeCell ref="HNN16:HNR16"/>
    <mergeCell ref="HNS16:HNW16"/>
    <mergeCell ref="HLZ16:HMD16"/>
    <mergeCell ref="HKB16:HKF16"/>
    <mergeCell ref="HKG16:HKK16"/>
    <mergeCell ref="HKL16:HKP16"/>
    <mergeCell ref="HKQ16:HKU16"/>
    <mergeCell ref="HOW16:HPA16"/>
    <mergeCell ref="HPB16:HPF16"/>
    <mergeCell ref="HPG16:HPK16"/>
    <mergeCell ref="HPL16:HPP16"/>
    <mergeCell ref="HPQ16:HPU16"/>
    <mergeCell ref="HNX16:HOB16"/>
    <mergeCell ref="HOC16:HOG16"/>
    <mergeCell ref="HOH16:HOL16"/>
    <mergeCell ref="HOM16:HOQ16"/>
    <mergeCell ref="HOR16:HOV16"/>
    <mergeCell ref="HRO16:HRS16"/>
    <mergeCell ref="HPV16:HPZ16"/>
    <mergeCell ref="HQA16:HQE16"/>
    <mergeCell ref="HQF16:HQJ16"/>
    <mergeCell ref="HQK16:HQO16"/>
    <mergeCell ref="HQP16:HQT16"/>
    <mergeCell ref="HSX16:HTB16"/>
    <mergeCell ref="HTC16:HTG16"/>
    <mergeCell ref="HTH16:HTL16"/>
    <mergeCell ref="HTM16:HTQ16"/>
    <mergeCell ref="HRT16:HRX16"/>
    <mergeCell ref="HRY16:HSC16"/>
    <mergeCell ref="HSD16:HSH16"/>
    <mergeCell ref="HSI16:HSM16"/>
    <mergeCell ref="HSN16:HSR16"/>
    <mergeCell ref="HTR16:HTV16"/>
    <mergeCell ref="HTW16:HUA16"/>
    <mergeCell ref="HUB16:HUF16"/>
    <mergeCell ref="HUG16:HUK16"/>
    <mergeCell ref="HUL16:HUP16"/>
    <mergeCell ref="HSS16:HSW16"/>
    <mergeCell ref="HQU16:HQY16"/>
    <mergeCell ref="HQZ16:HRD16"/>
    <mergeCell ref="HRE16:HRI16"/>
    <mergeCell ref="HRJ16:HRN16"/>
    <mergeCell ref="HVP16:HVT16"/>
    <mergeCell ref="HVU16:HVY16"/>
    <mergeCell ref="HVZ16:HWD16"/>
    <mergeCell ref="HWE16:HWI16"/>
    <mergeCell ref="HWJ16:HWN16"/>
    <mergeCell ref="HUQ16:HUU16"/>
    <mergeCell ref="HUV16:HUZ16"/>
    <mergeCell ref="HVA16:HVE16"/>
    <mergeCell ref="HVF16:HVJ16"/>
    <mergeCell ref="HVK16:HVO16"/>
    <mergeCell ref="HYH16:HYL16"/>
    <mergeCell ref="HWO16:HWS16"/>
    <mergeCell ref="HWT16:HWX16"/>
    <mergeCell ref="HWY16:HXC16"/>
    <mergeCell ref="HXD16:HXH16"/>
    <mergeCell ref="HXI16:HXM16"/>
    <mergeCell ref="HZQ16:HZU16"/>
    <mergeCell ref="HZV16:HZZ16"/>
    <mergeCell ref="IAA16:IAE16"/>
    <mergeCell ref="IAF16:IAJ16"/>
    <mergeCell ref="HYM16:HYQ16"/>
    <mergeCell ref="HYR16:HYV16"/>
    <mergeCell ref="HYW16:HZA16"/>
    <mergeCell ref="HZB16:HZF16"/>
    <mergeCell ref="HZG16:HZK16"/>
    <mergeCell ref="IAK16:IAO16"/>
    <mergeCell ref="IAP16:IAT16"/>
    <mergeCell ref="IAU16:IAY16"/>
    <mergeCell ref="IAZ16:IBD16"/>
    <mergeCell ref="IBE16:IBI16"/>
    <mergeCell ref="HZL16:HZP16"/>
    <mergeCell ref="HXN16:HXR16"/>
    <mergeCell ref="HXS16:HXW16"/>
    <mergeCell ref="HXX16:HYB16"/>
    <mergeCell ref="HYC16:HYG16"/>
    <mergeCell ref="ICI16:ICM16"/>
    <mergeCell ref="ICN16:ICR16"/>
    <mergeCell ref="ICS16:ICW16"/>
    <mergeCell ref="ICX16:IDB16"/>
    <mergeCell ref="IDC16:IDG16"/>
    <mergeCell ref="IBJ16:IBN16"/>
    <mergeCell ref="IBO16:IBS16"/>
    <mergeCell ref="IBT16:IBX16"/>
    <mergeCell ref="IBY16:ICC16"/>
    <mergeCell ref="ICD16:ICH16"/>
    <mergeCell ref="IFA16:IFE16"/>
    <mergeCell ref="IDH16:IDL16"/>
    <mergeCell ref="IDM16:IDQ16"/>
    <mergeCell ref="IDR16:IDV16"/>
    <mergeCell ref="IDW16:IEA16"/>
    <mergeCell ref="IEB16:IEF16"/>
    <mergeCell ref="IGJ16:IGN16"/>
    <mergeCell ref="IGO16:IGS16"/>
    <mergeCell ref="IGT16:IGX16"/>
    <mergeCell ref="IGY16:IHC16"/>
    <mergeCell ref="IFF16:IFJ16"/>
    <mergeCell ref="IFK16:IFO16"/>
    <mergeCell ref="IFP16:IFT16"/>
    <mergeCell ref="IFU16:IFY16"/>
    <mergeCell ref="IFZ16:IGD16"/>
    <mergeCell ref="IHD16:IHH16"/>
    <mergeCell ref="IHI16:IHM16"/>
    <mergeCell ref="IHN16:IHR16"/>
    <mergeCell ref="IHS16:IHW16"/>
    <mergeCell ref="IHX16:IIB16"/>
    <mergeCell ref="IGE16:IGI16"/>
    <mergeCell ref="IEG16:IEK16"/>
    <mergeCell ref="IEL16:IEP16"/>
    <mergeCell ref="IEQ16:IEU16"/>
    <mergeCell ref="IEV16:IEZ16"/>
    <mergeCell ref="IJB16:IJF16"/>
    <mergeCell ref="IJG16:IJK16"/>
    <mergeCell ref="IJL16:IJP16"/>
    <mergeCell ref="IJQ16:IJU16"/>
    <mergeCell ref="IJV16:IJZ16"/>
    <mergeCell ref="IIC16:IIG16"/>
    <mergeCell ref="IIH16:IIL16"/>
    <mergeCell ref="IIM16:IIQ16"/>
    <mergeCell ref="IIR16:IIV16"/>
    <mergeCell ref="IIW16:IJA16"/>
    <mergeCell ref="ILT16:ILX16"/>
    <mergeCell ref="IKA16:IKE16"/>
    <mergeCell ref="IKF16:IKJ16"/>
    <mergeCell ref="IKK16:IKO16"/>
    <mergeCell ref="IKP16:IKT16"/>
    <mergeCell ref="IKU16:IKY16"/>
    <mergeCell ref="INC16:ING16"/>
    <mergeCell ref="INH16:INL16"/>
    <mergeCell ref="INM16:INQ16"/>
    <mergeCell ref="INR16:INV16"/>
    <mergeCell ref="ILY16:IMC16"/>
    <mergeCell ref="IMD16:IMH16"/>
    <mergeCell ref="IMI16:IMM16"/>
    <mergeCell ref="IMN16:IMR16"/>
    <mergeCell ref="IMS16:IMW16"/>
    <mergeCell ref="INW16:IOA16"/>
    <mergeCell ref="IOB16:IOF16"/>
    <mergeCell ref="IOG16:IOK16"/>
    <mergeCell ref="IOL16:IOP16"/>
    <mergeCell ref="IOQ16:IOU16"/>
    <mergeCell ref="IMX16:INB16"/>
    <mergeCell ref="IKZ16:ILD16"/>
    <mergeCell ref="ILE16:ILI16"/>
    <mergeCell ref="ILJ16:ILN16"/>
    <mergeCell ref="ILO16:ILS16"/>
    <mergeCell ref="IPU16:IPY16"/>
    <mergeCell ref="IPZ16:IQD16"/>
    <mergeCell ref="IQE16:IQI16"/>
    <mergeCell ref="IQJ16:IQN16"/>
    <mergeCell ref="IQO16:IQS16"/>
    <mergeCell ref="IOV16:IOZ16"/>
    <mergeCell ref="IPA16:IPE16"/>
    <mergeCell ref="IPF16:IPJ16"/>
    <mergeCell ref="IPK16:IPO16"/>
    <mergeCell ref="IPP16:IPT16"/>
    <mergeCell ref="ISM16:ISQ16"/>
    <mergeCell ref="IQT16:IQX16"/>
    <mergeCell ref="IQY16:IRC16"/>
    <mergeCell ref="IRD16:IRH16"/>
    <mergeCell ref="IRI16:IRM16"/>
    <mergeCell ref="IRN16:IRR16"/>
    <mergeCell ref="ITV16:ITZ16"/>
    <mergeCell ref="IUA16:IUE16"/>
    <mergeCell ref="IUF16:IUJ16"/>
    <mergeCell ref="IUK16:IUO16"/>
    <mergeCell ref="ISR16:ISV16"/>
    <mergeCell ref="ISW16:ITA16"/>
    <mergeCell ref="ITB16:ITF16"/>
    <mergeCell ref="ITG16:ITK16"/>
    <mergeCell ref="ITL16:ITP16"/>
    <mergeCell ref="IUP16:IUT16"/>
    <mergeCell ref="IUU16:IUY16"/>
    <mergeCell ref="IUZ16:IVD16"/>
    <mergeCell ref="IVE16:IVI16"/>
    <mergeCell ref="IVJ16:IVN16"/>
    <mergeCell ref="ITQ16:ITU16"/>
    <mergeCell ref="IRS16:IRW16"/>
    <mergeCell ref="IRX16:ISB16"/>
    <mergeCell ref="ISC16:ISG16"/>
    <mergeCell ref="ISH16:ISL16"/>
    <mergeCell ref="IWN16:IWR16"/>
    <mergeCell ref="IWS16:IWW16"/>
    <mergeCell ref="IWX16:IXB16"/>
    <mergeCell ref="IXC16:IXG16"/>
    <mergeCell ref="IXH16:IXL16"/>
    <mergeCell ref="IVO16:IVS16"/>
    <mergeCell ref="IVT16:IVX16"/>
    <mergeCell ref="IVY16:IWC16"/>
    <mergeCell ref="IWD16:IWH16"/>
    <mergeCell ref="IWI16:IWM16"/>
    <mergeCell ref="IZF16:IZJ16"/>
    <mergeCell ref="IXM16:IXQ16"/>
    <mergeCell ref="IXR16:IXV16"/>
    <mergeCell ref="IXW16:IYA16"/>
    <mergeCell ref="IYB16:IYF16"/>
    <mergeCell ref="IYG16:IYK16"/>
    <mergeCell ref="JAO16:JAS16"/>
    <mergeCell ref="JAT16:JAX16"/>
    <mergeCell ref="JAY16:JBC16"/>
    <mergeCell ref="JBD16:JBH16"/>
    <mergeCell ref="IZK16:IZO16"/>
    <mergeCell ref="IZP16:IZT16"/>
    <mergeCell ref="IZU16:IZY16"/>
    <mergeCell ref="IZZ16:JAD16"/>
    <mergeCell ref="JAE16:JAI16"/>
    <mergeCell ref="JBI16:JBM16"/>
    <mergeCell ref="JBN16:JBR16"/>
    <mergeCell ref="JBS16:JBW16"/>
    <mergeCell ref="JBX16:JCB16"/>
    <mergeCell ref="JCC16:JCG16"/>
    <mergeCell ref="JAJ16:JAN16"/>
    <mergeCell ref="IYL16:IYP16"/>
    <mergeCell ref="IYQ16:IYU16"/>
    <mergeCell ref="IYV16:IYZ16"/>
    <mergeCell ref="IZA16:IZE16"/>
    <mergeCell ref="JDG16:JDK16"/>
    <mergeCell ref="JDL16:JDP16"/>
    <mergeCell ref="JDQ16:JDU16"/>
    <mergeCell ref="JDV16:JDZ16"/>
    <mergeCell ref="JEA16:JEE16"/>
    <mergeCell ref="JCH16:JCL16"/>
    <mergeCell ref="JCM16:JCQ16"/>
    <mergeCell ref="JCR16:JCV16"/>
    <mergeCell ref="JCW16:JDA16"/>
    <mergeCell ref="JDB16:JDF16"/>
    <mergeCell ref="JFY16:JGC16"/>
    <mergeCell ref="JEF16:JEJ16"/>
    <mergeCell ref="JEK16:JEO16"/>
    <mergeCell ref="JEP16:JET16"/>
    <mergeCell ref="JEU16:JEY16"/>
    <mergeCell ref="JEZ16:JFD16"/>
    <mergeCell ref="JHH16:JHL16"/>
    <mergeCell ref="JHM16:JHQ16"/>
    <mergeCell ref="JHR16:JHV16"/>
    <mergeCell ref="JHW16:JIA16"/>
    <mergeCell ref="JGD16:JGH16"/>
    <mergeCell ref="JGI16:JGM16"/>
    <mergeCell ref="JGN16:JGR16"/>
    <mergeCell ref="JGS16:JGW16"/>
    <mergeCell ref="JGX16:JHB16"/>
    <mergeCell ref="JIB16:JIF16"/>
    <mergeCell ref="JIG16:JIK16"/>
    <mergeCell ref="JIL16:JIP16"/>
    <mergeCell ref="JIQ16:JIU16"/>
    <mergeCell ref="JIV16:JIZ16"/>
    <mergeCell ref="JHC16:JHG16"/>
    <mergeCell ref="JFE16:JFI16"/>
    <mergeCell ref="JFJ16:JFN16"/>
    <mergeCell ref="JFO16:JFS16"/>
    <mergeCell ref="JFT16:JFX16"/>
    <mergeCell ref="JJZ16:JKD16"/>
    <mergeCell ref="JKE16:JKI16"/>
    <mergeCell ref="JKJ16:JKN16"/>
    <mergeCell ref="JKO16:JKS16"/>
    <mergeCell ref="JKT16:JKX16"/>
    <mergeCell ref="JJA16:JJE16"/>
    <mergeCell ref="JJF16:JJJ16"/>
    <mergeCell ref="JJK16:JJO16"/>
    <mergeCell ref="JJP16:JJT16"/>
    <mergeCell ref="JJU16:JJY16"/>
    <mergeCell ref="JMR16:JMV16"/>
    <mergeCell ref="JKY16:JLC16"/>
    <mergeCell ref="JLD16:JLH16"/>
    <mergeCell ref="JLI16:JLM16"/>
    <mergeCell ref="JLN16:JLR16"/>
    <mergeCell ref="JLS16:JLW16"/>
    <mergeCell ref="JOA16:JOE16"/>
    <mergeCell ref="JOF16:JOJ16"/>
    <mergeCell ref="JOK16:JOO16"/>
    <mergeCell ref="JOP16:JOT16"/>
    <mergeCell ref="JMW16:JNA16"/>
    <mergeCell ref="JNB16:JNF16"/>
    <mergeCell ref="JNG16:JNK16"/>
    <mergeCell ref="JNL16:JNP16"/>
    <mergeCell ref="JNQ16:JNU16"/>
    <mergeCell ref="JOU16:JOY16"/>
    <mergeCell ref="JOZ16:JPD16"/>
    <mergeCell ref="JPE16:JPI16"/>
    <mergeCell ref="JPJ16:JPN16"/>
    <mergeCell ref="JPO16:JPS16"/>
    <mergeCell ref="JNV16:JNZ16"/>
    <mergeCell ref="JLX16:JMB16"/>
    <mergeCell ref="JMC16:JMG16"/>
    <mergeCell ref="JMH16:JML16"/>
    <mergeCell ref="JMM16:JMQ16"/>
    <mergeCell ref="JQS16:JQW16"/>
    <mergeCell ref="JQX16:JRB16"/>
    <mergeCell ref="JRC16:JRG16"/>
    <mergeCell ref="JRH16:JRL16"/>
    <mergeCell ref="JRM16:JRQ16"/>
    <mergeCell ref="JPT16:JPX16"/>
    <mergeCell ref="JPY16:JQC16"/>
    <mergeCell ref="JQD16:JQH16"/>
    <mergeCell ref="JQI16:JQM16"/>
    <mergeCell ref="JQN16:JQR16"/>
    <mergeCell ref="JTK16:JTO16"/>
    <mergeCell ref="JRR16:JRV16"/>
    <mergeCell ref="JRW16:JSA16"/>
    <mergeCell ref="JSB16:JSF16"/>
    <mergeCell ref="JSG16:JSK16"/>
    <mergeCell ref="JSL16:JSP16"/>
    <mergeCell ref="JUT16:JUX16"/>
    <mergeCell ref="JUY16:JVC16"/>
    <mergeCell ref="JVD16:JVH16"/>
    <mergeCell ref="JVI16:JVM16"/>
    <mergeCell ref="JTP16:JTT16"/>
    <mergeCell ref="JTU16:JTY16"/>
    <mergeCell ref="JTZ16:JUD16"/>
    <mergeCell ref="JUE16:JUI16"/>
    <mergeCell ref="JUJ16:JUN16"/>
    <mergeCell ref="JVN16:JVR16"/>
    <mergeCell ref="JVS16:JVW16"/>
    <mergeCell ref="JVX16:JWB16"/>
    <mergeCell ref="JWC16:JWG16"/>
    <mergeCell ref="JWH16:JWL16"/>
    <mergeCell ref="JUO16:JUS16"/>
    <mergeCell ref="JSQ16:JSU16"/>
    <mergeCell ref="JSV16:JSZ16"/>
    <mergeCell ref="JTA16:JTE16"/>
    <mergeCell ref="JTF16:JTJ16"/>
    <mergeCell ref="JXL16:JXP16"/>
    <mergeCell ref="JXQ16:JXU16"/>
    <mergeCell ref="JXV16:JXZ16"/>
    <mergeCell ref="JYA16:JYE16"/>
    <mergeCell ref="JYF16:JYJ16"/>
    <mergeCell ref="JWM16:JWQ16"/>
    <mergeCell ref="JWR16:JWV16"/>
    <mergeCell ref="JWW16:JXA16"/>
    <mergeCell ref="JXB16:JXF16"/>
    <mergeCell ref="JXG16:JXK16"/>
    <mergeCell ref="KAD16:KAH16"/>
    <mergeCell ref="JYK16:JYO16"/>
    <mergeCell ref="JYP16:JYT16"/>
    <mergeCell ref="JYU16:JYY16"/>
    <mergeCell ref="JYZ16:JZD16"/>
    <mergeCell ref="JZE16:JZI16"/>
    <mergeCell ref="KBM16:KBQ16"/>
    <mergeCell ref="KBR16:KBV16"/>
    <mergeCell ref="KBW16:KCA16"/>
    <mergeCell ref="KCB16:KCF16"/>
    <mergeCell ref="KAI16:KAM16"/>
    <mergeCell ref="KAN16:KAR16"/>
    <mergeCell ref="KAS16:KAW16"/>
    <mergeCell ref="KAX16:KBB16"/>
    <mergeCell ref="KBC16:KBG16"/>
    <mergeCell ref="KCG16:KCK16"/>
    <mergeCell ref="KCL16:KCP16"/>
    <mergeCell ref="KCQ16:KCU16"/>
    <mergeCell ref="KCV16:KCZ16"/>
    <mergeCell ref="KDA16:KDE16"/>
    <mergeCell ref="KBH16:KBL16"/>
    <mergeCell ref="JZJ16:JZN16"/>
    <mergeCell ref="JZO16:JZS16"/>
    <mergeCell ref="JZT16:JZX16"/>
    <mergeCell ref="JZY16:KAC16"/>
    <mergeCell ref="KEE16:KEI16"/>
    <mergeCell ref="KEJ16:KEN16"/>
    <mergeCell ref="KEO16:KES16"/>
    <mergeCell ref="KET16:KEX16"/>
    <mergeCell ref="KEY16:KFC16"/>
    <mergeCell ref="KDF16:KDJ16"/>
    <mergeCell ref="KDK16:KDO16"/>
    <mergeCell ref="KDP16:KDT16"/>
    <mergeCell ref="KDU16:KDY16"/>
    <mergeCell ref="KDZ16:KED16"/>
    <mergeCell ref="KGW16:KHA16"/>
    <mergeCell ref="KFD16:KFH16"/>
    <mergeCell ref="KFI16:KFM16"/>
    <mergeCell ref="KFN16:KFR16"/>
    <mergeCell ref="KFS16:KFW16"/>
    <mergeCell ref="KFX16:KGB16"/>
    <mergeCell ref="KIF16:KIJ16"/>
    <mergeCell ref="KIK16:KIO16"/>
    <mergeCell ref="KIP16:KIT16"/>
    <mergeCell ref="KIU16:KIY16"/>
    <mergeCell ref="KHB16:KHF16"/>
    <mergeCell ref="KHG16:KHK16"/>
    <mergeCell ref="KHL16:KHP16"/>
    <mergeCell ref="KHQ16:KHU16"/>
    <mergeCell ref="KHV16:KHZ16"/>
    <mergeCell ref="KIZ16:KJD16"/>
    <mergeCell ref="KJE16:KJI16"/>
    <mergeCell ref="KJJ16:KJN16"/>
    <mergeCell ref="KJO16:KJS16"/>
    <mergeCell ref="KJT16:KJX16"/>
    <mergeCell ref="KIA16:KIE16"/>
    <mergeCell ref="KGC16:KGG16"/>
    <mergeCell ref="KGH16:KGL16"/>
    <mergeCell ref="KGM16:KGQ16"/>
    <mergeCell ref="KGR16:KGV16"/>
    <mergeCell ref="KKX16:KLB16"/>
    <mergeCell ref="KLC16:KLG16"/>
    <mergeCell ref="KLH16:KLL16"/>
    <mergeCell ref="KLM16:KLQ16"/>
    <mergeCell ref="KLR16:KLV16"/>
    <mergeCell ref="KJY16:KKC16"/>
    <mergeCell ref="KKD16:KKH16"/>
    <mergeCell ref="KKI16:KKM16"/>
    <mergeCell ref="KKN16:KKR16"/>
    <mergeCell ref="KKS16:KKW16"/>
    <mergeCell ref="KNP16:KNT16"/>
    <mergeCell ref="KLW16:KMA16"/>
    <mergeCell ref="KMB16:KMF16"/>
    <mergeCell ref="KMG16:KMK16"/>
    <mergeCell ref="KML16:KMP16"/>
    <mergeCell ref="KMQ16:KMU16"/>
    <mergeCell ref="KOY16:KPC16"/>
    <mergeCell ref="KPD16:KPH16"/>
    <mergeCell ref="KPI16:KPM16"/>
    <mergeCell ref="KPN16:KPR16"/>
    <mergeCell ref="KNU16:KNY16"/>
    <mergeCell ref="KNZ16:KOD16"/>
    <mergeCell ref="KOE16:KOI16"/>
    <mergeCell ref="KOJ16:KON16"/>
    <mergeCell ref="KOO16:KOS16"/>
    <mergeCell ref="KPS16:KPW16"/>
    <mergeCell ref="KPX16:KQB16"/>
    <mergeCell ref="KQC16:KQG16"/>
    <mergeCell ref="KQH16:KQL16"/>
    <mergeCell ref="KQM16:KQQ16"/>
    <mergeCell ref="KOT16:KOX16"/>
    <mergeCell ref="KMV16:KMZ16"/>
    <mergeCell ref="KNA16:KNE16"/>
    <mergeCell ref="KNF16:KNJ16"/>
    <mergeCell ref="KNK16:KNO16"/>
    <mergeCell ref="KRQ16:KRU16"/>
    <mergeCell ref="KRV16:KRZ16"/>
    <mergeCell ref="KSA16:KSE16"/>
    <mergeCell ref="KSF16:KSJ16"/>
    <mergeCell ref="KSK16:KSO16"/>
    <mergeCell ref="KQR16:KQV16"/>
    <mergeCell ref="KQW16:KRA16"/>
    <mergeCell ref="KRB16:KRF16"/>
    <mergeCell ref="KRG16:KRK16"/>
    <mergeCell ref="KRL16:KRP16"/>
    <mergeCell ref="KUI16:KUM16"/>
    <mergeCell ref="KSP16:KST16"/>
    <mergeCell ref="KSU16:KSY16"/>
    <mergeCell ref="KSZ16:KTD16"/>
    <mergeCell ref="KTE16:KTI16"/>
    <mergeCell ref="KTJ16:KTN16"/>
    <mergeCell ref="KVR16:KVV16"/>
    <mergeCell ref="KVW16:KWA16"/>
    <mergeCell ref="KWB16:KWF16"/>
    <mergeCell ref="KWG16:KWK16"/>
    <mergeCell ref="KUN16:KUR16"/>
    <mergeCell ref="KUS16:KUW16"/>
    <mergeCell ref="KUX16:KVB16"/>
    <mergeCell ref="KVC16:KVG16"/>
    <mergeCell ref="KVH16:KVL16"/>
    <mergeCell ref="KWL16:KWP16"/>
    <mergeCell ref="KWQ16:KWU16"/>
    <mergeCell ref="KWV16:KWZ16"/>
    <mergeCell ref="KXA16:KXE16"/>
    <mergeCell ref="KXF16:KXJ16"/>
    <mergeCell ref="KVM16:KVQ16"/>
    <mergeCell ref="KTO16:KTS16"/>
    <mergeCell ref="KTT16:KTX16"/>
    <mergeCell ref="KTY16:KUC16"/>
    <mergeCell ref="KUD16:KUH16"/>
    <mergeCell ref="KYJ16:KYN16"/>
    <mergeCell ref="KYO16:KYS16"/>
    <mergeCell ref="KYT16:KYX16"/>
    <mergeCell ref="KYY16:KZC16"/>
    <mergeCell ref="KZD16:KZH16"/>
    <mergeCell ref="KXK16:KXO16"/>
    <mergeCell ref="KXP16:KXT16"/>
    <mergeCell ref="KXU16:KXY16"/>
    <mergeCell ref="KXZ16:KYD16"/>
    <mergeCell ref="KYE16:KYI16"/>
    <mergeCell ref="LBB16:LBF16"/>
    <mergeCell ref="KZI16:KZM16"/>
    <mergeCell ref="KZN16:KZR16"/>
    <mergeCell ref="KZS16:KZW16"/>
    <mergeCell ref="KZX16:LAB16"/>
    <mergeCell ref="LAC16:LAG16"/>
    <mergeCell ref="LCK16:LCO16"/>
    <mergeCell ref="LCP16:LCT16"/>
    <mergeCell ref="LCU16:LCY16"/>
    <mergeCell ref="LCZ16:LDD16"/>
    <mergeCell ref="LBG16:LBK16"/>
    <mergeCell ref="LBL16:LBP16"/>
    <mergeCell ref="LBQ16:LBU16"/>
    <mergeCell ref="LBV16:LBZ16"/>
    <mergeCell ref="LCA16:LCE16"/>
    <mergeCell ref="LDE16:LDI16"/>
    <mergeCell ref="LDJ16:LDN16"/>
    <mergeCell ref="LDO16:LDS16"/>
    <mergeCell ref="LDT16:LDX16"/>
    <mergeCell ref="LDY16:LEC16"/>
    <mergeCell ref="LCF16:LCJ16"/>
    <mergeCell ref="LAH16:LAL16"/>
    <mergeCell ref="LAM16:LAQ16"/>
    <mergeCell ref="LAR16:LAV16"/>
    <mergeCell ref="LAW16:LBA16"/>
    <mergeCell ref="LFC16:LFG16"/>
    <mergeCell ref="LFH16:LFL16"/>
    <mergeCell ref="LFM16:LFQ16"/>
    <mergeCell ref="LFR16:LFV16"/>
    <mergeCell ref="LFW16:LGA16"/>
    <mergeCell ref="LED16:LEH16"/>
    <mergeCell ref="LEI16:LEM16"/>
    <mergeCell ref="LEN16:LER16"/>
    <mergeCell ref="LES16:LEW16"/>
    <mergeCell ref="LEX16:LFB16"/>
    <mergeCell ref="LHU16:LHY16"/>
    <mergeCell ref="LGB16:LGF16"/>
    <mergeCell ref="LGG16:LGK16"/>
    <mergeCell ref="LGL16:LGP16"/>
    <mergeCell ref="LGQ16:LGU16"/>
    <mergeCell ref="LGV16:LGZ16"/>
    <mergeCell ref="LJD16:LJH16"/>
    <mergeCell ref="LJI16:LJM16"/>
    <mergeCell ref="LJN16:LJR16"/>
    <mergeCell ref="LJS16:LJW16"/>
    <mergeCell ref="LHZ16:LID16"/>
    <mergeCell ref="LIE16:LII16"/>
    <mergeCell ref="LIJ16:LIN16"/>
    <mergeCell ref="LIO16:LIS16"/>
    <mergeCell ref="LIT16:LIX16"/>
    <mergeCell ref="LJX16:LKB16"/>
    <mergeCell ref="LKC16:LKG16"/>
    <mergeCell ref="LKH16:LKL16"/>
    <mergeCell ref="LKM16:LKQ16"/>
    <mergeCell ref="LKR16:LKV16"/>
    <mergeCell ref="LIY16:LJC16"/>
    <mergeCell ref="LHA16:LHE16"/>
    <mergeCell ref="LHF16:LHJ16"/>
    <mergeCell ref="LHK16:LHO16"/>
    <mergeCell ref="LHP16:LHT16"/>
    <mergeCell ref="LLV16:LLZ16"/>
    <mergeCell ref="LMA16:LME16"/>
    <mergeCell ref="LMF16:LMJ16"/>
    <mergeCell ref="LMK16:LMO16"/>
    <mergeCell ref="LMP16:LMT16"/>
    <mergeCell ref="LKW16:LLA16"/>
    <mergeCell ref="LLB16:LLF16"/>
    <mergeCell ref="LLG16:LLK16"/>
    <mergeCell ref="LLL16:LLP16"/>
    <mergeCell ref="LLQ16:LLU16"/>
    <mergeCell ref="LON16:LOR16"/>
    <mergeCell ref="LMU16:LMY16"/>
    <mergeCell ref="LMZ16:LND16"/>
    <mergeCell ref="LNE16:LNI16"/>
    <mergeCell ref="LNJ16:LNN16"/>
    <mergeCell ref="LNO16:LNS16"/>
    <mergeCell ref="LPW16:LQA16"/>
    <mergeCell ref="LQB16:LQF16"/>
    <mergeCell ref="LQG16:LQK16"/>
    <mergeCell ref="LQL16:LQP16"/>
    <mergeCell ref="LOS16:LOW16"/>
    <mergeCell ref="LOX16:LPB16"/>
    <mergeCell ref="LPC16:LPG16"/>
    <mergeCell ref="LPH16:LPL16"/>
    <mergeCell ref="LPM16:LPQ16"/>
    <mergeCell ref="LQQ16:LQU16"/>
    <mergeCell ref="LQV16:LQZ16"/>
    <mergeCell ref="LRA16:LRE16"/>
    <mergeCell ref="LRF16:LRJ16"/>
    <mergeCell ref="LRK16:LRO16"/>
    <mergeCell ref="LPR16:LPV16"/>
    <mergeCell ref="LNT16:LNX16"/>
    <mergeCell ref="LNY16:LOC16"/>
    <mergeCell ref="LOD16:LOH16"/>
    <mergeCell ref="LOI16:LOM16"/>
    <mergeCell ref="LSO16:LSS16"/>
    <mergeCell ref="LST16:LSX16"/>
    <mergeCell ref="LSY16:LTC16"/>
    <mergeCell ref="LTD16:LTH16"/>
    <mergeCell ref="LTI16:LTM16"/>
    <mergeCell ref="LRP16:LRT16"/>
    <mergeCell ref="LRU16:LRY16"/>
    <mergeCell ref="LRZ16:LSD16"/>
    <mergeCell ref="LSE16:LSI16"/>
    <mergeCell ref="LSJ16:LSN16"/>
    <mergeCell ref="LVG16:LVK16"/>
    <mergeCell ref="LTN16:LTR16"/>
    <mergeCell ref="LTS16:LTW16"/>
    <mergeCell ref="LTX16:LUB16"/>
    <mergeCell ref="LUC16:LUG16"/>
    <mergeCell ref="LUH16:LUL16"/>
    <mergeCell ref="LWP16:LWT16"/>
    <mergeCell ref="LWU16:LWY16"/>
    <mergeCell ref="LWZ16:LXD16"/>
    <mergeCell ref="LXE16:LXI16"/>
    <mergeCell ref="LVL16:LVP16"/>
    <mergeCell ref="LVQ16:LVU16"/>
    <mergeCell ref="LVV16:LVZ16"/>
    <mergeCell ref="LWA16:LWE16"/>
    <mergeCell ref="LWF16:LWJ16"/>
    <mergeCell ref="LXJ16:LXN16"/>
    <mergeCell ref="LXO16:LXS16"/>
    <mergeCell ref="LXT16:LXX16"/>
    <mergeCell ref="LXY16:LYC16"/>
    <mergeCell ref="LYD16:LYH16"/>
    <mergeCell ref="LWK16:LWO16"/>
    <mergeCell ref="LUM16:LUQ16"/>
    <mergeCell ref="LUR16:LUV16"/>
    <mergeCell ref="LUW16:LVA16"/>
    <mergeCell ref="LVB16:LVF16"/>
    <mergeCell ref="LZH16:LZL16"/>
    <mergeCell ref="LZM16:LZQ16"/>
    <mergeCell ref="LZR16:LZV16"/>
    <mergeCell ref="LZW16:MAA16"/>
    <mergeCell ref="MAB16:MAF16"/>
    <mergeCell ref="LYI16:LYM16"/>
    <mergeCell ref="LYN16:LYR16"/>
    <mergeCell ref="LYS16:LYW16"/>
    <mergeCell ref="LYX16:LZB16"/>
    <mergeCell ref="LZC16:LZG16"/>
    <mergeCell ref="MBZ16:MCD16"/>
    <mergeCell ref="MAG16:MAK16"/>
    <mergeCell ref="MAL16:MAP16"/>
    <mergeCell ref="MAQ16:MAU16"/>
    <mergeCell ref="MAV16:MAZ16"/>
    <mergeCell ref="MBA16:MBE16"/>
    <mergeCell ref="MDI16:MDM16"/>
    <mergeCell ref="MDN16:MDR16"/>
    <mergeCell ref="MDS16:MDW16"/>
    <mergeCell ref="MDX16:MEB16"/>
    <mergeCell ref="MCE16:MCI16"/>
    <mergeCell ref="MCJ16:MCN16"/>
    <mergeCell ref="MCO16:MCS16"/>
    <mergeCell ref="MCT16:MCX16"/>
    <mergeCell ref="MCY16:MDC16"/>
    <mergeCell ref="MEC16:MEG16"/>
    <mergeCell ref="MEH16:MEL16"/>
    <mergeCell ref="MEM16:MEQ16"/>
    <mergeCell ref="MER16:MEV16"/>
    <mergeCell ref="MEW16:MFA16"/>
    <mergeCell ref="MDD16:MDH16"/>
    <mergeCell ref="MBF16:MBJ16"/>
    <mergeCell ref="MBK16:MBO16"/>
    <mergeCell ref="MBP16:MBT16"/>
    <mergeCell ref="MBU16:MBY16"/>
    <mergeCell ref="MGA16:MGE16"/>
    <mergeCell ref="MGF16:MGJ16"/>
    <mergeCell ref="MGK16:MGO16"/>
    <mergeCell ref="MGP16:MGT16"/>
    <mergeCell ref="MGU16:MGY16"/>
    <mergeCell ref="MFB16:MFF16"/>
    <mergeCell ref="MFG16:MFK16"/>
    <mergeCell ref="MFL16:MFP16"/>
    <mergeCell ref="MFQ16:MFU16"/>
    <mergeCell ref="MFV16:MFZ16"/>
    <mergeCell ref="MIS16:MIW16"/>
    <mergeCell ref="MGZ16:MHD16"/>
    <mergeCell ref="MHE16:MHI16"/>
    <mergeCell ref="MHJ16:MHN16"/>
    <mergeCell ref="MHO16:MHS16"/>
    <mergeCell ref="MHT16:MHX16"/>
    <mergeCell ref="MKB16:MKF16"/>
    <mergeCell ref="MKG16:MKK16"/>
    <mergeCell ref="MKL16:MKP16"/>
    <mergeCell ref="MKQ16:MKU16"/>
    <mergeCell ref="MIX16:MJB16"/>
    <mergeCell ref="MJC16:MJG16"/>
    <mergeCell ref="MJH16:MJL16"/>
    <mergeCell ref="MJM16:MJQ16"/>
    <mergeCell ref="MJR16:MJV16"/>
    <mergeCell ref="MKV16:MKZ16"/>
    <mergeCell ref="MLA16:MLE16"/>
    <mergeCell ref="MLF16:MLJ16"/>
    <mergeCell ref="MLK16:MLO16"/>
    <mergeCell ref="MLP16:MLT16"/>
    <mergeCell ref="MJW16:MKA16"/>
    <mergeCell ref="MHY16:MIC16"/>
    <mergeCell ref="MID16:MIH16"/>
    <mergeCell ref="MII16:MIM16"/>
    <mergeCell ref="MIN16:MIR16"/>
    <mergeCell ref="MMT16:MMX16"/>
    <mergeCell ref="MMY16:MNC16"/>
    <mergeCell ref="MND16:MNH16"/>
    <mergeCell ref="MNI16:MNM16"/>
    <mergeCell ref="MNN16:MNR16"/>
    <mergeCell ref="MLU16:MLY16"/>
    <mergeCell ref="MLZ16:MMD16"/>
    <mergeCell ref="MME16:MMI16"/>
    <mergeCell ref="MMJ16:MMN16"/>
    <mergeCell ref="MMO16:MMS16"/>
    <mergeCell ref="MPL16:MPP16"/>
    <mergeCell ref="MNS16:MNW16"/>
    <mergeCell ref="MNX16:MOB16"/>
    <mergeCell ref="MOC16:MOG16"/>
    <mergeCell ref="MOH16:MOL16"/>
    <mergeCell ref="MOM16:MOQ16"/>
    <mergeCell ref="MQU16:MQY16"/>
    <mergeCell ref="MQZ16:MRD16"/>
    <mergeCell ref="MRE16:MRI16"/>
    <mergeCell ref="MRJ16:MRN16"/>
    <mergeCell ref="MPQ16:MPU16"/>
    <mergeCell ref="MPV16:MPZ16"/>
    <mergeCell ref="MQA16:MQE16"/>
    <mergeCell ref="MQF16:MQJ16"/>
    <mergeCell ref="MQK16:MQO16"/>
    <mergeCell ref="MRO16:MRS16"/>
    <mergeCell ref="MRT16:MRX16"/>
    <mergeCell ref="MRY16:MSC16"/>
    <mergeCell ref="MSD16:MSH16"/>
    <mergeCell ref="MSI16:MSM16"/>
    <mergeCell ref="MQP16:MQT16"/>
    <mergeCell ref="MOR16:MOV16"/>
    <mergeCell ref="MOW16:MPA16"/>
    <mergeCell ref="MPB16:MPF16"/>
    <mergeCell ref="MPG16:MPK16"/>
    <mergeCell ref="MTM16:MTQ16"/>
    <mergeCell ref="MTR16:MTV16"/>
    <mergeCell ref="MTW16:MUA16"/>
    <mergeCell ref="MUB16:MUF16"/>
    <mergeCell ref="MUG16:MUK16"/>
    <mergeCell ref="MSN16:MSR16"/>
    <mergeCell ref="MSS16:MSW16"/>
    <mergeCell ref="MSX16:MTB16"/>
    <mergeCell ref="MTC16:MTG16"/>
    <mergeCell ref="MTH16:MTL16"/>
    <mergeCell ref="MWE16:MWI16"/>
    <mergeCell ref="MUL16:MUP16"/>
    <mergeCell ref="MUQ16:MUU16"/>
    <mergeCell ref="MUV16:MUZ16"/>
    <mergeCell ref="MVA16:MVE16"/>
    <mergeCell ref="MVF16:MVJ16"/>
    <mergeCell ref="MXN16:MXR16"/>
    <mergeCell ref="MXS16:MXW16"/>
    <mergeCell ref="MXX16:MYB16"/>
    <mergeCell ref="MYC16:MYG16"/>
    <mergeCell ref="MWJ16:MWN16"/>
    <mergeCell ref="MWO16:MWS16"/>
    <mergeCell ref="MWT16:MWX16"/>
    <mergeCell ref="MWY16:MXC16"/>
    <mergeCell ref="MXD16:MXH16"/>
    <mergeCell ref="MYH16:MYL16"/>
    <mergeCell ref="MYM16:MYQ16"/>
    <mergeCell ref="MYR16:MYV16"/>
    <mergeCell ref="MYW16:MZA16"/>
    <mergeCell ref="MZB16:MZF16"/>
    <mergeCell ref="MXI16:MXM16"/>
    <mergeCell ref="MVK16:MVO16"/>
    <mergeCell ref="MVP16:MVT16"/>
    <mergeCell ref="MVU16:MVY16"/>
    <mergeCell ref="MVZ16:MWD16"/>
    <mergeCell ref="NAF16:NAJ16"/>
    <mergeCell ref="NAK16:NAO16"/>
    <mergeCell ref="NAP16:NAT16"/>
    <mergeCell ref="NAU16:NAY16"/>
    <mergeCell ref="NAZ16:NBD16"/>
    <mergeCell ref="MZG16:MZK16"/>
    <mergeCell ref="MZL16:MZP16"/>
    <mergeCell ref="MZQ16:MZU16"/>
    <mergeCell ref="MZV16:MZZ16"/>
    <mergeCell ref="NAA16:NAE16"/>
    <mergeCell ref="NCX16:NDB16"/>
    <mergeCell ref="NBE16:NBI16"/>
    <mergeCell ref="NBJ16:NBN16"/>
    <mergeCell ref="NBO16:NBS16"/>
    <mergeCell ref="NBT16:NBX16"/>
    <mergeCell ref="NBY16:NCC16"/>
    <mergeCell ref="NEG16:NEK16"/>
    <mergeCell ref="NEL16:NEP16"/>
    <mergeCell ref="NEQ16:NEU16"/>
    <mergeCell ref="NEV16:NEZ16"/>
    <mergeCell ref="NDC16:NDG16"/>
    <mergeCell ref="NDH16:NDL16"/>
    <mergeCell ref="NDM16:NDQ16"/>
    <mergeCell ref="NDR16:NDV16"/>
    <mergeCell ref="NDW16:NEA16"/>
    <mergeCell ref="NFA16:NFE16"/>
    <mergeCell ref="NFF16:NFJ16"/>
    <mergeCell ref="NFK16:NFO16"/>
    <mergeCell ref="NFP16:NFT16"/>
    <mergeCell ref="NFU16:NFY16"/>
    <mergeCell ref="NEB16:NEF16"/>
    <mergeCell ref="NCD16:NCH16"/>
    <mergeCell ref="NCI16:NCM16"/>
    <mergeCell ref="NCN16:NCR16"/>
    <mergeCell ref="NCS16:NCW16"/>
    <mergeCell ref="NGY16:NHC16"/>
    <mergeCell ref="NHD16:NHH16"/>
    <mergeCell ref="NHI16:NHM16"/>
    <mergeCell ref="NHN16:NHR16"/>
    <mergeCell ref="NHS16:NHW16"/>
    <mergeCell ref="NFZ16:NGD16"/>
    <mergeCell ref="NGE16:NGI16"/>
    <mergeCell ref="NGJ16:NGN16"/>
    <mergeCell ref="NGO16:NGS16"/>
    <mergeCell ref="NGT16:NGX16"/>
    <mergeCell ref="NJQ16:NJU16"/>
    <mergeCell ref="NHX16:NIB16"/>
    <mergeCell ref="NIC16:NIG16"/>
    <mergeCell ref="NIH16:NIL16"/>
    <mergeCell ref="NIM16:NIQ16"/>
    <mergeCell ref="NIR16:NIV16"/>
    <mergeCell ref="NKZ16:NLD16"/>
    <mergeCell ref="NLE16:NLI16"/>
    <mergeCell ref="NLJ16:NLN16"/>
    <mergeCell ref="NLO16:NLS16"/>
    <mergeCell ref="NJV16:NJZ16"/>
    <mergeCell ref="NKA16:NKE16"/>
    <mergeCell ref="NKF16:NKJ16"/>
    <mergeCell ref="NKK16:NKO16"/>
    <mergeCell ref="NKP16:NKT16"/>
    <mergeCell ref="NLT16:NLX16"/>
    <mergeCell ref="NLY16:NMC16"/>
    <mergeCell ref="NMD16:NMH16"/>
    <mergeCell ref="NMI16:NMM16"/>
    <mergeCell ref="NMN16:NMR16"/>
    <mergeCell ref="NKU16:NKY16"/>
    <mergeCell ref="NIW16:NJA16"/>
    <mergeCell ref="NJB16:NJF16"/>
    <mergeCell ref="NJG16:NJK16"/>
    <mergeCell ref="NJL16:NJP16"/>
    <mergeCell ref="NNR16:NNV16"/>
    <mergeCell ref="NNW16:NOA16"/>
    <mergeCell ref="NOB16:NOF16"/>
    <mergeCell ref="NOG16:NOK16"/>
    <mergeCell ref="NOL16:NOP16"/>
    <mergeCell ref="NMS16:NMW16"/>
    <mergeCell ref="NMX16:NNB16"/>
    <mergeCell ref="NNC16:NNG16"/>
    <mergeCell ref="NNH16:NNL16"/>
    <mergeCell ref="NNM16:NNQ16"/>
    <mergeCell ref="NQJ16:NQN16"/>
    <mergeCell ref="NOQ16:NOU16"/>
    <mergeCell ref="NOV16:NOZ16"/>
    <mergeCell ref="NPA16:NPE16"/>
    <mergeCell ref="NPF16:NPJ16"/>
    <mergeCell ref="NPK16:NPO16"/>
    <mergeCell ref="NRS16:NRW16"/>
    <mergeCell ref="NRX16:NSB16"/>
    <mergeCell ref="NSC16:NSG16"/>
    <mergeCell ref="NSH16:NSL16"/>
    <mergeCell ref="NQO16:NQS16"/>
    <mergeCell ref="NQT16:NQX16"/>
    <mergeCell ref="NQY16:NRC16"/>
    <mergeCell ref="NRD16:NRH16"/>
    <mergeCell ref="NRI16:NRM16"/>
    <mergeCell ref="NSM16:NSQ16"/>
    <mergeCell ref="NSR16:NSV16"/>
    <mergeCell ref="NSW16:NTA16"/>
    <mergeCell ref="NTB16:NTF16"/>
    <mergeCell ref="NTG16:NTK16"/>
    <mergeCell ref="NRN16:NRR16"/>
    <mergeCell ref="NPP16:NPT16"/>
    <mergeCell ref="NPU16:NPY16"/>
    <mergeCell ref="NPZ16:NQD16"/>
    <mergeCell ref="NQE16:NQI16"/>
    <mergeCell ref="NUK16:NUO16"/>
    <mergeCell ref="NUP16:NUT16"/>
    <mergeCell ref="NUU16:NUY16"/>
    <mergeCell ref="NUZ16:NVD16"/>
    <mergeCell ref="NVE16:NVI16"/>
    <mergeCell ref="NTL16:NTP16"/>
    <mergeCell ref="NTQ16:NTU16"/>
    <mergeCell ref="NTV16:NTZ16"/>
    <mergeCell ref="NUA16:NUE16"/>
    <mergeCell ref="NUF16:NUJ16"/>
    <mergeCell ref="NXC16:NXG16"/>
    <mergeCell ref="NVJ16:NVN16"/>
    <mergeCell ref="NVO16:NVS16"/>
    <mergeCell ref="NVT16:NVX16"/>
    <mergeCell ref="NVY16:NWC16"/>
    <mergeCell ref="NWD16:NWH16"/>
    <mergeCell ref="NYL16:NYP16"/>
    <mergeCell ref="NYQ16:NYU16"/>
    <mergeCell ref="NYV16:NYZ16"/>
    <mergeCell ref="NZA16:NZE16"/>
    <mergeCell ref="NXH16:NXL16"/>
    <mergeCell ref="NXM16:NXQ16"/>
    <mergeCell ref="NXR16:NXV16"/>
    <mergeCell ref="NXW16:NYA16"/>
    <mergeCell ref="NYB16:NYF16"/>
    <mergeCell ref="NZF16:NZJ16"/>
    <mergeCell ref="NZK16:NZO16"/>
    <mergeCell ref="NZP16:NZT16"/>
    <mergeCell ref="NZU16:NZY16"/>
    <mergeCell ref="NZZ16:OAD16"/>
    <mergeCell ref="NYG16:NYK16"/>
    <mergeCell ref="NWI16:NWM16"/>
    <mergeCell ref="NWN16:NWR16"/>
    <mergeCell ref="NWS16:NWW16"/>
    <mergeCell ref="NWX16:NXB16"/>
    <mergeCell ref="OBD16:OBH16"/>
    <mergeCell ref="OBI16:OBM16"/>
    <mergeCell ref="OBN16:OBR16"/>
    <mergeCell ref="OBS16:OBW16"/>
    <mergeCell ref="OBX16:OCB16"/>
    <mergeCell ref="OAE16:OAI16"/>
    <mergeCell ref="OAJ16:OAN16"/>
    <mergeCell ref="OAO16:OAS16"/>
    <mergeCell ref="OAT16:OAX16"/>
    <mergeCell ref="OAY16:OBC16"/>
    <mergeCell ref="ODV16:ODZ16"/>
    <mergeCell ref="OCC16:OCG16"/>
    <mergeCell ref="OCH16:OCL16"/>
    <mergeCell ref="OCM16:OCQ16"/>
    <mergeCell ref="OCR16:OCV16"/>
    <mergeCell ref="OCW16:ODA16"/>
    <mergeCell ref="OFE16:OFI16"/>
    <mergeCell ref="OFJ16:OFN16"/>
    <mergeCell ref="OFO16:OFS16"/>
    <mergeCell ref="OFT16:OFX16"/>
    <mergeCell ref="OEA16:OEE16"/>
    <mergeCell ref="OEF16:OEJ16"/>
    <mergeCell ref="OEK16:OEO16"/>
    <mergeCell ref="OEP16:OET16"/>
    <mergeCell ref="OEU16:OEY16"/>
    <mergeCell ref="OFY16:OGC16"/>
    <mergeCell ref="OGD16:OGH16"/>
    <mergeCell ref="OGI16:OGM16"/>
    <mergeCell ref="OGN16:OGR16"/>
    <mergeCell ref="OGS16:OGW16"/>
    <mergeCell ref="OEZ16:OFD16"/>
    <mergeCell ref="ODB16:ODF16"/>
    <mergeCell ref="ODG16:ODK16"/>
    <mergeCell ref="ODL16:ODP16"/>
    <mergeCell ref="ODQ16:ODU16"/>
    <mergeCell ref="OHW16:OIA16"/>
    <mergeCell ref="OIB16:OIF16"/>
    <mergeCell ref="OIG16:OIK16"/>
    <mergeCell ref="OIL16:OIP16"/>
    <mergeCell ref="OIQ16:OIU16"/>
    <mergeCell ref="OGX16:OHB16"/>
    <mergeCell ref="OHC16:OHG16"/>
    <mergeCell ref="OHH16:OHL16"/>
    <mergeCell ref="OHM16:OHQ16"/>
    <mergeCell ref="OHR16:OHV16"/>
    <mergeCell ref="OKO16:OKS16"/>
    <mergeCell ref="OIV16:OIZ16"/>
    <mergeCell ref="OJA16:OJE16"/>
    <mergeCell ref="OJF16:OJJ16"/>
    <mergeCell ref="OJK16:OJO16"/>
    <mergeCell ref="OJP16:OJT16"/>
    <mergeCell ref="OLX16:OMB16"/>
    <mergeCell ref="OMC16:OMG16"/>
    <mergeCell ref="OMH16:OML16"/>
    <mergeCell ref="OMM16:OMQ16"/>
    <mergeCell ref="OKT16:OKX16"/>
    <mergeCell ref="OKY16:OLC16"/>
    <mergeCell ref="OLD16:OLH16"/>
    <mergeCell ref="OLI16:OLM16"/>
    <mergeCell ref="OLN16:OLR16"/>
    <mergeCell ref="OMR16:OMV16"/>
    <mergeCell ref="OMW16:ONA16"/>
    <mergeCell ref="ONB16:ONF16"/>
    <mergeCell ref="ONG16:ONK16"/>
    <mergeCell ref="ONL16:ONP16"/>
    <mergeCell ref="OLS16:OLW16"/>
    <mergeCell ref="OJU16:OJY16"/>
    <mergeCell ref="OJZ16:OKD16"/>
    <mergeCell ref="OKE16:OKI16"/>
    <mergeCell ref="OKJ16:OKN16"/>
    <mergeCell ref="OOP16:OOT16"/>
    <mergeCell ref="OOU16:OOY16"/>
    <mergeCell ref="OOZ16:OPD16"/>
    <mergeCell ref="OPE16:OPI16"/>
    <mergeCell ref="OPJ16:OPN16"/>
    <mergeCell ref="ONQ16:ONU16"/>
    <mergeCell ref="ONV16:ONZ16"/>
    <mergeCell ref="OOA16:OOE16"/>
    <mergeCell ref="OOF16:OOJ16"/>
    <mergeCell ref="OOK16:OOO16"/>
    <mergeCell ref="ORH16:ORL16"/>
    <mergeCell ref="OPO16:OPS16"/>
    <mergeCell ref="OPT16:OPX16"/>
    <mergeCell ref="OPY16:OQC16"/>
    <mergeCell ref="OQD16:OQH16"/>
    <mergeCell ref="OQI16:OQM16"/>
    <mergeCell ref="OSQ16:OSU16"/>
    <mergeCell ref="OSV16:OSZ16"/>
    <mergeCell ref="OTA16:OTE16"/>
    <mergeCell ref="OTF16:OTJ16"/>
    <mergeCell ref="ORM16:ORQ16"/>
    <mergeCell ref="ORR16:ORV16"/>
    <mergeCell ref="ORW16:OSA16"/>
    <mergeCell ref="OSB16:OSF16"/>
    <mergeCell ref="OSG16:OSK16"/>
    <mergeCell ref="OTK16:OTO16"/>
    <mergeCell ref="OTP16:OTT16"/>
    <mergeCell ref="OTU16:OTY16"/>
    <mergeCell ref="OTZ16:OUD16"/>
    <mergeCell ref="OUE16:OUI16"/>
    <mergeCell ref="OSL16:OSP16"/>
    <mergeCell ref="OQN16:OQR16"/>
    <mergeCell ref="OQS16:OQW16"/>
    <mergeCell ref="OQX16:ORB16"/>
    <mergeCell ref="ORC16:ORG16"/>
    <mergeCell ref="OVI16:OVM16"/>
    <mergeCell ref="OVN16:OVR16"/>
    <mergeCell ref="OVS16:OVW16"/>
    <mergeCell ref="OVX16:OWB16"/>
    <mergeCell ref="OWC16:OWG16"/>
    <mergeCell ref="OUJ16:OUN16"/>
    <mergeCell ref="OUO16:OUS16"/>
    <mergeCell ref="OUT16:OUX16"/>
    <mergeCell ref="OUY16:OVC16"/>
    <mergeCell ref="OVD16:OVH16"/>
    <mergeCell ref="OYA16:OYE16"/>
    <mergeCell ref="OWH16:OWL16"/>
    <mergeCell ref="OWM16:OWQ16"/>
    <mergeCell ref="OWR16:OWV16"/>
    <mergeCell ref="OWW16:OXA16"/>
    <mergeCell ref="OXB16:OXF16"/>
    <mergeCell ref="OZJ16:OZN16"/>
    <mergeCell ref="OZO16:OZS16"/>
    <mergeCell ref="OZT16:OZX16"/>
    <mergeCell ref="OZY16:PAC16"/>
    <mergeCell ref="OYF16:OYJ16"/>
    <mergeCell ref="OYK16:OYO16"/>
    <mergeCell ref="OYP16:OYT16"/>
    <mergeCell ref="OYU16:OYY16"/>
    <mergeCell ref="OYZ16:OZD16"/>
    <mergeCell ref="PAD16:PAH16"/>
    <mergeCell ref="PAI16:PAM16"/>
    <mergeCell ref="PAN16:PAR16"/>
    <mergeCell ref="PAS16:PAW16"/>
    <mergeCell ref="PAX16:PBB16"/>
    <mergeCell ref="OZE16:OZI16"/>
    <mergeCell ref="OXG16:OXK16"/>
    <mergeCell ref="OXL16:OXP16"/>
    <mergeCell ref="OXQ16:OXU16"/>
    <mergeCell ref="OXV16:OXZ16"/>
    <mergeCell ref="PCB16:PCF16"/>
    <mergeCell ref="PCG16:PCK16"/>
    <mergeCell ref="PCL16:PCP16"/>
    <mergeCell ref="PCQ16:PCU16"/>
    <mergeCell ref="PCV16:PCZ16"/>
    <mergeCell ref="PBC16:PBG16"/>
    <mergeCell ref="PBH16:PBL16"/>
    <mergeCell ref="PBM16:PBQ16"/>
    <mergeCell ref="PBR16:PBV16"/>
    <mergeCell ref="PBW16:PCA16"/>
    <mergeCell ref="PET16:PEX16"/>
    <mergeCell ref="PDA16:PDE16"/>
    <mergeCell ref="PDF16:PDJ16"/>
    <mergeCell ref="PDK16:PDO16"/>
    <mergeCell ref="PDP16:PDT16"/>
    <mergeCell ref="PDU16:PDY16"/>
    <mergeCell ref="PGC16:PGG16"/>
    <mergeCell ref="PGH16:PGL16"/>
    <mergeCell ref="PGM16:PGQ16"/>
    <mergeCell ref="PGR16:PGV16"/>
    <mergeCell ref="PEY16:PFC16"/>
    <mergeCell ref="PFD16:PFH16"/>
    <mergeCell ref="PFI16:PFM16"/>
    <mergeCell ref="PFN16:PFR16"/>
    <mergeCell ref="PFS16:PFW16"/>
    <mergeCell ref="PGW16:PHA16"/>
    <mergeCell ref="PHB16:PHF16"/>
    <mergeCell ref="PHG16:PHK16"/>
    <mergeCell ref="PHL16:PHP16"/>
    <mergeCell ref="PHQ16:PHU16"/>
    <mergeCell ref="PFX16:PGB16"/>
    <mergeCell ref="PDZ16:PED16"/>
    <mergeCell ref="PEE16:PEI16"/>
    <mergeCell ref="PEJ16:PEN16"/>
    <mergeCell ref="PEO16:PES16"/>
    <mergeCell ref="PIU16:PIY16"/>
    <mergeCell ref="PIZ16:PJD16"/>
    <mergeCell ref="PJE16:PJI16"/>
    <mergeCell ref="PJJ16:PJN16"/>
    <mergeCell ref="PJO16:PJS16"/>
    <mergeCell ref="PHV16:PHZ16"/>
    <mergeCell ref="PIA16:PIE16"/>
    <mergeCell ref="PIF16:PIJ16"/>
    <mergeCell ref="PIK16:PIO16"/>
    <mergeCell ref="PIP16:PIT16"/>
    <mergeCell ref="PLM16:PLQ16"/>
    <mergeCell ref="PJT16:PJX16"/>
    <mergeCell ref="PJY16:PKC16"/>
    <mergeCell ref="PKD16:PKH16"/>
    <mergeCell ref="PKI16:PKM16"/>
    <mergeCell ref="PKN16:PKR16"/>
    <mergeCell ref="PMV16:PMZ16"/>
    <mergeCell ref="PNA16:PNE16"/>
    <mergeCell ref="PNF16:PNJ16"/>
    <mergeCell ref="PNK16:PNO16"/>
    <mergeCell ref="PLR16:PLV16"/>
    <mergeCell ref="PLW16:PMA16"/>
    <mergeCell ref="PMB16:PMF16"/>
    <mergeCell ref="PMG16:PMK16"/>
    <mergeCell ref="PML16:PMP16"/>
    <mergeCell ref="PNP16:PNT16"/>
    <mergeCell ref="PNU16:PNY16"/>
    <mergeCell ref="PNZ16:POD16"/>
    <mergeCell ref="POE16:POI16"/>
    <mergeCell ref="POJ16:PON16"/>
    <mergeCell ref="PMQ16:PMU16"/>
    <mergeCell ref="PKS16:PKW16"/>
    <mergeCell ref="PKX16:PLB16"/>
    <mergeCell ref="PLC16:PLG16"/>
    <mergeCell ref="PLH16:PLL16"/>
    <mergeCell ref="PPN16:PPR16"/>
    <mergeCell ref="PPS16:PPW16"/>
    <mergeCell ref="PPX16:PQB16"/>
    <mergeCell ref="PQC16:PQG16"/>
    <mergeCell ref="PQH16:PQL16"/>
    <mergeCell ref="POO16:POS16"/>
    <mergeCell ref="POT16:POX16"/>
    <mergeCell ref="POY16:PPC16"/>
    <mergeCell ref="PPD16:PPH16"/>
    <mergeCell ref="PPI16:PPM16"/>
    <mergeCell ref="PSF16:PSJ16"/>
    <mergeCell ref="PQM16:PQQ16"/>
    <mergeCell ref="PQR16:PQV16"/>
    <mergeCell ref="PQW16:PRA16"/>
    <mergeCell ref="PRB16:PRF16"/>
    <mergeCell ref="PRG16:PRK16"/>
    <mergeCell ref="PTO16:PTS16"/>
    <mergeCell ref="PTT16:PTX16"/>
    <mergeCell ref="PTY16:PUC16"/>
    <mergeCell ref="PUD16:PUH16"/>
    <mergeCell ref="PSK16:PSO16"/>
    <mergeCell ref="PSP16:PST16"/>
    <mergeCell ref="PSU16:PSY16"/>
    <mergeCell ref="PSZ16:PTD16"/>
    <mergeCell ref="PTE16:PTI16"/>
    <mergeCell ref="PUI16:PUM16"/>
    <mergeCell ref="PUN16:PUR16"/>
    <mergeCell ref="PUS16:PUW16"/>
    <mergeCell ref="PUX16:PVB16"/>
    <mergeCell ref="PVC16:PVG16"/>
    <mergeCell ref="PTJ16:PTN16"/>
    <mergeCell ref="PRL16:PRP16"/>
    <mergeCell ref="PRQ16:PRU16"/>
    <mergeCell ref="PRV16:PRZ16"/>
    <mergeCell ref="PSA16:PSE16"/>
    <mergeCell ref="PWG16:PWK16"/>
    <mergeCell ref="PWL16:PWP16"/>
    <mergeCell ref="PWQ16:PWU16"/>
    <mergeCell ref="PWV16:PWZ16"/>
    <mergeCell ref="PXA16:PXE16"/>
    <mergeCell ref="PVH16:PVL16"/>
    <mergeCell ref="PVM16:PVQ16"/>
    <mergeCell ref="PVR16:PVV16"/>
    <mergeCell ref="PVW16:PWA16"/>
    <mergeCell ref="PWB16:PWF16"/>
    <mergeCell ref="PYY16:PZC16"/>
    <mergeCell ref="PXF16:PXJ16"/>
    <mergeCell ref="PXK16:PXO16"/>
    <mergeCell ref="PXP16:PXT16"/>
    <mergeCell ref="PXU16:PXY16"/>
    <mergeCell ref="PXZ16:PYD16"/>
    <mergeCell ref="QAH16:QAL16"/>
    <mergeCell ref="QAM16:QAQ16"/>
    <mergeCell ref="QAR16:QAV16"/>
    <mergeCell ref="QAW16:QBA16"/>
    <mergeCell ref="PZD16:PZH16"/>
    <mergeCell ref="PZI16:PZM16"/>
    <mergeCell ref="PZN16:PZR16"/>
    <mergeCell ref="PZS16:PZW16"/>
    <mergeCell ref="PZX16:QAB16"/>
    <mergeCell ref="QBB16:QBF16"/>
    <mergeCell ref="QBG16:QBK16"/>
    <mergeCell ref="QBL16:QBP16"/>
    <mergeCell ref="QBQ16:QBU16"/>
    <mergeCell ref="QBV16:QBZ16"/>
    <mergeCell ref="QAC16:QAG16"/>
    <mergeCell ref="PYE16:PYI16"/>
    <mergeCell ref="PYJ16:PYN16"/>
    <mergeCell ref="PYO16:PYS16"/>
    <mergeCell ref="PYT16:PYX16"/>
    <mergeCell ref="QCZ16:QDD16"/>
    <mergeCell ref="QDE16:QDI16"/>
    <mergeCell ref="QDJ16:QDN16"/>
    <mergeCell ref="QDO16:QDS16"/>
    <mergeCell ref="QDT16:QDX16"/>
    <mergeCell ref="QCA16:QCE16"/>
    <mergeCell ref="QCF16:QCJ16"/>
    <mergeCell ref="QCK16:QCO16"/>
    <mergeCell ref="QCP16:QCT16"/>
    <mergeCell ref="QCU16:QCY16"/>
    <mergeCell ref="QFR16:QFV16"/>
    <mergeCell ref="QDY16:QEC16"/>
    <mergeCell ref="QED16:QEH16"/>
    <mergeCell ref="QEI16:QEM16"/>
    <mergeCell ref="QEN16:QER16"/>
    <mergeCell ref="QES16:QEW16"/>
    <mergeCell ref="QHA16:QHE16"/>
    <mergeCell ref="QHF16:QHJ16"/>
    <mergeCell ref="QHK16:QHO16"/>
    <mergeCell ref="QHP16:QHT16"/>
    <mergeCell ref="QFW16:QGA16"/>
    <mergeCell ref="QGB16:QGF16"/>
    <mergeCell ref="QGG16:QGK16"/>
    <mergeCell ref="QGL16:QGP16"/>
    <mergeCell ref="QGQ16:QGU16"/>
    <mergeCell ref="QHU16:QHY16"/>
    <mergeCell ref="QHZ16:QID16"/>
    <mergeCell ref="QIE16:QII16"/>
    <mergeCell ref="QIJ16:QIN16"/>
    <mergeCell ref="QIO16:QIS16"/>
    <mergeCell ref="QGV16:QGZ16"/>
    <mergeCell ref="QEX16:QFB16"/>
    <mergeCell ref="QFC16:QFG16"/>
    <mergeCell ref="QFH16:QFL16"/>
    <mergeCell ref="QFM16:QFQ16"/>
    <mergeCell ref="QJS16:QJW16"/>
    <mergeCell ref="QJX16:QKB16"/>
    <mergeCell ref="QKC16:QKG16"/>
    <mergeCell ref="QKH16:QKL16"/>
    <mergeCell ref="QKM16:QKQ16"/>
    <mergeCell ref="QIT16:QIX16"/>
    <mergeCell ref="QIY16:QJC16"/>
    <mergeCell ref="QJD16:QJH16"/>
    <mergeCell ref="QJI16:QJM16"/>
    <mergeCell ref="QJN16:QJR16"/>
    <mergeCell ref="QMK16:QMO16"/>
    <mergeCell ref="QKR16:QKV16"/>
    <mergeCell ref="QKW16:QLA16"/>
    <mergeCell ref="QLB16:QLF16"/>
    <mergeCell ref="QLG16:QLK16"/>
    <mergeCell ref="QLL16:QLP16"/>
    <mergeCell ref="QNT16:QNX16"/>
    <mergeCell ref="QNY16:QOC16"/>
    <mergeCell ref="QOD16:QOH16"/>
    <mergeCell ref="QOI16:QOM16"/>
    <mergeCell ref="QMP16:QMT16"/>
    <mergeCell ref="QMU16:QMY16"/>
    <mergeCell ref="QMZ16:QND16"/>
    <mergeCell ref="QNE16:QNI16"/>
    <mergeCell ref="QNJ16:QNN16"/>
    <mergeCell ref="QON16:QOR16"/>
    <mergeCell ref="QOS16:QOW16"/>
    <mergeCell ref="QOX16:QPB16"/>
    <mergeCell ref="QPC16:QPG16"/>
    <mergeCell ref="QPH16:QPL16"/>
    <mergeCell ref="QNO16:QNS16"/>
    <mergeCell ref="QLQ16:QLU16"/>
    <mergeCell ref="QLV16:QLZ16"/>
    <mergeCell ref="QMA16:QME16"/>
    <mergeCell ref="QMF16:QMJ16"/>
    <mergeCell ref="QQL16:QQP16"/>
    <mergeCell ref="QQQ16:QQU16"/>
    <mergeCell ref="QQV16:QQZ16"/>
    <mergeCell ref="QRA16:QRE16"/>
    <mergeCell ref="QRF16:QRJ16"/>
    <mergeCell ref="QPM16:QPQ16"/>
    <mergeCell ref="QPR16:QPV16"/>
    <mergeCell ref="QPW16:QQA16"/>
    <mergeCell ref="QQB16:QQF16"/>
    <mergeCell ref="QQG16:QQK16"/>
    <mergeCell ref="QTD16:QTH16"/>
    <mergeCell ref="QRK16:QRO16"/>
    <mergeCell ref="QRP16:QRT16"/>
    <mergeCell ref="QRU16:QRY16"/>
    <mergeCell ref="QRZ16:QSD16"/>
    <mergeCell ref="QSE16:QSI16"/>
    <mergeCell ref="QUM16:QUQ16"/>
    <mergeCell ref="QUR16:QUV16"/>
    <mergeCell ref="QUW16:QVA16"/>
    <mergeCell ref="QVB16:QVF16"/>
    <mergeCell ref="QTI16:QTM16"/>
    <mergeCell ref="QTN16:QTR16"/>
    <mergeCell ref="QTS16:QTW16"/>
    <mergeCell ref="QTX16:QUB16"/>
    <mergeCell ref="QUC16:QUG16"/>
    <mergeCell ref="QVG16:QVK16"/>
    <mergeCell ref="QVL16:QVP16"/>
    <mergeCell ref="QVQ16:QVU16"/>
    <mergeCell ref="QVV16:QVZ16"/>
    <mergeCell ref="QWA16:QWE16"/>
    <mergeCell ref="QUH16:QUL16"/>
    <mergeCell ref="QSJ16:QSN16"/>
    <mergeCell ref="QSO16:QSS16"/>
    <mergeCell ref="QST16:QSX16"/>
    <mergeCell ref="QSY16:QTC16"/>
    <mergeCell ref="QXE16:QXI16"/>
    <mergeCell ref="QXJ16:QXN16"/>
    <mergeCell ref="QXO16:QXS16"/>
    <mergeCell ref="QXT16:QXX16"/>
    <mergeCell ref="QXY16:QYC16"/>
    <mergeCell ref="QWF16:QWJ16"/>
    <mergeCell ref="QWK16:QWO16"/>
    <mergeCell ref="QWP16:QWT16"/>
    <mergeCell ref="QWU16:QWY16"/>
    <mergeCell ref="QWZ16:QXD16"/>
    <mergeCell ref="QZW16:RAA16"/>
    <mergeCell ref="QYD16:QYH16"/>
    <mergeCell ref="QYI16:QYM16"/>
    <mergeCell ref="QYN16:QYR16"/>
    <mergeCell ref="QYS16:QYW16"/>
    <mergeCell ref="QYX16:QZB16"/>
    <mergeCell ref="RBF16:RBJ16"/>
    <mergeCell ref="RBK16:RBO16"/>
    <mergeCell ref="RBP16:RBT16"/>
    <mergeCell ref="RBU16:RBY16"/>
    <mergeCell ref="RAB16:RAF16"/>
    <mergeCell ref="RAG16:RAK16"/>
    <mergeCell ref="RAL16:RAP16"/>
    <mergeCell ref="RAQ16:RAU16"/>
    <mergeCell ref="RAV16:RAZ16"/>
    <mergeCell ref="RBZ16:RCD16"/>
    <mergeCell ref="RCE16:RCI16"/>
    <mergeCell ref="RCJ16:RCN16"/>
    <mergeCell ref="RCO16:RCS16"/>
    <mergeCell ref="RCT16:RCX16"/>
    <mergeCell ref="RBA16:RBE16"/>
    <mergeCell ref="QZC16:QZG16"/>
    <mergeCell ref="QZH16:QZL16"/>
    <mergeCell ref="QZM16:QZQ16"/>
    <mergeCell ref="QZR16:QZV16"/>
    <mergeCell ref="RDX16:REB16"/>
    <mergeCell ref="REC16:REG16"/>
    <mergeCell ref="REH16:REL16"/>
    <mergeCell ref="REM16:REQ16"/>
    <mergeCell ref="RER16:REV16"/>
    <mergeCell ref="RCY16:RDC16"/>
    <mergeCell ref="RDD16:RDH16"/>
    <mergeCell ref="RDI16:RDM16"/>
    <mergeCell ref="RDN16:RDR16"/>
    <mergeCell ref="RDS16:RDW16"/>
    <mergeCell ref="RGP16:RGT16"/>
    <mergeCell ref="REW16:RFA16"/>
    <mergeCell ref="RFB16:RFF16"/>
    <mergeCell ref="RFG16:RFK16"/>
    <mergeCell ref="RFL16:RFP16"/>
    <mergeCell ref="RFQ16:RFU16"/>
    <mergeCell ref="RHY16:RIC16"/>
    <mergeCell ref="RID16:RIH16"/>
    <mergeCell ref="RII16:RIM16"/>
    <mergeCell ref="RIN16:RIR16"/>
    <mergeCell ref="RGU16:RGY16"/>
    <mergeCell ref="RGZ16:RHD16"/>
    <mergeCell ref="RHE16:RHI16"/>
    <mergeCell ref="RHJ16:RHN16"/>
    <mergeCell ref="RHO16:RHS16"/>
    <mergeCell ref="RIS16:RIW16"/>
    <mergeCell ref="RIX16:RJB16"/>
    <mergeCell ref="RJC16:RJG16"/>
    <mergeCell ref="RJH16:RJL16"/>
    <mergeCell ref="RJM16:RJQ16"/>
    <mergeCell ref="RHT16:RHX16"/>
    <mergeCell ref="RFV16:RFZ16"/>
    <mergeCell ref="RGA16:RGE16"/>
    <mergeCell ref="RGF16:RGJ16"/>
    <mergeCell ref="RGK16:RGO16"/>
    <mergeCell ref="RKQ16:RKU16"/>
    <mergeCell ref="RKV16:RKZ16"/>
    <mergeCell ref="RLA16:RLE16"/>
    <mergeCell ref="RLF16:RLJ16"/>
    <mergeCell ref="RLK16:RLO16"/>
    <mergeCell ref="RJR16:RJV16"/>
    <mergeCell ref="RJW16:RKA16"/>
    <mergeCell ref="RKB16:RKF16"/>
    <mergeCell ref="RKG16:RKK16"/>
    <mergeCell ref="RKL16:RKP16"/>
    <mergeCell ref="RNI16:RNM16"/>
    <mergeCell ref="RLP16:RLT16"/>
    <mergeCell ref="RLU16:RLY16"/>
    <mergeCell ref="RLZ16:RMD16"/>
    <mergeCell ref="RME16:RMI16"/>
    <mergeCell ref="RMJ16:RMN16"/>
    <mergeCell ref="ROR16:ROV16"/>
    <mergeCell ref="ROW16:RPA16"/>
    <mergeCell ref="RPB16:RPF16"/>
    <mergeCell ref="RPG16:RPK16"/>
    <mergeCell ref="RNN16:RNR16"/>
    <mergeCell ref="RNS16:RNW16"/>
    <mergeCell ref="RNX16:ROB16"/>
    <mergeCell ref="ROC16:ROG16"/>
    <mergeCell ref="ROH16:ROL16"/>
    <mergeCell ref="RPL16:RPP16"/>
    <mergeCell ref="RPQ16:RPU16"/>
    <mergeCell ref="RPV16:RPZ16"/>
    <mergeCell ref="RQA16:RQE16"/>
    <mergeCell ref="RQF16:RQJ16"/>
    <mergeCell ref="ROM16:ROQ16"/>
    <mergeCell ref="RMO16:RMS16"/>
    <mergeCell ref="RMT16:RMX16"/>
    <mergeCell ref="RMY16:RNC16"/>
    <mergeCell ref="RND16:RNH16"/>
    <mergeCell ref="RRJ16:RRN16"/>
    <mergeCell ref="RRO16:RRS16"/>
    <mergeCell ref="RRT16:RRX16"/>
    <mergeCell ref="RRY16:RSC16"/>
    <mergeCell ref="RSD16:RSH16"/>
    <mergeCell ref="RQK16:RQO16"/>
    <mergeCell ref="RQP16:RQT16"/>
    <mergeCell ref="RQU16:RQY16"/>
    <mergeCell ref="RQZ16:RRD16"/>
    <mergeCell ref="RRE16:RRI16"/>
    <mergeCell ref="RUB16:RUF16"/>
    <mergeCell ref="RSI16:RSM16"/>
    <mergeCell ref="RSN16:RSR16"/>
    <mergeCell ref="RSS16:RSW16"/>
    <mergeCell ref="RSX16:RTB16"/>
    <mergeCell ref="RTC16:RTG16"/>
    <mergeCell ref="RVK16:RVO16"/>
    <mergeCell ref="RVP16:RVT16"/>
    <mergeCell ref="RVU16:RVY16"/>
    <mergeCell ref="RVZ16:RWD16"/>
    <mergeCell ref="RUG16:RUK16"/>
    <mergeCell ref="RUL16:RUP16"/>
    <mergeCell ref="RUQ16:RUU16"/>
    <mergeCell ref="RUV16:RUZ16"/>
    <mergeCell ref="RVA16:RVE16"/>
    <mergeCell ref="RWE16:RWI16"/>
    <mergeCell ref="RWJ16:RWN16"/>
    <mergeCell ref="RWO16:RWS16"/>
    <mergeCell ref="RWT16:RWX16"/>
    <mergeCell ref="RWY16:RXC16"/>
    <mergeCell ref="RVF16:RVJ16"/>
    <mergeCell ref="RTH16:RTL16"/>
    <mergeCell ref="RTM16:RTQ16"/>
    <mergeCell ref="RTR16:RTV16"/>
    <mergeCell ref="RTW16:RUA16"/>
    <mergeCell ref="RYC16:RYG16"/>
    <mergeCell ref="RYH16:RYL16"/>
    <mergeCell ref="RYM16:RYQ16"/>
    <mergeCell ref="RYR16:RYV16"/>
    <mergeCell ref="RYW16:RZA16"/>
    <mergeCell ref="RXD16:RXH16"/>
    <mergeCell ref="RXI16:RXM16"/>
    <mergeCell ref="RXN16:RXR16"/>
    <mergeCell ref="RXS16:RXW16"/>
    <mergeCell ref="RXX16:RYB16"/>
    <mergeCell ref="SAU16:SAY16"/>
    <mergeCell ref="RZB16:RZF16"/>
    <mergeCell ref="RZG16:RZK16"/>
    <mergeCell ref="RZL16:RZP16"/>
    <mergeCell ref="RZQ16:RZU16"/>
    <mergeCell ref="RZV16:RZZ16"/>
    <mergeCell ref="SCD16:SCH16"/>
    <mergeCell ref="SCI16:SCM16"/>
    <mergeCell ref="SCN16:SCR16"/>
    <mergeCell ref="SCS16:SCW16"/>
    <mergeCell ref="SAZ16:SBD16"/>
    <mergeCell ref="SBE16:SBI16"/>
    <mergeCell ref="SBJ16:SBN16"/>
    <mergeCell ref="SBO16:SBS16"/>
    <mergeCell ref="SBT16:SBX16"/>
    <mergeCell ref="SCX16:SDB16"/>
    <mergeCell ref="SDC16:SDG16"/>
    <mergeCell ref="SDH16:SDL16"/>
    <mergeCell ref="SDM16:SDQ16"/>
    <mergeCell ref="SDR16:SDV16"/>
    <mergeCell ref="SBY16:SCC16"/>
    <mergeCell ref="SAA16:SAE16"/>
    <mergeCell ref="SAF16:SAJ16"/>
    <mergeCell ref="SAK16:SAO16"/>
    <mergeCell ref="SAP16:SAT16"/>
    <mergeCell ref="SEV16:SEZ16"/>
    <mergeCell ref="SFA16:SFE16"/>
    <mergeCell ref="SFF16:SFJ16"/>
    <mergeCell ref="SFK16:SFO16"/>
    <mergeCell ref="SFP16:SFT16"/>
    <mergeCell ref="SDW16:SEA16"/>
    <mergeCell ref="SEB16:SEF16"/>
    <mergeCell ref="SEG16:SEK16"/>
    <mergeCell ref="SEL16:SEP16"/>
    <mergeCell ref="SEQ16:SEU16"/>
    <mergeCell ref="SHN16:SHR16"/>
    <mergeCell ref="SFU16:SFY16"/>
    <mergeCell ref="SFZ16:SGD16"/>
    <mergeCell ref="SGE16:SGI16"/>
    <mergeCell ref="SGJ16:SGN16"/>
    <mergeCell ref="SGO16:SGS16"/>
    <mergeCell ref="SIW16:SJA16"/>
    <mergeCell ref="SJB16:SJF16"/>
    <mergeCell ref="SJG16:SJK16"/>
    <mergeCell ref="SJL16:SJP16"/>
    <mergeCell ref="SHS16:SHW16"/>
    <mergeCell ref="SHX16:SIB16"/>
    <mergeCell ref="SIC16:SIG16"/>
    <mergeCell ref="SIH16:SIL16"/>
    <mergeCell ref="SIM16:SIQ16"/>
    <mergeCell ref="SJQ16:SJU16"/>
    <mergeCell ref="SJV16:SJZ16"/>
    <mergeCell ref="SKA16:SKE16"/>
    <mergeCell ref="SKF16:SKJ16"/>
    <mergeCell ref="SKK16:SKO16"/>
    <mergeCell ref="SIR16:SIV16"/>
    <mergeCell ref="SGT16:SGX16"/>
    <mergeCell ref="SGY16:SHC16"/>
    <mergeCell ref="SHD16:SHH16"/>
    <mergeCell ref="SHI16:SHM16"/>
    <mergeCell ref="SLO16:SLS16"/>
    <mergeCell ref="SLT16:SLX16"/>
    <mergeCell ref="SLY16:SMC16"/>
    <mergeCell ref="SMD16:SMH16"/>
    <mergeCell ref="SMI16:SMM16"/>
    <mergeCell ref="SKP16:SKT16"/>
    <mergeCell ref="SKU16:SKY16"/>
    <mergeCell ref="SKZ16:SLD16"/>
    <mergeCell ref="SLE16:SLI16"/>
    <mergeCell ref="SLJ16:SLN16"/>
    <mergeCell ref="SOG16:SOK16"/>
    <mergeCell ref="SMN16:SMR16"/>
    <mergeCell ref="SMS16:SMW16"/>
    <mergeCell ref="SMX16:SNB16"/>
    <mergeCell ref="SNC16:SNG16"/>
    <mergeCell ref="SNH16:SNL16"/>
    <mergeCell ref="SPP16:SPT16"/>
    <mergeCell ref="SPU16:SPY16"/>
    <mergeCell ref="SPZ16:SQD16"/>
    <mergeCell ref="SQE16:SQI16"/>
    <mergeCell ref="SOL16:SOP16"/>
    <mergeCell ref="SOQ16:SOU16"/>
    <mergeCell ref="SOV16:SOZ16"/>
    <mergeCell ref="SPA16:SPE16"/>
    <mergeCell ref="SPF16:SPJ16"/>
    <mergeCell ref="SQJ16:SQN16"/>
    <mergeCell ref="SQO16:SQS16"/>
    <mergeCell ref="SQT16:SQX16"/>
    <mergeCell ref="SQY16:SRC16"/>
    <mergeCell ref="SRD16:SRH16"/>
    <mergeCell ref="SPK16:SPO16"/>
    <mergeCell ref="SNM16:SNQ16"/>
    <mergeCell ref="SNR16:SNV16"/>
    <mergeCell ref="SNW16:SOA16"/>
    <mergeCell ref="SOB16:SOF16"/>
    <mergeCell ref="SSH16:SSL16"/>
    <mergeCell ref="SSM16:SSQ16"/>
    <mergeCell ref="SSR16:SSV16"/>
    <mergeCell ref="SSW16:STA16"/>
    <mergeCell ref="STB16:STF16"/>
    <mergeCell ref="SRI16:SRM16"/>
    <mergeCell ref="SRN16:SRR16"/>
    <mergeCell ref="SRS16:SRW16"/>
    <mergeCell ref="SRX16:SSB16"/>
    <mergeCell ref="SSC16:SSG16"/>
    <mergeCell ref="SUZ16:SVD16"/>
    <mergeCell ref="STG16:STK16"/>
    <mergeCell ref="STL16:STP16"/>
    <mergeCell ref="STQ16:STU16"/>
    <mergeCell ref="STV16:STZ16"/>
    <mergeCell ref="SUA16:SUE16"/>
    <mergeCell ref="SWI16:SWM16"/>
    <mergeCell ref="SWN16:SWR16"/>
    <mergeCell ref="SWS16:SWW16"/>
    <mergeCell ref="SWX16:SXB16"/>
    <mergeCell ref="SVE16:SVI16"/>
    <mergeCell ref="SVJ16:SVN16"/>
    <mergeCell ref="SVO16:SVS16"/>
    <mergeCell ref="SVT16:SVX16"/>
    <mergeCell ref="SVY16:SWC16"/>
    <mergeCell ref="SXC16:SXG16"/>
    <mergeCell ref="SXH16:SXL16"/>
    <mergeCell ref="SXM16:SXQ16"/>
    <mergeCell ref="SXR16:SXV16"/>
    <mergeCell ref="SXW16:SYA16"/>
    <mergeCell ref="SWD16:SWH16"/>
    <mergeCell ref="SUF16:SUJ16"/>
    <mergeCell ref="SUK16:SUO16"/>
    <mergeCell ref="SUP16:SUT16"/>
    <mergeCell ref="SUU16:SUY16"/>
    <mergeCell ref="SZA16:SZE16"/>
    <mergeCell ref="SZF16:SZJ16"/>
    <mergeCell ref="SZK16:SZO16"/>
    <mergeCell ref="SZP16:SZT16"/>
    <mergeCell ref="SZU16:SZY16"/>
    <mergeCell ref="SYB16:SYF16"/>
    <mergeCell ref="SYG16:SYK16"/>
    <mergeCell ref="SYL16:SYP16"/>
    <mergeCell ref="SYQ16:SYU16"/>
    <mergeCell ref="SYV16:SYZ16"/>
    <mergeCell ref="TBS16:TBW16"/>
    <mergeCell ref="SZZ16:TAD16"/>
    <mergeCell ref="TAE16:TAI16"/>
    <mergeCell ref="TAJ16:TAN16"/>
    <mergeCell ref="TAO16:TAS16"/>
    <mergeCell ref="TAT16:TAX16"/>
    <mergeCell ref="TDB16:TDF16"/>
    <mergeCell ref="TDG16:TDK16"/>
    <mergeCell ref="TDL16:TDP16"/>
    <mergeCell ref="TDQ16:TDU16"/>
    <mergeCell ref="TBX16:TCB16"/>
    <mergeCell ref="TCC16:TCG16"/>
    <mergeCell ref="TCH16:TCL16"/>
    <mergeCell ref="TCM16:TCQ16"/>
    <mergeCell ref="TCR16:TCV16"/>
    <mergeCell ref="TDV16:TDZ16"/>
    <mergeCell ref="TEA16:TEE16"/>
    <mergeCell ref="TEF16:TEJ16"/>
    <mergeCell ref="TEK16:TEO16"/>
    <mergeCell ref="TEP16:TET16"/>
    <mergeCell ref="TCW16:TDA16"/>
    <mergeCell ref="TAY16:TBC16"/>
    <mergeCell ref="TBD16:TBH16"/>
    <mergeCell ref="TBI16:TBM16"/>
    <mergeCell ref="TBN16:TBR16"/>
    <mergeCell ref="TFT16:TFX16"/>
    <mergeCell ref="TFY16:TGC16"/>
    <mergeCell ref="TGD16:TGH16"/>
    <mergeCell ref="TGI16:TGM16"/>
    <mergeCell ref="TGN16:TGR16"/>
    <mergeCell ref="TEU16:TEY16"/>
    <mergeCell ref="TEZ16:TFD16"/>
    <mergeCell ref="TFE16:TFI16"/>
    <mergeCell ref="TFJ16:TFN16"/>
    <mergeCell ref="TFO16:TFS16"/>
    <mergeCell ref="TIL16:TIP16"/>
    <mergeCell ref="TGS16:TGW16"/>
    <mergeCell ref="TGX16:THB16"/>
    <mergeCell ref="THC16:THG16"/>
    <mergeCell ref="THH16:THL16"/>
    <mergeCell ref="THM16:THQ16"/>
    <mergeCell ref="TJU16:TJY16"/>
    <mergeCell ref="TJZ16:TKD16"/>
    <mergeCell ref="TKE16:TKI16"/>
    <mergeCell ref="TKJ16:TKN16"/>
    <mergeCell ref="TIQ16:TIU16"/>
    <mergeCell ref="TIV16:TIZ16"/>
    <mergeCell ref="TJA16:TJE16"/>
    <mergeCell ref="TJF16:TJJ16"/>
    <mergeCell ref="TJK16:TJO16"/>
    <mergeCell ref="TKO16:TKS16"/>
    <mergeCell ref="TKT16:TKX16"/>
    <mergeCell ref="TKY16:TLC16"/>
    <mergeCell ref="TLD16:TLH16"/>
    <mergeCell ref="TLI16:TLM16"/>
    <mergeCell ref="TJP16:TJT16"/>
    <mergeCell ref="THR16:THV16"/>
    <mergeCell ref="THW16:TIA16"/>
    <mergeCell ref="TIB16:TIF16"/>
    <mergeCell ref="TIG16:TIK16"/>
    <mergeCell ref="TMM16:TMQ16"/>
    <mergeCell ref="TMR16:TMV16"/>
    <mergeCell ref="TMW16:TNA16"/>
    <mergeCell ref="TNB16:TNF16"/>
    <mergeCell ref="TNG16:TNK16"/>
    <mergeCell ref="TLN16:TLR16"/>
    <mergeCell ref="TLS16:TLW16"/>
    <mergeCell ref="TLX16:TMB16"/>
    <mergeCell ref="TMC16:TMG16"/>
    <mergeCell ref="TMH16:TML16"/>
    <mergeCell ref="TPE16:TPI16"/>
    <mergeCell ref="TNL16:TNP16"/>
    <mergeCell ref="TNQ16:TNU16"/>
    <mergeCell ref="TNV16:TNZ16"/>
    <mergeCell ref="TOA16:TOE16"/>
    <mergeCell ref="TOF16:TOJ16"/>
    <mergeCell ref="TQN16:TQR16"/>
    <mergeCell ref="TQS16:TQW16"/>
    <mergeCell ref="TQX16:TRB16"/>
    <mergeCell ref="TRC16:TRG16"/>
    <mergeCell ref="TPJ16:TPN16"/>
    <mergeCell ref="TPO16:TPS16"/>
    <mergeCell ref="TPT16:TPX16"/>
    <mergeCell ref="TPY16:TQC16"/>
    <mergeCell ref="TQD16:TQH16"/>
    <mergeCell ref="TRH16:TRL16"/>
    <mergeCell ref="TRM16:TRQ16"/>
    <mergeCell ref="TRR16:TRV16"/>
    <mergeCell ref="TRW16:TSA16"/>
    <mergeCell ref="TSB16:TSF16"/>
    <mergeCell ref="TQI16:TQM16"/>
    <mergeCell ref="TOK16:TOO16"/>
    <mergeCell ref="TOP16:TOT16"/>
    <mergeCell ref="TOU16:TOY16"/>
    <mergeCell ref="TOZ16:TPD16"/>
    <mergeCell ref="TTF16:TTJ16"/>
    <mergeCell ref="TTK16:TTO16"/>
    <mergeCell ref="TTP16:TTT16"/>
    <mergeCell ref="TTU16:TTY16"/>
    <mergeCell ref="TTZ16:TUD16"/>
    <mergeCell ref="TSG16:TSK16"/>
    <mergeCell ref="TSL16:TSP16"/>
    <mergeCell ref="TSQ16:TSU16"/>
    <mergeCell ref="TSV16:TSZ16"/>
    <mergeCell ref="TTA16:TTE16"/>
    <mergeCell ref="TVX16:TWB16"/>
    <mergeCell ref="TUE16:TUI16"/>
    <mergeCell ref="TUJ16:TUN16"/>
    <mergeCell ref="TUO16:TUS16"/>
    <mergeCell ref="TUT16:TUX16"/>
    <mergeCell ref="TUY16:TVC16"/>
    <mergeCell ref="TXG16:TXK16"/>
    <mergeCell ref="TXL16:TXP16"/>
    <mergeCell ref="TXQ16:TXU16"/>
    <mergeCell ref="TXV16:TXZ16"/>
    <mergeCell ref="TWC16:TWG16"/>
    <mergeCell ref="TWH16:TWL16"/>
    <mergeCell ref="TWM16:TWQ16"/>
    <mergeCell ref="TWR16:TWV16"/>
    <mergeCell ref="TWW16:TXA16"/>
    <mergeCell ref="TYA16:TYE16"/>
    <mergeCell ref="TYF16:TYJ16"/>
    <mergeCell ref="TYK16:TYO16"/>
    <mergeCell ref="TYP16:TYT16"/>
    <mergeCell ref="TYU16:TYY16"/>
    <mergeCell ref="TXB16:TXF16"/>
    <mergeCell ref="TVD16:TVH16"/>
    <mergeCell ref="TVI16:TVM16"/>
    <mergeCell ref="TVN16:TVR16"/>
    <mergeCell ref="TVS16:TVW16"/>
    <mergeCell ref="TZY16:UAC16"/>
    <mergeCell ref="UAD16:UAH16"/>
    <mergeCell ref="UAI16:UAM16"/>
    <mergeCell ref="UAN16:UAR16"/>
    <mergeCell ref="UAS16:UAW16"/>
    <mergeCell ref="TYZ16:TZD16"/>
    <mergeCell ref="TZE16:TZI16"/>
    <mergeCell ref="TZJ16:TZN16"/>
    <mergeCell ref="TZO16:TZS16"/>
    <mergeCell ref="TZT16:TZX16"/>
    <mergeCell ref="UCQ16:UCU16"/>
    <mergeCell ref="UAX16:UBB16"/>
    <mergeCell ref="UBC16:UBG16"/>
    <mergeCell ref="UBH16:UBL16"/>
    <mergeCell ref="UBM16:UBQ16"/>
    <mergeCell ref="UBR16:UBV16"/>
    <mergeCell ref="UDZ16:UED16"/>
    <mergeCell ref="UEE16:UEI16"/>
    <mergeCell ref="UEJ16:UEN16"/>
    <mergeCell ref="UEO16:UES16"/>
    <mergeCell ref="UCV16:UCZ16"/>
    <mergeCell ref="UDA16:UDE16"/>
    <mergeCell ref="UDF16:UDJ16"/>
    <mergeCell ref="UDK16:UDO16"/>
    <mergeCell ref="UDP16:UDT16"/>
    <mergeCell ref="UET16:UEX16"/>
    <mergeCell ref="UEY16:UFC16"/>
    <mergeCell ref="UFD16:UFH16"/>
    <mergeCell ref="UFI16:UFM16"/>
    <mergeCell ref="UFN16:UFR16"/>
    <mergeCell ref="UDU16:UDY16"/>
    <mergeCell ref="UBW16:UCA16"/>
    <mergeCell ref="UCB16:UCF16"/>
    <mergeCell ref="UCG16:UCK16"/>
    <mergeCell ref="UCL16:UCP16"/>
    <mergeCell ref="UGR16:UGV16"/>
    <mergeCell ref="UGW16:UHA16"/>
    <mergeCell ref="UHB16:UHF16"/>
    <mergeCell ref="UHG16:UHK16"/>
    <mergeCell ref="UHL16:UHP16"/>
    <mergeCell ref="UFS16:UFW16"/>
    <mergeCell ref="UFX16:UGB16"/>
    <mergeCell ref="UGC16:UGG16"/>
    <mergeCell ref="UGH16:UGL16"/>
    <mergeCell ref="UGM16:UGQ16"/>
    <mergeCell ref="UJJ16:UJN16"/>
    <mergeCell ref="UHQ16:UHU16"/>
    <mergeCell ref="UHV16:UHZ16"/>
    <mergeCell ref="UIA16:UIE16"/>
    <mergeCell ref="UIF16:UIJ16"/>
    <mergeCell ref="UIK16:UIO16"/>
    <mergeCell ref="UKS16:UKW16"/>
    <mergeCell ref="UKX16:ULB16"/>
    <mergeCell ref="ULC16:ULG16"/>
    <mergeCell ref="ULH16:ULL16"/>
    <mergeCell ref="UJO16:UJS16"/>
    <mergeCell ref="UJT16:UJX16"/>
    <mergeCell ref="UJY16:UKC16"/>
    <mergeCell ref="UKD16:UKH16"/>
    <mergeCell ref="UKI16:UKM16"/>
    <mergeCell ref="ULM16:ULQ16"/>
    <mergeCell ref="ULR16:ULV16"/>
    <mergeCell ref="ULW16:UMA16"/>
    <mergeCell ref="UMB16:UMF16"/>
    <mergeCell ref="UMG16:UMK16"/>
    <mergeCell ref="UKN16:UKR16"/>
    <mergeCell ref="UIP16:UIT16"/>
    <mergeCell ref="UIU16:UIY16"/>
    <mergeCell ref="UIZ16:UJD16"/>
    <mergeCell ref="UJE16:UJI16"/>
    <mergeCell ref="UNK16:UNO16"/>
    <mergeCell ref="UNP16:UNT16"/>
    <mergeCell ref="UNU16:UNY16"/>
    <mergeCell ref="UNZ16:UOD16"/>
    <mergeCell ref="UOE16:UOI16"/>
    <mergeCell ref="UML16:UMP16"/>
    <mergeCell ref="UMQ16:UMU16"/>
    <mergeCell ref="UMV16:UMZ16"/>
    <mergeCell ref="UNA16:UNE16"/>
    <mergeCell ref="UNF16:UNJ16"/>
    <mergeCell ref="UQC16:UQG16"/>
    <mergeCell ref="UOJ16:UON16"/>
    <mergeCell ref="UOO16:UOS16"/>
    <mergeCell ref="UOT16:UOX16"/>
    <mergeCell ref="UOY16:UPC16"/>
    <mergeCell ref="UPD16:UPH16"/>
    <mergeCell ref="URL16:URP16"/>
    <mergeCell ref="URQ16:URU16"/>
    <mergeCell ref="URV16:URZ16"/>
    <mergeCell ref="USA16:USE16"/>
    <mergeCell ref="UQH16:UQL16"/>
    <mergeCell ref="UQM16:UQQ16"/>
    <mergeCell ref="UQR16:UQV16"/>
    <mergeCell ref="UQW16:URA16"/>
    <mergeCell ref="URB16:URF16"/>
    <mergeCell ref="USF16:USJ16"/>
    <mergeCell ref="USK16:USO16"/>
    <mergeCell ref="USP16:UST16"/>
    <mergeCell ref="USU16:USY16"/>
    <mergeCell ref="USZ16:UTD16"/>
    <mergeCell ref="URG16:URK16"/>
    <mergeCell ref="UPI16:UPM16"/>
    <mergeCell ref="UPN16:UPR16"/>
    <mergeCell ref="UPS16:UPW16"/>
    <mergeCell ref="UPX16:UQB16"/>
    <mergeCell ref="UUD16:UUH16"/>
    <mergeCell ref="UUI16:UUM16"/>
    <mergeCell ref="UUN16:UUR16"/>
    <mergeCell ref="UUS16:UUW16"/>
    <mergeCell ref="UUX16:UVB16"/>
    <mergeCell ref="UTE16:UTI16"/>
    <mergeCell ref="UTJ16:UTN16"/>
    <mergeCell ref="UTO16:UTS16"/>
    <mergeCell ref="UTT16:UTX16"/>
    <mergeCell ref="UTY16:UUC16"/>
    <mergeCell ref="UWV16:UWZ16"/>
    <mergeCell ref="UVC16:UVG16"/>
    <mergeCell ref="UVH16:UVL16"/>
    <mergeCell ref="UVM16:UVQ16"/>
    <mergeCell ref="UVR16:UVV16"/>
    <mergeCell ref="UVW16:UWA16"/>
    <mergeCell ref="UYE16:UYI16"/>
    <mergeCell ref="UYJ16:UYN16"/>
    <mergeCell ref="UYO16:UYS16"/>
    <mergeCell ref="UYT16:UYX16"/>
    <mergeCell ref="UXA16:UXE16"/>
    <mergeCell ref="UXF16:UXJ16"/>
    <mergeCell ref="UXK16:UXO16"/>
    <mergeCell ref="UXP16:UXT16"/>
    <mergeCell ref="UXU16:UXY16"/>
    <mergeCell ref="UYY16:UZC16"/>
    <mergeCell ref="UZD16:UZH16"/>
    <mergeCell ref="UZI16:UZM16"/>
    <mergeCell ref="UZN16:UZR16"/>
    <mergeCell ref="UZS16:UZW16"/>
    <mergeCell ref="UXZ16:UYD16"/>
    <mergeCell ref="UWB16:UWF16"/>
    <mergeCell ref="UWG16:UWK16"/>
    <mergeCell ref="UWL16:UWP16"/>
    <mergeCell ref="UWQ16:UWU16"/>
    <mergeCell ref="VAW16:VBA16"/>
    <mergeCell ref="VBB16:VBF16"/>
    <mergeCell ref="VBG16:VBK16"/>
    <mergeCell ref="VBL16:VBP16"/>
    <mergeCell ref="VBQ16:VBU16"/>
    <mergeCell ref="UZX16:VAB16"/>
    <mergeCell ref="VAC16:VAG16"/>
    <mergeCell ref="VAH16:VAL16"/>
    <mergeCell ref="VAM16:VAQ16"/>
    <mergeCell ref="VAR16:VAV16"/>
    <mergeCell ref="VDO16:VDS16"/>
    <mergeCell ref="VBV16:VBZ16"/>
    <mergeCell ref="VCA16:VCE16"/>
    <mergeCell ref="VCF16:VCJ16"/>
    <mergeCell ref="VCK16:VCO16"/>
    <mergeCell ref="VCP16:VCT16"/>
    <mergeCell ref="VEX16:VFB16"/>
    <mergeCell ref="VFC16:VFG16"/>
    <mergeCell ref="VFH16:VFL16"/>
    <mergeCell ref="VFM16:VFQ16"/>
    <mergeCell ref="VDT16:VDX16"/>
    <mergeCell ref="VDY16:VEC16"/>
    <mergeCell ref="VED16:VEH16"/>
    <mergeCell ref="VEI16:VEM16"/>
    <mergeCell ref="VEN16:VER16"/>
    <mergeCell ref="VFR16:VFV16"/>
    <mergeCell ref="VFW16:VGA16"/>
    <mergeCell ref="VGB16:VGF16"/>
    <mergeCell ref="VGG16:VGK16"/>
    <mergeCell ref="VGL16:VGP16"/>
    <mergeCell ref="VES16:VEW16"/>
    <mergeCell ref="VCU16:VCY16"/>
    <mergeCell ref="VCZ16:VDD16"/>
    <mergeCell ref="VDE16:VDI16"/>
    <mergeCell ref="VDJ16:VDN16"/>
    <mergeCell ref="VRP16:VRT16"/>
    <mergeCell ref="VRU16:VRY16"/>
    <mergeCell ref="VRZ16:VSD16"/>
    <mergeCell ref="WCE16:WCI16"/>
    <mergeCell ref="WCJ16:WCN16"/>
    <mergeCell ref="WCO16:WCS16"/>
    <mergeCell ref="WAV16:WAZ16"/>
    <mergeCell ref="WBA16:WBE16"/>
    <mergeCell ref="WBF16:WBJ16"/>
    <mergeCell ref="WBK16:WBO16"/>
    <mergeCell ref="WBP16:WBT16"/>
    <mergeCell ref="VSE16:VSI16"/>
    <mergeCell ref="VQG16:VQK16"/>
    <mergeCell ref="VQL16:VQP16"/>
    <mergeCell ref="VQQ16:VQU16"/>
    <mergeCell ref="VQV16:VQZ16"/>
    <mergeCell ref="VHP16:VHT16"/>
    <mergeCell ref="VHU16:VHY16"/>
    <mergeCell ref="VHZ16:VID16"/>
    <mergeCell ref="VIE16:VII16"/>
    <mergeCell ref="VIJ16:VIN16"/>
    <mergeCell ref="VGQ16:VGU16"/>
    <mergeCell ref="VGV16:VGZ16"/>
    <mergeCell ref="VHA16:VHE16"/>
    <mergeCell ref="VHF16:VHJ16"/>
    <mergeCell ref="VHK16:VHO16"/>
    <mergeCell ref="VKH16:VKL16"/>
    <mergeCell ref="VIO16:VIS16"/>
    <mergeCell ref="VIT16:VIX16"/>
    <mergeCell ref="VIY16:VJC16"/>
    <mergeCell ref="VJD16:VJH16"/>
    <mergeCell ref="VJI16:VJM16"/>
    <mergeCell ref="VLQ16:VLU16"/>
    <mergeCell ref="VLV16:VLZ16"/>
    <mergeCell ref="VMA16:VME16"/>
    <mergeCell ref="VMF16:VMJ16"/>
    <mergeCell ref="VKM16:VKQ16"/>
    <mergeCell ref="VKR16:VKV16"/>
    <mergeCell ref="VKW16:VLA16"/>
    <mergeCell ref="VJN16:VJR16"/>
    <mergeCell ref="VJS16:VJW16"/>
    <mergeCell ref="VJX16:VKB16"/>
    <mergeCell ref="VKC16:VKG16"/>
    <mergeCell ref="VYN16:VYR16"/>
    <mergeCell ref="VYS16:VYW16"/>
    <mergeCell ref="XAU16:XAY16"/>
    <mergeCell ref="XAZ16:XBC16"/>
    <mergeCell ref="WOH16:WOL16"/>
    <mergeCell ref="WOM16:WOQ16"/>
    <mergeCell ref="WOR16:WOV16"/>
    <mergeCell ref="WOW16:WPA16"/>
    <mergeCell ref="WPB16:WPF16"/>
    <mergeCell ref="WNI16:WNM16"/>
    <mergeCell ref="WNN16:WNR16"/>
    <mergeCell ref="WNS16:WNW16"/>
    <mergeCell ref="WNX16:WOB16"/>
    <mergeCell ref="WOC16:WOG16"/>
    <mergeCell ref="WQF16:WQJ16"/>
    <mergeCell ref="WQK16:WQO16"/>
    <mergeCell ref="WQP16:WQT16"/>
    <mergeCell ref="WQU16:WQY16"/>
    <mergeCell ref="WQZ16:WRD16"/>
    <mergeCell ref="WPG16:WPK16"/>
    <mergeCell ref="WPL16:WPP16"/>
    <mergeCell ref="WPQ16:WPU16"/>
    <mergeCell ref="WPV16:WPZ16"/>
    <mergeCell ref="WQA16:WQE16"/>
    <mergeCell ref="WSX16:WTB16"/>
    <mergeCell ref="WRE16:WRI16"/>
    <mergeCell ref="WRJ16:WRN16"/>
    <mergeCell ref="WRO16:WRS16"/>
    <mergeCell ref="WRT16:WRX16"/>
    <mergeCell ref="WRY16:WSC16"/>
    <mergeCell ref="WUV16:WUZ16"/>
    <mergeCell ref="WTC16:WTG16"/>
    <mergeCell ref="WTH16:WTL16"/>
    <mergeCell ref="WTM16:WTQ16"/>
    <mergeCell ref="WTR16:WTV16"/>
    <mergeCell ref="WTW16:WUA16"/>
    <mergeCell ref="WUB16:WUF16"/>
    <mergeCell ref="WUG16:WUK16"/>
    <mergeCell ref="WUL16:WUP16"/>
    <mergeCell ref="WUQ16:WUU16"/>
    <mergeCell ref="WSD16:WSH16"/>
    <mergeCell ref="WSI16:WSM16"/>
    <mergeCell ref="WSN16:WSR16"/>
    <mergeCell ref="WSS16:WSW16"/>
    <mergeCell ref="XAF16:XAJ16"/>
    <mergeCell ref="XAK16:XAO16"/>
    <mergeCell ref="XAP16:XAT16"/>
    <mergeCell ref="WYW16:WZA16"/>
    <mergeCell ref="WZB16:WZF16"/>
    <mergeCell ref="WZG16:WZK16"/>
    <mergeCell ref="WZL16:WZP16"/>
    <mergeCell ref="WZQ16:WZU16"/>
    <mergeCell ref="WZV16:WZZ16"/>
    <mergeCell ref="XAA16:XAE16"/>
    <mergeCell ref="VLB16:VLF16"/>
    <mergeCell ref="VLG16:VLK16"/>
    <mergeCell ref="VMK16:VMO16"/>
    <mergeCell ref="VMP16:VMT16"/>
    <mergeCell ref="VMU16:VMY16"/>
    <mergeCell ref="VMZ16:VND16"/>
    <mergeCell ref="VNE16:VNI16"/>
    <mergeCell ref="VLL16:VLP16"/>
    <mergeCell ref="WDX16:WEB16"/>
    <mergeCell ref="WEC16:WEG16"/>
    <mergeCell ref="WEH16:WEL16"/>
    <mergeCell ref="VVB16:VVF16"/>
    <mergeCell ref="VVG16:VVK16"/>
    <mergeCell ref="VVL16:VVP16"/>
    <mergeCell ref="VVQ16:VVU16"/>
    <mergeCell ref="VVV16:VVZ16"/>
    <mergeCell ref="VUC16:VUG16"/>
    <mergeCell ref="VUH16:VUL16"/>
    <mergeCell ref="VUM16:VUQ16"/>
    <mergeCell ref="VUR16:VUV16"/>
    <mergeCell ref="VUW16:VVA16"/>
    <mergeCell ref="VXT16:VXX16"/>
    <mergeCell ref="VWA16:VWE16"/>
    <mergeCell ref="VWF16:VWJ16"/>
    <mergeCell ref="VWK16:VWO16"/>
    <mergeCell ref="VWP16:VWT16"/>
    <mergeCell ref="VWU16:VWY16"/>
    <mergeCell ref="VZC16:VZG16"/>
    <mergeCell ref="VZH16:VZL16"/>
    <mergeCell ref="VZM16:VZQ16"/>
    <mergeCell ref="VZR16:VZV16"/>
    <mergeCell ref="VXY16:VYC16"/>
    <mergeCell ref="VYD16:VYH16"/>
    <mergeCell ref="VYI16:VYM16"/>
    <mergeCell ref="VYX16:VZB16"/>
    <mergeCell ref="VWZ16:VXD16"/>
    <mergeCell ref="VXE16:VXI16"/>
    <mergeCell ref="VXJ16:VXN16"/>
    <mergeCell ref="WHY16:WIC16"/>
    <mergeCell ref="WID16:WIH16"/>
    <mergeCell ref="VXO16:VXS16"/>
    <mergeCell ref="WJM16:WJQ16"/>
    <mergeCell ref="WJR16:WJV16"/>
    <mergeCell ref="WJW16:WKA16"/>
    <mergeCell ref="WKB16:WKF16"/>
    <mergeCell ref="WKG16:WKK16"/>
    <mergeCell ref="WMO16:WMS16"/>
    <mergeCell ref="WMT16:WMX16"/>
    <mergeCell ref="WMY16:WNC16"/>
    <mergeCell ref="WND16:WNH16"/>
    <mergeCell ref="WLK16:WLO16"/>
    <mergeCell ref="WLP16:WLT16"/>
    <mergeCell ref="WLU16:WLY16"/>
    <mergeCell ref="WLZ16:WMD16"/>
    <mergeCell ref="WME16:WMI16"/>
    <mergeCell ref="VZW16:WAA16"/>
    <mergeCell ref="WAB16:WAF16"/>
    <mergeCell ref="WAG16:WAK16"/>
    <mergeCell ref="WAL16:WAP16"/>
    <mergeCell ref="WAQ16:WAU16"/>
    <mergeCell ref="WMJ16:WMN16"/>
    <mergeCell ref="WKL16:WKP16"/>
    <mergeCell ref="WKQ16:WKU16"/>
    <mergeCell ref="WKV16:WKZ16"/>
    <mergeCell ref="WLA16:WLE16"/>
    <mergeCell ref="WBU16:WBY16"/>
    <mergeCell ref="WBZ16:WCD16"/>
    <mergeCell ref="WEM16:WEQ16"/>
    <mergeCell ref="WII16:WIM16"/>
    <mergeCell ref="WLF16:WLJ16"/>
    <mergeCell ref="WCT16:WCX16"/>
    <mergeCell ref="WCY16:WDC16"/>
    <mergeCell ref="WDD16:WDH16"/>
    <mergeCell ref="WDI16:WDM16"/>
    <mergeCell ref="WDN16:WDR16"/>
    <mergeCell ref="WFV16:WFZ16"/>
    <mergeCell ref="WGA16:WGE16"/>
    <mergeCell ref="WGF16:WGJ16"/>
    <mergeCell ref="WGK16:WGO16"/>
    <mergeCell ref="WER16:WEV16"/>
    <mergeCell ref="WEW16:WFA16"/>
    <mergeCell ref="WFB16:WFF16"/>
    <mergeCell ref="WFG16:WFK16"/>
    <mergeCell ref="WFL16:WFP16"/>
    <mergeCell ref="WFQ16:WFU16"/>
    <mergeCell ref="WDS16:WDW16"/>
    <mergeCell ref="WGP16:WGT16"/>
    <mergeCell ref="WGU16:WGY16"/>
    <mergeCell ref="WGZ16:WHD16"/>
    <mergeCell ref="WHE16:WHI16"/>
    <mergeCell ref="WHJ16:WHN16"/>
    <mergeCell ref="WIN16:WIR16"/>
    <mergeCell ref="WIS16:WIW16"/>
    <mergeCell ref="WIX16:WJB16"/>
    <mergeCell ref="WJC16:WJG16"/>
    <mergeCell ref="WJH16:WJL16"/>
    <mergeCell ref="WHO16:WHS16"/>
    <mergeCell ref="WHT16:WHX16"/>
    <mergeCell ref="TF17:TJ17"/>
    <mergeCell ref="TK17:TO17"/>
    <mergeCell ref="TP17:TT17"/>
    <mergeCell ref="TU17:TY17"/>
    <mergeCell ref="UY17:VC17"/>
    <mergeCell ref="VD17:VH17"/>
    <mergeCell ref="VI17:VM17"/>
    <mergeCell ref="VN17:VR17"/>
    <mergeCell ref="VS17:VW17"/>
    <mergeCell ref="TZ17:UD17"/>
    <mergeCell ref="SQ17:SU17"/>
    <mergeCell ref="WVZ16:WWD16"/>
    <mergeCell ref="WWE16:WWI16"/>
    <mergeCell ref="WWJ16:WWN16"/>
    <mergeCell ref="WWO16:WWS16"/>
    <mergeCell ref="WWT16:WWX16"/>
    <mergeCell ref="WVA16:WVE16"/>
    <mergeCell ref="WVF16:WVJ16"/>
    <mergeCell ref="WVK16:WVO16"/>
    <mergeCell ref="WVP16:WVT16"/>
    <mergeCell ref="WVU16:WVY16"/>
    <mergeCell ref="WXX16:WYB16"/>
    <mergeCell ref="WYC16:WYG16"/>
    <mergeCell ref="WYH16:WYL16"/>
    <mergeCell ref="WYM16:WYQ16"/>
    <mergeCell ref="WYR16:WYV16"/>
    <mergeCell ref="WWY16:WXC16"/>
    <mergeCell ref="WXD16:WXH16"/>
    <mergeCell ref="WXI16:WXM16"/>
    <mergeCell ref="WXN16:WXR16"/>
    <mergeCell ref="WXS16:WXW16"/>
    <mergeCell ref="VTD16:VTH16"/>
    <mergeCell ref="VTI16:VTM16"/>
    <mergeCell ref="VTN16:VTR16"/>
    <mergeCell ref="VTS16:VTW16"/>
    <mergeCell ref="VTX16:VUB16"/>
    <mergeCell ref="VOI16:VOM16"/>
    <mergeCell ref="VON16:VOR16"/>
    <mergeCell ref="VOS16:VOW16"/>
    <mergeCell ref="VOX16:VPB16"/>
    <mergeCell ref="VPC16:VPG16"/>
    <mergeCell ref="VNJ16:VNN16"/>
    <mergeCell ref="VNO16:VNS16"/>
    <mergeCell ref="VNT16:VNX16"/>
    <mergeCell ref="VNY16:VOC16"/>
    <mergeCell ref="VOD16:VOH16"/>
    <mergeCell ref="VRA16:VRE16"/>
    <mergeCell ref="VPH16:VPL16"/>
    <mergeCell ref="VPM16:VPQ16"/>
    <mergeCell ref="VPR16:VPV16"/>
    <mergeCell ref="VPW16:VQA16"/>
    <mergeCell ref="VQB16:VQF16"/>
    <mergeCell ref="VSJ16:VSN16"/>
    <mergeCell ref="VSO16:VSS16"/>
    <mergeCell ref="VST16:VSX16"/>
    <mergeCell ref="VSY16:VTC16"/>
    <mergeCell ref="VRF16:VRJ16"/>
    <mergeCell ref="VRK16:VRO16"/>
    <mergeCell ref="WW17:XA17"/>
    <mergeCell ref="XB17:XF17"/>
    <mergeCell ref="XG17:XK17"/>
    <mergeCell ref="XL17:XP17"/>
    <mergeCell ref="XQ17:XU17"/>
    <mergeCell ref="VX17:WB17"/>
    <mergeCell ref="WC17:WG17"/>
    <mergeCell ref="WH17:WL17"/>
    <mergeCell ref="WM17:WQ17"/>
    <mergeCell ref="WR17:WV17"/>
    <mergeCell ref="ZO17:ZS17"/>
    <mergeCell ref="XV17:XZ17"/>
    <mergeCell ref="YA17:YE17"/>
    <mergeCell ref="YF17:YJ17"/>
    <mergeCell ref="YK17:YO17"/>
    <mergeCell ref="YP17:YT17"/>
    <mergeCell ref="AAX17:ABB17"/>
    <mergeCell ref="ABC17:ABG17"/>
    <mergeCell ref="ABH17:ABL17"/>
    <mergeCell ref="ABM17:ABQ17"/>
    <mergeCell ref="ZT17:ZX17"/>
    <mergeCell ref="ZY17:AAC17"/>
    <mergeCell ref="AAD17:AAH17"/>
    <mergeCell ref="AAI17:AAM17"/>
    <mergeCell ref="AAN17:AAR17"/>
    <mergeCell ref="ABR17:ABV17"/>
    <mergeCell ref="ABW17:ACA17"/>
    <mergeCell ref="ACB17:ACF17"/>
    <mergeCell ref="ACG17:ACK17"/>
    <mergeCell ref="ACL17:ACP17"/>
    <mergeCell ref="AAS17:AAW17"/>
    <mergeCell ref="YU17:YY17"/>
    <mergeCell ref="YZ17:ZD17"/>
    <mergeCell ref="ZE17:ZI17"/>
    <mergeCell ref="ZJ17:ZN17"/>
    <mergeCell ref="ADP17:ADT17"/>
    <mergeCell ref="ADU17:ADY17"/>
    <mergeCell ref="ADZ17:AED17"/>
    <mergeCell ref="AEE17:AEI17"/>
    <mergeCell ref="AEJ17:AEN17"/>
    <mergeCell ref="ACQ17:ACU17"/>
    <mergeCell ref="ACV17:ACZ17"/>
    <mergeCell ref="ADA17:ADE17"/>
    <mergeCell ref="ADF17:ADJ17"/>
    <mergeCell ref="ADK17:ADO17"/>
    <mergeCell ref="AGH17:AGL17"/>
    <mergeCell ref="AEO17:AES17"/>
    <mergeCell ref="AET17:AEX17"/>
    <mergeCell ref="AEY17:AFC17"/>
    <mergeCell ref="AFD17:AFH17"/>
    <mergeCell ref="AFI17:AFM17"/>
    <mergeCell ref="AHQ17:AHU17"/>
    <mergeCell ref="AHV17:AHZ17"/>
    <mergeCell ref="AIA17:AIE17"/>
    <mergeCell ref="AIF17:AIJ17"/>
    <mergeCell ref="AGM17:AGQ17"/>
    <mergeCell ref="AGR17:AGV17"/>
    <mergeCell ref="AGW17:AHA17"/>
    <mergeCell ref="AHB17:AHF17"/>
    <mergeCell ref="AHG17:AHK17"/>
    <mergeCell ref="AIK17:AIO17"/>
    <mergeCell ref="AIP17:AIT17"/>
    <mergeCell ref="AIU17:AIY17"/>
    <mergeCell ref="AIZ17:AJD17"/>
    <mergeCell ref="AJE17:AJI17"/>
    <mergeCell ref="AHL17:AHP17"/>
    <mergeCell ref="AFN17:AFR17"/>
    <mergeCell ref="AFS17:AFW17"/>
    <mergeCell ref="AFX17:AGB17"/>
    <mergeCell ref="AGC17:AGG17"/>
    <mergeCell ref="AKI17:AKM17"/>
    <mergeCell ref="AKN17:AKR17"/>
    <mergeCell ref="AKS17:AKW17"/>
    <mergeCell ref="AKX17:ALB17"/>
    <mergeCell ref="ALC17:ALG17"/>
    <mergeCell ref="AJJ17:AJN17"/>
    <mergeCell ref="AJO17:AJS17"/>
    <mergeCell ref="AJT17:AJX17"/>
    <mergeCell ref="AJY17:AKC17"/>
    <mergeCell ref="AKD17:AKH17"/>
    <mergeCell ref="ANA17:ANE17"/>
    <mergeCell ref="ALH17:ALL17"/>
    <mergeCell ref="ALM17:ALQ17"/>
    <mergeCell ref="ALR17:ALV17"/>
    <mergeCell ref="ALW17:AMA17"/>
    <mergeCell ref="AMB17:AMF17"/>
    <mergeCell ref="AOJ17:AON17"/>
    <mergeCell ref="AOO17:AOS17"/>
    <mergeCell ref="AOT17:AOX17"/>
    <mergeCell ref="AOY17:APC17"/>
    <mergeCell ref="ANF17:ANJ17"/>
    <mergeCell ref="ANK17:ANO17"/>
    <mergeCell ref="ANP17:ANT17"/>
    <mergeCell ref="ANU17:ANY17"/>
    <mergeCell ref="ANZ17:AOD17"/>
    <mergeCell ref="APD17:APH17"/>
    <mergeCell ref="API17:APM17"/>
    <mergeCell ref="APN17:APR17"/>
    <mergeCell ref="APS17:APW17"/>
    <mergeCell ref="APX17:AQB17"/>
    <mergeCell ref="AOE17:AOI17"/>
    <mergeCell ref="AMG17:AMK17"/>
    <mergeCell ref="AML17:AMP17"/>
    <mergeCell ref="AMQ17:AMU17"/>
    <mergeCell ref="AMV17:AMZ17"/>
    <mergeCell ref="ARB17:ARF17"/>
    <mergeCell ref="ARG17:ARK17"/>
    <mergeCell ref="ARL17:ARP17"/>
    <mergeCell ref="ARQ17:ARU17"/>
    <mergeCell ref="ARV17:ARZ17"/>
    <mergeCell ref="AQC17:AQG17"/>
    <mergeCell ref="AQH17:AQL17"/>
    <mergeCell ref="AQM17:AQQ17"/>
    <mergeCell ref="AQR17:AQV17"/>
    <mergeCell ref="AQW17:ARA17"/>
    <mergeCell ref="ATT17:ATX17"/>
    <mergeCell ref="ASA17:ASE17"/>
    <mergeCell ref="ASF17:ASJ17"/>
    <mergeCell ref="ASK17:ASO17"/>
    <mergeCell ref="ASP17:AST17"/>
    <mergeCell ref="ASU17:ASY17"/>
    <mergeCell ref="AVC17:AVG17"/>
    <mergeCell ref="AVH17:AVL17"/>
    <mergeCell ref="AVM17:AVQ17"/>
    <mergeCell ref="AVR17:AVV17"/>
    <mergeCell ref="ATY17:AUC17"/>
    <mergeCell ref="AUD17:AUH17"/>
    <mergeCell ref="AUI17:AUM17"/>
    <mergeCell ref="AUN17:AUR17"/>
    <mergeCell ref="AUS17:AUW17"/>
    <mergeCell ref="AVW17:AWA17"/>
    <mergeCell ref="AWB17:AWF17"/>
    <mergeCell ref="AWG17:AWK17"/>
    <mergeCell ref="AWL17:AWP17"/>
    <mergeCell ref="AWQ17:AWU17"/>
    <mergeCell ref="AUX17:AVB17"/>
    <mergeCell ref="ASZ17:ATD17"/>
    <mergeCell ref="ATE17:ATI17"/>
    <mergeCell ref="ATJ17:ATN17"/>
    <mergeCell ref="ATO17:ATS17"/>
    <mergeCell ref="AXU17:AXY17"/>
    <mergeCell ref="AXZ17:AYD17"/>
    <mergeCell ref="AYE17:AYI17"/>
    <mergeCell ref="AYJ17:AYN17"/>
    <mergeCell ref="AYO17:AYS17"/>
    <mergeCell ref="AWV17:AWZ17"/>
    <mergeCell ref="AXA17:AXE17"/>
    <mergeCell ref="AXF17:AXJ17"/>
    <mergeCell ref="AXK17:AXO17"/>
    <mergeCell ref="AXP17:AXT17"/>
    <mergeCell ref="BAM17:BAQ17"/>
    <mergeCell ref="AYT17:AYX17"/>
    <mergeCell ref="AYY17:AZC17"/>
    <mergeCell ref="AZD17:AZH17"/>
    <mergeCell ref="AZI17:AZM17"/>
    <mergeCell ref="AZN17:AZR17"/>
    <mergeCell ref="BBV17:BBZ17"/>
    <mergeCell ref="BCA17:BCE17"/>
    <mergeCell ref="BCF17:BCJ17"/>
    <mergeCell ref="BCK17:BCO17"/>
    <mergeCell ref="BAR17:BAV17"/>
    <mergeCell ref="BAW17:BBA17"/>
    <mergeCell ref="BBB17:BBF17"/>
    <mergeCell ref="BBG17:BBK17"/>
    <mergeCell ref="BBL17:BBP17"/>
    <mergeCell ref="BCP17:BCT17"/>
    <mergeCell ref="BCU17:BCY17"/>
    <mergeCell ref="BCZ17:BDD17"/>
    <mergeCell ref="BDE17:BDI17"/>
    <mergeCell ref="BDJ17:BDN17"/>
    <mergeCell ref="BBQ17:BBU17"/>
    <mergeCell ref="AZS17:AZW17"/>
    <mergeCell ref="AZX17:BAB17"/>
    <mergeCell ref="BAC17:BAG17"/>
    <mergeCell ref="BAH17:BAL17"/>
    <mergeCell ref="BEN17:BER17"/>
    <mergeCell ref="BES17:BEW17"/>
    <mergeCell ref="BEX17:BFB17"/>
    <mergeCell ref="BFC17:BFG17"/>
    <mergeCell ref="BFH17:BFL17"/>
    <mergeCell ref="BDO17:BDS17"/>
    <mergeCell ref="BDT17:BDX17"/>
    <mergeCell ref="BDY17:BEC17"/>
    <mergeCell ref="BED17:BEH17"/>
    <mergeCell ref="BEI17:BEM17"/>
    <mergeCell ref="BHF17:BHJ17"/>
    <mergeCell ref="BFM17:BFQ17"/>
    <mergeCell ref="BFR17:BFV17"/>
    <mergeCell ref="BFW17:BGA17"/>
    <mergeCell ref="BGB17:BGF17"/>
    <mergeCell ref="BGG17:BGK17"/>
    <mergeCell ref="BIO17:BIS17"/>
    <mergeCell ref="BIT17:BIX17"/>
    <mergeCell ref="BIY17:BJC17"/>
    <mergeCell ref="BJD17:BJH17"/>
    <mergeCell ref="BHK17:BHO17"/>
    <mergeCell ref="BHP17:BHT17"/>
    <mergeCell ref="BHU17:BHY17"/>
    <mergeCell ref="BHZ17:BID17"/>
    <mergeCell ref="BIE17:BII17"/>
    <mergeCell ref="BJI17:BJM17"/>
    <mergeCell ref="BJN17:BJR17"/>
    <mergeCell ref="BJS17:BJW17"/>
    <mergeCell ref="BJX17:BKB17"/>
    <mergeCell ref="BKC17:BKG17"/>
    <mergeCell ref="BIJ17:BIN17"/>
    <mergeCell ref="BGL17:BGP17"/>
    <mergeCell ref="BGQ17:BGU17"/>
    <mergeCell ref="BGV17:BGZ17"/>
    <mergeCell ref="BHA17:BHE17"/>
    <mergeCell ref="BLG17:BLK17"/>
    <mergeCell ref="BLL17:BLP17"/>
    <mergeCell ref="BLQ17:BLU17"/>
    <mergeCell ref="BLV17:BLZ17"/>
    <mergeCell ref="BMA17:BME17"/>
    <mergeCell ref="BKH17:BKL17"/>
    <mergeCell ref="BKM17:BKQ17"/>
    <mergeCell ref="BKR17:BKV17"/>
    <mergeCell ref="BKW17:BLA17"/>
    <mergeCell ref="BLB17:BLF17"/>
    <mergeCell ref="BNY17:BOC17"/>
    <mergeCell ref="BMF17:BMJ17"/>
    <mergeCell ref="BMK17:BMO17"/>
    <mergeCell ref="BMP17:BMT17"/>
    <mergeCell ref="BMU17:BMY17"/>
    <mergeCell ref="BMZ17:BND17"/>
    <mergeCell ref="BPH17:BPL17"/>
    <mergeCell ref="BPM17:BPQ17"/>
    <mergeCell ref="BPR17:BPV17"/>
    <mergeCell ref="BPW17:BQA17"/>
    <mergeCell ref="BOD17:BOH17"/>
    <mergeCell ref="BOI17:BOM17"/>
    <mergeCell ref="BON17:BOR17"/>
    <mergeCell ref="BOS17:BOW17"/>
    <mergeCell ref="BOX17:BPB17"/>
    <mergeCell ref="BQB17:BQF17"/>
    <mergeCell ref="BQG17:BQK17"/>
    <mergeCell ref="BQL17:BQP17"/>
    <mergeCell ref="BQQ17:BQU17"/>
    <mergeCell ref="BQV17:BQZ17"/>
    <mergeCell ref="BPC17:BPG17"/>
    <mergeCell ref="BNE17:BNI17"/>
    <mergeCell ref="BNJ17:BNN17"/>
    <mergeCell ref="BNO17:BNS17"/>
    <mergeCell ref="BNT17:BNX17"/>
    <mergeCell ref="BRZ17:BSD17"/>
    <mergeCell ref="BSE17:BSI17"/>
    <mergeCell ref="BSJ17:BSN17"/>
    <mergeCell ref="BSO17:BSS17"/>
    <mergeCell ref="BST17:BSX17"/>
    <mergeCell ref="BRA17:BRE17"/>
    <mergeCell ref="BRF17:BRJ17"/>
    <mergeCell ref="BRK17:BRO17"/>
    <mergeCell ref="BRP17:BRT17"/>
    <mergeCell ref="BRU17:BRY17"/>
    <mergeCell ref="BUR17:BUV17"/>
    <mergeCell ref="BSY17:BTC17"/>
    <mergeCell ref="BTD17:BTH17"/>
    <mergeCell ref="BTI17:BTM17"/>
    <mergeCell ref="BTN17:BTR17"/>
    <mergeCell ref="BTS17:BTW17"/>
    <mergeCell ref="BWA17:BWE17"/>
    <mergeCell ref="BWF17:BWJ17"/>
    <mergeCell ref="BWK17:BWO17"/>
    <mergeCell ref="BWP17:BWT17"/>
    <mergeCell ref="BUW17:BVA17"/>
    <mergeCell ref="BVB17:BVF17"/>
    <mergeCell ref="BVG17:BVK17"/>
    <mergeCell ref="BVL17:BVP17"/>
    <mergeCell ref="BVQ17:BVU17"/>
    <mergeCell ref="BWU17:BWY17"/>
    <mergeCell ref="BWZ17:BXD17"/>
    <mergeCell ref="BXE17:BXI17"/>
    <mergeCell ref="BXJ17:BXN17"/>
    <mergeCell ref="BXO17:BXS17"/>
    <mergeCell ref="BVV17:BVZ17"/>
    <mergeCell ref="BTX17:BUB17"/>
    <mergeCell ref="BUC17:BUG17"/>
    <mergeCell ref="BUH17:BUL17"/>
    <mergeCell ref="BUM17:BUQ17"/>
    <mergeCell ref="BYS17:BYW17"/>
    <mergeCell ref="BYX17:BZB17"/>
    <mergeCell ref="BZC17:BZG17"/>
    <mergeCell ref="BZH17:BZL17"/>
    <mergeCell ref="BZM17:BZQ17"/>
    <mergeCell ref="BXT17:BXX17"/>
    <mergeCell ref="BXY17:BYC17"/>
    <mergeCell ref="BYD17:BYH17"/>
    <mergeCell ref="BYI17:BYM17"/>
    <mergeCell ref="BYN17:BYR17"/>
    <mergeCell ref="CBK17:CBO17"/>
    <mergeCell ref="BZR17:BZV17"/>
    <mergeCell ref="BZW17:CAA17"/>
    <mergeCell ref="CAB17:CAF17"/>
    <mergeCell ref="CAG17:CAK17"/>
    <mergeCell ref="CAL17:CAP17"/>
    <mergeCell ref="CCT17:CCX17"/>
    <mergeCell ref="CCY17:CDC17"/>
    <mergeCell ref="CDD17:CDH17"/>
    <mergeCell ref="CDI17:CDM17"/>
    <mergeCell ref="CBP17:CBT17"/>
    <mergeCell ref="CBU17:CBY17"/>
    <mergeCell ref="CBZ17:CCD17"/>
    <mergeCell ref="CCE17:CCI17"/>
    <mergeCell ref="CCJ17:CCN17"/>
    <mergeCell ref="CDN17:CDR17"/>
    <mergeCell ref="CDS17:CDW17"/>
    <mergeCell ref="CDX17:CEB17"/>
    <mergeCell ref="CEC17:CEG17"/>
    <mergeCell ref="CEH17:CEL17"/>
    <mergeCell ref="CCO17:CCS17"/>
    <mergeCell ref="CAQ17:CAU17"/>
    <mergeCell ref="CAV17:CAZ17"/>
    <mergeCell ref="CBA17:CBE17"/>
    <mergeCell ref="CBF17:CBJ17"/>
    <mergeCell ref="CFL17:CFP17"/>
    <mergeCell ref="CFQ17:CFU17"/>
    <mergeCell ref="CFV17:CFZ17"/>
    <mergeCell ref="CGA17:CGE17"/>
    <mergeCell ref="CGF17:CGJ17"/>
    <mergeCell ref="CEM17:CEQ17"/>
    <mergeCell ref="CER17:CEV17"/>
    <mergeCell ref="CEW17:CFA17"/>
    <mergeCell ref="CFB17:CFF17"/>
    <mergeCell ref="CFG17:CFK17"/>
    <mergeCell ref="CID17:CIH17"/>
    <mergeCell ref="CGK17:CGO17"/>
    <mergeCell ref="CGP17:CGT17"/>
    <mergeCell ref="CGU17:CGY17"/>
    <mergeCell ref="CGZ17:CHD17"/>
    <mergeCell ref="CHE17:CHI17"/>
    <mergeCell ref="CJM17:CJQ17"/>
    <mergeCell ref="CJR17:CJV17"/>
    <mergeCell ref="CJW17:CKA17"/>
    <mergeCell ref="CKB17:CKF17"/>
    <mergeCell ref="CII17:CIM17"/>
    <mergeCell ref="CIN17:CIR17"/>
    <mergeCell ref="CIS17:CIW17"/>
    <mergeCell ref="CIX17:CJB17"/>
    <mergeCell ref="CJC17:CJG17"/>
    <mergeCell ref="CKG17:CKK17"/>
    <mergeCell ref="CKL17:CKP17"/>
    <mergeCell ref="CKQ17:CKU17"/>
    <mergeCell ref="CKV17:CKZ17"/>
    <mergeCell ref="CLA17:CLE17"/>
    <mergeCell ref="CJH17:CJL17"/>
    <mergeCell ref="CHJ17:CHN17"/>
    <mergeCell ref="CHO17:CHS17"/>
    <mergeCell ref="CHT17:CHX17"/>
    <mergeCell ref="CHY17:CIC17"/>
    <mergeCell ref="CME17:CMI17"/>
    <mergeCell ref="CMJ17:CMN17"/>
    <mergeCell ref="CMO17:CMS17"/>
    <mergeCell ref="CMT17:CMX17"/>
    <mergeCell ref="CMY17:CNC17"/>
    <mergeCell ref="CLF17:CLJ17"/>
    <mergeCell ref="CLK17:CLO17"/>
    <mergeCell ref="CLP17:CLT17"/>
    <mergeCell ref="CLU17:CLY17"/>
    <mergeCell ref="CLZ17:CMD17"/>
    <mergeCell ref="COW17:CPA17"/>
    <mergeCell ref="CND17:CNH17"/>
    <mergeCell ref="CNI17:CNM17"/>
    <mergeCell ref="CNN17:CNR17"/>
    <mergeCell ref="CNS17:CNW17"/>
    <mergeCell ref="CNX17:COB17"/>
    <mergeCell ref="CQF17:CQJ17"/>
    <mergeCell ref="CQK17:CQO17"/>
    <mergeCell ref="CQP17:CQT17"/>
    <mergeCell ref="CQU17:CQY17"/>
    <mergeCell ref="CPB17:CPF17"/>
    <mergeCell ref="CPG17:CPK17"/>
    <mergeCell ref="CPL17:CPP17"/>
    <mergeCell ref="CPQ17:CPU17"/>
    <mergeCell ref="CPV17:CPZ17"/>
    <mergeCell ref="CQZ17:CRD17"/>
    <mergeCell ref="CRE17:CRI17"/>
    <mergeCell ref="CRJ17:CRN17"/>
    <mergeCell ref="CRO17:CRS17"/>
    <mergeCell ref="CRT17:CRX17"/>
    <mergeCell ref="CQA17:CQE17"/>
    <mergeCell ref="COC17:COG17"/>
    <mergeCell ref="COH17:COL17"/>
    <mergeCell ref="COM17:COQ17"/>
    <mergeCell ref="COR17:COV17"/>
    <mergeCell ref="CSX17:CTB17"/>
    <mergeCell ref="CTC17:CTG17"/>
    <mergeCell ref="CTH17:CTL17"/>
    <mergeCell ref="CTM17:CTQ17"/>
    <mergeCell ref="CTR17:CTV17"/>
    <mergeCell ref="CRY17:CSC17"/>
    <mergeCell ref="CSD17:CSH17"/>
    <mergeCell ref="CSI17:CSM17"/>
    <mergeCell ref="CSN17:CSR17"/>
    <mergeCell ref="CSS17:CSW17"/>
    <mergeCell ref="CVP17:CVT17"/>
    <mergeCell ref="CTW17:CUA17"/>
    <mergeCell ref="CUB17:CUF17"/>
    <mergeCell ref="CUG17:CUK17"/>
    <mergeCell ref="CUL17:CUP17"/>
    <mergeCell ref="CUQ17:CUU17"/>
    <mergeCell ref="CWY17:CXC17"/>
    <mergeCell ref="CXD17:CXH17"/>
    <mergeCell ref="CXI17:CXM17"/>
    <mergeCell ref="CXN17:CXR17"/>
    <mergeCell ref="CVU17:CVY17"/>
    <mergeCell ref="CVZ17:CWD17"/>
    <mergeCell ref="CWE17:CWI17"/>
    <mergeCell ref="CWJ17:CWN17"/>
    <mergeCell ref="CWO17:CWS17"/>
    <mergeCell ref="CXS17:CXW17"/>
    <mergeCell ref="CXX17:CYB17"/>
    <mergeCell ref="CYC17:CYG17"/>
    <mergeCell ref="CYH17:CYL17"/>
    <mergeCell ref="CYM17:CYQ17"/>
    <mergeCell ref="CWT17:CWX17"/>
    <mergeCell ref="CUV17:CUZ17"/>
    <mergeCell ref="CVA17:CVE17"/>
    <mergeCell ref="CVF17:CVJ17"/>
    <mergeCell ref="CVK17:CVO17"/>
    <mergeCell ref="CZQ17:CZU17"/>
    <mergeCell ref="CZV17:CZZ17"/>
    <mergeCell ref="DAA17:DAE17"/>
    <mergeCell ref="DAF17:DAJ17"/>
    <mergeCell ref="DAK17:DAO17"/>
    <mergeCell ref="CYR17:CYV17"/>
    <mergeCell ref="CYW17:CZA17"/>
    <mergeCell ref="CZB17:CZF17"/>
    <mergeCell ref="CZG17:CZK17"/>
    <mergeCell ref="CZL17:CZP17"/>
    <mergeCell ref="DCI17:DCM17"/>
    <mergeCell ref="DAP17:DAT17"/>
    <mergeCell ref="DAU17:DAY17"/>
    <mergeCell ref="DAZ17:DBD17"/>
    <mergeCell ref="DBE17:DBI17"/>
    <mergeCell ref="DBJ17:DBN17"/>
    <mergeCell ref="DDR17:DDV17"/>
    <mergeCell ref="DDW17:DEA17"/>
    <mergeCell ref="DEB17:DEF17"/>
    <mergeCell ref="DEG17:DEK17"/>
    <mergeCell ref="DCN17:DCR17"/>
    <mergeCell ref="DCS17:DCW17"/>
    <mergeCell ref="DCX17:DDB17"/>
    <mergeCell ref="DDC17:DDG17"/>
    <mergeCell ref="DDH17:DDL17"/>
    <mergeCell ref="DEL17:DEP17"/>
    <mergeCell ref="DEQ17:DEU17"/>
    <mergeCell ref="DEV17:DEZ17"/>
    <mergeCell ref="DFA17:DFE17"/>
    <mergeCell ref="DFF17:DFJ17"/>
    <mergeCell ref="DDM17:DDQ17"/>
    <mergeCell ref="DBO17:DBS17"/>
    <mergeCell ref="DBT17:DBX17"/>
    <mergeCell ref="DBY17:DCC17"/>
    <mergeCell ref="DCD17:DCH17"/>
    <mergeCell ref="DGJ17:DGN17"/>
    <mergeCell ref="DGO17:DGS17"/>
    <mergeCell ref="DGT17:DGX17"/>
    <mergeCell ref="DGY17:DHC17"/>
    <mergeCell ref="DHD17:DHH17"/>
    <mergeCell ref="DFK17:DFO17"/>
    <mergeCell ref="DFP17:DFT17"/>
    <mergeCell ref="DFU17:DFY17"/>
    <mergeCell ref="DFZ17:DGD17"/>
    <mergeCell ref="DGE17:DGI17"/>
    <mergeCell ref="DJB17:DJF17"/>
    <mergeCell ref="DHI17:DHM17"/>
    <mergeCell ref="DHN17:DHR17"/>
    <mergeCell ref="DHS17:DHW17"/>
    <mergeCell ref="DHX17:DIB17"/>
    <mergeCell ref="DIC17:DIG17"/>
    <mergeCell ref="DKK17:DKO17"/>
    <mergeCell ref="DKP17:DKT17"/>
    <mergeCell ref="DKU17:DKY17"/>
    <mergeCell ref="DKZ17:DLD17"/>
    <mergeCell ref="DJG17:DJK17"/>
    <mergeCell ref="DJL17:DJP17"/>
    <mergeCell ref="DJQ17:DJU17"/>
    <mergeCell ref="DJV17:DJZ17"/>
    <mergeCell ref="DKA17:DKE17"/>
    <mergeCell ref="DLE17:DLI17"/>
    <mergeCell ref="DLJ17:DLN17"/>
    <mergeCell ref="DLO17:DLS17"/>
    <mergeCell ref="DLT17:DLX17"/>
    <mergeCell ref="DLY17:DMC17"/>
    <mergeCell ref="DKF17:DKJ17"/>
    <mergeCell ref="DIH17:DIL17"/>
    <mergeCell ref="DIM17:DIQ17"/>
    <mergeCell ref="DIR17:DIV17"/>
    <mergeCell ref="DIW17:DJA17"/>
    <mergeCell ref="DNC17:DNG17"/>
    <mergeCell ref="DNH17:DNL17"/>
    <mergeCell ref="DNM17:DNQ17"/>
    <mergeCell ref="DNR17:DNV17"/>
    <mergeCell ref="DNW17:DOA17"/>
    <mergeCell ref="DMD17:DMH17"/>
    <mergeCell ref="DMI17:DMM17"/>
    <mergeCell ref="DMN17:DMR17"/>
    <mergeCell ref="DMS17:DMW17"/>
    <mergeCell ref="DMX17:DNB17"/>
    <mergeCell ref="DPU17:DPY17"/>
    <mergeCell ref="DOB17:DOF17"/>
    <mergeCell ref="DOG17:DOK17"/>
    <mergeCell ref="DOL17:DOP17"/>
    <mergeCell ref="DOQ17:DOU17"/>
    <mergeCell ref="DOV17:DOZ17"/>
    <mergeCell ref="DRD17:DRH17"/>
    <mergeCell ref="DRI17:DRM17"/>
    <mergeCell ref="DRN17:DRR17"/>
    <mergeCell ref="DRS17:DRW17"/>
    <mergeCell ref="DPZ17:DQD17"/>
    <mergeCell ref="DQE17:DQI17"/>
    <mergeCell ref="DQJ17:DQN17"/>
    <mergeCell ref="DQO17:DQS17"/>
    <mergeCell ref="DQT17:DQX17"/>
    <mergeCell ref="DRX17:DSB17"/>
    <mergeCell ref="DSC17:DSG17"/>
    <mergeCell ref="DSH17:DSL17"/>
    <mergeCell ref="DSM17:DSQ17"/>
    <mergeCell ref="DSR17:DSV17"/>
    <mergeCell ref="DQY17:DRC17"/>
    <mergeCell ref="DPA17:DPE17"/>
    <mergeCell ref="DPF17:DPJ17"/>
    <mergeCell ref="DPK17:DPO17"/>
    <mergeCell ref="DPP17:DPT17"/>
    <mergeCell ref="DTV17:DTZ17"/>
    <mergeCell ref="DUA17:DUE17"/>
    <mergeCell ref="DUF17:DUJ17"/>
    <mergeCell ref="DUK17:DUO17"/>
    <mergeCell ref="DUP17:DUT17"/>
    <mergeCell ref="DSW17:DTA17"/>
    <mergeCell ref="DTB17:DTF17"/>
    <mergeCell ref="DTG17:DTK17"/>
    <mergeCell ref="DTL17:DTP17"/>
    <mergeCell ref="DTQ17:DTU17"/>
    <mergeCell ref="DWN17:DWR17"/>
    <mergeCell ref="DUU17:DUY17"/>
    <mergeCell ref="DUZ17:DVD17"/>
    <mergeCell ref="DVE17:DVI17"/>
    <mergeCell ref="DVJ17:DVN17"/>
    <mergeCell ref="DVO17:DVS17"/>
    <mergeCell ref="DXW17:DYA17"/>
    <mergeCell ref="DYB17:DYF17"/>
    <mergeCell ref="DYG17:DYK17"/>
    <mergeCell ref="DYL17:DYP17"/>
    <mergeCell ref="DWS17:DWW17"/>
    <mergeCell ref="DWX17:DXB17"/>
    <mergeCell ref="DXC17:DXG17"/>
    <mergeCell ref="DXH17:DXL17"/>
    <mergeCell ref="DXM17:DXQ17"/>
    <mergeCell ref="DYQ17:DYU17"/>
    <mergeCell ref="DYV17:DYZ17"/>
    <mergeCell ref="DZA17:DZE17"/>
    <mergeCell ref="DZF17:DZJ17"/>
    <mergeCell ref="DZK17:DZO17"/>
    <mergeCell ref="DXR17:DXV17"/>
    <mergeCell ref="DVT17:DVX17"/>
    <mergeCell ref="DVY17:DWC17"/>
    <mergeCell ref="DWD17:DWH17"/>
    <mergeCell ref="DWI17:DWM17"/>
    <mergeCell ref="EAO17:EAS17"/>
    <mergeCell ref="EAT17:EAX17"/>
    <mergeCell ref="EAY17:EBC17"/>
    <mergeCell ref="EBD17:EBH17"/>
    <mergeCell ref="EBI17:EBM17"/>
    <mergeCell ref="DZP17:DZT17"/>
    <mergeCell ref="DZU17:DZY17"/>
    <mergeCell ref="DZZ17:EAD17"/>
    <mergeCell ref="EAE17:EAI17"/>
    <mergeCell ref="EAJ17:EAN17"/>
    <mergeCell ref="EDG17:EDK17"/>
    <mergeCell ref="EBN17:EBR17"/>
    <mergeCell ref="EBS17:EBW17"/>
    <mergeCell ref="EBX17:ECB17"/>
    <mergeCell ref="ECC17:ECG17"/>
    <mergeCell ref="ECH17:ECL17"/>
    <mergeCell ref="EEP17:EET17"/>
    <mergeCell ref="EEU17:EEY17"/>
    <mergeCell ref="EEZ17:EFD17"/>
    <mergeCell ref="EFE17:EFI17"/>
    <mergeCell ref="EDL17:EDP17"/>
    <mergeCell ref="EDQ17:EDU17"/>
    <mergeCell ref="EDV17:EDZ17"/>
    <mergeCell ref="EEA17:EEE17"/>
    <mergeCell ref="EEF17:EEJ17"/>
    <mergeCell ref="EFJ17:EFN17"/>
    <mergeCell ref="EFO17:EFS17"/>
    <mergeCell ref="EFT17:EFX17"/>
    <mergeCell ref="EFY17:EGC17"/>
    <mergeCell ref="EGD17:EGH17"/>
    <mergeCell ref="EEK17:EEO17"/>
    <mergeCell ref="ECM17:ECQ17"/>
    <mergeCell ref="ECR17:ECV17"/>
    <mergeCell ref="ECW17:EDA17"/>
    <mergeCell ref="EDB17:EDF17"/>
    <mergeCell ref="EHH17:EHL17"/>
    <mergeCell ref="EHM17:EHQ17"/>
    <mergeCell ref="EHR17:EHV17"/>
    <mergeCell ref="EHW17:EIA17"/>
    <mergeCell ref="EIB17:EIF17"/>
    <mergeCell ref="EGI17:EGM17"/>
    <mergeCell ref="EGN17:EGR17"/>
    <mergeCell ref="EGS17:EGW17"/>
    <mergeCell ref="EGX17:EHB17"/>
    <mergeCell ref="EHC17:EHG17"/>
    <mergeCell ref="EJZ17:EKD17"/>
    <mergeCell ref="EIG17:EIK17"/>
    <mergeCell ref="EIL17:EIP17"/>
    <mergeCell ref="EIQ17:EIU17"/>
    <mergeCell ref="EIV17:EIZ17"/>
    <mergeCell ref="EJA17:EJE17"/>
    <mergeCell ref="ELI17:ELM17"/>
    <mergeCell ref="ELN17:ELR17"/>
    <mergeCell ref="ELS17:ELW17"/>
    <mergeCell ref="ELX17:EMB17"/>
    <mergeCell ref="EKE17:EKI17"/>
    <mergeCell ref="EKJ17:EKN17"/>
    <mergeCell ref="EKO17:EKS17"/>
    <mergeCell ref="EKT17:EKX17"/>
    <mergeCell ref="EKY17:ELC17"/>
    <mergeCell ref="EMC17:EMG17"/>
    <mergeCell ref="EMH17:EML17"/>
    <mergeCell ref="EMM17:EMQ17"/>
    <mergeCell ref="EMR17:EMV17"/>
    <mergeCell ref="EMW17:ENA17"/>
    <mergeCell ref="ELD17:ELH17"/>
    <mergeCell ref="EJF17:EJJ17"/>
    <mergeCell ref="EJK17:EJO17"/>
    <mergeCell ref="EJP17:EJT17"/>
    <mergeCell ref="EJU17:EJY17"/>
    <mergeCell ref="EOA17:EOE17"/>
    <mergeCell ref="EOF17:EOJ17"/>
    <mergeCell ref="EOK17:EOO17"/>
    <mergeCell ref="EOP17:EOT17"/>
    <mergeCell ref="EOU17:EOY17"/>
    <mergeCell ref="ENB17:ENF17"/>
    <mergeCell ref="ENG17:ENK17"/>
    <mergeCell ref="ENL17:ENP17"/>
    <mergeCell ref="ENQ17:ENU17"/>
    <mergeCell ref="ENV17:ENZ17"/>
    <mergeCell ref="EQS17:EQW17"/>
    <mergeCell ref="EOZ17:EPD17"/>
    <mergeCell ref="EPE17:EPI17"/>
    <mergeCell ref="EPJ17:EPN17"/>
    <mergeCell ref="EPO17:EPS17"/>
    <mergeCell ref="EPT17:EPX17"/>
    <mergeCell ref="ESB17:ESF17"/>
    <mergeCell ref="ESG17:ESK17"/>
    <mergeCell ref="ESL17:ESP17"/>
    <mergeCell ref="ESQ17:ESU17"/>
    <mergeCell ref="EQX17:ERB17"/>
    <mergeCell ref="ERC17:ERG17"/>
    <mergeCell ref="ERH17:ERL17"/>
    <mergeCell ref="ERM17:ERQ17"/>
    <mergeCell ref="ERR17:ERV17"/>
    <mergeCell ref="ESV17:ESZ17"/>
    <mergeCell ref="ETA17:ETE17"/>
    <mergeCell ref="ETF17:ETJ17"/>
    <mergeCell ref="ETK17:ETO17"/>
    <mergeCell ref="ETP17:ETT17"/>
    <mergeCell ref="ERW17:ESA17"/>
    <mergeCell ref="EPY17:EQC17"/>
    <mergeCell ref="EQD17:EQH17"/>
    <mergeCell ref="EQI17:EQM17"/>
    <mergeCell ref="EQN17:EQR17"/>
    <mergeCell ref="EUT17:EUX17"/>
    <mergeCell ref="EUY17:EVC17"/>
    <mergeCell ref="EVD17:EVH17"/>
    <mergeCell ref="EVI17:EVM17"/>
    <mergeCell ref="EVN17:EVR17"/>
    <mergeCell ref="ETU17:ETY17"/>
    <mergeCell ref="ETZ17:EUD17"/>
    <mergeCell ref="EUE17:EUI17"/>
    <mergeCell ref="EUJ17:EUN17"/>
    <mergeCell ref="EUO17:EUS17"/>
    <mergeCell ref="EXL17:EXP17"/>
    <mergeCell ref="EVS17:EVW17"/>
    <mergeCell ref="EVX17:EWB17"/>
    <mergeCell ref="EWC17:EWG17"/>
    <mergeCell ref="EWH17:EWL17"/>
    <mergeCell ref="EWM17:EWQ17"/>
    <mergeCell ref="EYU17:EYY17"/>
    <mergeCell ref="EYZ17:EZD17"/>
    <mergeCell ref="EZE17:EZI17"/>
    <mergeCell ref="EZJ17:EZN17"/>
    <mergeCell ref="EXQ17:EXU17"/>
    <mergeCell ref="EXV17:EXZ17"/>
    <mergeCell ref="EYA17:EYE17"/>
    <mergeCell ref="EYF17:EYJ17"/>
    <mergeCell ref="EYK17:EYO17"/>
    <mergeCell ref="EZO17:EZS17"/>
    <mergeCell ref="EZT17:EZX17"/>
    <mergeCell ref="EZY17:FAC17"/>
    <mergeCell ref="FAD17:FAH17"/>
    <mergeCell ref="FAI17:FAM17"/>
    <mergeCell ref="EYP17:EYT17"/>
    <mergeCell ref="EWR17:EWV17"/>
    <mergeCell ref="EWW17:EXA17"/>
    <mergeCell ref="EXB17:EXF17"/>
    <mergeCell ref="EXG17:EXK17"/>
    <mergeCell ref="FBM17:FBQ17"/>
    <mergeCell ref="FBR17:FBV17"/>
    <mergeCell ref="FBW17:FCA17"/>
    <mergeCell ref="FCB17:FCF17"/>
    <mergeCell ref="FCG17:FCK17"/>
    <mergeCell ref="FAN17:FAR17"/>
    <mergeCell ref="FAS17:FAW17"/>
    <mergeCell ref="FAX17:FBB17"/>
    <mergeCell ref="FBC17:FBG17"/>
    <mergeCell ref="FBH17:FBL17"/>
    <mergeCell ref="FEE17:FEI17"/>
    <mergeCell ref="FCL17:FCP17"/>
    <mergeCell ref="FCQ17:FCU17"/>
    <mergeCell ref="FCV17:FCZ17"/>
    <mergeCell ref="FDA17:FDE17"/>
    <mergeCell ref="FDF17:FDJ17"/>
    <mergeCell ref="FFN17:FFR17"/>
    <mergeCell ref="FFS17:FFW17"/>
    <mergeCell ref="FFX17:FGB17"/>
    <mergeCell ref="FGC17:FGG17"/>
    <mergeCell ref="FEJ17:FEN17"/>
    <mergeCell ref="FEO17:FES17"/>
    <mergeCell ref="FET17:FEX17"/>
    <mergeCell ref="FEY17:FFC17"/>
    <mergeCell ref="FFD17:FFH17"/>
    <mergeCell ref="FGH17:FGL17"/>
    <mergeCell ref="FGM17:FGQ17"/>
    <mergeCell ref="FGR17:FGV17"/>
    <mergeCell ref="FGW17:FHA17"/>
    <mergeCell ref="FHB17:FHF17"/>
    <mergeCell ref="FFI17:FFM17"/>
    <mergeCell ref="FDK17:FDO17"/>
    <mergeCell ref="FDP17:FDT17"/>
    <mergeCell ref="FDU17:FDY17"/>
    <mergeCell ref="FDZ17:FED17"/>
    <mergeCell ref="FIF17:FIJ17"/>
    <mergeCell ref="FIK17:FIO17"/>
    <mergeCell ref="FIP17:FIT17"/>
    <mergeCell ref="FIU17:FIY17"/>
    <mergeCell ref="FIZ17:FJD17"/>
    <mergeCell ref="FHG17:FHK17"/>
    <mergeCell ref="FHL17:FHP17"/>
    <mergeCell ref="FHQ17:FHU17"/>
    <mergeCell ref="FHV17:FHZ17"/>
    <mergeCell ref="FIA17:FIE17"/>
    <mergeCell ref="FKX17:FLB17"/>
    <mergeCell ref="FJE17:FJI17"/>
    <mergeCell ref="FJJ17:FJN17"/>
    <mergeCell ref="FJO17:FJS17"/>
    <mergeCell ref="FJT17:FJX17"/>
    <mergeCell ref="FJY17:FKC17"/>
    <mergeCell ref="FMG17:FMK17"/>
    <mergeCell ref="FML17:FMP17"/>
    <mergeCell ref="FMQ17:FMU17"/>
    <mergeCell ref="FMV17:FMZ17"/>
    <mergeCell ref="FLC17:FLG17"/>
    <mergeCell ref="FLH17:FLL17"/>
    <mergeCell ref="FLM17:FLQ17"/>
    <mergeCell ref="FLR17:FLV17"/>
    <mergeCell ref="FLW17:FMA17"/>
    <mergeCell ref="FNA17:FNE17"/>
    <mergeCell ref="FNF17:FNJ17"/>
    <mergeCell ref="FNK17:FNO17"/>
    <mergeCell ref="FNP17:FNT17"/>
    <mergeCell ref="FNU17:FNY17"/>
    <mergeCell ref="FMB17:FMF17"/>
    <mergeCell ref="FKD17:FKH17"/>
    <mergeCell ref="FKI17:FKM17"/>
    <mergeCell ref="FKN17:FKR17"/>
    <mergeCell ref="FKS17:FKW17"/>
    <mergeCell ref="FOY17:FPC17"/>
    <mergeCell ref="FPD17:FPH17"/>
    <mergeCell ref="FPI17:FPM17"/>
    <mergeCell ref="FPN17:FPR17"/>
    <mergeCell ref="FPS17:FPW17"/>
    <mergeCell ref="FNZ17:FOD17"/>
    <mergeCell ref="FOE17:FOI17"/>
    <mergeCell ref="FOJ17:FON17"/>
    <mergeCell ref="FOO17:FOS17"/>
    <mergeCell ref="FOT17:FOX17"/>
    <mergeCell ref="FRQ17:FRU17"/>
    <mergeCell ref="FPX17:FQB17"/>
    <mergeCell ref="FQC17:FQG17"/>
    <mergeCell ref="FQH17:FQL17"/>
    <mergeCell ref="FQM17:FQQ17"/>
    <mergeCell ref="FQR17:FQV17"/>
    <mergeCell ref="FSZ17:FTD17"/>
    <mergeCell ref="FTE17:FTI17"/>
    <mergeCell ref="FTJ17:FTN17"/>
    <mergeCell ref="FTO17:FTS17"/>
    <mergeCell ref="FRV17:FRZ17"/>
    <mergeCell ref="FSA17:FSE17"/>
    <mergeCell ref="FSF17:FSJ17"/>
    <mergeCell ref="FSK17:FSO17"/>
    <mergeCell ref="FSP17:FST17"/>
    <mergeCell ref="FTT17:FTX17"/>
    <mergeCell ref="FTY17:FUC17"/>
    <mergeCell ref="FUD17:FUH17"/>
    <mergeCell ref="FUI17:FUM17"/>
    <mergeCell ref="FUN17:FUR17"/>
    <mergeCell ref="FSU17:FSY17"/>
    <mergeCell ref="FQW17:FRA17"/>
    <mergeCell ref="FRB17:FRF17"/>
    <mergeCell ref="FRG17:FRK17"/>
    <mergeCell ref="FRL17:FRP17"/>
    <mergeCell ref="FVR17:FVV17"/>
    <mergeCell ref="FVW17:FWA17"/>
    <mergeCell ref="FWB17:FWF17"/>
    <mergeCell ref="FWG17:FWK17"/>
    <mergeCell ref="FWL17:FWP17"/>
    <mergeCell ref="FUS17:FUW17"/>
    <mergeCell ref="FUX17:FVB17"/>
    <mergeCell ref="FVC17:FVG17"/>
    <mergeCell ref="FVH17:FVL17"/>
    <mergeCell ref="FVM17:FVQ17"/>
    <mergeCell ref="FYJ17:FYN17"/>
    <mergeCell ref="FWQ17:FWU17"/>
    <mergeCell ref="FWV17:FWZ17"/>
    <mergeCell ref="FXA17:FXE17"/>
    <mergeCell ref="FXF17:FXJ17"/>
    <mergeCell ref="FXK17:FXO17"/>
    <mergeCell ref="FZS17:FZW17"/>
    <mergeCell ref="FZX17:GAB17"/>
    <mergeCell ref="GAC17:GAG17"/>
    <mergeCell ref="GAH17:GAL17"/>
    <mergeCell ref="FYO17:FYS17"/>
    <mergeCell ref="FYT17:FYX17"/>
    <mergeCell ref="FYY17:FZC17"/>
    <mergeCell ref="FZD17:FZH17"/>
    <mergeCell ref="FZI17:FZM17"/>
    <mergeCell ref="GAM17:GAQ17"/>
    <mergeCell ref="GAR17:GAV17"/>
    <mergeCell ref="GAW17:GBA17"/>
    <mergeCell ref="GBB17:GBF17"/>
    <mergeCell ref="GBG17:GBK17"/>
    <mergeCell ref="FZN17:FZR17"/>
    <mergeCell ref="FXP17:FXT17"/>
    <mergeCell ref="FXU17:FXY17"/>
    <mergeCell ref="FXZ17:FYD17"/>
    <mergeCell ref="FYE17:FYI17"/>
    <mergeCell ref="GCK17:GCO17"/>
    <mergeCell ref="GCP17:GCT17"/>
    <mergeCell ref="GCU17:GCY17"/>
    <mergeCell ref="GCZ17:GDD17"/>
    <mergeCell ref="GDE17:GDI17"/>
    <mergeCell ref="GBL17:GBP17"/>
    <mergeCell ref="GBQ17:GBU17"/>
    <mergeCell ref="GBV17:GBZ17"/>
    <mergeCell ref="GCA17:GCE17"/>
    <mergeCell ref="GCF17:GCJ17"/>
    <mergeCell ref="GFC17:GFG17"/>
    <mergeCell ref="GDJ17:GDN17"/>
    <mergeCell ref="GDO17:GDS17"/>
    <mergeCell ref="GDT17:GDX17"/>
    <mergeCell ref="GDY17:GEC17"/>
    <mergeCell ref="GED17:GEH17"/>
    <mergeCell ref="GGL17:GGP17"/>
    <mergeCell ref="GGQ17:GGU17"/>
    <mergeCell ref="GGV17:GGZ17"/>
    <mergeCell ref="GHA17:GHE17"/>
    <mergeCell ref="GFH17:GFL17"/>
    <mergeCell ref="GFM17:GFQ17"/>
    <mergeCell ref="GFR17:GFV17"/>
    <mergeCell ref="GFW17:GGA17"/>
    <mergeCell ref="GGB17:GGF17"/>
    <mergeCell ref="GHF17:GHJ17"/>
    <mergeCell ref="GHK17:GHO17"/>
    <mergeCell ref="GHP17:GHT17"/>
    <mergeCell ref="GHU17:GHY17"/>
    <mergeCell ref="GHZ17:GID17"/>
    <mergeCell ref="GGG17:GGK17"/>
    <mergeCell ref="GEI17:GEM17"/>
    <mergeCell ref="GEN17:GER17"/>
    <mergeCell ref="GES17:GEW17"/>
    <mergeCell ref="GEX17:GFB17"/>
    <mergeCell ref="GJD17:GJH17"/>
    <mergeCell ref="GJI17:GJM17"/>
    <mergeCell ref="GJN17:GJR17"/>
    <mergeCell ref="GJS17:GJW17"/>
    <mergeCell ref="GJX17:GKB17"/>
    <mergeCell ref="GIE17:GII17"/>
    <mergeCell ref="GIJ17:GIN17"/>
    <mergeCell ref="GIO17:GIS17"/>
    <mergeCell ref="GIT17:GIX17"/>
    <mergeCell ref="GIY17:GJC17"/>
    <mergeCell ref="GLV17:GLZ17"/>
    <mergeCell ref="GKC17:GKG17"/>
    <mergeCell ref="GKH17:GKL17"/>
    <mergeCell ref="GKM17:GKQ17"/>
    <mergeCell ref="GKR17:GKV17"/>
    <mergeCell ref="GKW17:GLA17"/>
    <mergeCell ref="GNE17:GNI17"/>
    <mergeCell ref="GNJ17:GNN17"/>
    <mergeCell ref="GNO17:GNS17"/>
    <mergeCell ref="GNT17:GNX17"/>
    <mergeCell ref="GMA17:GME17"/>
    <mergeCell ref="GMF17:GMJ17"/>
    <mergeCell ref="GMK17:GMO17"/>
    <mergeCell ref="GMP17:GMT17"/>
    <mergeCell ref="GMU17:GMY17"/>
    <mergeCell ref="GNY17:GOC17"/>
    <mergeCell ref="GOD17:GOH17"/>
    <mergeCell ref="GOI17:GOM17"/>
    <mergeCell ref="GON17:GOR17"/>
    <mergeCell ref="GOS17:GOW17"/>
    <mergeCell ref="GMZ17:GND17"/>
    <mergeCell ref="GLB17:GLF17"/>
    <mergeCell ref="GLG17:GLK17"/>
    <mergeCell ref="GLL17:GLP17"/>
    <mergeCell ref="GLQ17:GLU17"/>
    <mergeCell ref="GPW17:GQA17"/>
    <mergeCell ref="GQB17:GQF17"/>
    <mergeCell ref="GQG17:GQK17"/>
    <mergeCell ref="GQL17:GQP17"/>
    <mergeCell ref="GQQ17:GQU17"/>
    <mergeCell ref="GOX17:GPB17"/>
    <mergeCell ref="GPC17:GPG17"/>
    <mergeCell ref="GPH17:GPL17"/>
    <mergeCell ref="GPM17:GPQ17"/>
    <mergeCell ref="GPR17:GPV17"/>
    <mergeCell ref="GSO17:GSS17"/>
    <mergeCell ref="GQV17:GQZ17"/>
    <mergeCell ref="GRA17:GRE17"/>
    <mergeCell ref="GRF17:GRJ17"/>
    <mergeCell ref="GRK17:GRO17"/>
    <mergeCell ref="GRP17:GRT17"/>
    <mergeCell ref="GTX17:GUB17"/>
    <mergeCell ref="GUC17:GUG17"/>
    <mergeCell ref="GUH17:GUL17"/>
    <mergeCell ref="GUM17:GUQ17"/>
    <mergeCell ref="GST17:GSX17"/>
    <mergeCell ref="GSY17:GTC17"/>
    <mergeCell ref="GTD17:GTH17"/>
    <mergeCell ref="GTI17:GTM17"/>
    <mergeCell ref="GTN17:GTR17"/>
    <mergeCell ref="GUR17:GUV17"/>
    <mergeCell ref="GUW17:GVA17"/>
    <mergeCell ref="GVB17:GVF17"/>
    <mergeCell ref="GVG17:GVK17"/>
    <mergeCell ref="GVL17:GVP17"/>
    <mergeCell ref="GTS17:GTW17"/>
    <mergeCell ref="GRU17:GRY17"/>
    <mergeCell ref="GRZ17:GSD17"/>
    <mergeCell ref="GSE17:GSI17"/>
    <mergeCell ref="GSJ17:GSN17"/>
    <mergeCell ref="GWP17:GWT17"/>
    <mergeCell ref="GWU17:GWY17"/>
    <mergeCell ref="GWZ17:GXD17"/>
    <mergeCell ref="GXE17:GXI17"/>
    <mergeCell ref="GXJ17:GXN17"/>
    <mergeCell ref="GVQ17:GVU17"/>
    <mergeCell ref="GVV17:GVZ17"/>
    <mergeCell ref="GWA17:GWE17"/>
    <mergeCell ref="GWF17:GWJ17"/>
    <mergeCell ref="GWK17:GWO17"/>
    <mergeCell ref="GZH17:GZL17"/>
    <mergeCell ref="GXO17:GXS17"/>
    <mergeCell ref="GXT17:GXX17"/>
    <mergeCell ref="GXY17:GYC17"/>
    <mergeCell ref="GYD17:GYH17"/>
    <mergeCell ref="GYI17:GYM17"/>
    <mergeCell ref="HAQ17:HAU17"/>
    <mergeCell ref="HAV17:HAZ17"/>
    <mergeCell ref="HBA17:HBE17"/>
    <mergeCell ref="HBF17:HBJ17"/>
    <mergeCell ref="GZM17:GZQ17"/>
    <mergeCell ref="GZR17:GZV17"/>
    <mergeCell ref="GZW17:HAA17"/>
    <mergeCell ref="HAB17:HAF17"/>
    <mergeCell ref="HAG17:HAK17"/>
    <mergeCell ref="HBK17:HBO17"/>
    <mergeCell ref="HBP17:HBT17"/>
    <mergeCell ref="HBU17:HBY17"/>
    <mergeCell ref="HBZ17:HCD17"/>
    <mergeCell ref="HCE17:HCI17"/>
    <mergeCell ref="HAL17:HAP17"/>
    <mergeCell ref="GYN17:GYR17"/>
    <mergeCell ref="GYS17:GYW17"/>
    <mergeCell ref="GYX17:GZB17"/>
    <mergeCell ref="GZC17:GZG17"/>
    <mergeCell ref="HDI17:HDM17"/>
    <mergeCell ref="HDN17:HDR17"/>
    <mergeCell ref="HDS17:HDW17"/>
    <mergeCell ref="HDX17:HEB17"/>
    <mergeCell ref="HEC17:HEG17"/>
    <mergeCell ref="HCJ17:HCN17"/>
    <mergeCell ref="HCO17:HCS17"/>
    <mergeCell ref="HCT17:HCX17"/>
    <mergeCell ref="HCY17:HDC17"/>
    <mergeCell ref="HDD17:HDH17"/>
    <mergeCell ref="HGA17:HGE17"/>
    <mergeCell ref="HEH17:HEL17"/>
    <mergeCell ref="HEM17:HEQ17"/>
    <mergeCell ref="HER17:HEV17"/>
    <mergeCell ref="HEW17:HFA17"/>
    <mergeCell ref="HFB17:HFF17"/>
    <mergeCell ref="HHJ17:HHN17"/>
    <mergeCell ref="HHO17:HHS17"/>
    <mergeCell ref="HHT17:HHX17"/>
    <mergeCell ref="HHY17:HIC17"/>
    <mergeCell ref="HGF17:HGJ17"/>
    <mergeCell ref="HGK17:HGO17"/>
    <mergeCell ref="HGP17:HGT17"/>
    <mergeCell ref="HGU17:HGY17"/>
    <mergeCell ref="HGZ17:HHD17"/>
    <mergeCell ref="HID17:HIH17"/>
    <mergeCell ref="HII17:HIM17"/>
    <mergeCell ref="HIN17:HIR17"/>
    <mergeCell ref="HIS17:HIW17"/>
    <mergeCell ref="HIX17:HJB17"/>
    <mergeCell ref="HHE17:HHI17"/>
    <mergeCell ref="HFG17:HFK17"/>
    <mergeCell ref="HFL17:HFP17"/>
    <mergeCell ref="HFQ17:HFU17"/>
    <mergeCell ref="HFV17:HFZ17"/>
    <mergeCell ref="HKB17:HKF17"/>
    <mergeCell ref="HKG17:HKK17"/>
    <mergeCell ref="HKL17:HKP17"/>
    <mergeCell ref="HKQ17:HKU17"/>
    <mergeCell ref="HKV17:HKZ17"/>
    <mergeCell ref="HJC17:HJG17"/>
    <mergeCell ref="HJH17:HJL17"/>
    <mergeCell ref="HJM17:HJQ17"/>
    <mergeCell ref="HJR17:HJV17"/>
    <mergeCell ref="HJW17:HKA17"/>
    <mergeCell ref="HMT17:HMX17"/>
    <mergeCell ref="HLA17:HLE17"/>
    <mergeCell ref="HLF17:HLJ17"/>
    <mergeCell ref="HLK17:HLO17"/>
    <mergeCell ref="HLP17:HLT17"/>
    <mergeCell ref="HLU17:HLY17"/>
    <mergeCell ref="HOC17:HOG17"/>
    <mergeCell ref="HOH17:HOL17"/>
    <mergeCell ref="HOM17:HOQ17"/>
    <mergeCell ref="HOR17:HOV17"/>
    <mergeCell ref="HMY17:HNC17"/>
    <mergeCell ref="HND17:HNH17"/>
    <mergeCell ref="HNI17:HNM17"/>
    <mergeCell ref="HNN17:HNR17"/>
    <mergeCell ref="HNS17:HNW17"/>
    <mergeCell ref="HOW17:HPA17"/>
    <mergeCell ref="HPB17:HPF17"/>
    <mergeCell ref="HPG17:HPK17"/>
    <mergeCell ref="HPL17:HPP17"/>
    <mergeCell ref="HPQ17:HPU17"/>
    <mergeCell ref="HNX17:HOB17"/>
    <mergeCell ref="HLZ17:HMD17"/>
    <mergeCell ref="HME17:HMI17"/>
    <mergeCell ref="HMJ17:HMN17"/>
    <mergeCell ref="HMO17:HMS17"/>
    <mergeCell ref="HQU17:HQY17"/>
    <mergeCell ref="HQZ17:HRD17"/>
    <mergeCell ref="HRE17:HRI17"/>
    <mergeCell ref="HRJ17:HRN17"/>
    <mergeCell ref="HRO17:HRS17"/>
    <mergeCell ref="HPV17:HPZ17"/>
    <mergeCell ref="HQA17:HQE17"/>
    <mergeCell ref="HQF17:HQJ17"/>
    <mergeCell ref="HQK17:HQO17"/>
    <mergeCell ref="HQP17:HQT17"/>
    <mergeCell ref="HTM17:HTQ17"/>
    <mergeCell ref="HRT17:HRX17"/>
    <mergeCell ref="HRY17:HSC17"/>
    <mergeCell ref="HSD17:HSH17"/>
    <mergeCell ref="HSI17:HSM17"/>
    <mergeCell ref="HSN17:HSR17"/>
    <mergeCell ref="HUV17:HUZ17"/>
    <mergeCell ref="HVA17:HVE17"/>
    <mergeCell ref="HVF17:HVJ17"/>
    <mergeCell ref="HVK17:HVO17"/>
    <mergeCell ref="HTR17:HTV17"/>
    <mergeCell ref="HTW17:HUA17"/>
    <mergeCell ref="HUB17:HUF17"/>
    <mergeCell ref="HUG17:HUK17"/>
    <mergeCell ref="HUL17:HUP17"/>
    <mergeCell ref="HVP17:HVT17"/>
    <mergeCell ref="HVU17:HVY17"/>
    <mergeCell ref="HVZ17:HWD17"/>
    <mergeCell ref="HWE17:HWI17"/>
    <mergeCell ref="HWJ17:HWN17"/>
    <mergeCell ref="HUQ17:HUU17"/>
    <mergeCell ref="HSS17:HSW17"/>
    <mergeCell ref="HSX17:HTB17"/>
    <mergeCell ref="HTC17:HTG17"/>
    <mergeCell ref="HTH17:HTL17"/>
    <mergeCell ref="HXN17:HXR17"/>
    <mergeCell ref="HXS17:HXW17"/>
    <mergeCell ref="HXX17:HYB17"/>
    <mergeCell ref="HYC17:HYG17"/>
    <mergeCell ref="HYH17:HYL17"/>
    <mergeCell ref="HWO17:HWS17"/>
    <mergeCell ref="HWT17:HWX17"/>
    <mergeCell ref="HWY17:HXC17"/>
    <mergeCell ref="HXD17:HXH17"/>
    <mergeCell ref="HXI17:HXM17"/>
    <mergeCell ref="IAF17:IAJ17"/>
    <mergeCell ref="HYM17:HYQ17"/>
    <mergeCell ref="HYR17:HYV17"/>
    <mergeCell ref="HYW17:HZA17"/>
    <mergeCell ref="HZB17:HZF17"/>
    <mergeCell ref="HZG17:HZK17"/>
    <mergeCell ref="IBO17:IBS17"/>
    <mergeCell ref="IBT17:IBX17"/>
    <mergeCell ref="IBY17:ICC17"/>
    <mergeCell ref="ICD17:ICH17"/>
    <mergeCell ref="IAK17:IAO17"/>
    <mergeCell ref="IAP17:IAT17"/>
    <mergeCell ref="IAU17:IAY17"/>
    <mergeCell ref="IAZ17:IBD17"/>
    <mergeCell ref="IBE17:IBI17"/>
    <mergeCell ref="ICI17:ICM17"/>
    <mergeCell ref="ICN17:ICR17"/>
    <mergeCell ref="ICS17:ICW17"/>
    <mergeCell ref="ICX17:IDB17"/>
    <mergeCell ref="IDC17:IDG17"/>
    <mergeCell ref="IBJ17:IBN17"/>
    <mergeCell ref="HZL17:HZP17"/>
    <mergeCell ref="HZQ17:HZU17"/>
    <mergeCell ref="HZV17:HZZ17"/>
    <mergeCell ref="IAA17:IAE17"/>
    <mergeCell ref="IEG17:IEK17"/>
    <mergeCell ref="IEL17:IEP17"/>
    <mergeCell ref="IEQ17:IEU17"/>
    <mergeCell ref="IEV17:IEZ17"/>
    <mergeCell ref="IFA17:IFE17"/>
    <mergeCell ref="IDH17:IDL17"/>
    <mergeCell ref="IDM17:IDQ17"/>
    <mergeCell ref="IDR17:IDV17"/>
    <mergeCell ref="IDW17:IEA17"/>
    <mergeCell ref="IEB17:IEF17"/>
    <mergeCell ref="IGY17:IHC17"/>
    <mergeCell ref="IFF17:IFJ17"/>
    <mergeCell ref="IFK17:IFO17"/>
    <mergeCell ref="IFP17:IFT17"/>
    <mergeCell ref="IFU17:IFY17"/>
    <mergeCell ref="IFZ17:IGD17"/>
    <mergeCell ref="IIH17:IIL17"/>
    <mergeCell ref="IIM17:IIQ17"/>
    <mergeCell ref="IIR17:IIV17"/>
    <mergeCell ref="IIW17:IJA17"/>
    <mergeCell ref="IHD17:IHH17"/>
    <mergeCell ref="IHI17:IHM17"/>
    <mergeCell ref="IHN17:IHR17"/>
    <mergeCell ref="IHS17:IHW17"/>
    <mergeCell ref="IHX17:IIB17"/>
    <mergeCell ref="IJB17:IJF17"/>
    <mergeCell ref="IJG17:IJK17"/>
    <mergeCell ref="IJL17:IJP17"/>
    <mergeCell ref="IJQ17:IJU17"/>
    <mergeCell ref="IJV17:IJZ17"/>
    <mergeCell ref="IIC17:IIG17"/>
    <mergeCell ref="IGE17:IGI17"/>
    <mergeCell ref="IGJ17:IGN17"/>
    <mergeCell ref="IGO17:IGS17"/>
    <mergeCell ref="IGT17:IGX17"/>
    <mergeCell ref="IKZ17:ILD17"/>
    <mergeCell ref="ILE17:ILI17"/>
    <mergeCell ref="ILJ17:ILN17"/>
    <mergeCell ref="ILO17:ILS17"/>
    <mergeCell ref="ILT17:ILX17"/>
    <mergeCell ref="IKA17:IKE17"/>
    <mergeCell ref="IKF17:IKJ17"/>
    <mergeCell ref="IKK17:IKO17"/>
    <mergeCell ref="IKP17:IKT17"/>
    <mergeCell ref="IKU17:IKY17"/>
    <mergeCell ref="INR17:INV17"/>
    <mergeCell ref="ILY17:IMC17"/>
    <mergeCell ref="IMD17:IMH17"/>
    <mergeCell ref="IMI17:IMM17"/>
    <mergeCell ref="IMN17:IMR17"/>
    <mergeCell ref="IMS17:IMW17"/>
    <mergeCell ref="IPA17:IPE17"/>
    <mergeCell ref="IPF17:IPJ17"/>
    <mergeCell ref="IPK17:IPO17"/>
    <mergeCell ref="IPP17:IPT17"/>
    <mergeCell ref="INW17:IOA17"/>
    <mergeCell ref="IOB17:IOF17"/>
    <mergeCell ref="IOG17:IOK17"/>
    <mergeCell ref="IOL17:IOP17"/>
    <mergeCell ref="IOQ17:IOU17"/>
    <mergeCell ref="IPU17:IPY17"/>
    <mergeCell ref="IPZ17:IQD17"/>
    <mergeCell ref="IQE17:IQI17"/>
    <mergeCell ref="IQJ17:IQN17"/>
    <mergeCell ref="IQO17:IQS17"/>
    <mergeCell ref="IOV17:IOZ17"/>
    <mergeCell ref="IMX17:INB17"/>
    <mergeCell ref="INC17:ING17"/>
    <mergeCell ref="INH17:INL17"/>
    <mergeCell ref="INM17:INQ17"/>
    <mergeCell ref="IRS17:IRW17"/>
    <mergeCell ref="IRX17:ISB17"/>
    <mergeCell ref="ISC17:ISG17"/>
    <mergeCell ref="ISH17:ISL17"/>
    <mergeCell ref="ISM17:ISQ17"/>
    <mergeCell ref="IQT17:IQX17"/>
    <mergeCell ref="IQY17:IRC17"/>
    <mergeCell ref="IRD17:IRH17"/>
    <mergeCell ref="IRI17:IRM17"/>
    <mergeCell ref="IRN17:IRR17"/>
    <mergeCell ref="IUK17:IUO17"/>
    <mergeCell ref="ISR17:ISV17"/>
    <mergeCell ref="ISW17:ITA17"/>
    <mergeCell ref="ITB17:ITF17"/>
    <mergeCell ref="ITG17:ITK17"/>
    <mergeCell ref="ITL17:ITP17"/>
    <mergeCell ref="IVT17:IVX17"/>
    <mergeCell ref="IVY17:IWC17"/>
    <mergeCell ref="IWD17:IWH17"/>
    <mergeCell ref="IWI17:IWM17"/>
    <mergeCell ref="IUP17:IUT17"/>
    <mergeCell ref="IUU17:IUY17"/>
    <mergeCell ref="IUZ17:IVD17"/>
    <mergeCell ref="IVE17:IVI17"/>
    <mergeCell ref="IVJ17:IVN17"/>
    <mergeCell ref="IWN17:IWR17"/>
    <mergeCell ref="IWS17:IWW17"/>
    <mergeCell ref="IWX17:IXB17"/>
    <mergeCell ref="IXC17:IXG17"/>
    <mergeCell ref="IXH17:IXL17"/>
    <mergeCell ref="IVO17:IVS17"/>
    <mergeCell ref="ITQ17:ITU17"/>
    <mergeCell ref="ITV17:ITZ17"/>
    <mergeCell ref="IUA17:IUE17"/>
    <mergeCell ref="IUF17:IUJ17"/>
    <mergeCell ref="IYL17:IYP17"/>
    <mergeCell ref="IYQ17:IYU17"/>
    <mergeCell ref="IYV17:IYZ17"/>
    <mergeCell ref="IZA17:IZE17"/>
    <mergeCell ref="IZF17:IZJ17"/>
    <mergeCell ref="IXM17:IXQ17"/>
    <mergeCell ref="IXR17:IXV17"/>
    <mergeCell ref="IXW17:IYA17"/>
    <mergeCell ref="IYB17:IYF17"/>
    <mergeCell ref="IYG17:IYK17"/>
    <mergeCell ref="JBD17:JBH17"/>
    <mergeCell ref="IZK17:IZO17"/>
    <mergeCell ref="IZP17:IZT17"/>
    <mergeCell ref="IZU17:IZY17"/>
    <mergeCell ref="IZZ17:JAD17"/>
    <mergeCell ref="JAE17:JAI17"/>
    <mergeCell ref="JCM17:JCQ17"/>
    <mergeCell ref="JCR17:JCV17"/>
    <mergeCell ref="JCW17:JDA17"/>
    <mergeCell ref="JDB17:JDF17"/>
    <mergeCell ref="JBI17:JBM17"/>
    <mergeCell ref="JBN17:JBR17"/>
    <mergeCell ref="JBS17:JBW17"/>
    <mergeCell ref="JBX17:JCB17"/>
    <mergeCell ref="JCC17:JCG17"/>
    <mergeCell ref="JDG17:JDK17"/>
    <mergeCell ref="JDL17:JDP17"/>
    <mergeCell ref="JDQ17:JDU17"/>
    <mergeCell ref="JDV17:JDZ17"/>
    <mergeCell ref="JEA17:JEE17"/>
    <mergeCell ref="JCH17:JCL17"/>
    <mergeCell ref="JAJ17:JAN17"/>
    <mergeCell ref="JAO17:JAS17"/>
    <mergeCell ref="JAT17:JAX17"/>
    <mergeCell ref="JAY17:JBC17"/>
    <mergeCell ref="JFE17:JFI17"/>
    <mergeCell ref="JFJ17:JFN17"/>
    <mergeCell ref="JFO17:JFS17"/>
    <mergeCell ref="JFT17:JFX17"/>
    <mergeCell ref="JFY17:JGC17"/>
    <mergeCell ref="JEF17:JEJ17"/>
    <mergeCell ref="JEK17:JEO17"/>
    <mergeCell ref="JEP17:JET17"/>
    <mergeCell ref="JEU17:JEY17"/>
    <mergeCell ref="JEZ17:JFD17"/>
    <mergeCell ref="JHW17:JIA17"/>
    <mergeCell ref="JGD17:JGH17"/>
    <mergeCell ref="JGI17:JGM17"/>
    <mergeCell ref="JGN17:JGR17"/>
    <mergeCell ref="JGS17:JGW17"/>
    <mergeCell ref="JGX17:JHB17"/>
    <mergeCell ref="JJF17:JJJ17"/>
    <mergeCell ref="JJK17:JJO17"/>
    <mergeCell ref="JJP17:JJT17"/>
    <mergeCell ref="JJU17:JJY17"/>
    <mergeCell ref="JIB17:JIF17"/>
    <mergeCell ref="JIG17:JIK17"/>
    <mergeCell ref="JIL17:JIP17"/>
    <mergeCell ref="JIQ17:JIU17"/>
    <mergeCell ref="JIV17:JIZ17"/>
    <mergeCell ref="JJZ17:JKD17"/>
    <mergeCell ref="JKE17:JKI17"/>
    <mergeCell ref="JKJ17:JKN17"/>
    <mergeCell ref="JKO17:JKS17"/>
    <mergeCell ref="JKT17:JKX17"/>
    <mergeCell ref="JJA17:JJE17"/>
    <mergeCell ref="JHC17:JHG17"/>
    <mergeCell ref="JHH17:JHL17"/>
    <mergeCell ref="JHM17:JHQ17"/>
    <mergeCell ref="JHR17:JHV17"/>
    <mergeCell ref="JLX17:JMB17"/>
    <mergeCell ref="JMC17:JMG17"/>
    <mergeCell ref="JMH17:JML17"/>
    <mergeCell ref="JMM17:JMQ17"/>
    <mergeCell ref="JMR17:JMV17"/>
    <mergeCell ref="JKY17:JLC17"/>
    <mergeCell ref="JLD17:JLH17"/>
    <mergeCell ref="JLI17:JLM17"/>
    <mergeCell ref="JLN17:JLR17"/>
    <mergeCell ref="JLS17:JLW17"/>
    <mergeCell ref="JOP17:JOT17"/>
    <mergeCell ref="JMW17:JNA17"/>
    <mergeCell ref="JNB17:JNF17"/>
    <mergeCell ref="JNG17:JNK17"/>
    <mergeCell ref="JNL17:JNP17"/>
    <mergeCell ref="JNQ17:JNU17"/>
    <mergeCell ref="JPY17:JQC17"/>
    <mergeCell ref="JQD17:JQH17"/>
    <mergeCell ref="JQI17:JQM17"/>
    <mergeCell ref="JQN17:JQR17"/>
    <mergeCell ref="JOU17:JOY17"/>
    <mergeCell ref="JOZ17:JPD17"/>
    <mergeCell ref="JPE17:JPI17"/>
    <mergeCell ref="JPJ17:JPN17"/>
    <mergeCell ref="JPO17:JPS17"/>
    <mergeCell ref="JQS17:JQW17"/>
    <mergeCell ref="JQX17:JRB17"/>
    <mergeCell ref="JRC17:JRG17"/>
    <mergeCell ref="JRH17:JRL17"/>
    <mergeCell ref="JRM17:JRQ17"/>
    <mergeCell ref="JPT17:JPX17"/>
    <mergeCell ref="JNV17:JNZ17"/>
    <mergeCell ref="JOA17:JOE17"/>
    <mergeCell ref="JOF17:JOJ17"/>
    <mergeCell ref="JOK17:JOO17"/>
    <mergeCell ref="JSQ17:JSU17"/>
    <mergeCell ref="JSV17:JSZ17"/>
    <mergeCell ref="JTA17:JTE17"/>
    <mergeCell ref="JTF17:JTJ17"/>
    <mergeCell ref="JTK17:JTO17"/>
    <mergeCell ref="JRR17:JRV17"/>
    <mergeCell ref="JRW17:JSA17"/>
    <mergeCell ref="JSB17:JSF17"/>
    <mergeCell ref="JSG17:JSK17"/>
    <mergeCell ref="JSL17:JSP17"/>
    <mergeCell ref="JVI17:JVM17"/>
    <mergeCell ref="JTP17:JTT17"/>
    <mergeCell ref="JTU17:JTY17"/>
    <mergeCell ref="JTZ17:JUD17"/>
    <mergeCell ref="JUE17:JUI17"/>
    <mergeCell ref="JUJ17:JUN17"/>
    <mergeCell ref="JWR17:JWV17"/>
    <mergeCell ref="JWW17:JXA17"/>
    <mergeCell ref="JXB17:JXF17"/>
    <mergeCell ref="JXG17:JXK17"/>
    <mergeCell ref="JVN17:JVR17"/>
    <mergeCell ref="JVS17:JVW17"/>
    <mergeCell ref="JVX17:JWB17"/>
    <mergeCell ref="JWC17:JWG17"/>
    <mergeCell ref="JWH17:JWL17"/>
    <mergeCell ref="JXL17:JXP17"/>
    <mergeCell ref="JXQ17:JXU17"/>
    <mergeCell ref="JXV17:JXZ17"/>
    <mergeCell ref="JYA17:JYE17"/>
    <mergeCell ref="JYF17:JYJ17"/>
    <mergeCell ref="JWM17:JWQ17"/>
    <mergeCell ref="JUO17:JUS17"/>
    <mergeCell ref="JUT17:JUX17"/>
    <mergeCell ref="JUY17:JVC17"/>
    <mergeCell ref="JVD17:JVH17"/>
    <mergeCell ref="JZJ17:JZN17"/>
    <mergeCell ref="JZO17:JZS17"/>
    <mergeCell ref="JZT17:JZX17"/>
    <mergeCell ref="JZY17:KAC17"/>
    <mergeCell ref="KAD17:KAH17"/>
    <mergeCell ref="JYK17:JYO17"/>
    <mergeCell ref="JYP17:JYT17"/>
    <mergeCell ref="JYU17:JYY17"/>
    <mergeCell ref="JYZ17:JZD17"/>
    <mergeCell ref="JZE17:JZI17"/>
    <mergeCell ref="KCB17:KCF17"/>
    <mergeCell ref="KAI17:KAM17"/>
    <mergeCell ref="KAN17:KAR17"/>
    <mergeCell ref="KAS17:KAW17"/>
    <mergeCell ref="KAX17:KBB17"/>
    <mergeCell ref="KBC17:KBG17"/>
    <mergeCell ref="KDK17:KDO17"/>
    <mergeCell ref="KDP17:KDT17"/>
    <mergeCell ref="KDU17:KDY17"/>
    <mergeCell ref="KDZ17:KED17"/>
    <mergeCell ref="KCG17:KCK17"/>
    <mergeCell ref="KCL17:KCP17"/>
    <mergeCell ref="KCQ17:KCU17"/>
    <mergeCell ref="KCV17:KCZ17"/>
    <mergeCell ref="KDA17:KDE17"/>
    <mergeCell ref="KEE17:KEI17"/>
    <mergeCell ref="KEJ17:KEN17"/>
    <mergeCell ref="KEO17:KES17"/>
    <mergeCell ref="KET17:KEX17"/>
    <mergeCell ref="KEY17:KFC17"/>
    <mergeCell ref="KDF17:KDJ17"/>
    <mergeCell ref="KBH17:KBL17"/>
    <mergeCell ref="KBM17:KBQ17"/>
    <mergeCell ref="KBR17:KBV17"/>
    <mergeCell ref="KBW17:KCA17"/>
    <mergeCell ref="KGC17:KGG17"/>
    <mergeCell ref="KGH17:KGL17"/>
    <mergeCell ref="KGM17:KGQ17"/>
    <mergeCell ref="KGR17:KGV17"/>
    <mergeCell ref="KGW17:KHA17"/>
    <mergeCell ref="KFD17:KFH17"/>
    <mergeCell ref="KFI17:KFM17"/>
    <mergeCell ref="KFN17:KFR17"/>
    <mergeCell ref="KFS17:KFW17"/>
    <mergeCell ref="KFX17:KGB17"/>
    <mergeCell ref="KIU17:KIY17"/>
    <mergeCell ref="KHB17:KHF17"/>
    <mergeCell ref="KHG17:KHK17"/>
    <mergeCell ref="KHL17:KHP17"/>
    <mergeCell ref="KHQ17:KHU17"/>
    <mergeCell ref="KHV17:KHZ17"/>
    <mergeCell ref="KKD17:KKH17"/>
    <mergeCell ref="KKI17:KKM17"/>
    <mergeCell ref="KKN17:KKR17"/>
    <mergeCell ref="KKS17:KKW17"/>
    <mergeCell ref="KIZ17:KJD17"/>
    <mergeCell ref="KJE17:KJI17"/>
    <mergeCell ref="KJJ17:KJN17"/>
    <mergeCell ref="KJO17:KJS17"/>
    <mergeCell ref="KJT17:KJX17"/>
    <mergeCell ref="KKX17:KLB17"/>
    <mergeCell ref="KLC17:KLG17"/>
    <mergeCell ref="KLH17:KLL17"/>
    <mergeCell ref="KLM17:KLQ17"/>
    <mergeCell ref="KLR17:KLV17"/>
    <mergeCell ref="KJY17:KKC17"/>
    <mergeCell ref="KIA17:KIE17"/>
    <mergeCell ref="KIF17:KIJ17"/>
    <mergeCell ref="KIK17:KIO17"/>
    <mergeCell ref="KIP17:KIT17"/>
    <mergeCell ref="KMV17:KMZ17"/>
    <mergeCell ref="KNA17:KNE17"/>
    <mergeCell ref="KNF17:KNJ17"/>
    <mergeCell ref="KNK17:KNO17"/>
    <mergeCell ref="KNP17:KNT17"/>
    <mergeCell ref="KLW17:KMA17"/>
    <mergeCell ref="KMB17:KMF17"/>
    <mergeCell ref="KMG17:KMK17"/>
    <mergeCell ref="KML17:KMP17"/>
    <mergeCell ref="KMQ17:KMU17"/>
    <mergeCell ref="KPN17:KPR17"/>
    <mergeCell ref="KNU17:KNY17"/>
    <mergeCell ref="KNZ17:KOD17"/>
    <mergeCell ref="KOE17:KOI17"/>
    <mergeCell ref="KOJ17:KON17"/>
    <mergeCell ref="KOO17:KOS17"/>
    <mergeCell ref="KQW17:KRA17"/>
    <mergeCell ref="KRB17:KRF17"/>
    <mergeCell ref="KRG17:KRK17"/>
    <mergeCell ref="KRL17:KRP17"/>
    <mergeCell ref="KPS17:KPW17"/>
    <mergeCell ref="KPX17:KQB17"/>
    <mergeCell ref="KQC17:KQG17"/>
    <mergeCell ref="KQH17:KQL17"/>
    <mergeCell ref="KQM17:KQQ17"/>
    <mergeCell ref="KRQ17:KRU17"/>
    <mergeCell ref="KRV17:KRZ17"/>
    <mergeCell ref="KSA17:KSE17"/>
    <mergeCell ref="KSF17:KSJ17"/>
    <mergeCell ref="KSK17:KSO17"/>
    <mergeCell ref="KQR17:KQV17"/>
    <mergeCell ref="KOT17:KOX17"/>
    <mergeCell ref="KOY17:KPC17"/>
    <mergeCell ref="KPD17:KPH17"/>
    <mergeCell ref="KPI17:KPM17"/>
    <mergeCell ref="KTO17:KTS17"/>
    <mergeCell ref="KTT17:KTX17"/>
    <mergeCell ref="KTY17:KUC17"/>
    <mergeCell ref="KUD17:KUH17"/>
    <mergeCell ref="KUI17:KUM17"/>
    <mergeCell ref="KSP17:KST17"/>
    <mergeCell ref="KSU17:KSY17"/>
    <mergeCell ref="KSZ17:KTD17"/>
    <mergeCell ref="KTE17:KTI17"/>
    <mergeCell ref="KTJ17:KTN17"/>
    <mergeCell ref="KWG17:KWK17"/>
    <mergeCell ref="KUN17:KUR17"/>
    <mergeCell ref="KUS17:KUW17"/>
    <mergeCell ref="KUX17:KVB17"/>
    <mergeCell ref="KVC17:KVG17"/>
    <mergeCell ref="KVH17:KVL17"/>
    <mergeCell ref="KXP17:KXT17"/>
    <mergeCell ref="KXU17:KXY17"/>
    <mergeCell ref="KXZ17:KYD17"/>
    <mergeCell ref="KYE17:KYI17"/>
    <mergeCell ref="KWL17:KWP17"/>
    <mergeCell ref="KWQ17:KWU17"/>
    <mergeCell ref="KWV17:KWZ17"/>
    <mergeCell ref="KXA17:KXE17"/>
    <mergeCell ref="KXF17:KXJ17"/>
    <mergeCell ref="KYJ17:KYN17"/>
    <mergeCell ref="KYO17:KYS17"/>
    <mergeCell ref="KYT17:KYX17"/>
    <mergeCell ref="KYY17:KZC17"/>
    <mergeCell ref="KZD17:KZH17"/>
    <mergeCell ref="KXK17:KXO17"/>
    <mergeCell ref="KVM17:KVQ17"/>
    <mergeCell ref="KVR17:KVV17"/>
    <mergeCell ref="KVW17:KWA17"/>
    <mergeCell ref="KWB17:KWF17"/>
    <mergeCell ref="LAH17:LAL17"/>
    <mergeCell ref="LAM17:LAQ17"/>
    <mergeCell ref="LAR17:LAV17"/>
    <mergeCell ref="LAW17:LBA17"/>
    <mergeCell ref="LBB17:LBF17"/>
    <mergeCell ref="KZI17:KZM17"/>
    <mergeCell ref="KZN17:KZR17"/>
    <mergeCell ref="KZS17:KZW17"/>
    <mergeCell ref="KZX17:LAB17"/>
    <mergeCell ref="LAC17:LAG17"/>
    <mergeCell ref="LCZ17:LDD17"/>
    <mergeCell ref="LBG17:LBK17"/>
    <mergeCell ref="LBL17:LBP17"/>
    <mergeCell ref="LBQ17:LBU17"/>
    <mergeCell ref="LBV17:LBZ17"/>
    <mergeCell ref="LCA17:LCE17"/>
    <mergeCell ref="LEI17:LEM17"/>
    <mergeCell ref="LEN17:LER17"/>
    <mergeCell ref="LES17:LEW17"/>
    <mergeCell ref="LEX17:LFB17"/>
    <mergeCell ref="LDE17:LDI17"/>
    <mergeCell ref="LDJ17:LDN17"/>
    <mergeCell ref="LDO17:LDS17"/>
    <mergeCell ref="LDT17:LDX17"/>
    <mergeCell ref="LDY17:LEC17"/>
    <mergeCell ref="LFC17:LFG17"/>
    <mergeCell ref="LFH17:LFL17"/>
    <mergeCell ref="LFM17:LFQ17"/>
    <mergeCell ref="LFR17:LFV17"/>
    <mergeCell ref="LFW17:LGA17"/>
    <mergeCell ref="LED17:LEH17"/>
    <mergeCell ref="LCF17:LCJ17"/>
    <mergeCell ref="LCK17:LCO17"/>
    <mergeCell ref="LCP17:LCT17"/>
    <mergeCell ref="LCU17:LCY17"/>
    <mergeCell ref="LHA17:LHE17"/>
    <mergeCell ref="LHF17:LHJ17"/>
    <mergeCell ref="LHK17:LHO17"/>
    <mergeCell ref="LHP17:LHT17"/>
    <mergeCell ref="LHU17:LHY17"/>
    <mergeCell ref="LGB17:LGF17"/>
    <mergeCell ref="LGG17:LGK17"/>
    <mergeCell ref="LGL17:LGP17"/>
    <mergeCell ref="LGQ17:LGU17"/>
    <mergeCell ref="LGV17:LGZ17"/>
    <mergeCell ref="LJS17:LJW17"/>
    <mergeCell ref="LHZ17:LID17"/>
    <mergeCell ref="LIE17:LII17"/>
    <mergeCell ref="LIJ17:LIN17"/>
    <mergeCell ref="LIO17:LIS17"/>
    <mergeCell ref="LIT17:LIX17"/>
    <mergeCell ref="LLB17:LLF17"/>
    <mergeCell ref="LLG17:LLK17"/>
    <mergeCell ref="LLL17:LLP17"/>
    <mergeCell ref="LLQ17:LLU17"/>
    <mergeCell ref="LJX17:LKB17"/>
    <mergeCell ref="LKC17:LKG17"/>
    <mergeCell ref="LKH17:LKL17"/>
    <mergeCell ref="LKM17:LKQ17"/>
    <mergeCell ref="LKR17:LKV17"/>
    <mergeCell ref="LLV17:LLZ17"/>
    <mergeCell ref="LMA17:LME17"/>
    <mergeCell ref="LMF17:LMJ17"/>
    <mergeCell ref="LMK17:LMO17"/>
    <mergeCell ref="LMP17:LMT17"/>
    <mergeCell ref="LKW17:LLA17"/>
    <mergeCell ref="LIY17:LJC17"/>
    <mergeCell ref="LJD17:LJH17"/>
    <mergeCell ref="LJI17:LJM17"/>
    <mergeCell ref="LJN17:LJR17"/>
    <mergeCell ref="LNT17:LNX17"/>
    <mergeCell ref="LNY17:LOC17"/>
    <mergeCell ref="LOD17:LOH17"/>
    <mergeCell ref="LOI17:LOM17"/>
    <mergeCell ref="LON17:LOR17"/>
    <mergeCell ref="LMU17:LMY17"/>
    <mergeCell ref="LMZ17:LND17"/>
    <mergeCell ref="LNE17:LNI17"/>
    <mergeCell ref="LNJ17:LNN17"/>
    <mergeCell ref="LNO17:LNS17"/>
    <mergeCell ref="LQL17:LQP17"/>
    <mergeCell ref="LOS17:LOW17"/>
    <mergeCell ref="LOX17:LPB17"/>
    <mergeCell ref="LPC17:LPG17"/>
    <mergeCell ref="LPH17:LPL17"/>
    <mergeCell ref="LPM17:LPQ17"/>
    <mergeCell ref="LRU17:LRY17"/>
    <mergeCell ref="LRZ17:LSD17"/>
    <mergeCell ref="LSE17:LSI17"/>
    <mergeCell ref="LSJ17:LSN17"/>
    <mergeCell ref="LQQ17:LQU17"/>
    <mergeCell ref="LQV17:LQZ17"/>
    <mergeCell ref="LRA17:LRE17"/>
    <mergeCell ref="LRF17:LRJ17"/>
    <mergeCell ref="LRK17:LRO17"/>
    <mergeCell ref="LSO17:LSS17"/>
    <mergeCell ref="LST17:LSX17"/>
    <mergeCell ref="LSY17:LTC17"/>
    <mergeCell ref="LTD17:LTH17"/>
    <mergeCell ref="LTI17:LTM17"/>
    <mergeCell ref="LRP17:LRT17"/>
    <mergeCell ref="LPR17:LPV17"/>
    <mergeCell ref="LPW17:LQA17"/>
    <mergeCell ref="LQB17:LQF17"/>
    <mergeCell ref="LQG17:LQK17"/>
    <mergeCell ref="LUM17:LUQ17"/>
    <mergeCell ref="LUR17:LUV17"/>
    <mergeCell ref="LUW17:LVA17"/>
    <mergeCell ref="LVB17:LVF17"/>
    <mergeCell ref="LVG17:LVK17"/>
    <mergeCell ref="LTN17:LTR17"/>
    <mergeCell ref="LTS17:LTW17"/>
    <mergeCell ref="LTX17:LUB17"/>
    <mergeCell ref="LUC17:LUG17"/>
    <mergeCell ref="LUH17:LUL17"/>
    <mergeCell ref="LXE17:LXI17"/>
    <mergeCell ref="LVL17:LVP17"/>
    <mergeCell ref="LVQ17:LVU17"/>
    <mergeCell ref="LVV17:LVZ17"/>
    <mergeCell ref="LWA17:LWE17"/>
    <mergeCell ref="LWF17:LWJ17"/>
    <mergeCell ref="LYN17:LYR17"/>
    <mergeCell ref="LYS17:LYW17"/>
    <mergeCell ref="LYX17:LZB17"/>
    <mergeCell ref="LZC17:LZG17"/>
    <mergeCell ref="LXJ17:LXN17"/>
    <mergeCell ref="LXO17:LXS17"/>
    <mergeCell ref="LXT17:LXX17"/>
    <mergeCell ref="LXY17:LYC17"/>
    <mergeCell ref="LYD17:LYH17"/>
    <mergeCell ref="LZH17:LZL17"/>
    <mergeCell ref="LZM17:LZQ17"/>
    <mergeCell ref="LZR17:LZV17"/>
    <mergeCell ref="LZW17:MAA17"/>
    <mergeCell ref="MAB17:MAF17"/>
    <mergeCell ref="LYI17:LYM17"/>
    <mergeCell ref="LWK17:LWO17"/>
    <mergeCell ref="LWP17:LWT17"/>
    <mergeCell ref="LWU17:LWY17"/>
    <mergeCell ref="LWZ17:LXD17"/>
    <mergeCell ref="MBF17:MBJ17"/>
    <mergeCell ref="MBK17:MBO17"/>
    <mergeCell ref="MBP17:MBT17"/>
    <mergeCell ref="MBU17:MBY17"/>
    <mergeCell ref="MBZ17:MCD17"/>
    <mergeCell ref="MAG17:MAK17"/>
    <mergeCell ref="MAL17:MAP17"/>
    <mergeCell ref="MAQ17:MAU17"/>
    <mergeCell ref="MAV17:MAZ17"/>
    <mergeCell ref="MBA17:MBE17"/>
    <mergeCell ref="MDX17:MEB17"/>
    <mergeCell ref="MCE17:MCI17"/>
    <mergeCell ref="MCJ17:MCN17"/>
    <mergeCell ref="MCO17:MCS17"/>
    <mergeCell ref="MCT17:MCX17"/>
    <mergeCell ref="MCY17:MDC17"/>
    <mergeCell ref="MFG17:MFK17"/>
    <mergeCell ref="MFL17:MFP17"/>
    <mergeCell ref="MFQ17:MFU17"/>
    <mergeCell ref="MFV17:MFZ17"/>
    <mergeCell ref="MEC17:MEG17"/>
    <mergeCell ref="MEH17:MEL17"/>
    <mergeCell ref="MEM17:MEQ17"/>
    <mergeCell ref="MER17:MEV17"/>
    <mergeCell ref="MEW17:MFA17"/>
    <mergeCell ref="MGA17:MGE17"/>
    <mergeCell ref="MGF17:MGJ17"/>
    <mergeCell ref="MGK17:MGO17"/>
    <mergeCell ref="MGP17:MGT17"/>
    <mergeCell ref="MGU17:MGY17"/>
    <mergeCell ref="MFB17:MFF17"/>
    <mergeCell ref="MDD17:MDH17"/>
    <mergeCell ref="MDI17:MDM17"/>
    <mergeCell ref="MDN17:MDR17"/>
    <mergeCell ref="MDS17:MDW17"/>
    <mergeCell ref="MHY17:MIC17"/>
    <mergeCell ref="MID17:MIH17"/>
    <mergeCell ref="MII17:MIM17"/>
    <mergeCell ref="MIN17:MIR17"/>
    <mergeCell ref="MIS17:MIW17"/>
    <mergeCell ref="MGZ17:MHD17"/>
    <mergeCell ref="MHE17:MHI17"/>
    <mergeCell ref="MHJ17:MHN17"/>
    <mergeCell ref="MHO17:MHS17"/>
    <mergeCell ref="MHT17:MHX17"/>
    <mergeCell ref="MKQ17:MKU17"/>
    <mergeCell ref="MIX17:MJB17"/>
    <mergeCell ref="MJC17:MJG17"/>
    <mergeCell ref="MJH17:MJL17"/>
    <mergeCell ref="MJM17:MJQ17"/>
    <mergeCell ref="MJR17:MJV17"/>
    <mergeCell ref="MLZ17:MMD17"/>
    <mergeCell ref="MME17:MMI17"/>
    <mergeCell ref="MMJ17:MMN17"/>
    <mergeCell ref="MMO17:MMS17"/>
    <mergeCell ref="MKV17:MKZ17"/>
    <mergeCell ref="MLA17:MLE17"/>
    <mergeCell ref="MLF17:MLJ17"/>
    <mergeCell ref="MLK17:MLO17"/>
    <mergeCell ref="MLP17:MLT17"/>
    <mergeCell ref="MMT17:MMX17"/>
    <mergeCell ref="MMY17:MNC17"/>
    <mergeCell ref="MND17:MNH17"/>
    <mergeCell ref="MNI17:MNM17"/>
    <mergeCell ref="MNN17:MNR17"/>
    <mergeCell ref="MLU17:MLY17"/>
    <mergeCell ref="MJW17:MKA17"/>
    <mergeCell ref="MKB17:MKF17"/>
    <mergeCell ref="MKG17:MKK17"/>
    <mergeCell ref="MKL17:MKP17"/>
    <mergeCell ref="MOR17:MOV17"/>
    <mergeCell ref="MOW17:MPA17"/>
    <mergeCell ref="MPB17:MPF17"/>
    <mergeCell ref="MPG17:MPK17"/>
    <mergeCell ref="MPL17:MPP17"/>
    <mergeCell ref="MNS17:MNW17"/>
    <mergeCell ref="MNX17:MOB17"/>
    <mergeCell ref="MOC17:MOG17"/>
    <mergeCell ref="MOH17:MOL17"/>
    <mergeCell ref="MOM17:MOQ17"/>
    <mergeCell ref="MRJ17:MRN17"/>
    <mergeCell ref="MPQ17:MPU17"/>
    <mergeCell ref="MPV17:MPZ17"/>
    <mergeCell ref="MQA17:MQE17"/>
    <mergeCell ref="MQF17:MQJ17"/>
    <mergeCell ref="MQK17:MQO17"/>
    <mergeCell ref="MSS17:MSW17"/>
    <mergeCell ref="MSX17:MTB17"/>
    <mergeCell ref="MTC17:MTG17"/>
    <mergeCell ref="MTH17:MTL17"/>
    <mergeCell ref="MRO17:MRS17"/>
    <mergeCell ref="MRT17:MRX17"/>
    <mergeCell ref="MRY17:MSC17"/>
    <mergeCell ref="MSD17:MSH17"/>
    <mergeCell ref="MSI17:MSM17"/>
    <mergeCell ref="MTM17:MTQ17"/>
    <mergeCell ref="MTR17:MTV17"/>
    <mergeCell ref="MTW17:MUA17"/>
    <mergeCell ref="MUB17:MUF17"/>
    <mergeCell ref="MUG17:MUK17"/>
    <mergeCell ref="MSN17:MSR17"/>
    <mergeCell ref="MQP17:MQT17"/>
    <mergeCell ref="MQU17:MQY17"/>
    <mergeCell ref="MQZ17:MRD17"/>
    <mergeCell ref="MRE17:MRI17"/>
    <mergeCell ref="MVK17:MVO17"/>
    <mergeCell ref="MVP17:MVT17"/>
    <mergeCell ref="MVU17:MVY17"/>
    <mergeCell ref="MVZ17:MWD17"/>
    <mergeCell ref="MWE17:MWI17"/>
    <mergeCell ref="MUL17:MUP17"/>
    <mergeCell ref="MUQ17:MUU17"/>
    <mergeCell ref="MUV17:MUZ17"/>
    <mergeCell ref="MVA17:MVE17"/>
    <mergeCell ref="MVF17:MVJ17"/>
    <mergeCell ref="MYC17:MYG17"/>
    <mergeCell ref="MWJ17:MWN17"/>
    <mergeCell ref="MWO17:MWS17"/>
    <mergeCell ref="MWT17:MWX17"/>
    <mergeCell ref="MWY17:MXC17"/>
    <mergeCell ref="MXD17:MXH17"/>
    <mergeCell ref="MZL17:MZP17"/>
    <mergeCell ref="MZQ17:MZU17"/>
    <mergeCell ref="MZV17:MZZ17"/>
    <mergeCell ref="NAA17:NAE17"/>
    <mergeCell ref="MYH17:MYL17"/>
    <mergeCell ref="MYM17:MYQ17"/>
    <mergeCell ref="MYR17:MYV17"/>
    <mergeCell ref="MYW17:MZA17"/>
    <mergeCell ref="MZB17:MZF17"/>
    <mergeCell ref="NAF17:NAJ17"/>
    <mergeCell ref="NAK17:NAO17"/>
    <mergeCell ref="NAP17:NAT17"/>
    <mergeCell ref="NAU17:NAY17"/>
    <mergeCell ref="NAZ17:NBD17"/>
    <mergeCell ref="MZG17:MZK17"/>
    <mergeCell ref="MXI17:MXM17"/>
    <mergeCell ref="MXN17:MXR17"/>
    <mergeCell ref="MXS17:MXW17"/>
    <mergeCell ref="MXX17:MYB17"/>
    <mergeCell ref="NCD17:NCH17"/>
    <mergeCell ref="NCI17:NCM17"/>
    <mergeCell ref="NCN17:NCR17"/>
    <mergeCell ref="NCS17:NCW17"/>
    <mergeCell ref="NCX17:NDB17"/>
    <mergeCell ref="NBE17:NBI17"/>
    <mergeCell ref="NBJ17:NBN17"/>
    <mergeCell ref="NBO17:NBS17"/>
    <mergeCell ref="NBT17:NBX17"/>
    <mergeCell ref="NBY17:NCC17"/>
    <mergeCell ref="NEV17:NEZ17"/>
    <mergeCell ref="NDC17:NDG17"/>
    <mergeCell ref="NDH17:NDL17"/>
    <mergeCell ref="NDM17:NDQ17"/>
    <mergeCell ref="NDR17:NDV17"/>
    <mergeCell ref="NDW17:NEA17"/>
    <mergeCell ref="NGE17:NGI17"/>
    <mergeCell ref="NGJ17:NGN17"/>
    <mergeCell ref="NGO17:NGS17"/>
    <mergeCell ref="NGT17:NGX17"/>
    <mergeCell ref="NFA17:NFE17"/>
    <mergeCell ref="NFF17:NFJ17"/>
    <mergeCell ref="NFK17:NFO17"/>
    <mergeCell ref="NFP17:NFT17"/>
    <mergeCell ref="NFU17:NFY17"/>
    <mergeCell ref="NGY17:NHC17"/>
    <mergeCell ref="NHD17:NHH17"/>
    <mergeCell ref="NHI17:NHM17"/>
    <mergeCell ref="NHN17:NHR17"/>
    <mergeCell ref="NHS17:NHW17"/>
    <mergeCell ref="NFZ17:NGD17"/>
    <mergeCell ref="NEB17:NEF17"/>
    <mergeCell ref="NEG17:NEK17"/>
    <mergeCell ref="NEL17:NEP17"/>
    <mergeCell ref="NEQ17:NEU17"/>
    <mergeCell ref="NIW17:NJA17"/>
    <mergeCell ref="NJB17:NJF17"/>
    <mergeCell ref="NJG17:NJK17"/>
    <mergeCell ref="NJL17:NJP17"/>
    <mergeCell ref="NJQ17:NJU17"/>
    <mergeCell ref="NHX17:NIB17"/>
    <mergeCell ref="NIC17:NIG17"/>
    <mergeCell ref="NIH17:NIL17"/>
    <mergeCell ref="NIM17:NIQ17"/>
    <mergeCell ref="NIR17:NIV17"/>
    <mergeCell ref="NLO17:NLS17"/>
    <mergeCell ref="NJV17:NJZ17"/>
    <mergeCell ref="NKA17:NKE17"/>
    <mergeCell ref="NKF17:NKJ17"/>
    <mergeCell ref="NKK17:NKO17"/>
    <mergeCell ref="NKP17:NKT17"/>
    <mergeCell ref="NMX17:NNB17"/>
    <mergeCell ref="NNC17:NNG17"/>
    <mergeCell ref="NNH17:NNL17"/>
    <mergeCell ref="NNM17:NNQ17"/>
    <mergeCell ref="NLT17:NLX17"/>
    <mergeCell ref="NLY17:NMC17"/>
    <mergeCell ref="NMD17:NMH17"/>
    <mergeCell ref="NMI17:NMM17"/>
    <mergeCell ref="NMN17:NMR17"/>
    <mergeCell ref="NNR17:NNV17"/>
    <mergeCell ref="NNW17:NOA17"/>
    <mergeCell ref="NOB17:NOF17"/>
    <mergeCell ref="NOG17:NOK17"/>
    <mergeCell ref="NOL17:NOP17"/>
    <mergeCell ref="NMS17:NMW17"/>
    <mergeCell ref="NKU17:NKY17"/>
    <mergeCell ref="NKZ17:NLD17"/>
    <mergeCell ref="NLE17:NLI17"/>
    <mergeCell ref="NLJ17:NLN17"/>
    <mergeCell ref="NPP17:NPT17"/>
    <mergeCell ref="NPU17:NPY17"/>
    <mergeCell ref="NPZ17:NQD17"/>
    <mergeCell ref="NQE17:NQI17"/>
    <mergeCell ref="NQJ17:NQN17"/>
    <mergeCell ref="NOQ17:NOU17"/>
    <mergeCell ref="NOV17:NOZ17"/>
    <mergeCell ref="NPA17:NPE17"/>
    <mergeCell ref="NPF17:NPJ17"/>
    <mergeCell ref="NPK17:NPO17"/>
    <mergeCell ref="NSH17:NSL17"/>
    <mergeCell ref="NQO17:NQS17"/>
    <mergeCell ref="NQT17:NQX17"/>
    <mergeCell ref="NQY17:NRC17"/>
    <mergeCell ref="NRD17:NRH17"/>
    <mergeCell ref="NRI17:NRM17"/>
    <mergeCell ref="NTQ17:NTU17"/>
    <mergeCell ref="NTV17:NTZ17"/>
    <mergeCell ref="NUA17:NUE17"/>
    <mergeCell ref="NUF17:NUJ17"/>
    <mergeCell ref="NSM17:NSQ17"/>
    <mergeCell ref="NSR17:NSV17"/>
    <mergeCell ref="NSW17:NTA17"/>
    <mergeCell ref="NTB17:NTF17"/>
    <mergeCell ref="NTG17:NTK17"/>
    <mergeCell ref="NUK17:NUO17"/>
    <mergeCell ref="NUP17:NUT17"/>
    <mergeCell ref="NUU17:NUY17"/>
    <mergeCell ref="NUZ17:NVD17"/>
    <mergeCell ref="NVE17:NVI17"/>
    <mergeCell ref="NTL17:NTP17"/>
    <mergeCell ref="NRN17:NRR17"/>
    <mergeCell ref="NRS17:NRW17"/>
    <mergeCell ref="NRX17:NSB17"/>
    <mergeCell ref="NSC17:NSG17"/>
    <mergeCell ref="NWI17:NWM17"/>
    <mergeCell ref="NWN17:NWR17"/>
    <mergeCell ref="NWS17:NWW17"/>
    <mergeCell ref="NWX17:NXB17"/>
    <mergeCell ref="NXC17:NXG17"/>
    <mergeCell ref="NVJ17:NVN17"/>
    <mergeCell ref="NVO17:NVS17"/>
    <mergeCell ref="NVT17:NVX17"/>
    <mergeCell ref="NVY17:NWC17"/>
    <mergeCell ref="NWD17:NWH17"/>
    <mergeCell ref="NZA17:NZE17"/>
    <mergeCell ref="NXH17:NXL17"/>
    <mergeCell ref="NXM17:NXQ17"/>
    <mergeCell ref="NXR17:NXV17"/>
    <mergeCell ref="NXW17:NYA17"/>
    <mergeCell ref="NYB17:NYF17"/>
    <mergeCell ref="OAJ17:OAN17"/>
    <mergeCell ref="OAO17:OAS17"/>
    <mergeCell ref="OAT17:OAX17"/>
    <mergeCell ref="OAY17:OBC17"/>
    <mergeCell ref="NZF17:NZJ17"/>
    <mergeCell ref="NZK17:NZO17"/>
    <mergeCell ref="NZP17:NZT17"/>
    <mergeCell ref="NZU17:NZY17"/>
    <mergeCell ref="NZZ17:OAD17"/>
    <mergeCell ref="OBD17:OBH17"/>
    <mergeCell ref="OBI17:OBM17"/>
    <mergeCell ref="OBN17:OBR17"/>
    <mergeCell ref="OBS17:OBW17"/>
    <mergeCell ref="OBX17:OCB17"/>
    <mergeCell ref="OAE17:OAI17"/>
    <mergeCell ref="NYG17:NYK17"/>
    <mergeCell ref="NYL17:NYP17"/>
    <mergeCell ref="NYQ17:NYU17"/>
    <mergeCell ref="NYV17:NYZ17"/>
    <mergeCell ref="ODB17:ODF17"/>
    <mergeCell ref="ODG17:ODK17"/>
    <mergeCell ref="ODL17:ODP17"/>
    <mergeCell ref="ODQ17:ODU17"/>
    <mergeCell ref="ODV17:ODZ17"/>
    <mergeCell ref="OCC17:OCG17"/>
    <mergeCell ref="OCH17:OCL17"/>
    <mergeCell ref="OCM17:OCQ17"/>
    <mergeCell ref="OCR17:OCV17"/>
    <mergeCell ref="OCW17:ODA17"/>
    <mergeCell ref="OFT17:OFX17"/>
    <mergeCell ref="OEA17:OEE17"/>
    <mergeCell ref="OEF17:OEJ17"/>
    <mergeCell ref="OEK17:OEO17"/>
    <mergeCell ref="OEP17:OET17"/>
    <mergeCell ref="OEU17:OEY17"/>
    <mergeCell ref="OHC17:OHG17"/>
    <mergeCell ref="OHH17:OHL17"/>
    <mergeCell ref="OHM17:OHQ17"/>
    <mergeCell ref="OHR17:OHV17"/>
    <mergeCell ref="OFY17:OGC17"/>
    <mergeCell ref="OGD17:OGH17"/>
    <mergeCell ref="OGI17:OGM17"/>
    <mergeCell ref="OGN17:OGR17"/>
    <mergeCell ref="OGS17:OGW17"/>
    <mergeCell ref="OHW17:OIA17"/>
    <mergeCell ref="OIB17:OIF17"/>
    <mergeCell ref="OIG17:OIK17"/>
    <mergeCell ref="OIL17:OIP17"/>
    <mergeCell ref="OIQ17:OIU17"/>
    <mergeCell ref="OGX17:OHB17"/>
    <mergeCell ref="OEZ17:OFD17"/>
    <mergeCell ref="OFE17:OFI17"/>
    <mergeCell ref="OFJ17:OFN17"/>
    <mergeCell ref="OFO17:OFS17"/>
    <mergeCell ref="OJU17:OJY17"/>
    <mergeCell ref="OJZ17:OKD17"/>
    <mergeCell ref="OKE17:OKI17"/>
    <mergeCell ref="OKJ17:OKN17"/>
    <mergeCell ref="OKO17:OKS17"/>
    <mergeCell ref="OIV17:OIZ17"/>
    <mergeCell ref="OJA17:OJE17"/>
    <mergeCell ref="OJF17:OJJ17"/>
    <mergeCell ref="OJK17:OJO17"/>
    <mergeCell ref="OJP17:OJT17"/>
    <mergeCell ref="OMM17:OMQ17"/>
    <mergeCell ref="OKT17:OKX17"/>
    <mergeCell ref="OKY17:OLC17"/>
    <mergeCell ref="OLD17:OLH17"/>
    <mergeCell ref="OLI17:OLM17"/>
    <mergeCell ref="OLN17:OLR17"/>
    <mergeCell ref="ONV17:ONZ17"/>
    <mergeCell ref="OOA17:OOE17"/>
    <mergeCell ref="OOF17:OOJ17"/>
    <mergeCell ref="OOK17:OOO17"/>
    <mergeCell ref="OMR17:OMV17"/>
    <mergeCell ref="OMW17:ONA17"/>
    <mergeCell ref="ONB17:ONF17"/>
    <mergeCell ref="ONG17:ONK17"/>
    <mergeCell ref="ONL17:ONP17"/>
    <mergeCell ref="OOP17:OOT17"/>
    <mergeCell ref="OOU17:OOY17"/>
    <mergeCell ref="OOZ17:OPD17"/>
    <mergeCell ref="OPE17:OPI17"/>
    <mergeCell ref="OPJ17:OPN17"/>
    <mergeCell ref="ONQ17:ONU17"/>
    <mergeCell ref="OLS17:OLW17"/>
    <mergeCell ref="OLX17:OMB17"/>
    <mergeCell ref="OMC17:OMG17"/>
    <mergeCell ref="OMH17:OML17"/>
    <mergeCell ref="OQN17:OQR17"/>
    <mergeCell ref="OQS17:OQW17"/>
    <mergeCell ref="OQX17:ORB17"/>
    <mergeCell ref="ORC17:ORG17"/>
    <mergeCell ref="ORH17:ORL17"/>
    <mergeCell ref="OPO17:OPS17"/>
    <mergeCell ref="OPT17:OPX17"/>
    <mergeCell ref="OPY17:OQC17"/>
    <mergeCell ref="OQD17:OQH17"/>
    <mergeCell ref="OQI17:OQM17"/>
    <mergeCell ref="OTF17:OTJ17"/>
    <mergeCell ref="ORM17:ORQ17"/>
    <mergeCell ref="ORR17:ORV17"/>
    <mergeCell ref="ORW17:OSA17"/>
    <mergeCell ref="OSB17:OSF17"/>
    <mergeCell ref="OSG17:OSK17"/>
    <mergeCell ref="OUO17:OUS17"/>
    <mergeCell ref="OUT17:OUX17"/>
    <mergeCell ref="OUY17:OVC17"/>
    <mergeCell ref="OVD17:OVH17"/>
    <mergeCell ref="OTK17:OTO17"/>
    <mergeCell ref="OTP17:OTT17"/>
    <mergeCell ref="OTU17:OTY17"/>
    <mergeCell ref="OTZ17:OUD17"/>
    <mergeCell ref="OUE17:OUI17"/>
    <mergeCell ref="OVI17:OVM17"/>
    <mergeCell ref="OVN17:OVR17"/>
    <mergeCell ref="OVS17:OVW17"/>
    <mergeCell ref="OVX17:OWB17"/>
    <mergeCell ref="OWC17:OWG17"/>
    <mergeCell ref="OUJ17:OUN17"/>
    <mergeCell ref="OSL17:OSP17"/>
    <mergeCell ref="OSQ17:OSU17"/>
    <mergeCell ref="OSV17:OSZ17"/>
    <mergeCell ref="OTA17:OTE17"/>
    <mergeCell ref="OXG17:OXK17"/>
    <mergeCell ref="OXL17:OXP17"/>
    <mergeCell ref="OXQ17:OXU17"/>
    <mergeCell ref="OXV17:OXZ17"/>
    <mergeCell ref="OYA17:OYE17"/>
    <mergeCell ref="OWH17:OWL17"/>
    <mergeCell ref="OWM17:OWQ17"/>
    <mergeCell ref="OWR17:OWV17"/>
    <mergeCell ref="OWW17:OXA17"/>
    <mergeCell ref="OXB17:OXF17"/>
    <mergeCell ref="OZY17:PAC17"/>
    <mergeCell ref="OYF17:OYJ17"/>
    <mergeCell ref="OYK17:OYO17"/>
    <mergeCell ref="OYP17:OYT17"/>
    <mergeCell ref="OYU17:OYY17"/>
    <mergeCell ref="OYZ17:OZD17"/>
    <mergeCell ref="PBH17:PBL17"/>
    <mergeCell ref="PBM17:PBQ17"/>
    <mergeCell ref="PBR17:PBV17"/>
    <mergeCell ref="PBW17:PCA17"/>
    <mergeCell ref="PAD17:PAH17"/>
    <mergeCell ref="PAI17:PAM17"/>
    <mergeCell ref="PAN17:PAR17"/>
    <mergeCell ref="PAS17:PAW17"/>
    <mergeCell ref="PAX17:PBB17"/>
    <mergeCell ref="PCB17:PCF17"/>
    <mergeCell ref="PCG17:PCK17"/>
    <mergeCell ref="PCL17:PCP17"/>
    <mergeCell ref="PCQ17:PCU17"/>
    <mergeCell ref="PCV17:PCZ17"/>
    <mergeCell ref="PBC17:PBG17"/>
    <mergeCell ref="OZE17:OZI17"/>
    <mergeCell ref="OZJ17:OZN17"/>
    <mergeCell ref="OZO17:OZS17"/>
    <mergeCell ref="OZT17:OZX17"/>
    <mergeCell ref="PDZ17:PED17"/>
    <mergeCell ref="PEE17:PEI17"/>
    <mergeCell ref="PEJ17:PEN17"/>
    <mergeCell ref="PEO17:PES17"/>
    <mergeCell ref="PET17:PEX17"/>
    <mergeCell ref="PDA17:PDE17"/>
    <mergeCell ref="PDF17:PDJ17"/>
    <mergeCell ref="PDK17:PDO17"/>
    <mergeCell ref="PDP17:PDT17"/>
    <mergeCell ref="PDU17:PDY17"/>
    <mergeCell ref="PGR17:PGV17"/>
    <mergeCell ref="PEY17:PFC17"/>
    <mergeCell ref="PFD17:PFH17"/>
    <mergeCell ref="PFI17:PFM17"/>
    <mergeCell ref="PFN17:PFR17"/>
    <mergeCell ref="PFS17:PFW17"/>
    <mergeCell ref="PIA17:PIE17"/>
    <mergeCell ref="PIF17:PIJ17"/>
    <mergeCell ref="PIK17:PIO17"/>
    <mergeCell ref="PIP17:PIT17"/>
    <mergeCell ref="PGW17:PHA17"/>
    <mergeCell ref="PHB17:PHF17"/>
    <mergeCell ref="PHG17:PHK17"/>
    <mergeCell ref="PHL17:PHP17"/>
    <mergeCell ref="PHQ17:PHU17"/>
    <mergeCell ref="PIU17:PIY17"/>
    <mergeCell ref="PIZ17:PJD17"/>
    <mergeCell ref="PJE17:PJI17"/>
    <mergeCell ref="PJJ17:PJN17"/>
    <mergeCell ref="PJO17:PJS17"/>
    <mergeCell ref="PHV17:PHZ17"/>
    <mergeCell ref="PFX17:PGB17"/>
    <mergeCell ref="PGC17:PGG17"/>
    <mergeCell ref="PGH17:PGL17"/>
    <mergeCell ref="PGM17:PGQ17"/>
    <mergeCell ref="PKS17:PKW17"/>
    <mergeCell ref="PKX17:PLB17"/>
    <mergeCell ref="PLC17:PLG17"/>
    <mergeCell ref="PLH17:PLL17"/>
    <mergeCell ref="PLM17:PLQ17"/>
    <mergeCell ref="PJT17:PJX17"/>
    <mergeCell ref="PJY17:PKC17"/>
    <mergeCell ref="PKD17:PKH17"/>
    <mergeCell ref="PKI17:PKM17"/>
    <mergeCell ref="PKN17:PKR17"/>
    <mergeCell ref="PNK17:PNO17"/>
    <mergeCell ref="PLR17:PLV17"/>
    <mergeCell ref="PLW17:PMA17"/>
    <mergeCell ref="PMB17:PMF17"/>
    <mergeCell ref="PMG17:PMK17"/>
    <mergeCell ref="PML17:PMP17"/>
    <mergeCell ref="POT17:POX17"/>
    <mergeCell ref="POY17:PPC17"/>
    <mergeCell ref="PPD17:PPH17"/>
    <mergeCell ref="PPI17:PPM17"/>
    <mergeCell ref="PNP17:PNT17"/>
    <mergeCell ref="PNU17:PNY17"/>
    <mergeCell ref="PNZ17:POD17"/>
    <mergeCell ref="POE17:POI17"/>
    <mergeCell ref="POJ17:PON17"/>
    <mergeCell ref="PPN17:PPR17"/>
    <mergeCell ref="PPS17:PPW17"/>
    <mergeCell ref="PPX17:PQB17"/>
    <mergeCell ref="PQC17:PQG17"/>
    <mergeCell ref="PQH17:PQL17"/>
    <mergeCell ref="POO17:POS17"/>
    <mergeCell ref="PMQ17:PMU17"/>
    <mergeCell ref="PMV17:PMZ17"/>
    <mergeCell ref="PNA17:PNE17"/>
    <mergeCell ref="PNF17:PNJ17"/>
    <mergeCell ref="PRL17:PRP17"/>
    <mergeCell ref="PRQ17:PRU17"/>
    <mergeCell ref="PRV17:PRZ17"/>
    <mergeCell ref="PSA17:PSE17"/>
    <mergeCell ref="PSF17:PSJ17"/>
    <mergeCell ref="PQM17:PQQ17"/>
    <mergeCell ref="PQR17:PQV17"/>
    <mergeCell ref="PQW17:PRA17"/>
    <mergeCell ref="PRB17:PRF17"/>
    <mergeCell ref="PRG17:PRK17"/>
    <mergeCell ref="PUD17:PUH17"/>
    <mergeCell ref="PSK17:PSO17"/>
    <mergeCell ref="PSP17:PST17"/>
    <mergeCell ref="PSU17:PSY17"/>
    <mergeCell ref="PSZ17:PTD17"/>
    <mergeCell ref="PTE17:PTI17"/>
    <mergeCell ref="PVM17:PVQ17"/>
    <mergeCell ref="PVR17:PVV17"/>
    <mergeCell ref="PVW17:PWA17"/>
    <mergeCell ref="PWB17:PWF17"/>
    <mergeCell ref="PUI17:PUM17"/>
    <mergeCell ref="PUN17:PUR17"/>
    <mergeCell ref="PUS17:PUW17"/>
    <mergeCell ref="PUX17:PVB17"/>
    <mergeCell ref="PVC17:PVG17"/>
    <mergeCell ref="PWG17:PWK17"/>
    <mergeCell ref="PWL17:PWP17"/>
    <mergeCell ref="PWQ17:PWU17"/>
    <mergeCell ref="PWV17:PWZ17"/>
    <mergeCell ref="PXA17:PXE17"/>
    <mergeCell ref="PVH17:PVL17"/>
    <mergeCell ref="PTJ17:PTN17"/>
    <mergeCell ref="PTO17:PTS17"/>
    <mergeCell ref="PTT17:PTX17"/>
    <mergeCell ref="PTY17:PUC17"/>
    <mergeCell ref="PYE17:PYI17"/>
    <mergeCell ref="PYJ17:PYN17"/>
    <mergeCell ref="PYO17:PYS17"/>
    <mergeCell ref="PYT17:PYX17"/>
    <mergeCell ref="PYY17:PZC17"/>
    <mergeCell ref="PXF17:PXJ17"/>
    <mergeCell ref="PXK17:PXO17"/>
    <mergeCell ref="PXP17:PXT17"/>
    <mergeCell ref="PXU17:PXY17"/>
    <mergeCell ref="PXZ17:PYD17"/>
    <mergeCell ref="QAW17:QBA17"/>
    <mergeCell ref="PZD17:PZH17"/>
    <mergeCell ref="PZI17:PZM17"/>
    <mergeCell ref="PZN17:PZR17"/>
    <mergeCell ref="PZS17:PZW17"/>
    <mergeCell ref="PZX17:QAB17"/>
    <mergeCell ref="QCF17:QCJ17"/>
    <mergeCell ref="QCK17:QCO17"/>
    <mergeCell ref="QCP17:QCT17"/>
    <mergeCell ref="QCU17:QCY17"/>
    <mergeCell ref="QBB17:QBF17"/>
    <mergeCell ref="QBG17:QBK17"/>
    <mergeCell ref="QBL17:QBP17"/>
    <mergeCell ref="QBQ17:QBU17"/>
    <mergeCell ref="QBV17:QBZ17"/>
    <mergeCell ref="QCZ17:QDD17"/>
    <mergeCell ref="QDE17:QDI17"/>
    <mergeCell ref="QDJ17:QDN17"/>
    <mergeCell ref="QDO17:QDS17"/>
    <mergeCell ref="QDT17:QDX17"/>
    <mergeCell ref="QCA17:QCE17"/>
    <mergeCell ref="QAC17:QAG17"/>
    <mergeCell ref="QAH17:QAL17"/>
    <mergeCell ref="QAM17:QAQ17"/>
    <mergeCell ref="QAR17:QAV17"/>
    <mergeCell ref="QEX17:QFB17"/>
    <mergeCell ref="QFC17:QFG17"/>
    <mergeCell ref="QFH17:QFL17"/>
    <mergeCell ref="QFM17:QFQ17"/>
    <mergeCell ref="QFR17:QFV17"/>
    <mergeCell ref="QDY17:QEC17"/>
    <mergeCell ref="QED17:QEH17"/>
    <mergeCell ref="QEI17:QEM17"/>
    <mergeCell ref="QEN17:QER17"/>
    <mergeCell ref="QES17:QEW17"/>
    <mergeCell ref="QHP17:QHT17"/>
    <mergeCell ref="QFW17:QGA17"/>
    <mergeCell ref="QGB17:QGF17"/>
    <mergeCell ref="QGG17:QGK17"/>
    <mergeCell ref="QGL17:QGP17"/>
    <mergeCell ref="QGQ17:QGU17"/>
    <mergeCell ref="QIY17:QJC17"/>
    <mergeCell ref="QJD17:QJH17"/>
    <mergeCell ref="QJI17:QJM17"/>
    <mergeCell ref="QJN17:QJR17"/>
    <mergeCell ref="QHU17:QHY17"/>
    <mergeCell ref="QHZ17:QID17"/>
    <mergeCell ref="QIE17:QII17"/>
    <mergeCell ref="QIJ17:QIN17"/>
    <mergeCell ref="QIO17:QIS17"/>
    <mergeCell ref="QJS17:QJW17"/>
    <mergeCell ref="QJX17:QKB17"/>
    <mergeCell ref="QKC17:QKG17"/>
    <mergeCell ref="QKH17:QKL17"/>
    <mergeCell ref="QKM17:QKQ17"/>
    <mergeCell ref="QIT17:QIX17"/>
    <mergeCell ref="QGV17:QGZ17"/>
    <mergeCell ref="QHA17:QHE17"/>
    <mergeCell ref="QHF17:QHJ17"/>
    <mergeCell ref="QHK17:QHO17"/>
    <mergeCell ref="QLQ17:QLU17"/>
    <mergeCell ref="QLV17:QLZ17"/>
    <mergeCell ref="QMA17:QME17"/>
    <mergeCell ref="QMF17:QMJ17"/>
    <mergeCell ref="QMK17:QMO17"/>
    <mergeCell ref="QKR17:QKV17"/>
    <mergeCell ref="QKW17:QLA17"/>
    <mergeCell ref="QLB17:QLF17"/>
    <mergeCell ref="QLG17:QLK17"/>
    <mergeCell ref="QLL17:QLP17"/>
    <mergeCell ref="QOI17:QOM17"/>
    <mergeCell ref="QMP17:QMT17"/>
    <mergeCell ref="QMU17:QMY17"/>
    <mergeCell ref="QMZ17:QND17"/>
    <mergeCell ref="QNE17:QNI17"/>
    <mergeCell ref="QNJ17:QNN17"/>
    <mergeCell ref="QPR17:QPV17"/>
    <mergeCell ref="QPW17:QQA17"/>
    <mergeCell ref="QQB17:QQF17"/>
    <mergeCell ref="QQG17:QQK17"/>
    <mergeCell ref="QON17:QOR17"/>
    <mergeCell ref="QOS17:QOW17"/>
    <mergeCell ref="QOX17:QPB17"/>
    <mergeCell ref="QPC17:QPG17"/>
    <mergeCell ref="QPH17:QPL17"/>
    <mergeCell ref="QQL17:QQP17"/>
    <mergeCell ref="QQQ17:QQU17"/>
    <mergeCell ref="QQV17:QQZ17"/>
    <mergeCell ref="QRA17:QRE17"/>
    <mergeCell ref="QRF17:QRJ17"/>
    <mergeCell ref="QPM17:QPQ17"/>
    <mergeCell ref="QNO17:QNS17"/>
    <mergeCell ref="QNT17:QNX17"/>
    <mergeCell ref="QNY17:QOC17"/>
    <mergeCell ref="QOD17:QOH17"/>
    <mergeCell ref="QSJ17:QSN17"/>
    <mergeCell ref="QSO17:QSS17"/>
    <mergeCell ref="QST17:QSX17"/>
    <mergeCell ref="QSY17:QTC17"/>
    <mergeCell ref="QTD17:QTH17"/>
    <mergeCell ref="QRK17:QRO17"/>
    <mergeCell ref="QRP17:QRT17"/>
    <mergeCell ref="QRU17:QRY17"/>
    <mergeCell ref="QRZ17:QSD17"/>
    <mergeCell ref="QSE17:QSI17"/>
    <mergeCell ref="QVB17:QVF17"/>
    <mergeCell ref="QTI17:QTM17"/>
    <mergeCell ref="QTN17:QTR17"/>
    <mergeCell ref="QTS17:QTW17"/>
    <mergeCell ref="QTX17:QUB17"/>
    <mergeCell ref="QUC17:QUG17"/>
    <mergeCell ref="QWK17:QWO17"/>
    <mergeCell ref="QWP17:QWT17"/>
    <mergeCell ref="QWU17:QWY17"/>
    <mergeCell ref="QWZ17:QXD17"/>
    <mergeCell ref="QVG17:QVK17"/>
    <mergeCell ref="QVL17:QVP17"/>
    <mergeCell ref="QVQ17:QVU17"/>
    <mergeCell ref="QVV17:QVZ17"/>
    <mergeCell ref="QWA17:QWE17"/>
    <mergeCell ref="QXE17:QXI17"/>
    <mergeCell ref="QXJ17:QXN17"/>
    <mergeCell ref="QXO17:QXS17"/>
    <mergeCell ref="QXT17:QXX17"/>
    <mergeCell ref="QXY17:QYC17"/>
    <mergeCell ref="QWF17:QWJ17"/>
    <mergeCell ref="QUH17:QUL17"/>
    <mergeCell ref="QUM17:QUQ17"/>
    <mergeCell ref="QUR17:QUV17"/>
    <mergeCell ref="QUW17:QVA17"/>
    <mergeCell ref="QZC17:QZG17"/>
    <mergeCell ref="QZH17:QZL17"/>
    <mergeCell ref="QZM17:QZQ17"/>
    <mergeCell ref="QZR17:QZV17"/>
    <mergeCell ref="QZW17:RAA17"/>
    <mergeCell ref="QYD17:QYH17"/>
    <mergeCell ref="QYI17:QYM17"/>
    <mergeCell ref="QYN17:QYR17"/>
    <mergeCell ref="QYS17:QYW17"/>
    <mergeCell ref="QYX17:QZB17"/>
    <mergeCell ref="RBU17:RBY17"/>
    <mergeCell ref="RAB17:RAF17"/>
    <mergeCell ref="RAG17:RAK17"/>
    <mergeCell ref="RAL17:RAP17"/>
    <mergeCell ref="RAQ17:RAU17"/>
    <mergeCell ref="RAV17:RAZ17"/>
    <mergeCell ref="RDD17:RDH17"/>
    <mergeCell ref="RDI17:RDM17"/>
    <mergeCell ref="RDN17:RDR17"/>
    <mergeCell ref="RDS17:RDW17"/>
    <mergeCell ref="RBZ17:RCD17"/>
    <mergeCell ref="RCE17:RCI17"/>
    <mergeCell ref="RCJ17:RCN17"/>
    <mergeCell ref="RCO17:RCS17"/>
    <mergeCell ref="RCT17:RCX17"/>
    <mergeCell ref="RDX17:REB17"/>
    <mergeCell ref="REC17:REG17"/>
    <mergeCell ref="REH17:REL17"/>
    <mergeCell ref="REM17:REQ17"/>
    <mergeCell ref="RER17:REV17"/>
    <mergeCell ref="RCY17:RDC17"/>
    <mergeCell ref="RBA17:RBE17"/>
    <mergeCell ref="RBF17:RBJ17"/>
    <mergeCell ref="RBK17:RBO17"/>
    <mergeCell ref="RBP17:RBT17"/>
    <mergeCell ref="RFV17:RFZ17"/>
    <mergeCell ref="RGA17:RGE17"/>
    <mergeCell ref="RGF17:RGJ17"/>
    <mergeCell ref="RGK17:RGO17"/>
    <mergeCell ref="RGP17:RGT17"/>
    <mergeCell ref="REW17:RFA17"/>
    <mergeCell ref="RFB17:RFF17"/>
    <mergeCell ref="RFG17:RFK17"/>
    <mergeCell ref="RFL17:RFP17"/>
    <mergeCell ref="RFQ17:RFU17"/>
    <mergeCell ref="RIN17:RIR17"/>
    <mergeCell ref="RGU17:RGY17"/>
    <mergeCell ref="RGZ17:RHD17"/>
    <mergeCell ref="RHE17:RHI17"/>
    <mergeCell ref="RHJ17:RHN17"/>
    <mergeCell ref="RHO17:RHS17"/>
    <mergeCell ref="RJW17:RKA17"/>
    <mergeCell ref="RKB17:RKF17"/>
    <mergeCell ref="RKG17:RKK17"/>
    <mergeCell ref="RKL17:RKP17"/>
    <mergeCell ref="RIS17:RIW17"/>
    <mergeCell ref="RIX17:RJB17"/>
    <mergeCell ref="RJC17:RJG17"/>
    <mergeCell ref="RJH17:RJL17"/>
    <mergeCell ref="RJM17:RJQ17"/>
    <mergeCell ref="RKQ17:RKU17"/>
    <mergeCell ref="RKV17:RKZ17"/>
    <mergeCell ref="RLA17:RLE17"/>
    <mergeCell ref="RLF17:RLJ17"/>
    <mergeCell ref="RLK17:RLO17"/>
    <mergeCell ref="RJR17:RJV17"/>
    <mergeCell ref="RHT17:RHX17"/>
    <mergeCell ref="RHY17:RIC17"/>
    <mergeCell ref="RID17:RIH17"/>
    <mergeCell ref="RII17:RIM17"/>
    <mergeCell ref="RMO17:RMS17"/>
    <mergeCell ref="RMT17:RMX17"/>
    <mergeCell ref="RMY17:RNC17"/>
    <mergeCell ref="RND17:RNH17"/>
    <mergeCell ref="RNI17:RNM17"/>
    <mergeCell ref="RLP17:RLT17"/>
    <mergeCell ref="RLU17:RLY17"/>
    <mergeCell ref="RLZ17:RMD17"/>
    <mergeCell ref="RME17:RMI17"/>
    <mergeCell ref="RMJ17:RMN17"/>
    <mergeCell ref="RPG17:RPK17"/>
    <mergeCell ref="RNN17:RNR17"/>
    <mergeCell ref="RNS17:RNW17"/>
    <mergeCell ref="RNX17:ROB17"/>
    <mergeCell ref="ROC17:ROG17"/>
    <mergeCell ref="ROH17:ROL17"/>
    <mergeCell ref="RQP17:RQT17"/>
    <mergeCell ref="RQU17:RQY17"/>
    <mergeCell ref="RQZ17:RRD17"/>
    <mergeCell ref="RRE17:RRI17"/>
    <mergeCell ref="RPL17:RPP17"/>
    <mergeCell ref="RPQ17:RPU17"/>
    <mergeCell ref="RPV17:RPZ17"/>
    <mergeCell ref="RQA17:RQE17"/>
    <mergeCell ref="RQF17:RQJ17"/>
    <mergeCell ref="RRJ17:RRN17"/>
    <mergeCell ref="RRO17:RRS17"/>
    <mergeCell ref="RRT17:RRX17"/>
    <mergeCell ref="RRY17:RSC17"/>
    <mergeCell ref="RSD17:RSH17"/>
    <mergeCell ref="RQK17:RQO17"/>
    <mergeCell ref="ROM17:ROQ17"/>
    <mergeCell ref="ROR17:ROV17"/>
    <mergeCell ref="ROW17:RPA17"/>
    <mergeCell ref="RPB17:RPF17"/>
    <mergeCell ref="RTH17:RTL17"/>
    <mergeCell ref="RTM17:RTQ17"/>
    <mergeCell ref="RTR17:RTV17"/>
    <mergeCell ref="RTW17:RUA17"/>
    <mergeCell ref="RUB17:RUF17"/>
    <mergeCell ref="RSI17:RSM17"/>
    <mergeCell ref="RSN17:RSR17"/>
    <mergeCell ref="RSS17:RSW17"/>
    <mergeCell ref="RSX17:RTB17"/>
    <mergeCell ref="RTC17:RTG17"/>
    <mergeCell ref="RVZ17:RWD17"/>
    <mergeCell ref="RUG17:RUK17"/>
    <mergeCell ref="RUL17:RUP17"/>
    <mergeCell ref="RUQ17:RUU17"/>
    <mergeCell ref="RUV17:RUZ17"/>
    <mergeCell ref="RVA17:RVE17"/>
    <mergeCell ref="RXI17:RXM17"/>
    <mergeCell ref="RXN17:RXR17"/>
    <mergeCell ref="RXS17:RXW17"/>
    <mergeCell ref="RXX17:RYB17"/>
    <mergeCell ref="RWE17:RWI17"/>
    <mergeCell ref="RWJ17:RWN17"/>
    <mergeCell ref="RWO17:RWS17"/>
    <mergeCell ref="RWT17:RWX17"/>
    <mergeCell ref="RWY17:RXC17"/>
    <mergeCell ref="RYC17:RYG17"/>
    <mergeCell ref="RYH17:RYL17"/>
    <mergeCell ref="RYM17:RYQ17"/>
    <mergeCell ref="RYR17:RYV17"/>
    <mergeCell ref="RYW17:RZA17"/>
    <mergeCell ref="RXD17:RXH17"/>
    <mergeCell ref="RVF17:RVJ17"/>
    <mergeCell ref="RVK17:RVO17"/>
    <mergeCell ref="RVP17:RVT17"/>
    <mergeCell ref="RVU17:RVY17"/>
    <mergeCell ref="SAA17:SAE17"/>
    <mergeCell ref="SAF17:SAJ17"/>
    <mergeCell ref="SAK17:SAO17"/>
    <mergeCell ref="SAP17:SAT17"/>
    <mergeCell ref="SAU17:SAY17"/>
    <mergeCell ref="RZB17:RZF17"/>
    <mergeCell ref="RZG17:RZK17"/>
    <mergeCell ref="RZL17:RZP17"/>
    <mergeCell ref="RZQ17:RZU17"/>
    <mergeCell ref="RZV17:RZZ17"/>
    <mergeCell ref="SCS17:SCW17"/>
    <mergeCell ref="SAZ17:SBD17"/>
    <mergeCell ref="SBE17:SBI17"/>
    <mergeCell ref="SBJ17:SBN17"/>
    <mergeCell ref="SBO17:SBS17"/>
    <mergeCell ref="SBT17:SBX17"/>
    <mergeCell ref="SEB17:SEF17"/>
    <mergeCell ref="SEG17:SEK17"/>
    <mergeCell ref="SEL17:SEP17"/>
    <mergeCell ref="SEQ17:SEU17"/>
    <mergeCell ref="SCX17:SDB17"/>
    <mergeCell ref="SDC17:SDG17"/>
    <mergeCell ref="SDH17:SDL17"/>
    <mergeCell ref="SDM17:SDQ17"/>
    <mergeCell ref="SDR17:SDV17"/>
    <mergeCell ref="SEV17:SEZ17"/>
    <mergeCell ref="SFA17:SFE17"/>
    <mergeCell ref="SFF17:SFJ17"/>
    <mergeCell ref="SFK17:SFO17"/>
    <mergeCell ref="SFP17:SFT17"/>
    <mergeCell ref="SDW17:SEA17"/>
    <mergeCell ref="SBY17:SCC17"/>
    <mergeCell ref="SCD17:SCH17"/>
    <mergeCell ref="SCI17:SCM17"/>
    <mergeCell ref="SCN17:SCR17"/>
    <mergeCell ref="SGT17:SGX17"/>
    <mergeCell ref="SGY17:SHC17"/>
    <mergeCell ref="SHD17:SHH17"/>
    <mergeCell ref="SHI17:SHM17"/>
    <mergeCell ref="SHN17:SHR17"/>
    <mergeCell ref="SFU17:SFY17"/>
    <mergeCell ref="SFZ17:SGD17"/>
    <mergeCell ref="SGE17:SGI17"/>
    <mergeCell ref="SGJ17:SGN17"/>
    <mergeCell ref="SGO17:SGS17"/>
    <mergeCell ref="SJL17:SJP17"/>
    <mergeCell ref="SHS17:SHW17"/>
    <mergeCell ref="SHX17:SIB17"/>
    <mergeCell ref="SIC17:SIG17"/>
    <mergeCell ref="SIH17:SIL17"/>
    <mergeCell ref="SIM17:SIQ17"/>
    <mergeCell ref="SKU17:SKY17"/>
    <mergeCell ref="SKZ17:SLD17"/>
    <mergeCell ref="SLE17:SLI17"/>
    <mergeCell ref="SLJ17:SLN17"/>
    <mergeCell ref="SJQ17:SJU17"/>
    <mergeCell ref="SJV17:SJZ17"/>
    <mergeCell ref="SKA17:SKE17"/>
    <mergeCell ref="SKF17:SKJ17"/>
    <mergeCell ref="SKK17:SKO17"/>
    <mergeCell ref="SLO17:SLS17"/>
    <mergeCell ref="SLT17:SLX17"/>
    <mergeCell ref="SLY17:SMC17"/>
    <mergeCell ref="SMD17:SMH17"/>
    <mergeCell ref="SMI17:SMM17"/>
    <mergeCell ref="SKP17:SKT17"/>
    <mergeCell ref="SIR17:SIV17"/>
    <mergeCell ref="SIW17:SJA17"/>
    <mergeCell ref="SJB17:SJF17"/>
    <mergeCell ref="SJG17:SJK17"/>
    <mergeCell ref="SNM17:SNQ17"/>
    <mergeCell ref="SNR17:SNV17"/>
    <mergeCell ref="SNW17:SOA17"/>
    <mergeCell ref="SOB17:SOF17"/>
    <mergeCell ref="SOG17:SOK17"/>
    <mergeCell ref="SMN17:SMR17"/>
    <mergeCell ref="SMS17:SMW17"/>
    <mergeCell ref="SMX17:SNB17"/>
    <mergeCell ref="SNC17:SNG17"/>
    <mergeCell ref="SNH17:SNL17"/>
    <mergeCell ref="SQE17:SQI17"/>
    <mergeCell ref="SOL17:SOP17"/>
    <mergeCell ref="SOQ17:SOU17"/>
    <mergeCell ref="SOV17:SOZ17"/>
    <mergeCell ref="SPA17:SPE17"/>
    <mergeCell ref="SPF17:SPJ17"/>
    <mergeCell ref="SRN17:SRR17"/>
    <mergeCell ref="SRS17:SRW17"/>
    <mergeCell ref="SRX17:SSB17"/>
    <mergeCell ref="SSC17:SSG17"/>
    <mergeCell ref="SQJ17:SQN17"/>
    <mergeCell ref="SQO17:SQS17"/>
    <mergeCell ref="SQT17:SQX17"/>
    <mergeCell ref="SQY17:SRC17"/>
    <mergeCell ref="SRD17:SRH17"/>
    <mergeCell ref="SSH17:SSL17"/>
    <mergeCell ref="SSM17:SSQ17"/>
    <mergeCell ref="SSR17:SSV17"/>
    <mergeCell ref="SSW17:STA17"/>
    <mergeCell ref="STB17:STF17"/>
    <mergeCell ref="SRI17:SRM17"/>
    <mergeCell ref="SPK17:SPO17"/>
    <mergeCell ref="SPP17:SPT17"/>
    <mergeCell ref="SPU17:SPY17"/>
    <mergeCell ref="SPZ17:SQD17"/>
    <mergeCell ref="SUF17:SUJ17"/>
    <mergeCell ref="SUK17:SUO17"/>
    <mergeCell ref="SUP17:SUT17"/>
    <mergeCell ref="SUU17:SUY17"/>
    <mergeCell ref="SUZ17:SVD17"/>
    <mergeCell ref="STG17:STK17"/>
    <mergeCell ref="STL17:STP17"/>
    <mergeCell ref="STQ17:STU17"/>
    <mergeCell ref="STV17:STZ17"/>
    <mergeCell ref="SUA17:SUE17"/>
    <mergeCell ref="SWX17:SXB17"/>
    <mergeCell ref="SVE17:SVI17"/>
    <mergeCell ref="SVJ17:SVN17"/>
    <mergeCell ref="SVO17:SVS17"/>
    <mergeCell ref="SVT17:SVX17"/>
    <mergeCell ref="SVY17:SWC17"/>
    <mergeCell ref="SYG17:SYK17"/>
    <mergeCell ref="SYL17:SYP17"/>
    <mergeCell ref="SYQ17:SYU17"/>
    <mergeCell ref="SYV17:SYZ17"/>
    <mergeCell ref="SXC17:SXG17"/>
    <mergeCell ref="SXH17:SXL17"/>
    <mergeCell ref="SXM17:SXQ17"/>
    <mergeCell ref="SXR17:SXV17"/>
    <mergeCell ref="SXW17:SYA17"/>
    <mergeCell ref="SZA17:SZE17"/>
    <mergeCell ref="SZF17:SZJ17"/>
    <mergeCell ref="SZK17:SZO17"/>
    <mergeCell ref="SZP17:SZT17"/>
    <mergeCell ref="SZU17:SZY17"/>
    <mergeCell ref="SYB17:SYF17"/>
    <mergeCell ref="SWD17:SWH17"/>
    <mergeCell ref="SWI17:SWM17"/>
    <mergeCell ref="SWN17:SWR17"/>
    <mergeCell ref="SWS17:SWW17"/>
    <mergeCell ref="TAY17:TBC17"/>
    <mergeCell ref="TBD17:TBH17"/>
    <mergeCell ref="TBI17:TBM17"/>
    <mergeCell ref="TBN17:TBR17"/>
    <mergeCell ref="TBS17:TBW17"/>
    <mergeCell ref="SZZ17:TAD17"/>
    <mergeCell ref="TAE17:TAI17"/>
    <mergeCell ref="TAJ17:TAN17"/>
    <mergeCell ref="TAO17:TAS17"/>
    <mergeCell ref="TAT17:TAX17"/>
    <mergeCell ref="TDQ17:TDU17"/>
    <mergeCell ref="TBX17:TCB17"/>
    <mergeCell ref="TCC17:TCG17"/>
    <mergeCell ref="TCH17:TCL17"/>
    <mergeCell ref="TCM17:TCQ17"/>
    <mergeCell ref="TCR17:TCV17"/>
    <mergeCell ref="TEZ17:TFD17"/>
    <mergeCell ref="TFE17:TFI17"/>
    <mergeCell ref="TFJ17:TFN17"/>
    <mergeCell ref="TFO17:TFS17"/>
    <mergeCell ref="TDV17:TDZ17"/>
    <mergeCell ref="TEA17:TEE17"/>
    <mergeCell ref="TEF17:TEJ17"/>
    <mergeCell ref="TEK17:TEO17"/>
    <mergeCell ref="TEP17:TET17"/>
    <mergeCell ref="TFT17:TFX17"/>
    <mergeCell ref="TFY17:TGC17"/>
    <mergeCell ref="TGD17:TGH17"/>
    <mergeCell ref="TGI17:TGM17"/>
    <mergeCell ref="TGN17:TGR17"/>
    <mergeCell ref="TEU17:TEY17"/>
    <mergeCell ref="TCW17:TDA17"/>
    <mergeCell ref="TDB17:TDF17"/>
    <mergeCell ref="TDG17:TDK17"/>
    <mergeCell ref="TDL17:TDP17"/>
    <mergeCell ref="THR17:THV17"/>
    <mergeCell ref="THW17:TIA17"/>
    <mergeCell ref="TIB17:TIF17"/>
    <mergeCell ref="TIG17:TIK17"/>
    <mergeCell ref="TIL17:TIP17"/>
    <mergeCell ref="TGS17:TGW17"/>
    <mergeCell ref="TGX17:THB17"/>
    <mergeCell ref="THC17:THG17"/>
    <mergeCell ref="THH17:THL17"/>
    <mergeCell ref="THM17:THQ17"/>
    <mergeCell ref="TKJ17:TKN17"/>
    <mergeCell ref="TIQ17:TIU17"/>
    <mergeCell ref="TIV17:TIZ17"/>
    <mergeCell ref="TJA17:TJE17"/>
    <mergeCell ref="TJF17:TJJ17"/>
    <mergeCell ref="TJK17:TJO17"/>
    <mergeCell ref="TLS17:TLW17"/>
    <mergeCell ref="TLX17:TMB17"/>
    <mergeCell ref="TMC17:TMG17"/>
    <mergeCell ref="TMH17:TML17"/>
    <mergeCell ref="TKO17:TKS17"/>
    <mergeCell ref="TKT17:TKX17"/>
    <mergeCell ref="TKY17:TLC17"/>
    <mergeCell ref="TLD17:TLH17"/>
    <mergeCell ref="TLI17:TLM17"/>
    <mergeCell ref="TMM17:TMQ17"/>
    <mergeCell ref="TMR17:TMV17"/>
    <mergeCell ref="TMW17:TNA17"/>
    <mergeCell ref="TNB17:TNF17"/>
    <mergeCell ref="TNG17:TNK17"/>
    <mergeCell ref="TLN17:TLR17"/>
    <mergeCell ref="TJP17:TJT17"/>
    <mergeCell ref="TJU17:TJY17"/>
    <mergeCell ref="TJZ17:TKD17"/>
    <mergeCell ref="TKE17:TKI17"/>
    <mergeCell ref="TOK17:TOO17"/>
    <mergeCell ref="TOP17:TOT17"/>
    <mergeCell ref="TOU17:TOY17"/>
    <mergeCell ref="TOZ17:TPD17"/>
    <mergeCell ref="TPE17:TPI17"/>
    <mergeCell ref="TNL17:TNP17"/>
    <mergeCell ref="TNQ17:TNU17"/>
    <mergeCell ref="TNV17:TNZ17"/>
    <mergeCell ref="TOA17:TOE17"/>
    <mergeCell ref="TOF17:TOJ17"/>
    <mergeCell ref="TRC17:TRG17"/>
    <mergeCell ref="TPJ17:TPN17"/>
    <mergeCell ref="TPO17:TPS17"/>
    <mergeCell ref="TPT17:TPX17"/>
    <mergeCell ref="TPY17:TQC17"/>
    <mergeCell ref="TQD17:TQH17"/>
    <mergeCell ref="TSL17:TSP17"/>
    <mergeCell ref="TSQ17:TSU17"/>
    <mergeCell ref="TSV17:TSZ17"/>
    <mergeCell ref="TTA17:TTE17"/>
    <mergeCell ref="TRH17:TRL17"/>
    <mergeCell ref="TRM17:TRQ17"/>
    <mergeCell ref="TRR17:TRV17"/>
    <mergeCell ref="TRW17:TSA17"/>
    <mergeCell ref="TSB17:TSF17"/>
    <mergeCell ref="TTF17:TTJ17"/>
    <mergeCell ref="TTK17:TTO17"/>
    <mergeCell ref="TTP17:TTT17"/>
    <mergeCell ref="TTU17:TTY17"/>
    <mergeCell ref="TTZ17:TUD17"/>
    <mergeCell ref="TSG17:TSK17"/>
    <mergeCell ref="TQI17:TQM17"/>
    <mergeCell ref="TQN17:TQR17"/>
    <mergeCell ref="TQS17:TQW17"/>
    <mergeCell ref="TQX17:TRB17"/>
    <mergeCell ref="TVD17:TVH17"/>
    <mergeCell ref="TVI17:TVM17"/>
    <mergeCell ref="TVN17:TVR17"/>
    <mergeCell ref="TVS17:TVW17"/>
    <mergeCell ref="TVX17:TWB17"/>
    <mergeCell ref="TUE17:TUI17"/>
    <mergeCell ref="TUJ17:TUN17"/>
    <mergeCell ref="TUO17:TUS17"/>
    <mergeCell ref="TUT17:TUX17"/>
    <mergeCell ref="TUY17:TVC17"/>
    <mergeCell ref="TXV17:TXZ17"/>
    <mergeCell ref="TWC17:TWG17"/>
    <mergeCell ref="TWH17:TWL17"/>
    <mergeCell ref="TWM17:TWQ17"/>
    <mergeCell ref="TWR17:TWV17"/>
    <mergeCell ref="TWW17:TXA17"/>
    <mergeCell ref="TZE17:TZI17"/>
    <mergeCell ref="TZJ17:TZN17"/>
    <mergeCell ref="TZO17:TZS17"/>
    <mergeCell ref="TZT17:TZX17"/>
    <mergeCell ref="TYA17:TYE17"/>
    <mergeCell ref="TYF17:TYJ17"/>
    <mergeCell ref="TYK17:TYO17"/>
    <mergeCell ref="TYP17:TYT17"/>
    <mergeCell ref="TYU17:TYY17"/>
    <mergeCell ref="TZY17:UAC17"/>
    <mergeCell ref="UAD17:UAH17"/>
    <mergeCell ref="UAI17:UAM17"/>
    <mergeCell ref="UAN17:UAR17"/>
    <mergeCell ref="UAS17:UAW17"/>
    <mergeCell ref="TYZ17:TZD17"/>
    <mergeCell ref="TXB17:TXF17"/>
    <mergeCell ref="TXG17:TXK17"/>
    <mergeCell ref="TXL17:TXP17"/>
    <mergeCell ref="TXQ17:TXU17"/>
    <mergeCell ref="UBW17:UCA17"/>
    <mergeCell ref="UCB17:UCF17"/>
    <mergeCell ref="UCG17:UCK17"/>
    <mergeCell ref="UCL17:UCP17"/>
    <mergeCell ref="UCQ17:UCU17"/>
    <mergeCell ref="UAX17:UBB17"/>
    <mergeCell ref="UBC17:UBG17"/>
    <mergeCell ref="UBH17:UBL17"/>
    <mergeCell ref="UBM17:UBQ17"/>
    <mergeCell ref="UBR17:UBV17"/>
    <mergeCell ref="UEO17:UES17"/>
    <mergeCell ref="UCV17:UCZ17"/>
    <mergeCell ref="UDA17:UDE17"/>
    <mergeCell ref="UDF17:UDJ17"/>
    <mergeCell ref="UDK17:UDO17"/>
    <mergeCell ref="UDP17:UDT17"/>
    <mergeCell ref="UFX17:UGB17"/>
    <mergeCell ref="UGC17:UGG17"/>
    <mergeCell ref="UGH17:UGL17"/>
    <mergeCell ref="UGM17:UGQ17"/>
    <mergeCell ref="UET17:UEX17"/>
    <mergeCell ref="UEY17:UFC17"/>
    <mergeCell ref="UFD17:UFH17"/>
    <mergeCell ref="UFI17:UFM17"/>
    <mergeCell ref="UFN17:UFR17"/>
    <mergeCell ref="UGR17:UGV17"/>
    <mergeCell ref="UGW17:UHA17"/>
    <mergeCell ref="UHB17:UHF17"/>
    <mergeCell ref="UHG17:UHK17"/>
    <mergeCell ref="UHL17:UHP17"/>
    <mergeCell ref="UFS17:UFW17"/>
    <mergeCell ref="UDU17:UDY17"/>
    <mergeCell ref="UDZ17:UED17"/>
    <mergeCell ref="UEE17:UEI17"/>
    <mergeCell ref="UEJ17:UEN17"/>
    <mergeCell ref="UIP17:UIT17"/>
    <mergeCell ref="UIU17:UIY17"/>
    <mergeCell ref="UIZ17:UJD17"/>
    <mergeCell ref="UJE17:UJI17"/>
    <mergeCell ref="UJJ17:UJN17"/>
    <mergeCell ref="UHQ17:UHU17"/>
    <mergeCell ref="UHV17:UHZ17"/>
    <mergeCell ref="UIA17:UIE17"/>
    <mergeCell ref="UIF17:UIJ17"/>
    <mergeCell ref="UIK17:UIO17"/>
    <mergeCell ref="ULH17:ULL17"/>
    <mergeCell ref="UJO17:UJS17"/>
    <mergeCell ref="UJT17:UJX17"/>
    <mergeCell ref="UJY17:UKC17"/>
    <mergeCell ref="UKD17:UKH17"/>
    <mergeCell ref="UKI17:UKM17"/>
    <mergeCell ref="UMQ17:UMU17"/>
    <mergeCell ref="UMV17:UMZ17"/>
    <mergeCell ref="UNA17:UNE17"/>
    <mergeCell ref="UNF17:UNJ17"/>
    <mergeCell ref="ULM17:ULQ17"/>
    <mergeCell ref="ULR17:ULV17"/>
    <mergeCell ref="ULW17:UMA17"/>
    <mergeCell ref="UMB17:UMF17"/>
    <mergeCell ref="UMG17:UMK17"/>
    <mergeCell ref="UNK17:UNO17"/>
    <mergeCell ref="UNP17:UNT17"/>
    <mergeCell ref="UNU17:UNY17"/>
    <mergeCell ref="UNZ17:UOD17"/>
    <mergeCell ref="UOE17:UOI17"/>
    <mergeCell ref="UML17:UMP17"/>
    <mergeCell ref="UKN17:UKR17"/>
    <mergeCell ref="UKS17:UKW17"/>
    <mergeCell ref="UKX17:ULB17"/>
    <mergeCell ref="ULC17:ULG17"/>
    <mergeCell ref="UPI17:UPM17"/>
    <mergeCell ref="UPN17:UPR17"/>
    <mergeCell ref="UPS17:UPW17"/>
    <mergeCell ref="UPX17:UQB17"/>
    <mergeCell ref="UQC17:UQG17"/>
    <mergeCell ref="UOJ17:UON17"/>
    <mergeCell ref="UOO17:UOS17"/>
    <mergeCell ref="UOT17:UOX17"/>
    <mergeCell ref="UOY17:UPC17"/>
    <mergeCell ref="UPD17:UPH17"/>
    <mergeCell ref="USA17:USE17"/>
    <mergeCell ref="UQH17:UQL17"/>
    <mergeCell ref="UQM17:UQQ17"/>
    <mergeCell ref="UQR17:UQV17"/>
    <mergeCell ref="UQW17:URA17"/>
    <mergeCell ref="URB17:URF17"/>
    <mergeCell ref="UTJ17:UTN17"/>
    <mergeCell ref="UTO17:UTS17"/>
    <mergeCell ref="UTT17:UTX17"/>
    <mergeCell ref="UTY17:UUC17"/>
    <mergeCell ref="USF17:USJ17"/>
    <mergeCell ref="USK17:USO17"/>
    <mergeCell ref="USP17:UST17"/>
    <mergeCell ref="USU17:USY17"/>
    <mergeCell ref="USZ17:UTD17"/>
    <mergeCell ref="UUD17:UUH17"/>
    <mergeCell ref="UUI17:UUM17"/>
    <mergeCell ref="UUN17:UUR17"/>
    <mergeCell ref="UUS17:UUW17"/>
    <mergeCell ref="UUX17:UVB17"/>
    <mergeCell ref="UTE17:UTI17"/>
    <mergeCell ref="URG17:URK17"/>
    <mergeCell ref="URL17:URP17"/>
    <mergeCell ref="URQ17:URU17"/>
    <mergeCell ref="URV17:URZ17"/>
    <mergeCell ref="UWB17:UWF17"/>
    <mergeCell ref="UWG17:UWK17"/>
    <mergeCell ref="UWL17:UWP17"/>
    <mergeCell ref="UWQ17:UWU17"/>
    <mergeCell ref="UWV17:UWZ17"/>
    <mergeCell ref="UVC17:UVG17"/>
    <mergeCell ref="UVH17:UVL17"/>
    <mergeCell ref="UVM17:UVQ17"/>
    <mergeCell ref="UVR17:UVV17"/>
    <mergeCell ref="UVW17:UWA17"/>
    <mergeCell ref="UYT17:UYX17"/>
    <mergeCell ref="UXA17:UXE17"/>
    <mergeCell ref="UXF17:UXJ17"/>
    <mergeCell ref="UXK17:UXO17"/>
    <mergeCell ref="UXP17:UXT17"/>
    <mergeCell ref="UXU17:UXY17"/>
    <mergeCell ref="VAC17:VAG17"/>
    <mergeCell ref="VAH17:VAL17"/>
    <mergeCell ref="VAM17:VAQ17"/>
    <mergeCell ref="VAR17:VAV17"/>
    <mergeCell ref="UYY17:UZC17"/>
    <mergeCell ref="UZD17:UZH17"/>
    <mergeCell ref="UZI17:UZM17"/>
    <mergeCell ref="UZN17:UZR17"/>
    <mergeCell ref="UZS17:UZW17"/>
    <mergeCell ref="VAW17:VBA17"/>
    <mergeCell ref="VBB17:VBF17"/>
    <mergeCell ref="VBG17:VBK17"/>
    <mergeCell ref="VBL17:VBP17"/>
    <mergeCell ref="VBQ17:VBU17"/>
    <mergeCell ref="UZX17:VAB17"/>
    <mergeCell ref="UXZ17:UYD17"/>
    <mergeCell ref="UYE17:UYI17"/>
    <mergeCell ref="UYJ17:UYN17"/>
    <mergeCell ref="UYO17:UYS17"/>
    <mergeCell ref="VCU17:VCY17"/>
    <mergeCell ref="VCZ17:VDD17"/>
    <mergeCell ref="VDE17:VDI17"/>
    <mergeCell ref="VDJ17:VDN17"/>
    <mergeCell ref="VDO17:VDS17"/>
    <mergeCell ref="VBV17:VBZ17"/>
    <mergeCell ref="VCA17:VCE17"/>
    <mergeCell ref="VCF17:VCJ17"/>
    <mergeCell ref="VCK17:VCO17"/>
    <mergeCell ref="VCP17:VCT17"/>
    <mergeCell ref="VFM17:VFQ17"/>
    <mergeCell ref="VDT17:VDX17"/>
    <mergeCell ref="VDY17:VEC17"/>
    <mergeCell ref="VED17:VEH17"/>
    <mergeCell ref="VEI17:VEM17"/>
    <mergeCell ref="VEN17:VER17"/>
    <mergeCell ref="VGV17:VGZ17"/>
    <mergeCell ref="VHA17:VHE17"/>
    <mergeCell ref="VHF17:VHJ17"/>
    <mergeCell ref="VHK17:VHO17"/>
    <mergeCell ref="VFR17:VFV17"/>
    <mergeCell ref="VFW17:VGA17"/>
    <mergeCell ref="VGB17:VGF17"/>
    <mergeCell ref="VGG17:VGK17"/>
    <mergeCell ref="VGL17:VGP17"/>
    <mergeCell ref="VHP17:VHT17"/>
    <mergeCell ref="VHU17:VHY17"/>
    <mergeCell ref="VHZ17:VID17"/>
    <mergeCell ref="VIE17:VII17"/>
    <mergeCell ref="VIJ17:VIN17"/>
    <mergeCell ref="VGQ17:VGU17"/>
    <mergeCell ref="VES17:VEW17"/>
    <mergeCell ref="VEX17:VFB17"/>
    <mergeCell ref="VFC17:VFG17"/>
    <mergeCell ref="VFH17:VFL17"/>
    <mergeCell ref="VJN17:VJR17"/>
    <mergeCell ref="VJS17:VJW17"/>
    <mergeCell ref="VJX17:VKB17"/>
    <mergeCell ref="VKC17:VKG17"/>
    <mergeCell ref="VKH17:VKL17"/>
    <mergeCell ref="VIO17:VIS17"/>
    <mergeCell ref="VIT17:VIX17"/>
    <mergeCell ref="VIY17:VJC17"/>
    <mergeCell ref="VJD17:VJH17"/>
    <mergeCell ref="VJI17:VJM17"/>
    <mergeCell ref="VMF17:VMJ17"/>
    <mergeCell ref="VKM17:VKQ17"/>
    <mergeCell ref="VKR17:VKV17"/>
    <mergeCell ref="VKW17:VLA17"/>
    <mergeCell ref="VLB17:VLF17"/>
    <mergeCell ref="VLG17:VLK17"/>
    <mergeCell ref="VNO17:VNS17"/>
    <mergeCell ref="VNT17:VNX17"/>
    <mergeCell ref="VNY17:VOC17"/>
    <mergeCell ref="VOD17:VOH17"/>
    <mergeCell ref="VMK17:VMO17"/>
    <mergeCell ref="VMP17:VMT17"/>
    <mergeCell ref="VMU17:VMY17"/>
    <mergeCell ref="VMZ17:VND17"/>
    <mergeCell ref="VNE17:VNI17"/>
    <mergeCell ref="VOI17:VOM17"/>
    <mergeCell ref="VON17:VOR17"/>
    <mergeCell ref="VOS17:VOW17"/>
    <mergeCell ref="VOX17:VPB17"/>
    <mergeCell ref="VPC17:VPG17"/>
    <mergeCell ref="VNJ17:VNN17"/>
    <mergeCell ref="VLL17:VLP17"/>
    <mergeCell ref="VLQ17:VLU17"/>
    <mergeCell ref="VLV17:VLZ17"/>
    <mergeCell ref="VMA17:VME17"/>
    <mergeCell ref="VQG17:VQK17"/>
    <mergeCell ref="VQL17:VQP17"/>
    <mergeCell ref="VQQ17:VQU17"/>
    <mergeCell ref="VQV17:VQZ17"/>
    <mergeCell ref="VRA17:VRE17"/>
    <mergeCell ref="VPH17:VPL17"/>
    <mergeCell ref="VPM17:VPQ17"/>
    <mergeCell ref="VPR17:VPV17"/>
    <mergeCell ref="VPW17:VQA17"/>
    <mergeCell ref="VQB17:VQF17"/>
    <mergeCell ref="VSY17:VTC17"/>
    <mergeCell ref="VRF17:VRJ17"/>
    <mergeCell ref="VRK17:VRO17"/>
    <mergeCell ref="VRP17:VRT17"/>
    <mergeCell ref="VRU17:VRY17"/>
    <mergeCell ref="VRZ17:VSD17"/>
    <mergeCell ref="VUH17:VUL17"/>
    <mergeCell ref="VUM17:VUQ17"/>
    <mergeCell ref="VUR17:VUV17"/>
    <mergeCell ref="VUW17:VVA17"/>
    <mergeCell ref="VTD17:VTH17"/>
    <mergeCell ref="VTI17:VTM17"/>
    <mergeCell ref="VTN17:VTR17"/>
    <mergeCell ref="VTS17:VTW17"/>
    <mergeCell ref="VTX17:VUB17"/>
    <mergeCell ref="VVB17:VVF17"/>
    <mergeCell ref="VVG17:VVK17"/>
    <mergeCell ref="VVL17:VVP17"/>
    <mergeCell ref="VVQ17:VVU17"/>
    <mergeCell ref="VVV17:VVZ17"/>
    <mergeCell ref="VUC17:VUG17"/>
    <mergeCell ref="VSE17:VSI17"/>
    <mergeCell ref="VSJ17:VSN17"/>
    <mergeCell ref="VSO17:VSS17"/>
    <mergeCell ref="VST17:VSX17"/>
    <mergeCell ref="VWZ17:VXD17"/>
    <mergeCell ref="VXE17:VXI17"/>
    <mergeCell ref="VXJ17:VXN17"/>
    <mergeCell ref="VXO17:VXS17"/>
    <mergeCell ref="VXT17:VXX17"/>
    <mergeCell ref="VWA17:VWE17"/>
    <mergeCell ref="VWF17:VWJ17"/>
    <mergeCell ref="VWK17:VWO17"/>
    <mergeCell ref="VWP17:VWT17"/>
    <mergeCell ref="VWU17:VWY17"/>
    <mergeCell ref="VZR17:VZV17"/>
    <mergeCell ref="VXY17:VYC17"/>
    <mergeCell ref="VYD17:VYH17"/>
    <mergeCell ref="VYI17:VYM17"/>
    <mergeCell ref="VYN17:VYR17"/>
    <mergeCell ref="VYS17:VYW17"/>
    <mergeCell ref="WBA17:WBE17"/>
    <mergeCell ref="WBF17:WBJ17"/>
    <mergeCell ref="WBK17:WBO17"/>
    <mergeCell ref="WBP17:WBT17"/>
    <mergeCell ref="VZW17:WAA17"/>
    <mergeCell ref="WAB17:WAF17"/>
    <mergeCell ref="WAG17:WAK17"/>
    <mergeCell ref="WAL17:WAP17"/>
    <mergeCell ref="WAQ17:WAU17"/>
    <mergeCell ref="WBU17:WBY17"/>
    <mergeCell ref="WBZ17:WCD17"/>
    <mergeCell ref="WCE17:WCI17"/>
    <mergeCell ref="WCJ17:WCN17"/>
    <mergeCell ref="WCO17:WCS17"/>
    <mergeCell ref="WAV17:WAZ17"/>
    <mergeCell ref="VYX17:VZB17"/>
    <mergeCell ref="VZC17:VZG17"/>
    <mergeCell ref="VZH17:VZL17"/>
    <mergeCell ref="VZM17:VZQ17"/>
    <mergeCell ref="WDS17:WDW17"/>
    <mergeCell ref="WDX17:WEB17"/>
    <mergeCell ref="WEC17:WEG17"/>
    <mergeCell ref="WEH17:WEL17"/>
    <mergeCell ref="WEM17:WEQ17"/>
    <mergeCell ref="WCT17:WCX17"/>
    <mergeCell ref="WCY17:WDC17"/>
    <mergeCell ref="WDD17:WDH17"/>
    <mergeCell ref="WDI17:WDM17"/>
    <mergeCell ref="WDN17:WDR17"/>
    <mergeCell ref="WGK17:WGO17"/>
    <mergeCell ref="WER17:WEV17"/>
    <mergeCell ref="WEW17:WFA17"/>
    <mergeCell ref="WFB17:WFF17"/>
    <mergeCell ref="WFG17:WFK17"/>
    <mergeCell ref="WFL17:WFP17"/>
    <mergeCell ref="WHT17:WHX17"/>
    <mergeCell ref="WHY17:WIC17"/>
    <mergeCell ref="WID17:WIH17"/>
    <mergeCell ref="WII17:WIM17"/>
    <mergeCell ref="WGP17:WGT17"/>
    <mergeCell ref="WGU17:WGY17"/>
    <mergeCell ref="WGZ17:WHD17"/>
    <mergeCell ref="WHE17:WHI17"/>
    <mergeCell ref="WHJ17:WHN17"/>
    <mergeCell ref="WPG17:WPK17"/>
    <mergeCell ref="WPL17:WPP17"/>
    <mergeCell ref="WPQ17:WPU17"/>
    <mergeCell ref="WHO17:WHS17"/>
    <mergeCell ref="WFQ17:WFU17"/>
    <mergeCell ref="WFV17:WFZ17"/>
    <mergeCell ref="WGA17:WGE17"/>
    <mergeCell ref="WGF17:WGJ17"/>
    <mergeCell ref="WPV17:WPZ17"/>
    <mergeCell ref="WQA17:WQE17"/>
    <mergeCell ref="WOH17:WOL17"/>
    <mergeCell ref="WOM17:WOQ17"/>
    <mergeCell ref="WRY17:WSC17"/>
    <mergeCell ref="WQF17:WQJ17"/>
    <mergeCell ref="WQK17:WQO17"/>
    <mergeCell ref="WQP17:WQT17"/>
    <mergeCell ref="WQU17:WQY17"/>
    <mergeCell ref="WQZ17:WRD17"/>
    <mergeCell ref="WTH17:WTL17"/>
    <mergeCell ref="WTM17:WTQ17"/>
    <mergeCell ref="WTR17:WTV17"/>
    <mergeCell ref="WTW17:WUA17"/>
    <mergeCell ref="WSD17:WSH17"/>
    <mergeCell ref="WSI17:WSM17"/>
    <mergeCell ref="WSN17:WSR17"/>
    <mergeCell ref="WSS17:WSW17"/>
    <mergeCell ref="WSX17:WTB17"/>
    <mergeCell ref="WIN17:WIR17"/>
    <mergeCell ref="WIS17:WIW17"/>
    <mergeCell ref="WIX17:WJB17"/>
    <mergeCell ref="WJC17:WJG17"/>
    <mergeCell ref="WJH17:WJL17"/>
    <mergeCell ref="WTC17:WTG17"/>
    <mergeCell ref="WRE17:WRI17"/>
    <mergeCell ref="WRJ17:WRN17"/>
    <mergeCell ref="WRO17:WRS17"/>
    <mergeCell ref="WRT17:WRX17"/>
    <mergeCell ref="WKL17:WKP17"/>
    <mergeCell ref="WKQ17:WKU17"/>
    <mergeCell ref="WKV17:WKZ17"/>
    <mergeCell ref="WLA17:WLE17"/>
    <mergeCell ref="WLF17:WLJ17"/>
    <mergeCell ref="WJM17:WJQ17"/>
    <mergeCell ref="WJR17:WJV17"/>
    <mergeCell ref="WJW17:WKA17"/>
    <mergeCell ref="WKB17:WKF17"/>
    <mergeCell ref="WKG17:WKK17"/>
    <mergeCell ref="WND17:WNH17"/>
    <mergeCell ref="WLK17:WLO17"/>
    <mergeCell ref="WLP17:WLT17"/>
    <mergeCell ref="WLU17:WLY17"/>
    <mergeCell ref="WLZ17:WMD17"/>
    <mergeCell ref="WME17:WMI17"/>
    <mergeCell ref="WOW17:WPA17"/>
    <mergeCell ref="WPB17:WPF17"/>
    <mergeCell ref="WNI17:WNM17"/>
    <mergeCell ref="WNN17:WNR17"/>
    <mergeCell ref="WNS17:WNW17"/>
    <mergeCell ref="WNX17:WOB17"/>
    <mergeCell ref="WOC17:WOG17"/>
    <mergeCell ref="WOR17:WOV17"/>
    <mergeCell ref="WMJ17:WMN17"/>
    <mergeCell ref="WMO17:WMS17"/>
    <mergeCell ref="WMT17:WMX17"/>
    <mergeCell ref="WMY17:WNC17"/>
    <mergeCell ref="WVA17:WVE17"/>
    <mergeCell ref="WVF17:WVJ17"/>
    <mergeCell ref="WVK17:WVO17"/>
    <mergeCell ref="WVP17:WVT17"/>
    <mergeCell ref="WVU17:WVY17"/>
    <mergeCell ref="WUB17:WUF17"/>
    <mergeCell ref="WUG17:WUK17"/>
    <mergeCell ref="WUL17:WUP17"/>
    <mergeCell ref="WUQ17:WUU17"/>
    <mergeCell ref="WUV17:WUZ17"/>
    <mergeCell ref="WWY17:WXC17"/>
    <mergeCell ref="WXD17:WXH17"/>
    <mergeCell ref="WXI17:WXM17"/>
    <mergeCell ref="WXN17:WXR17"/>
    <mergeCell ref="WXS17:WXW17"/>
    <mergeCell ref="WVZ17:WWD17"/>
    <mergeCell ref="WWE17:WWI17"/>
    <mergeCell ref="WWJ17:WWN17"/>
    <mergeCell ref="WWO17:WWS17"/>
    <mergeCell ref="WWT17:WWX17"/>
    <mergeCell ref="WYW17:WZA17"/>
    <mergeCell ref="WZB17:WZF17"/>
    <mergeCell ref="WZG17:WZK17"/>
    <mergeCell ref="WZL17:WZP17"/>
    <mergeCell ref="WZQ17:WZU17"/>
    <mergeCell ref="WXX17:WYB17"/>
    <mergeCell ref="WYC17:WYG17"/>
    <mergeCell ref="WYH17:WYL17"/>
    <mergeCell ref="WYM17:WYQ17"/>
    <mergeCell ref="WYR17:WYV17"/>
    <mergeCell ref="XAU17:XAY17"/>
    <mergeCell ref="XAZ17:XBC17"/>
    <mergeCell ref="WZV17:WZZ17"/>
    <mergeCell ref="XAA17:XAE17"/>
    <mergeCell ref="XAF17:XAJ17"/>
    <mergeCell ref="XAK17:XAO17"/>
    <mergeCell ref="XAP17:XAT17"/>
  </mergeCells>
  <printOptions horizontalCentered="1" verticalCentered="1"/>
  <pageMargins left="0.25" right="0.25" top="0.5" bottom="0.5" header="0.3" footer="0.3"/>
  <pageSetup scale="52" orientation="portrait" r:id="rId1"/>
  <headerFooter scaleWithDoc="0" alignWithMargins="0">
    <oddFooter>&amp;CA - &amp;P</oddFoot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05837-31E1-40A7-B5A0-5D39AB0597FD}">
  <sheetPr>
    <tabColor rgb="FF00B050"/>
    <pageSetUpPr fitToPage="1"/>
  </sheetPr>
  <dimension ref="A1:P54"/>
  <sheetViews>
    <sheetView workbookViewId="0">
      <selection activeCell="G10" sqref="G10"/>
    </sheetView>
  </sheetViews>
  <sheetFormatPr defaultColWidth="9.42578125" defaultRowHeight="14.25"/>
  <cols>
    <col min="1" max="1" width="39" style="4" customWidth="1"/>
    <col min="2" max="6" width="18.5703125" style="4" customWidth="1"/>
    <col min="7" max="7" width="13.5703125" style="4" customWidth="1"/>
    <col min="8" max="8" width="26.42578125" bestFit="1" customWidth="1"/>
    <col min="9" max="9" width="29" style="4" bestFit="1" customWidth="1"/>
    <col min="10" max="10" width="15.5703125" style="4" bestFit="1" customWidth="1"/>
    <col min="11" max="16384" width="9.42578125" style="4"/>
  </cols>
  <sheetData>
    <row r="1" spans="1:16" ht="15.75">
      <c r="A1" s="2110" t="s">
        <v>0</v>
      </c>
      <c r="B1" s="2110"/>
      <c r="C1" s="2110"/>
      <c r="D1" s="2110"/>
      <c r="E1" s="2110"/>
      <c r="F1" s="2110"/>
      <c r="G1" s="2110"/>
    </row>
    <row r="2" spans="1:16" customFormat="1" ht="15.75" customHeight="1">
      <c r="A2" s="2189" t="s">
        <v>589</v>
      </c>
      <c r="B2" s="2189"/>
      <c r="C2" s="2189"/>
      <c r="D2" s="2189"/>
      <c r="E2" s="2189"/>
      <c r="F2" s="2189"/>
      <c r="G2" s="2189"/>
      <c r="H2" s="175"/>
      <c r="I2" s="175"/>
      <c r="J2" s="175"/>
      <c r="K2" s="175"/>
      <c r="L2" s="175"/>
      <c r="M2" s="175"/>
      <c r="N2" s="175"/>
      <c r="O2" s="175"/>
      <c r="P2" s="175"/>
    </row>
    <row r="3" spans="1:16" customFormat="1" ht="15.75">
      <c r="A3" s="2157" t="s">
        <v>41</v>
      </c>
      <c r="B3" s="2157"/>
      <c r="C3" s="2157"/>
      <c r="D3" s="2157"/>
      <c r="E3" s="2157"/>
      <c r="F3" s="2157"/>
      <c r="G3" s="2157"/>
      <c r="H3" s="176"/>
      <c r="I3" s="176"/>
      <c r="J3" s="176"/>
      <c r="K3" s="176"/>
      <c r="L3" s="176"/>
      <c r="M3" s="176"/>
      <c r="N3" s="176"/>
      <c r="O3" s="176"/>
      <c r="P3" s="176"/>
    </row>
    <row r="4" spans="1:16" s="382" customFormat="1" ht="19.5" customHeight="1" thickBot="1">
      <c r="A4" s="2225"/>
      <c r="B4" s="2226"/>
      <c r="C4" s="2226"/>
      <c r="D4" s="2226"/>
      <c r="E4" s="2226"/>
      <c r="F4" s="383"/>
      <c r="G4" s="383"/>
      <c r="H4"/>
    </row>
    <row r="5" spans="1:16" s="381" customFormat="1" ht="15.75">
      <c r="A5" s="794"/>
      <c r="B5" s="795"/>
      <c r="C5" s="2227" t="s">
        <v>590</v>
      </c>
      <c r="D5" s="2228"/>
      <c r="E5" s="2228"/>
      <c r="F5" s="2229"/>
      <c r="G5" s="795"/>
      <c r="H5" s="62"/>
    </row>
    <row r="6" spans="1:16" ht="47.25">
      <c r="A6" s="796" t="s">
        <v>591</v>
      </c>
      <c r="B6" s="238" t="s">
        <v>592</v>
      </c>
      <c r="C6" s="238" t="s">
        <v>593</v>
      </c>
      <c r="D6" s="797" t="s">
        <v>594</v>
      </c>
      <c r="E6" s="798" t="s">
        <v>595</v>
      </c>
      <c r="F6" s="624" t="s">
        <v>596</v>
      </c>
      <c r="G6" s="624" t="s">
        <v>597</v>
      </c>
      <c r="H6" s="62"/>
      <c r="I6" s="381"/>
      <c r="J6" s="381"/>
    </row>
    <row r="7" spans="1:16" ht="16.5" thickBot="1">
      <c r="A7" s="1089" t="s">
        <v>598</v>
      </c>
      <c r="B7" s="377"/>
      <c r="C7" s="377"/>
      <c r="D7" s="377"/>
      <c r="E7" s="377"/>
      <c r="F7" s="377"/>
      <c r="G7" s="377"/>
      <c r="H7" s="62"/>
    </row>
    <row r="8" spans="1:16" ht="16.5" thickBot="1">
      <c r="A8" s="139" t="s">
        <v>599</v>
      </c>
      <c r="B8" s="799"/>
      <c r="C8" s="1534">
        <f>SUM(C9:C11)</f>
        <v>2219</v>
      </c>
      <c r="D8" s="1513">
        <f>SUM(D9:D11)</f>
        <v>728.76300000000003</v>
      </c>
      <c r="E8" s="1513">
        <f>SUM(E9:E11)</f>
        <v>0</v>
      </c>
      <c r="F8" s="1513">
        <f>SUM(F9:F11)</f>
        <v>103.64400000000001</v>
      </c>
      <c r="G8" s="1526">
        <f>SUM(G9:G11)</f>
        <v>7909152</v>
      </c>
      <c r="H8" s="62"/>
      <c r="I8" s="379"/>
    </row>
    <row r="9" spans="1:16" ht="17.25" customHeight="1">
      <c r="A9" s="607"/>
      <c r="B9" s="800" t="s">
        <v>600</v>
      </c>
      <c r="C9" s="1535">
        <v>1717</v>
      </c>
      <c r="D9" s="1514">
        <v>699.49300000000005</v>
      </c>
      <c r="E9" s="1514">
        <v>0</v>
      </c>
      <c r="F9" s="1514">
        <v>81.81</v>
      </c>
      <c r="G9" s="1334">
        <v>6020740</v>
      </c>
      <c r="H9" s="180"/>
      <c r="I9" s="259"/>
      <c r="J9" s="259"/>
    </row>
    <row r="10" spans="1:16" ht="16.5" customHeight="1">
      <c r="A10" s="801"/>
      <c r="B10" s="410" t="s">
        <v>601</v>
      </c>
      <c r="C10" s="1536"/>
      <c r="D10" s="1515"/>
      <c r="E10" s="1515"/>
      <c r="F10" s="1515"/>
      <c r="G10" s="1334"/>
      <c r="H10" s="181"/>
      <c r="I10" s="259"/>
      <c r="J10" s="259"/>
    </row>
    <row r="11" spans="1:16" ht="16.5" thickBot="1">
      <c r="A11" s="842"/>
      <c r="B11" s="415" t="s">
        <v>602</v>
      </c>
      <c r="C11" s="1537">
        <v>502</v>
      </c>
      <c r="D11" s="1516">
        <v>29.27</v>
      </c>
      <c r="E11" s="1516">
        <v>0</v>
      </c>
      <c r="F11" s="1516">
        <v>21.834</v>
      </c>
      <c r="G11" s="1334">
        <v>1888412</v>
      </c>
      <c r="H11" s="62"/>
      <c r="I11" s="379"/>
    </row>
    <row r="12" spans="1:16" ht="16.5" thickBot="1">
      <c r="A12" s="139" t="s">
        <v>603</v>
      </c>
      <c r="B12" s="799"/>
      <c r="C12" s="1534">
        <f>SUM(C13:C15)</f>
        <v>3365</v>
      </c>
      <c r="D12" s="1513">
        <f>SUM(D13:D15)</f>
        <v>314.53999999999996</v>
      </c>
      <c r="E12" s="1513">
        <f>SUM(E13:E15)</f>
        <v>0</v>
      </c>
      <c r="F12" s="1513">
        <f>SUM(F13:F15)</f>
        <v>10.577000000000002</v>
      </c>
      <c r="G12" s="1526">
        <f>SUM(G13:G15)</f>
        <v>2989287</v>
      </c>
      <c r="H12" s="62"/>
      <c r="I12" s="379"/>
      <c r="J12" s="378"/>
    </row>
    <row r="13" spans="1:16" ht="15.75">
      <c r="A13" s="607"/>
      <c r="B13" s="800" t="s">
        <v>604</v>
      </c>
      <c r="C13" s="1535">
        <v>3285</v>
      </c>
      <c r="D13" s="1514">
        <v>312.91199999999998</v>
      </c>
      <c r="E13" s="1514">
        <v>0</v>
      </c>
      <c r="F13" s="1514">
        <v>10.617000000000001</v>
      </c>
      <c r="G13" s="1334">
        <v>2920505</v>
      </c>
      <c r="H13" s="62"/>
      <c r="I13" s="379"/>
      <c r="J13" s="378"/>
    </row>
    <row r="14" spans="1:16" ht="15.75">
      <c r="A14" s="801"/>
      <c r="B14" s="410" t="s">
        <v>601</v>
      </c>
      <c r="C14" s="1536"/>
      <c r="D14" s="1515"/>
      <c r="E14" s="1515"/>
      <c r="F14" s="1515"/>
      <c r="G14" s="1334"/>
      <c r="H14" s="62"/>
      <c r="I14" s="379"/>
      <c r="J14" s="378"/>
    </row>
    <row r="15" spans="1:16" ht="15.75">
      <c r="A15" s="801"/>
      <c r="B15" s="410" t="s">
        <v>605</v>
      </c>
      <c r="C15" s="1536">
        <v>80</v>
      </c>
      <c r="D15" s="1515">
        <v>1.6279999999999999</v>
      </c>
      <c r="E15" s="1515">
        <v>0</v>
      </c>
      <c r="F15" s="1515">
        <v>-0.04</v>
      </c>
      <c r="G15" s="1334">
        <v>68782</v>
      </c>
      <c r="H15" s="62"/>
      <c r="I15" s="379"/>
      <c r="J15" s="378"/>
    </row>
    <row r="16" spans="1:16" ht="16.5" thickBot="1">
      <c r="A16" s="1089" t="s">
        <v>606</v>
      </c>
      <c r="B16" s="377"/>
      <c r="C16" s="1538"/>
      <c r="D16" s="1517"/>
      <c r="E16" s="1518"/>
      <c r="F16" s="1517"/>
      <c r="G16" s="1527"/>
      <c r="H16" s="62"/>
      <c r="J16" s="378"/>
    </row>
    <row r="17" spans="1:10" ht="16.5" thickBot="1">
      <c r="A17" s="139" t="s">
        <v>599</v>
      </c>
      <c r="B17" s="799"/>
      <c r="C17" s="1534">
        <f>SUM(C18:C20)</f>
        <v>93</v>
      </c>
      <c r="D17" s="1513">
        <f>SUM(D18:D20)</f>
        <v>59.472999999999999</v>
      </c>
      <c r="E17" s="1513">
        <f>SUM(E18:E20)</f>
        <v>0</v>
      </c>
      <c r="F17" s="1513">
        <f>SUM(F18:F20)</f>
        <v>0</v>
      </c>
      <c r="G17" s="1526">
        <f>SUM(G18:G20)</f>
        <v>217721</v>
      </c>
      <c r="H17" s="62"/>
      <c r="I17" s="379"/>
      <c r="J17" s="378"/>
    </row>
    <row r="18" spans="1:10" ht="15.75">
      <c r="A18" s="607"/>
      <c r="B18" s="800" t="s">
        <v>600</v>
      </c>
      <c r="C18" s="1539">
        <v>87</v>
      </c>
      <c r="D18" s="1514">
        <v>57.347000000000001</v>
      </c>
      <c r="E18" s="1514">
        <v>0</v>
      </c>
      <c r="F18" s="1514" t="s">
        <v>607</v>
      </c>
      <c r="G18" s="1334">
        <v>207726</v>
      </c>
      <c r="H18" s="62"/>
      <c r="I18" s="379"/>
      <c r="J18" s="378"/>
    </row>
    <row r="19" spans="1:10" ht="15.75">
      <c r="A19" s="801"/>
      <c r="B19" s="410" t="s">
        <v>601</v>
      </c>
      <c r="C19" s="1540"/>
      <c r="D19" s="1515"/>
      <c r="E19" s="1515"/>
      <c r="F19" s="1515"/>
      <c r="G19" s="1334"/>
      <c r="H19" s="62"/>
      <c r="I19" s="379"/>
      <c r="J19" s="378"/>
    </row>
    <row r="20" spans="1:10" ht="16.5" thickBot="1">
      <c r="A20" s="842"/>
      <c r="B20" s="415" t="s">
        <v>602</v>
      </c>
      <c r="C20" s="1541">
        <v>6</v>
      </c>
      <c r="D20" s="1516">
        <v>2.1259999999999999</v>
      </c>
      <c r="E20" s="1516">
        <v>0</v>
      </c>
      <c r="F20" s="1515" t="s">
        <v>607</v>
      </c>
      <c r="G20" s="1334">
        <v>9995</v>
      </c>
      <c r="H20" s="62"/>
      <c r="I20" s="379"/>
      <c r="J20" s="378"/>
    </row>
    <row r="21" spans="1:10" ht="16.5" thickBot="1">
      <c r="A21" s="139" t="s">
        <v>603</v>
      </c>
      <c r="B21" s="799"/>
      <c r="C21" s="1534">
        <f>SUM(C22:C24)</f>
        <v>130</v>
      </c>
      <c r="D21" s="1513">
        <f>SUM(D22:D24)</f>
        <v>26.091999999999999</v>
      </c>
      <c r="E21" s="1513">
        <f>SUM(E22:E24)</f>
        <v>0</v>
      </c>
      <c r="F21" s="1513">
        <f>SUM(F22:F24)</f>
        <v>0</v>
      </c>
      <c r="G21" s="1526">
        <f>SUM(G22:G24)</f>
        <v>121446</v>
      </c>
      <c r="H21" s="62"/>
      <c r="I21" s="379"/>
      <c r="J21" s="378"/>
    </row>
    <row r="22" spans="1:10" ht="15.75">
      <c r="A22" s="607"/>
      <c r="B22" s="800" t="s">
        <v>604</v>
      </c>
      <c r="C22" s="1539">
        <v>125</v>
      </c>
      <c r="D22" s="1514">
        <v>26.061</v>
      </c>
      <c r="E22" s="1514">
        <v>0</v>
      </c>
      <c r="F22" s="1514" t="s">
        <v>607</v>
      </c>
      <c r="G22" s="1334">
        <v>116937</v>
      </c>
      <c r="H22" s="62"/>
      <c r="I22" s="379"/>
      <c r="J22" s="378"/>
    </row>
    <row r="23" spans="1:10" ht="15.75">
      <c r="A23" s="801"/>
      <c r="B23" s="410" t="s">
        <v>601</v>
      </c>
      <c r="C23" s="1540"/>
      <c r="D23" s="1515"/>
      <c r="E23" s="1515"/>
      <c r="F23" s="1515"/>
      <c r="G23" s="1334"/>
      <c r="H23" s="62"/>
      <c r="I23" s="379"/>
      <c r="J23" s="378"/>
    </row>
    <row r="24" spans="1:10" ht="15.75">
      <c r="A24" s="801"/>
      <c r="B24" s="410" t="s">
        <v>605</v>
      </c>
      <c r="C24" s="1540">
        <v>5</v>
      </c>
      <c r="D24" s="1515">
        <v>3.1E-2</v>
      </c>
      <c r="E24" s="1515">
        <v>0</v>
      </c>
      <c r="F24" s="1515" t="s">
        <v>607</v>
      </c>
      <c r="G24" s="1334">
        <v>4509</v>
      </c>
      <c r="H24" s="62"/>
      <c r="I24" s="379"/>
      <c r="J24" s="378"/>
    </row>
    <row r="25" spans="1:10" ht="16.5" thickBot="1">
      <c r="A25" s="1089" t="s">
        <v>608</v>
      </c>
      <c r="B25" s="377"/>
      <c r="C25" s="1538"/>
      <c r="D25" s="1517"/>
      <c r="E25" s="1517"/>
      <c r="F25" s="1517"/>
      <c r="G25" s="1528"/>
      <c r="H25" s="62"/>
      <c r="I25" s="379"/>
      <c r="J25" s="378"/>
    </row>
    <row r="26" spans="1:10" ht="16.5" thickBot="1">
      <c r="A26" s="139" t="s">
        <v>599</v>
      </c>
      <c r="B26" s="799"/>
      <c r="C26" s="1534">
        <v>0</v>
      </c>
      <c r="D26" s="1513">
        <v>0</v>
      </c>
      <c r="E26" s="1513">
        <v>0</v>
      </c>
      <c r="F26" s="1513">
        <v>0</v>
      </c>
      <c r="G26" s="1526">
        <v>0</v>
      </c>
      <c r="H26" s="62"/>
      <c r="J26" s="378"/>
    </row>
    <row r="27" spans="1:10" ht="15.75">
      <c r="A27" s="607"/>
      <c r="B27" s="800" t="s">
        <v>600</v>
      </c>
      <c r="C27" s="1535">
        <v>0</v>
      </c>
      <c r="D27" s="1514">
        <v>0</v>
      </c>
      <c r="E27" s="1519">
        <v>0</v>
      </c>
      <c r="F27" s="1519">
        <v>0</v>
      </c>
      <c r="G27" s="1529">
        <v>0</v>
      </c>
      <c r="H27" s="62"/>
      <c r="J27" s="378"/>
    </row>
    <row r="28" spans="1:10" ht="15.75">
      <c r="A28" s="801"/>
      <c r="B28" s="410" t="s">
        <v>601</v>
      </c>
      <c r="C28" s="1536">
        <v>0</v>
      </c>
      <c r="D28" s="1515">
        <v>0</v>
      </c>
      <c r="E28" s="1520">
        <v>0</v>
      </c>
      <c r="F28" s="1520">
        <v>0</v>
      </c>
      <c r="G28" s="1530">
        <v>0</v>
      </c>
      <c r="H28" s="62"/>
      <c r="J28" s="378"/>
    </row>
    <row r="29" spans="1:10" ht="16.5" thickBot="1">
      <c r="A29" s="842"/>
      <c r="B29" s="415" t="s">
        <v>602</v>
      </c>
      <c r="C29" s="1537">
        <v>0</v>
      </c>
      <c r="D29" s="1516">
        <v>0</v>
      </c>
      <c r="E29" s="1521">
        <v>0</v>
      </c>
      <c r="F29" s="1521">
        <v>0</v>
      </c>
      <c r="G29" s="1531">
        <v>0</v>
      </c>
      <c r="H29" s="62"/>
    </row>
    <row r="30" spans="1:10" ht="16.5" thickBot="1">
      <c r="A30" s="139" t="s">
        <v>603</v>
      </c>
      <c r="B30" s="799"/>
      <c r="C30" s="1534">
        <v>0</v>
      </c>
      <c r="D30" s="1513"/>
      <c r="E30" s="1513"/>
      <c r="F30" s="1513"/>
      <c r="G30" s="1526"/>
      <c r="H30" s="62"/>
    </row>
    <row r="31" spans="1:10" ht="15.75">
      <c r="A31" s="607"/>
      <c r="B31" s="800" t="s">
        <v>604</v>
      </c>
      <c r="C31" s="1535">
        <v>0</v>
      </c>
      <c r="D31" s="1514">
        <v>0</v>
      </c>
      <c r="E31" s="1519">
        <v>0</v>
      </c>
      <c r="F31" s="1519">
        <v>0</v>
      </c>
      <c r="G31" s="1529">
        <v>0</v>
      </c>
      <c r="H31" s="62"/>
    </row>
    <row r="32" spans="1:10" ht="15.75">
      <c r="A32" s="801"/>
      <c r="B32" s="410" t="s">
        <v>601</v>
      </c>
      <c r="C32" s="1536">
        <v>0</v>
      </c>
      <c r="D32" s="1515">
        <v>0</v>
      </c>
      <c r="E32" s="1520">
        <v>0</v>
      </c>
      <c r="F32" s="1520">
        <v>0</v>
      </c>
      <c r="G32" s="1530">
        <v>0</v>
      </c>
      <c r="H32" s="62"/>
    </row>
    <row r="33" spans="1:9" ht="15.75">
      <c r="A33" s="801"/>
      <c r="B33" s="410" t="s">
        <v>605</v>
      </c>
      <c r="C33" s="1537">
        <v>0</v>
      </c>
      <c r="D33" s="1516">
        <v>0</v>
      </c>
      <c r="E33" s="1521">
        <v>0</v>
      </c>
      <c r="F33" s="1521">
        <v>0</v>
      </c>
      <c r="G33" s="1531">
        <v>0</v>
      </c>
      <c r="H33" s="62"/>
    </row>
    <row r="34" spans="1:9" ht="15.75">
      <c r="A34" s="842"/>
      <c r="B34" s="415"/>
      <c r="C34" s="1537"/>
      <c r="D34" s="1516"/>
      <c r="E34" s="1516"/>
      <c r="F34" s="1522"/>
      <c r="G34" s="1532"/>
      <c r="H34" s="62"/>
    </row>
    <row r="35" spans="1:9" ht="16.5" thickBot="1">
      <c r="A35" s="1089" t="s">
        <v>609</v>
      </c>
      <c r="B35" s="377"/>
      <c r="C35" s="1538"/>
      <c r="D35" s="1517"/>
      <c r="E35" s="1517"/>
      <c r="F35" s="1517"/>
      <c r="G35" s="1528"/>
      <c r="H35" s="62"/>
    </row>
    <row r="36" spans="1:9" ht="16.5" thickBot="1">
      <c r="A36" s="802"/>
      <c r="B36" s="415"/>
      <c r="C36" s="1536"/>
      <c r="D36" s="1516"/>
      <c r="E36" s="1516"/>
      <c r="F36" s="1523"/>
      <c r="G36" s="1532"/>
      <c r="H36" s="62"/>
    </row>
    <row r="37" spans="1:9" ht="15.75">
      <c r="A37" s="568" t="s">
        <v>610</v>
      </c>
      <c r="B37" s="415"/>
      <c r="C37" s="1537">
        <v>3112</v>
      </c>
      <c r="D37" s="1516">
        <v>882.06307860000004</v>
      </c>
      <c r="E37" s="1516">
        <v>-0.13076589999999999</v>
      </c>
      <c r="F37" s="1524">
        <v>26.8896324</v>
      </c>
      <c r="G37" s="1532">
        <v>3540188.02</v>
      </c>
      <c r="H37" s="62"/>
    </row>
    <row r="38" spans="1:9" ht="31.5">
      <c r="A38" s="568" t="s">
        <v>611</v>
      </c>
      <c r="B38" s="415"/>
      <c r="C38" s="1537">
        <v>21</v>
      </c>
      <c r="D38" s="1516">
        <v>131.0037245</v>
      </c>
      <c r="E38" s="1516">
        <v>2.7036968000000001E-2</v>
      </c>
      <c r="F38" s="1524">
        <v>48.019455200000003</v>
      </c>
      <c r="G38" s="1532">
        <v>2209340.0299999998</v>
      </c>
      <c r="H38" s="62"/>
    </row>
    <row r="39" spans="1:9" ht="15.75">
      <c r="A39" s="568" t="s">
        <v>612</v>
      </c>
      <c r="B39" s="803"/>
      <c r="C39" s="1541"/>
      <c r="D39" s="1516"/>
      <c r="E39" s="1516"/>
      <c r="F39" s="1522"/>
      <c r="G39" s="1532"/>
      <c r="H39" s="62"/>
      <c r="I39" s="375"/>
    </row>
    <row r="40" spans="1:9" ht="16.5" thickBot="1">
      <c r="A40" s="139" t="s">
        <v>613</v>
      </c>
      <c r="B40" s="804"/>
      <c r="C40" s="1542">
        <f>SUM(C37:C38)</f>
        <v>3133</v>
      </c>
      <c r="D40" s="1525">
        <f t="shared" ref="D40:G40" si="0">SUM(D37:D38)</f>
        <v>1013.0668031</v>
      </c>
      <c r="E40" s="1525">
        <f t="shared" si="0"/>
        <v>-0.103728932</v>
      </c>
      <c r="F40" s="1525">
        <f t="shared" si="0"/>
        <v>74.909087600000007</v>
      </c>
      <c r="G40" s="1533">
        <f t="shared" si="0"/>
        <v>5749528.0499999998</v>
      </c>
      <c r="H40" s="62"/>
    </row>
    <row r="41" spans="1:9" ht="15.75">
      <c r="A41" s="60"/>
      <c r="B41" s="126"/>
      <c r="C41" s="372"/>
      <c r="D41" s="372"/>
      <c r="E41" s="373"/>
      <c r="F41" s="372"/>
      <c r="G41" s="371"/>
      <c r="H41" s="62"/>
    </row>
    <row r="42" spans="1:9" ht="15.75">
      <c r="A42" s="60"/>
      <c r="B42" s="126"/>
      <c r="C42" s="1914"/>
      <c r="D42" s="1914"/>
      <c r="E42" s="1915"/>
      <c r="F42" s="1914"/>
      <c r="G42" s="1916"/>
      <c r="H42" s="62"/>
    </row>
    <row r="43" spans="1:9" ht="15.75">
      <c r="A43" s="2127" t="s">
        <v>614</v>
      </c>
      <c r="B43" s="2127"/>
      <c r="C43" s="2127"/>
      <c r="D43" s="2127"/>
      <c r="E43" s="2127"/>
      <c r="F43" s="2127"/>
      <c r="G43" s="2127"/>
      <c r="H43" s="62"/>
    </row>
    <row r="44" spans="1:9" s="374" customFormat="1" ht="28.35" customHeight="1">
      <c r="A44" s="2128" t="s">
        <v>615</v>
      </c>
      <c r="B44" s="2128"/>
      <c r="C44" s="2128"/>
      <c r="D44" s="2128"/>
      <c r="E44" s="2128"/>
      <c r="F44" s="2128"/>
      <c r="G44" s="2128"/>
      <c r="H44" s="756"/>
    </row>
    <row r="45" spans="1:9" ht="15.75">
      <c r="A45" s="1917"/>
      <c r="B45" s="126"/>
      <c r="C45" s="1914"/>
      <c r="D45" s="1914"/>
      <c r="E45" s="1915"/>
      <c r="F45" s="1914"/>
      <c r="G45" s="1916"/>
      <c r="H45" s="62"/>
    </row>
    <row r="46" spans="1:9" ht="15.75">
      <c r="A46" s="62"/>
      <c r="B46" s="62"/>
      <c r="C46" s="62"/>
      <c r="D46" s="62"/>
      <c r="E46" s="62"/>
      <c r="F46" s="62"/>
      <c r="G46" s="62"/>
      <c r="H46" s="62"/>
    </row>
    <row r="47" spans="1:9" ht="15.75">
      <c r="A47" s="60"/>
      <c r="B47" s="248"/>
      <c r="C47" s="805"/>
      <c r="D47" s="806"/>
      <c r="E47" s="807"/>
      <c r="F47" s="62"/>
      <c r="G47" s="62"/>
      <c r="H47" s="62"/>
    </row>
    <row r="48" spans="1:9" ht="23.1" customHeight="1">
      <c r="A48" s="62"/>
      <c r="B48" s="62"/>
      <c r="C48" s="62"/>
      <c r="D48" s="62"/>
      <c r="E48" s="62"/>
      <c r="F48" s="62"/>
      <c r="G48" s="62"/>
      <c r="H48" s="62"/>
    </row>
    <row r="49" spans="1:8" ht="15.75">
      <c r="A49" s="2223" t="s">
        <v>616</v>
      </c>
      <c r="B49" s="2224" t="s">
        <v>617</v>
      </c>
      <c r="C49" s="2224" t="s">
        <v>618</v>
      </c>
      <c r="D49" s="2224" t="s">
        <v>619</v>
      </c>
      <c r="E49" s="62"/>
      <c r="F49" s="62"/>
      <c r="G49" s="62"/>
      <c r="H49" s="62"/>
    </row>
    <row r="50" spans="1:8" ht="15.75">
      <c r="A50" s="2223"/>
      <c r="B50" s="2224"/>
      <c r="C50" s="2224"/>
      <c r="D50" s="2224"/>
      <c r="E50" s="62"/>
      <c r="F50" s="62"/>
      <c r="G50" s="62"/>
      <c r="H50" s="62"/>
    </row>
    <row r="51" spans="1:8" ht="53.25" customHeight="1">
      <c r="A51" s="2223"/>
      <c r="B51" s="2224"/>
      <c r="C51" s="2224"/>
      <c r="D51" s="2224"/>
      <c r="E51" s="62"/>
      <c r="F51" s="62"/>
      <c r="G51" s="62"/>
      <c r="H51" s="62"/>
    </row>
    <row r="52" spans="1:8" ht="24" customHeight="1">
      <c r="A52" s="808">
        <v>2025</v>
      </c>
      <c r="B52" s="1847" t="s">
        <v>620</v>
      </c>
      <c r="C52" s="1848">
        <v>19503</v>
      </c>
      <c r="D52" s="1849">
        <v>1</v>
      </c>
      <c r="E52" s="62"/>
      <c r="F52" s="62"/>
      <c r="G52" s="62"/>
      <c r="H52" s="62"/>
    </row>
    <row r="53" spans="1:8" ht="15">
      <c r="A53" s="12"/>
      <c r="B53" s="12"/>
      <c r="C53" s="12"/>
      <c r="D53" s="12"/>
      <c r="E53" s="12"/>
      <c r="F53" s="12"/>
      <c r="G53" s="12"/>
      <c r="H53" s="4"/>
    </row>
    <row r="54" spans="1:8" ht="15">
      <c r="A54" s="12"/>
      <c r="B54" s="12"/>
      <c r="C54" s="12"/>
      <c r="D54" s="12"/>
      <c r="E54" s="12"/>
      <c r="F54" s="12"/>
      <c r="G54" s="12"/>
      <c r="H54" s="4"/>
    </row>
  </sheetData>
  <mergeCells count="11">
    <mergeCell ref="A1:G1"/>
    <mergeCell ref="A44:G44"/>
    <mergeCell ref="A2:G2"/>
    <mergeCell ref="A3:G3"/>
    <mergeCell ref="A49:A51"/>
    <mergeCell ref="B49:B51"/>
    <mergeCell ref="C49:C51"/>
    <mergeCell ref="D49:D51"/>
    <mergeCell ref="A4:E4"/>
    <mergeCell ref="C5:F5"/>
    <mergeCell ref="A43:G43"/>
  </mergeCells>
  <printOptions horizontalCentered="1" verticalCentered="1"/>
  <pageMargins left="0.25" right="0.25" top="0.5" bottom="0.5" header="0.3" footer="0.3"/>
  <pageSetup scale="71" orientation="portrait" r:id="rId1"/>
  <headerFooter scaleWithDoc="0" alignWithMargins="0">
    <oddFooter>&amp;CA - &amp;P</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2BCF1-0D82-43BD-A4B0-F7B908365734}">
  <sheetPr>
    <tabColor rgb="FF00B050"/>
    <pageSetUpPr fitToPage="1"/>
  </sheetPr>
  <dimension ref="A1:G15"/>
  <sheetViews>
    <sheetView workbookViewId="0">
      <selection activeCell="G10" sqref="G10"/>
    </sheetView>
  </sheetViews>
  <sheetFormatPr defaultColWidth="40.5703125" defaultRowHeight="14.25"/>
  <cols>
    <col min="1" max="1" width="38.42578125" style="4" customWidth="1"/>
    <col min="2" max="2" width="19.7109375" style="4" customWidth="1"/>
    <col min="3" max="7" width="15.7109375" style="4" customWidth="1"/>
    <col min="8" max="8" width="40.140625" style="4" customWidth="1"/>
    <col min="9" max="16384" width="40.5703125" style="4"/>
  </cols>
  <sheetData>
    <row r="1" spans="1:7" ht="15.75">
      <c r="A1" s="2110" t="s">
        <v>0</v>
      </c>
      <c r="B1" s="2110"/>
      <c r="C1" s="2110"/>
      <c r="D1" s="2110"/>
      <c r="E1" s="2110"/>
      <c r="F1" s="2110"/>
      <c r="G1" s="2110"/>
    </row>
    <row r="2" spans="1:7" customFormat="1" ht="15.75" customHeight="1">
      <c r="A2" s="2189" t="s">
        <v>621</v>
      </c>
      <c r="B2" s="2189"/>
      <c r="C2" s="2189"/>
      <c r="D2" s="2189"/>
      <c r="E2" s="2189"/>
      <c r="F2" s="2189"/>
      <c r="G2" s="2189"/>
    </row>
    <row r="3" spans="1:7" customFormat="1" ht="15.75">
      <c r="A3" s="2157" t="s">
        <v>41</v>
      </c>
      <c r="B3" s="2157"/>
      <c r="C3" s="2157"/>
      <c r="D3" s="2157"/>
      <c r="E3" s="2157"/>
      <c r="F3" s="2157"/>
      <c r="G3" s="2157"/>
    </row>
    <row r="4" spans="1:7" customFormat="1" ht="16.5" thickBot="1">
      <c r="A4" s="174"/>
      <c r="B4" s="174"/>
      <c r="C4" s="174"/>
      <c r="D4" s="174"/>
      <c r="E4" s="174"/>
      <c r="F4" s="174"/>
      <c r="G4" s="174"/>
    </row>
    <row r="5" spans="1:7" ht="14.1" customHeight="1">
      <c r="A5" s="2232" t="s">
        <v>622</v>
      </c>
      <c r="B5" s="2234" t="s">
        <v>623</v>
      </c>
      <c r="C5" s="2236" t="s">
        <v>624</v>
      </c>
      <c r="D5" s="2237"/>
      <c r="E5" s="2237"/>
      <c r="F5" s="2238"/>
      <c r="G5" s="2230" t="s">
        <v>625</v>
      </c>
    </row>
    <row r="6" spans="1:7" ht="15.75">
      <c r="A6" s="2233"/>
      <c r="B6" s="2235"/>
      <c r="C6" s="385" t="s">
        <v>626</v>
      </c>
      <c r="D6" s="385" t="s">
        <v>627</v>
      </c>
      <c r="E6" s="385" t="s">
        <v>628</v>
      </c>
      <c r="F6" s="385" t="s">
        <v>629</v>
      </c>
      <c r="G6" s="2231"/>
    </row>
    <row r="7" spans="1:7" ht="18.600000000000001" customHeight="1">
      <c r="A7" s="194" t="s">
        <v>630</v>
      </c>
      <c r="B7" s="1813" t="s">
        <v>631</v>
      </c>
      <c r="C7" s="431" t="s">
        <v>632</v>
      </c>
      <c r="D7" s="431"/>
      <c r="E7" s="431" t="s">
        <v>632</v>
      </c>
      <c r="F7" s="1810"/>
      <c r="G7" s="809">
        <v>16248834.580000002</v>
      </c>
    </row>
    <row r="8" spans="1:7" ht="18.600000000000001" customHeight="1">
      <c r="A8" s="835" t="s">
        <v>633</v>
      </c>
      <c r="B8" s="1813" t="s">
        <v>631</v>
      </c>
      <c r="C8" s="431" t="s">
        <v>632</v>
      </c>
      <c r="D8" s="431"/>
      <c r="E8" s="431"/>
      <c r="F8" s="1810"/>
      <c r="G8" s="809">
        <v>1785518.9700000002</v>
      </c>
    </row>
    <row r="9" spans="1:7" ht="18.600000000000001" customHeight="1">
      <c r="A9" s="194" t="s">
        <v>634</v>
      </c>
      <c r="B9" s="1813" t="s">
        <v>631</v>
      </c>
      <c r="C9" s="431" t="s">
        <v>632</v>
      </c>
      <c r="D9" s="431"/>
      <c r="E9" s="431"/>
      <c r="F9" s="1810"/>
      <c r="G9" s="809">
        <v>1276630.1199999996</v>
      </c>
    </row>
    <row r="10" spans="1:7" ht="18.600000000000001" customHeight="1">
      <c r="A10" s="1102" t="s">
        <v>635</v>
      </c>
      <c r="B10" s="1813" t="s">
        <v>631</v>
      </c>
      <c r="C10" s="431" t="s">
        <v>632</v>
      </c>
      <c r="D10" s="431"/>
      <c r="E10" s="431" t="s">
        <v>632</v>
      </c>
      <c r="F10" s="1810"/>
      <c r="G10" s="809">
        <v>712004.41999999993</v>
      </c>
    </row>
    <row r="11" spans="1:7" ht="15.75">
      <c r="A11" s="194"/>
      <c r="B11" s="1813"/>
      <c r="C11" s="431"/>
      <c r="D11" s="431"/>
      <c r="E11" s="431"/>
      <c r="F11" s="1810"/>
      <c r="G11" s="809"/>
    </row>
    <row r="12" spans="1:7" ht="18" customHeight="1">
      <c r="A12" s="194"/>
      <c r="B12" s="1813"/>
      <c r="C12" s="1811"/>
      <c r="D12" s="1811"/>
      <c r="E12" s="1811"/>
      <c r="F12" s="1812"/>
      <c r="G12" s="809"/>
    </row>
    <row r="13" spans="1:7" ht="16.5" thickBot="1">
      <c r="A13" s="810" t="s">
        <v>636</v>
      </c>
      <c r="B13" s="811"/>
      <c r="C13" s="811"/>
      <c r="D13" s="811"/>
      <c r="E13" s="811"/>
      <c r="F13" s="811"/>
      <c r="G13" s="812">
        <f>SUM(G7:G12)</f>
        <v>20022988.090000004</v>
      </c>
    </row>
    <row r="14" spans="1:7" ht="15.75">
      <c r="A14" s="62"/>
      <c r="B14" s="62"/>
      <c r="C14" s="62"/>
      <c r="D14" s="62"/>
      <c r="E14" s="62"/>
      <c r="F14" s="62"/>
      <c r="G14" s="384"/>
    </row>
    <row r="15" spans="1:7" ht="30.75" customHeight="1">
      <c r="A15" s="2128" t="s">
        <v>637</v>
      </c>
      <c r="B15" s="2128"/>
      <c r="C15" s="2128"/>
      <c r="D15" s="2128"/>
      <c r="E15" s="2128"/>
      <c r="F15" s="2128"/>
      <c r="G15" s="2128"/>
    </row>
  </sheetData>
  <mergeCells count="8">
    <mergeCell ref="A1:G1"/>
    <mergeCell ref="A15:G15"/>
    <mergeCell ref="A2:G2"/>
    <mergeCell ref="A3:G3"/>
    <mergeCell ref="G5:G6"/>
    <mergeCell ref="A5:A6"/>
    <mergeCell ref="B5:B6"/>
    <mergeCell ref="C5:F5"/>
  </mergeCells>
  <printOptions horizontalCentered="1" verticalCentered="1"/>
  <pageMargins left="0.25" right="0.25" top="0.5" bottom="0.5" header="0.3" footer="0.3"/>
  <pageSetup scale="76" orientation="portrait" r:id="rId1"/>
  <headerFooter scaleWithDoc="0" alignWithMargins="0">
    <oddFooter>&amp;CA - &amp;P</oddFoot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2AE38-A669-467F-B4F4-1A92C38163DF}">
  <sheetPr>
    <tabColor rgb="FF00B050"/>
    <pageSetUpPr fitToPage="1"/>
  </sheetPr>
  <dimension ref="A1:W104"/>
  <sheetViews>
    <sheetView workbookViewId="0">
      <selection activeCell="G10" sqref="G10"/>
    </sheetView>
  </sheetViews>
  <sheetFormatPr defaultColWidth="9.42578125" defaultRowHeight="14.25"/>
  <cols>
    <col min="1" max="1" width="41.42578125" style="4" bestFit="1" customWidth="1"/>
    <col min="2" max="2" width="10.5703125" style="4" customWidth="1"/>
    <col min="3" max="3" width="13.7109375" style="378" bestFit="1" customWidth="1"/>
    <col min="4" max="4" width="8.7109375" style="378" bestFit="1" customWidth="1"/>
    <col min="5" max="5" width="10.5703125" style="378" bestFit="1" customWidth="1"/>
    <col min="6" max="6" width="8.5703125" style="378" bestFit="1" customWidth="1"/>
    <col min="7" max="7" width="16.5703125" style="1554" bestFit="1" customWidth="1"/>
    <col min="8" max="8" width="8.28515625" style="388" bestFit="1" customWidth="1"/>
    <col min="9" max="9" width="10.5703125" style="378" bestFit="1" customWidth="1"/>
    <col min="10" max="10" width="8.42578125" style="378" customWidth="1"/>
    <col min="11" max="11" width="10.5703125" style="378" bestFit="1" customWidth="1"/>
    <col min="12" max="12" width="9.85546875" style="378" customWidth="1"/>
    <col min="13" max="13" width="15.5703125" style="1554" bestFit="1" customWidth="1"/>
    <col min="14" max="14" width="9.5703125" style="388" bestFit="1" customWidth="1"/>
    <col min="15" max="15" width="14.7109375" style="378" bestFit="1" customWidth="1"/>
    <col min="16" max="16" width="11.5703125" style="378" bestFit="1" customWidth="1"/>
    <col min="17" max="17" width="14.42578125" style="388" customWidth="1"/>
    <col min="18" max="19" width="11.5703125" style="387" bestFit="1" customWidth="1"/>
    <col min="20" max="20" width="9.42578125" style="4"/>
    <col min="21" max="21" width="14" style="4" bestFit="1" customWidth="1"/>
    <col min="22" max="22" width="9.42578125" style="4"/>
    <col min="23" max="23" width="42.7109375" style="4" customWidth="1"/>
    <col min="24" max="16384" width="9.42578125" style="4"/>
  </cols>
  <sheetData>
    <row r="1" spans="1:23" ht="15.75">
      <c r="A1" s="2110" t="s">
        <v>0</v>
      </c>
      <c r="B1" s="2110"/>
      <c r="C1" s="2110"/>
      <c r="D1" s="2110"/>
      <c r="E1" s="2110"/>
      <c r="F1" s="2110"/>
      <c r="G1" s="2110"/>
      <c r="H1" s="2110"/>
      <c r="I1" s="2110"/>
      <c r="J1" s="2110"/>
      <c r="K1" s="2110"/>
      <c r="L1" s="2110"/>
      <c r="M1" s="2110"/>
      <c r="N1" s="2110"/>
      <c r="O1" s="2110"/>
      <c r="P1" s="2110"/>
      <c r="Q1" s="2110"/>
      <c r="R1" s="2110"/>
      <c r="S1" s="2110"/>
    </row>
    <row r="2" spans="1:23" customFormat="1" ht="15.75" customHeight="1">
      <c r="A2" s="2189" t="s">
        <v>638</v>
      </c>
      <c r="B2" s="2189"/>
      <c r="C2" s="2189"/>
      <c r="D2" s="2189"/>
      <c r="E2" s="2189"/>
      <c r="F2" s="2189"/>
      <c r="G2" s="2189"/>
      <c r="H2" s="2189"/>
      <c r="I2" s="2189"/>
      <c r="J2" s="2189"/>
      <c r="K2" s="2189"/>
      <c r="L2" s="2189"/>
      <c r="M2" s="2189"/>
      <c r="N2" s="2189"/>
      <c r="O2" s="2189"/>
      <c r="P2" s="2189"/>
      <c r="Q2" s="2189"/>
      <c r="R2" s="2189"/>
      <c r="S2" s="2189"/>
    </row>
    <row r="3" spans="1:23" customFormat="1" ht="15.75">
      <c r="A3" s="2157" t="s">
        <v>41</v>
      </c>
      <c r="B3" s="2157"/>
      <c r="C3" s="2157"/>
      <c r="D3" s="2157"/>
      <c r="E3" s="2157"/>
      <c r="F3" s="2157"/>
      <c r="G3" s="2157"/>
      <c r="H3" s="2157"/>
      <c r="I3" s="2157"/>
      <c r="J3" s="2157"/>
      <c r="K3" s="2157"/>
      <c r="L3" s="2157"/>
      <c r="M3" s="2157"/>
      <c r="N3" s="2157"/>
      <c r="O3" s="2157"/>
      <c r="P3" s="2157"/>
      <c r="Q3" s="2157"/>
      <c r="R3" s="2157"/>
      <c r="S3" s="2157"/>
    </row>
    <row r="4" spans="1:23" customFormat="1" ht="16.5" thickBot="1">
      <c r="A4" s="174"/>
      <c r="B4" s="174"/>
      <c r="C4" s="174"/>
      <c r="D4" s="174"/>
      <c r="E4" s="174"/>
      <c r="F4" s="174"/>
      <c r="G4" s="176"/>
      <c r="H4" s="174"/>
      <c r="I4" s="174"/>
      <c r="J4" s="174"/>
      <c r="K4" s="174"/>
      <c r="L4" s="174"/>
      <c r="M4" s="176"/>
      <c r="N4" s="174"/>
      <c r="O4" s="174"/>
      <c r="P4" s="174"/>
      <c r="Q4" s="174"/>
      <c r="R4" s="174"/>
      <c r="S4" s="174"/>
    </row>
    <row r="5" spans="1:23" s="382" customFormat="1" ht="111" customHeight="1" thickBot="1">
      <c r="A5" s="408"/>
      <c r="B5" s="407" t="s">
        <v>639</v>
      </c>
      <c r="C5" s="2247" t="s">
        <v>640</v>
      </c>
      <c r="D5" s="2248"/>
      <c r="E5" s="2248"/>
      <c r="F5" s="2248"/>
      <c r="G5" s="2248"/>
      <c r="H5" s="2249"/>
      <c r="I5" s="2250" t="s">
        <v>641</v>
      </c>
      <c r="J5" s="2251"/>
      <c r="K5" s="2251"/>
      <c r="L5" s="2251"/>
      <c r="M5" s="2251"/>
      <c r="N5" s="2252"/>
      <c r="O5" s="2247" t="s">
        <v>642</v>
      </c>
      <c r="P5" s="2248"/>
      <c r="Q5" s="2248"/>
      <c r="R5" s="2248"/>
      <c r="S5" s="2253"/>
    </row>
    <row r="6" spans="1:23" ht="30" customHeight="1">
      <c r="A6" s="816"/>
      <c r="B6" s="406"/>
      <c r="C6" s="2239" t="s">
        <v>643</v>
      </c>
      <c r="D6" s="2239"/>
      <c r="E6" s="2239" t="s">
        <v>644</v>
      </c>
      <c r="F6" s="2239"/>
      <c r="G6" s="2239" t="s">
        <v>645</v>
      </c>
      <c r="H6" s="2239"/>
      <c r="I6" s="2239" t="s">
        <v>643</v>
      </c>
      <c r="J6" s="2239"/>
      <c r="K6" s="2239" t="s">
        <v>644</v>
      </c>
      <c r="L6" s="2239"/>
      <c r="M6" s="2239" t="s">
        <v>645</v>
      </c>
      <c r="N6" s="2239"/>
      <c r="O6" s="2239" t="s">
        <v>646</v>
      </c>
      <c r="P6" s="2239" t="s">
        <v>647</v>
      </c>
      <c r="Q6" s="2243" t="s">
        <v>645</v>
      </c>
      <c r="R6" s="2245" t="s">
        <v>648</v>
      </c>
      <c r="S6" s="2240" t="s">
        <v>649</v>
      </c>
    </row>
    <row r="7" spans="1:23" ht="15" customHeight="1">
      <c r="A7" s="817"/>
      <c r="B7" s="405"/>
      <c r="C7" s="404" t="s">
        <v>157</v>
      </c>
      <c r="D7" s="404" t="s">
        <v>9</v>
      </c>
      <c r="E7" s="404" t="s">
        <v>157</v>
      </c>
      <c r="F7" s="404" t="s">
        <v>9</v>
      </c>
      <c r="G7" s="1552" t="s">
        <v>650</v>
      </c>
      <c r="H7" s="403" t="s">
        <v>9</v>
      </c>
      <c r="I7" s="404" t="s">
        <v>157</v>
      </c>
      <c r="J7" s="404" t="s">
        <v>9</v>
      </c>
      <c r="K7" s="404" t="s">
        <v>157</v>
      </c>
      <c r="L7" s="404" t="s">
        <v>9</v>
      </c>
      <c r="M7" s="1552" t="s">
        <v>650</v>
      </c>
      <c r="N7" s="403" t="s">
        <v>9</v>
      </c>
      <c r="O7" s="2242"/>
      <c r="P7" s="2242"/>
      <c r="Q7" s="2244"/>
      <c r="R7" s="2246"/>
      <c r="S7" s="2241"/>
    </row>
    <row r="8" spans="1:23" ht="15">
      <c r="A8" s="818" t="s">
        <v>644</v>
      </c>
      <c r="B8" s="402" t="s">
        <v>169</v>
      </c>
      <c r="C8" s="400">
        <f>SUM(C10:C99)</f>
        <v>194972</v>
      </c>
      <c r="D8" s="401">
        <f>C8/O8</f>
        <v>0.99444053411675903</v>
      </c>
      <c r="E8" s="400">
        <f>E98</f>
        <v>7441</v>
      </c>
      <c r="F8" s="401">
        <f>E8/P8</f>
        <v>2.3750398978614746</v>
      </c>
      <c r="G8" s="1543">
        <f>SUM(G10:G99)</f>
        <v>8215457.7100000009</v>
      </c>
      <c r="H8" s="401">
        <f>G8/Q8</f>
        <v>0.73106818728683198</v>
      </c>
      <c r="I8" s="400">
        <f>SUM(I10:I99)</f>
        <v>1090</v>
      </c>
      <c r="J8" s="401">
        <f>I8/O8</f>
        <v>5.5594658832410155E-3</v>
      </c>
      <c r="K8" s="400" t="str">
        <f>K98</f>
        <v xml:space="preserve"> -   </v>
      </c>
      <c r="L8" s="401">
        <f>IFERROR(K8/P8,0)</f>
        <v>0</v>
      </c>
      <c r="M8" s="1543">
        <f>SUM(M10:M98)</f>
        <v>3022149.13</v>
      </c>
      <c r="N8" s="401">
        <f>M8/Q8</f>
        <v>0.26893170948835377</v>
      </c>
      <c r="O8" s="400">
        <f>I8+C8</f>
        <v>196062</v>
      </c>
      <c r="P8" s="400">
        <f>'ESA Table 4'!C40</f>
        <v>3133</v>
      </c>
      <c r="Q8" s="1543">
        <f>SUM(Q10:Q98)</f>
        <v>11237608</v>
      </c>
      <c r="R8" s="1950">
        <f>Q8/O8</f>
        <v>57.316603931409453</v>
      </c>
      <c r="S8" s="1949">
        <f>Q8/P8</f>
        <v>3586.852218321098</v>
      </c>
      <c r="T8" s="375"/>
    </row>
    <row r="9" spans="1:23" s="374" customFormat="1" ht="22.5">
      <c r="A9" s="393" t="s">
        <v>292</v>
      </c>
      <c r="B9" s="819"/>
      <c r="C9" s="1090"/>
      <c r="D9" s="1090"/>
      <c r="E9" s="1090"/>
      <c r="F9" s="1090"/>
      <c r="G9" s="1544"/>
      <c r="H9" s="1090"/>
      <c r="I9" s="1090"/>
      <c r="J9" s="1090"/>
      <c r="K9" s="1090"/>
      <c r="L9" s="1090"/>
      <c r="M9" s="1544"/>
      <c r="N9" s="1090"/>
      <c r="O9" s="1090"/>
      <c r="P9" s="1090"/>
      <c r="Q9" s="1548"/>
      <c r="R9" s="1951"/>
      <c r="S9" s="1952"/>
      <c r="U9" s="261"/>
      <c r="V9" s="259"/>
      <c r="W9" s="259"/>
    </row>
    <row r="10" spans="1:23" ht="13.35" customHeight="1">
      <c r="A10" s="392" t="s">
        <v>167</v>
      </c>
      <c r="B10" s="399" t="s">
        <v>169</v>
      </c>
      <c r="C10" s="389">
        <v>69</v>
      </c>
      <c r="D10" s="390">
        <v>1</v>
      </c>
      <c r="E10" s="389">
        <v>69</v>
      </c>
      <c r="F10" s="390">
        <v>1</v>
      </c>
      <c r="G10" s="1545">
        <v>82496.45</v>
      </c>
      <c r="H10" s="390">
        <v>1</v>
      </c>
      <c r="I10" s="389" t="s">
        <v>607</v>
      </c>
      <c r="J10" s="390">
        <v>0</v>
      </c>
      <c r="K10" s="389" t="s">
        <v>607</v>
      </c>
      <c r="L10" s="390">
        <v>0</v>
      </c>
      <c r="M10" s="1545">
        <v>0</v>
      </c>
      <c r="N10" s="390">
        <v>0</v>
      </c>
      <c r="O10" s="389">
        <v>69</v>
      </c>
      <c r="P10" s="389">
        <v>69</v>
      </c>
      <c r="Q10" s="1549">
        <v>82496</v>
      </c>
      <c r="R10" s="1953">
        <v>1196</v>
      </c>
      <c r="S10" s="1954">
        <v>1196</v>
      </c>
      <c r="U10" s="260"/>
      <c r="V10" s="259"/>
      <c r="W10" s="259"/>
    </row>
    <row r="11" spans="1:23" ht="13.35" customHeight="1">
      <c r="A11" s="392" t="s">
        <v>170</v>
      </c>
      <c r="B11" s="399" t="s">
        <v>169</v>
      </c>
      <c r="C11" s="389" t="s">
        <v>607</v>
      </c>
      <c r="D11" s="390">
        <v>0</v>
      </c>
      <c r="E11" s="389" t="s">
        <v>607</v>
      </c>
      <c r="F11" s="390">
        <v>0</v>
      </c>
      <c r="G11" s="1545">
        <v>0</v>
      </c>
      <c r="H11" s="390">
        <v>0</v>
      </c>
      <c r="I11" s="389" t="s">
        <v>607</v>
      </c>
      <c r="J11" s="390">
        <v>0</v>
      </c>
      <c r="K11" s="389" t="s">
        <v>607</v>
      </c>
      <c r="L11" s="390">
        <v>0</v>
      </c>
      <c r="M11" s="1545">
        <v>0</v>
      </c>
      <c r="N11" s="390">
        <v>0</v>
      </c>
      <c r="O11" s="389" t="s">
        <v>607</v>
      </c>
      <c r="P11" s="389" t="s">
        <v>607</v>
      </c>
      <c r="Q11" s="1549">
        <v>0</v>
      </c>
      <c r="R11" s="1953">
        <v>0</v>
      </c>
      <c r="S11" s="1954">
        <v>0</v>
      </c>
      <c r="U11" s="260"/>
      <c r="V11" s="259"/>
      <c r="W11" s="259"/>
    </row>
    <row r="12" spans="1:23" ht="13.35" customHeight="1">
      <c r="A12" s="392" t="s">
        <v>171</v>
      </c>
      <c r="B12" s="399" t="s">
        <v>169</v>
      </c>
      <c r="C12" s="389" t="s">
        <v>607</v>
      </c>
      <c r="D12" s="390">
        <v>0</v>
      </c>
      <c r="E12" s="389" t="s">
        <v>607</v>
      </c>
      <c r="F12" s="390">
        <v>0</v>
      </c>
      <c r="G12" s="1545">
        <v>0</v>
      </c>
      <c r="H12" s="390">
        <v>0</v>
      </c>
      <c r="I12" s="389" t="s">
        <v>607</v>
      </c>
      <c r="J12" s="390">
        <v>0</v>
      </c>
      <c r="K12" s="389" t="s">
        <v>607</v>
      </c>
      <c r="L12" s="390">
        <v>0</v>
      </c>
      <c r="M12" s="1545">
        <v>0</v>
      </c>
      <c r="N12" s="390">
        <v>0</v>
      </c>
      <c r="O12" s="389" t="s">
        <v>607</v>
      </c>
      <c r="P12" s="389" t="s">
        <v>607</v>
      </c>
      <c r="Q12" s="1549">
        <v>0</v>
      </c>
      <c r="R12" s="1953">
        <v>0</v>
      </c>
      <c r="S12" s="1954">
        <v>0</v>
      </c>
      <c r="U12" s="260"/>
      <c r="V12" s="259"/>
      <c r="W12" s="259"/>
    </row>
    <row r="13" spans="1:23" ht="13.35" customHeight="1">
      <c r="A13" s="392" t="s">
        <v>172</v>
      </c>
      <c r="B13" s="399" t="s">
        <v>169</v>
      </c>
      <c r="C13" s="389">
        <v>193</v>
      </c>
      <c r="D13" s="390">
        <v>1</v>
      </c>
      <c r="E13" s="389">
        <v>227</v>
      </c>
      <c r="F13" s="390">
        <v>1</v>
      </c>
      <c r="G13" s="1545">
        <v>245937.56</v>
      </c>
      <c r="H13" s="390">
        <v>1</v>
      </c>
      <c r="I13" s="389" t="s">
        <v>607</v>
      </c>
      <c r="J13" s="390">
        <v>0</v>
      </c>
      <c r="K13" s="389" t="s">
        <v>607</v>
      </c>
      <c r="L13" s="390">
        <v>0</v>
      </c>
      <c r="M13" s="1545">
        <v>0</v>
      </c>
      <c r="N13" s="390">
        <v>0</v>
      </c>
      <c r="O13" s="389">
        <v>193</v>
      </c>
      <c r="P13" s="389">
        <v>227</v>
      </c>
      <c r="Q13" s="1549">
        <v>245938</v>
      </c>
      <c r="R13" s="1953">
        <v>1274</v>
      </c>
      <c r="S13" s="1954">
        <v>1083</v>
      </c>
      <c r="U13" s="260"/>
      <c r="V13" s="259"/>
      <c r="W13" s="259"/>
    </row>
    <row r="14" spans="1:23" ht="13.35" customHeight="1">
      <c r="A14" s="392" t="s">
        <v>173</v>
      </c>
      <c r="B14" s="391" t="s">
        <v>169</v>
      </c>
      <c r="C14" s="389" t="s">
        <v>607</v>
      </c>
      <c r="D14" s="390">
        <v>0</v>
      </c>
      <c r="E14" s="389" t="s">
        <v>607</v>
      </c>
      <c r="F14" s="390">
        <v>0</v>
      </c>
      <c r="G14" s="1545">
        <v>0</v>
      </c>
      <c r="H14" s="390">
        <v>0</v>
      </c>
      <c r="I14" s="389" t="s">
        <v>607</v>
      </c>
      <c r="J14" s="390">
        <v>0</v>
      </c>
      <c r="K14" s="389" t="s">
        <v>607</v>
      </c>
      <c r="L14" s="390">
        <v>0</v>
      </c>
      <c r="M14" s="1545">
        <v>0</v>
      </c>
      <c r="N14" s="390">
        <v>0</v>
      </c>
      <c r="O14" s="389" t="s">
        <v>607</v>
      </c>
      <c r="P14" s="389" t="s">
        <v>607</v>
      </c>
      <c r="Q14" s="1549">
        <v>0</v>
      </c>
      <c r="R14" s="1953">
        <v>0</v>
      </c>
      <c r="S14" s="1954">
        <v>0</v>
      </c>
    </row>
    <row r="15" spans="1:23" ht="13.35" customHeight="1">
      <c r="A15" s="392" t="s">
        <v>174</v>
      </c>
      <c r="B15" s="391" t="s">
        <v>169</v>
      </c>
      <c r="C15" s="389" t="s">
        <v>607</v>
      </c>
      <c r="D15" s="390">
        <v>0</v>
      </c>
      <c r="E15" s="389" t="s">
        <v>607</v>
      </c>
      <c r="F15" s="390">
        <v>0</v>
      </c>
      <c r="G15" s="1545">
        <v>0</v>
      </c>
      <c r="H15" s="390">
        <v>0</v>
      </c>
      <c r="I15" s="389" t="s">
        <v>607</v>
      </c>
      <c r="J15" s="390">
        <v>0</v>
      </c>
      <c r="K15" s="389" t="s">
        <v>607</v>
      </c>
      <c r="L15" s="390">
        <v>0</v>
      </c>
      <c r="M15" s="1545">
        <v>0</v>
      </c>
      <c r="N15" s="390">
        <v>0</v>
      </c>
      <c r="O15" s="389" t="s">
        <v>607</v>
      </c>
      <c r="P15" s="389" t="s">
        <v>607</v>
      </c>
      <c r="Q15" s="1549">
        <v>0</v>
      </c>
      <c r="R15" s="1953">
        <v>0</v>
      </c>
      <c r="S15" s="1954">
        <v>0</v>
      </c>
      <c r="U15" s="9"/>
    </row>
    <row r="16" spans="1:23" ht="13.35" customHeight="1">
      <c r="A16" s="392" t="s">
        <v>175</v>
      </c>
      <c r="B16" s="391" t="s">
        <v>169</v>
      </c>
      <c r="C16" s="389">
        <v>1035</v>
      </c>
      <c r="D16" s="390">
        <v>1</v>
      </c>
      <c r="E16" s="389">
        <v>969</v>
      </c>
      <c r="F16" s="390">
        <v>1</v>
      </c>
      <c r="G16" s="1545">
        <v>1421849.95</v>
      </c>
      <c r="H16" s="390">
        <v>1</v>
      </c>
      <c r="I16" s="389" t="s">
        <v>607</v>
      </c>
      <c r="J16" s="390">
        <v>0</v>
      </c>
      <c r="K16" s="389" t="s">
        <v>607</v>
      </c>
      <c r="L16" s="390">
        <v>0</v>
      </c>
      <c r="M16" s="1545">
        <v>0</v>
      </c>
      <c r="N16" s="390">
        <v>0</v>
      </c>
      <c r="O16" s="389">
        <v>1035</v>
      </c>
      <c r="P16" s="389">
        <v>969</v>
      </c>
      <c r="Q16" s="1549">
        <v>1421850</v>
      </c>
      <c r="R16" s="1953">
        <v>1374</v>
      </c>
      <c r="S16" s="1954">
        <v>1467</v>
      </c>
    </row>
    <row r="17" spans="1:19" ht="13.35" customHeight="1">
      <c r="A17" s="393" t="s">
        <v>176</v>
      </c>
      <c r="B17" s="819"/>
      <c r="C17" s="1090"/>
      <c r="D17" s="1090"/>
      <c r="E17" s="1090"/>
      <c r="F17" s="1090"/>
      <c r="G17" s="1544"/>
      <c r="H17" s="1090"/>
      <c r="I17" s="1090"/>
      <c r="J17" s="1090"/>
      <c r="K17" s="1090"/>
      <c r="L17" s="1090"/>
      <c r="M17" s="1544"/>
      <c r="N17" s="1090"/>
      <c r="O17" s="1090"/>
      <c r="P17" s="1090"/>
      <c r="Q17" s="1548"/>
      <c r="R17" s="1955"/>
      <c r="S17" s="1956"/>
    </row>
    <row r="18" spans="1:19" ht="13.35" customHeight="1">
      <c r="A18" s="392" t="s">
        <v>177</v>
      </c>
      <c r="B18" s="391" t="s">
        <v>184</v>
      </c>
      <c r="C18" s="389">
        <v>13</v>
      </c>
      <c r="D18" s="390">
        <v>1</v>
      </c>
      <c r="E18" s="389">
        <v>8</v>
      </c>
      <c r="F18" s="390">
        <v>1</v>
      </c>
      <c r="G18" s="1545">
        <v>1124.2</v>
      </c>
      <c r="H18" s="390">
        <v>1</v>
      </c>
      <c r="I18" s="389" t="s">
        <v>607</v>
      </c>
      <c r="J18" s="390">
        <v>0</v>
      </c>
      <c r="K18" s="389" t="s">
        <v>607</v>
      </c>
      <c r="L18" s="390">
        <v>0</v>
      </c>
      <c r="M18" s="1545">
        <v>0</v>
      </c>
      <c r="N18" s="390">
        <v>0</v>
      </c>
      <c r="O18" s="389">
        <v>13</v>
      </c>
      <c r="P18" s="389">
        <v>8</v>
      </c>
      <c r="Q18" s="1549">
        <v>1124</v>
      </c>
      <c r="R18" s="1953">
        <v>86</v>
      </c>
      <c r="S18" s="1954">
        <v>141</v>
      </c>
    </row>
    <row r="19" spans="1:19" ht="13.35" customHeight="1">
      <c r="A19" s="392" t="s">
        <v>178</v>
      </c>
      <c r="B19" s="391" t="s">
        <v>169</v>
      </c>
      <c r="C19" s="389" t="s">
        <v>607</v>
      </c>
      <c r="D19" s="390">
        <v>0</v>
      </c>
      <c r="E19" s="389" t="s">
        <v>607</v>
      </c>
      <c r="F19" s="390">
        <v>0</v>
      </c>
      <c r="G19" s="1545">
        <v>0</v>
      </c>
      <c r="H19" s="390">
        <v>0</v>
      </c>
      <c r="I19" s="389" t="s">
        <v>607</v>
      </c>
      <c r="J19" s="390">
        <v>0</v>
      </c>
      <c r="K19" s="389" t="s">
        <v>607</v>
      </c>
      <c r="L19" s="390">
        <v>0</v>
      </c>
      <c r="M19" s="1545">
        <v>0</v>
      </c>
      <c r="N19" s="390">
        <v>0</v>
      </c>
      <c r="O19" s="389" t="s">
        <v>607</v>
      </c>
      <c r="P19" s="389" t="s">
        <v>607</v>
      </c>
      <c r="Q19" s="1549">
        <v>0</v>
      </c>
      <c r="R19" s="1953">
        <v>0</v>
      </c>
      <c r="S19" s="1954">
        <v>0</v>
      </c>
    </row>
    <row r="20" spans="1:19" ht="13.35" customHeight="1">
      <c r="A20" s="392" t="s">
        <v>179</v>
      </c>
      <c r="B20" s="391" t="s">
        <v>169</v>
      </c>
      <c r="C20" s="389" t="s">
        <v>607</v>
      </c>
      <c r="D20" s="390">
        <v>0</v>
      </c>
      <c r="E20" s="389" t="s">
        <v>607</v>
      </c>
      <c r="F20" s="390">
        <v>0</v>
      </c>
      <c r="G20" s="1545">
        <v>0</v>
      </c>
      <c r="H20" s="390">
        <v>0</v>
      </c>
      <c r="I20" s="389" t="s">
        <v>607</v>
      </c>
      <c r="J20" s="390">
        <v>0</v>
      </c>
      <c r="K20" s="389" t="s">
        <v>607</v>
      </c>
      <c r="L20" s="390">
        <v>0</v>
      </c>
      <c r="M20" s="1545">
        <v>0</v>
      </c>
      <c r="N20" s="390">
        <v>0</v>
      </c>
      <c r="O20" s="389" t="s">
        <v>607</v>
      </c>
      <c r="P20" s="389" t="s">
        <v>607</v>
      </c>
      <c r="Q20" s="1549">
        <v>0</v>
      </c>
      <c r="R20" s="1953">
        <v>0</v>
      </c>
      <c r="S20" s="1954">
        <v>0</v>
      </c>
    </row>
    <row r="21" spans="1:19" ht="13.35" customHeight="1">
      <c r="A21" s="392" t="s">
        <v>180</v>
      </c>
      <c r="B21" s="391" t="s">
        <v>169</v>
      </c>
      <c r="C21" s="389" t="s">
        <v>607</v>
      </c>
      <c r="D21" s="390">
        <v>0</v>
      </c>
      <c r="E21" s="389" t="s">
        <v>607</v>
      </c>
      <c r="F21" s="390">
        <v>0</v>
      </c>
      <c r="G21" s="1545">
        <v>0</v>
      </c>
      <c r="H21" s="390">
        <v>0</v>
      </c>
      <c r="I21" s="389" t="s">
        <v>607</v>
      </c>
      <c r="J21" s="390">
        <v>0</v>
      </c>
      <c r="K21" s="389" t="s">
        <v>607</v>
      </c>
      <c r="L21" s="390">
        <v>0</v>
      </c>
      <c r="M21" s="1545">
        <v>0</v>
      </c>
      <c r="N21" s="390">
        <v>0</v>
      </c>
      <c r="O21" s="389" t="s">
        <v>607</v>
      </c>
      <c r="P21" s="389" t="s">
        <v>607</v>
      </c>
      <c r="Q21" s="1549">
        <v>0</v>
      </c>
      <c r="R21" s="1953">
        <v>0</v>
      </c>
      <c r="S21" s="1954">
        <v>0</v>
      </c>
    </row>
    <row r="22" spans="1:19" ht="13.35" customHeight="1">
      <c r="A22" s="392" t="s">
        <v>181</v>
      </c>
      <c r="B22" s="391" t="s">
        <v>169</v>
      </c>
      <c r="C22" s="389" t="s">
        <v>607</v>
      </c>
      <c r="D22" s="390">
        <v>0</v>
      </c>
      <c r="E22" s="389" t="s">
        <v>607</v>
      </c>
      <c r="F22" s="390">
        <v>0</v>
      </c>
      <c r="G22" s="1545">
        <v>0</v>
      </c>
      <c r="H22" s="390">
        <v>0</v>
      </c>
      <c r="I22" s="389" t="s">
        <v>607</v>
      </c>
      <c r="J22" s="390">
        <v>0</v>
      </c>
      <c r="K22" s="389" t="s">
        <v>607</v>
      </c>
      <c r="L22" s="390">
        <v>0</v>
      </c>
      <c r="M22" s="1545">
        <v>0</v>
      </c>
      <c r="N22" s="390">
        <v>0</v>
      </c>
      <c r="O22" s="389" t="s">
        <v>607</v>
      </c>
      <c r="P22" s="389" t="s">
        <v>607</v>
      </c>
      <c r="Q22" s="1549">
        <v>0</v>
      </c>
      <c r="R22" s="1953">
        <v>0</v>
      </c>
      <c r="S22" s="1954">
        <v>0</v>
      </c>
    </row>
    <row r="23" spans="1:19" ht="13.35" customHeight="1">
      <c r="A23" s="395" t="s">
        <v>182</v>
      </c>
      <c r="B23" s="394" t="s">
        <v>169</v>
      </c>
      <c r="C23" s="389" t="s">
        <v>607</v>
      </c>
      <c r="D23" s="390">
        <v>0</v>
      </c>
      <c r="E23" s="1091" t="s">
        <v>607</v>
      </c>
      <c r="F23" s="390">
        <v>0</v>
      </c>
      <c r="G23" s="1545">
        <v>0</v>
      </c>
      <c r="H23" s="390">
        <v>0</v>
      </c>
      <c r="I23" s="389" t="s">
        <v>607</v>
      </c>
      <c r="J23" s="390">
        <v>0</v>
      </c>
      <c r="K23" s="1091" t="s">
        <v>607</v>
      </c>
      <c r="L23" s="390">
        <v>0</v>
      </c>
      <c r="M23" s="1545">
        <v>0</v>
      </c>
      <c r="N23" s="390">
        <v>0</v>
      </c>
      <c r="O23" s="389" t="s">
        <v>607</v>
      </c>
      <c r="P23" s="389" t="s">
        <v>607</v>
      </c>
      <c r="Q23" s="1549">
        <v>0</v>
      </c>
      <c r="R23" s="1953">
        <v>0</v>
      </c>
      <c r="S23" s="1954">
        <v>0</v>
      </c>
    </row>
    <row r="24" spans="1:19" ht="13.35" customHeight="1">
      <c r="A24" s="395" t="s">
        <v>183</v>
      </c>
      <c r="B24" s="820" t="s">
        <v>184</v>
      </c>
      <c r="C24" s="389" t="s">
        <v>607</v>
      </c>
      <c r="D24" s="390">
        <v>0</v>
      </c>
      <c r="E24" s="1091" t="s">
        <v>607</v>
      </c>
      <c r="F24" s="390">
        <v>0</v>
      </c>
      <c r="G24" s="1545">
        <v>0</v>
      </c>
      <c r="H24" s="390">
        <v>0</v>
      </c>
      <c r="I24" s="389" t="s">
        <v>607</v>
      </c>
      <c r="J24" s="390">
        <v>0</v>
      </c>
      <c r="K24" s="1091" t="s">
        <v>607</v>
      </c>
      <c r="L24" s="390">
        <v>0</v>
      </c>
      <c r="M24" s="1545">
        <v>0</v>
      </c>
      <c r="N24" s="390">
        <v>0</v>
      </c>
      <c r="O24" s="389" t="s">
        <v>607</v>
      </c>
      <c r="P24" s="389" t="s">
        <v>607</v>
      </c>
      <c r="Q24" s="1549">
        <v>0</v>
      </c>
      <c r="R24" s="1953">
        <v>0</v>
      </c>
      <c r="S24" s="1954">
        <v>0</v>
      </c>
    </row>
    <row r="25" spans="1:19" ht="13.35" customHeight="1">
      <c r="A25" s="395" t="s">
        <v>185</v>
      </c>
      <c r="B25" s="820" t="s">
        <v>184</v>
      </c>
      <c r="C25" s="389" t="s">
        <v>607</v>
      </c>
      <c r="D25" s="390">
        <v>0</v>
      </c>
      <c r="E25" s="1091" t="s">
        <v>607</v>
      </c>
      <c r="F25" s="390">
        <v>0</v>
      </c>
      <c r="G25" s="1545">
        <v>0</v>
      </c>
      <c r="H25" s="390">
        <v>0</v>
      </c>
      <c r="I25" s="389" t="s">
        <v>607</v>
      </c>
      <c r="J25" s="390">
        <v>0</v>
      </c>
      <c r="K25" s="1091" t="s">
        <v>607</v>
      </c>
      <c r="L25" s="390">
        <v>0</v>
      </c>
      <c r="M25" s="1545">
        <v>0</v>
      </c>
      <c r="N25" s="390">
        <v>0</v>
      </c>
      <c r="O25" s="389" t="s">
        <v>607</v>
      </c>
      <c r="P25" s="389" t="s">
        <v>607</v>
      </c>
      <c r="Q25" s="1549">
        <v>0</v>
      </c>
      <c r="R25" s="1953">
        <v>0</v>
      </c>
      <c r="S25" s="1954">
        <v>0</v>
      </c>
    </row>
    <row r="26" spans="1:19" ht="13.35" customHeight="1">
      <c r="A26" s="395" t="s">
        <v>559</v>
      </c>
      <c r="B26" s="820" t="s">
        <v>184</v>
      </c>
      <c r="C26" s="389">
        <v>6678</v>
      </c>
      <c r="D26" s="390">
        <v>1</v>
      </c>
      <c r="E26" s="1091">
        <v>2536</v>
      </c>
      <c r="F26" s="390">
        <v>1</v>
      </c>
      <c r="G26" s="1545">
        <v>341374.07</v>
      </c>
      <c r="H26" s="390">
        <v>1</v>
      </c>
      <c r="I26" s="389" t="s">
        <v>607</v>
      </c>
      <c r="J26" s="390">
        <v>0</v>
      </c>
      <c r="K26" s="1091" t="s">
        <v>607</v>
      </c>
      <c r="L26" s="390">
        <v>0</v>
      </c>
      <c r="M26" s="1545">
        <v>0</v>
      </c>
      <c r="N26" s="390">
        <v>0</v>
      </c>
      <c r="O26" s="389">
        <v>6678</v>
      </c>
      <c r="P26" s="389">
        <v>2536</v>
      </c>
      <c r="Q26" s="1549">
        <v>341374</v>
      </c>
      <c r="R26" s="1953">
        <v>51</v>
      </c>
      <c r="S26" s="1954">
        <v>135</v>
      </c>
    </row>
    <row r="27" spans="1:19" ht="13.35" customHeight="1">
      <c r="A27" s="395" t="s">
        <v>187</v>
      </c>
      <c r="B27" s="820" t="s">
        <v>169</v>
      </c>
      <c r="C27" s="389" t="s">
        <v>607</v>
      </c>
      <c r="D27" s="390">
        <v>0</v>
      </c>
      <c r="E27" s="1091" t="s">
        <v>607</v>
      </c>
      <c r="F27" s="390">
        <v>0</v>
      </c>
      <c r="G27" s="1545">
        <v>0</v>
      </c>
      <c r="H27" s="390">
        <v>0</v>
      </c>
      <c r="I27" s="389" t="s">
        <v>607</v>
      </c>
      <c r="J27" s="390">
        <v>0</v>
      </c>
      <c r="K27" s="1091" t="s">
        <v>607</v>
      </c>
      <c r="L27" s="390">
        <v>0</v>
      </c>
      <c r="M27" s="1545">
        <v>0</v>
      </c>
      <c r="N27" s="390">
        <v>0</v>
      </c>
      <c r="O27" s="389" t="s">
        <v>607</v>
      </c>
      <c r="P27" s="389" t="s">
        <v>607</v>
      </c>
      <c r="Q27" s="1549">
        <v>0</v>
      </c>
      <c r="R27" s="1953">
        <v>0</v>
      </c>
      <c r="S27" s="1954">
        <v>0</v>
      </c>
    </row>
    <row r="28" spans="1:19" ht="13.35" customHeight="1">
      <c r="A28" s="395" t="s">
        <v>188</v>
      </c>
      <c r="B28" s="820" t="s">
        <v>169</v>
      </c>
      <c r="C28" s="389" t="s">
        <v>607</v>
      </c>
      <c r="D28" s="390">
        <v>0</v>
      </c>
      <c r="E28" s="1091" t="s">
        <v>607</v>
      </c>
      <c r="F28" s="390">
        <v>0</v>
      </c>
      <c r="G28" s="1545">
        <v>0</v>
      </c>
      <c r="H28" s="390">
        <v>0</v>
      </c>
      <c r="I28" s="389" t="s">
        <v>607</v>
      </c>
      <c r="J28" s="390">
        <v>0</v>
      </c>
      <c r="K28" s="1091" t="s">
        <v>607</v>
      </c>
      <c r="L28" s="390">
        <v>0</v>
      </c>
      <c r="M28" s="1545">
        <v>0</v>
      </c>
      <c r="N28" s="390">
        <v>0</v>
      </c>
      <c r="O28" s="389" t="s">
        <v>607</v>
      </c>
      <c r="P28" s="389" t="s">
        <v>607</v>
      </c>
      <c r="Q28" s="1549">
        <v>0</v>
      </c>
      <c r="R28" s="1953">
        <v>0</v>
      </c>
      <c r="S28" s="1954">
        <v>0</v>
      </c>
    </row>
    <row r="29" spans="1:19" ht="13.35" customHeight="1">
      <c r="A29" s="395" t="s">
        <v>189</v>
      </c>
      <c r="B29" s="820" t="s">
        <v>169</v>
      </c>
      <c r="C29" s="389" t="s">
        <v>607</v>
      </c>
      <c r="D29" s="390">
        <v>0</v>
      </c>
      <c r="E29" s="1091" t="s">
        <v>607</v>
      </c>
      <c r="F29" s="390">
        <v>0</v>
      </c>
      <c r="G29" s="1545">
        <v>0</v>
      </c>
      <c r="H29" s="390">
        <v>0</v>
      </c>
      <c r="I29" s="389" t="s">
        <v>607</v>
      </c>
      <c r="J29" s="390">
        <v>0</v>
      </c>
      <c r="K29" s="1091" t="s">
        <v>607</v>
      </c>
      <c r="L29" s="390">
        <v>0</v>
      </c>
      <c r="M29" s="1545">
        <v>0</v>
      </c>
      <c r="N29" s="390">
        <v>0</v>
      </c>
      <c r="O29" s="389" t="s">
        <v>607</v>
      </c>
      <c r="P29" s="389" t="s">
        <v>607</v>
      </c>
      <c r="Q29" s="1549">
        <v>0</v>
      </c>
      <c r="R29" s="1953">
        <v>0</v>
      </c>
      <c r="S29" s="1954">
        <v>0</v>
      </c>
    </row>
    <row r="30" spans="1:19" ht="13.35" customHeight="1">
      <c r="A30" s="395" t="s">
        <v>190</v>
      </c>
      <c r="B30" s="820" t="s">
        <v>169</v>
      </c>
      <c r="C30" s="389">
        <v>5</v>
      </c>
      <c r="D30" s="390">
        <v>1</v>
      </c>
      <c r="E30" s="1091">
        <v>2</v>
      </c>
      <c r="F30" s="390">
        <v>1</v>
      </c>
      <c r="G30" s="1545">
        <v>644.04999999999995</v>
      </c>
      <c r="H30" s="390">
        <v>1</v>
      </c>
      <c r="I30" s="389" t="s">
        <v>607</v>
      </c>
      <c r="J30" s="390">
        <v>0</v>
      </c>
      <c r="K30" s="1091" t="s">
        <v>607</v>
      </c>
      <c r="L30" s="390">
        <v>0</v>
      </c>
      <c r="M30" s="1545">
        <v>0</v>
      </c>
      <c r="N30" s="390">
        <v>0</v>
      </c>
      <c r="O30" s="389">
        <v>5</v>
      </c>
      <c r="P30" s="389">
        <v>2</v>
      </c>
      <c r="Q30" s="1549">
        <v>644</v>
      </c>
      <c r="R30" s="1953">
        <v>129</v>
      </c>
      <c r="S30" s="1954">
        <v>322</v>
      </c>
    </row>
    <row r="31" spans="1:19" ht="13.35" customHeight="1">
      <c r="A31" s="395" t="s">
        <v>191</v>
      </c>
      <c r="B31" s="820" t="s">
        <v>184</v>
      </c>
      <c r="C31" s="389">
        <v>34</v>
      </c>
      <c r="D31" s="390">
        <v>0.43</v>
      </c>
      <c r="E31" s="1091">
        <v>34</v>
      </c>
      <c r="F31" s="390">
        <v>0.43</v>
      </c>
      <c r="G31" s="1545">
        <v>4362.5</v>
      </c>
      <c r="H31" s="390">
        <v>0.12</v>
      </c>
      <c r="I31" s="389">
        <v>46</v>
      </c>
      <c r="J31" s="390">
        <v>0.57999999999999996</v>
      </c>
      <c r="K31" s="1091">
        <v>46</v>
      </c>
      <c r="L31" s="390">
        <v>0.57999999999999996</v>
      </c>
      <c r="M31" s="1545">
        <v>32838.29</v>
      </c>
      <c r="N31" s="390">
        <v>0.88</v>
      </c>
      <c r="O31" s="389">
        <v>80</v>
      </c>
      <c r="P31" s="389">
        <v>80</v>
      </c>
      <c r="Q31" s="1549">
        <v>37201</v>
      </c>
      <c r="R31" s="1953">
        <v>465</v>
      </c>
      <c r="S31" s="1954">
        <v>465</v>
      </c>
    </row>
    <row r="32" spans="1:19" ht="13.35" customHeight="1">
      <c r="A32" s="395" t="s">
        <v>192</v>
      </c>
      <c r="B32" s="820" t="s">
        <v>184</v>
      </c>
      <c r="C32" s="389">
        <v>292</v>
      </c>
      <c r="D32" s="390">
        <v>0.49</v>
      </c>
      <c r="E32" s="1091">
        <v>292</v>
      </c>
      <c r="F32" s="390">
        <v>0.49</v>
      </c>
      <c r="G32" s="1545">
        <v>38462.5</v>
      </c>
      <c r="H32" s="390">
        <v>0.04</v>
      </c>
      <c r="I32" s="389">
        <v>300</v>
      </c>
      <c r="J32" s="390">
        <v>0.51</v>
      </c>
      <c r="K32" s="1091">
        <v>300</v>
      </c>
      <c r="L32" s="390">
        <v>0.51</v>
      </c>
      <c r="M32" s="1545">
        <v>905699.43</v>
      </c>
      <c r="N32" s="390">
        <v>0.96</v>
      </c>
      <c r="O32" s="389">
        <v>592</v>
      </c>
      <c r="P32" s="389">
        <v>592</v>
      </c>
      <c r="Q32" s="1549">
        <v>944162</v>
      </c>
      <c r="R32" s="1953">
        <v>1595</v>
      </c>
      <c r="S32" s="1954">
        <v>1595</v>
      </c>
    </row>
    <row r="33" spans="1:19" ht="13.35" customHeight="1">
      <c r="A33" s="395" t="s">
        <v>193</v>
      </c>
      <c r="B33" s="820" t="s">
        <v>169</v>
      </c>
      <c r="C33" s="389">
        <v>148</v>
      </c>
      <c r="D33" s="390">
        <v>1</v>
      </c>
      <c r="E33" s="1091">
        <v>148</v>
      </c>
      <c r="F33" s="390">
        <v>1</v>
      </c>
      <c r="G33" s="1545">
        <v>16965.64</v>
      </c>
      <c r="H33" s="390">
        <v>1</v>
      </c>
      <c r="I33" s="389" t="s">
        <v>607</v>
      </c>
      <c r="J33" s="390">
        <v>0</v>
      </c>
      <c r="K33" s="1091" t="s">
        <v>607</v>
      </c>
      <c r="L33" s="390">
        <v>0</v>
      </c>
      <c r="M33" s="1545">
        <v>0</v>
      </c>
      <c r="N33" s="390">
        <v>0</v>
      </c>
      <c r="O33" s="389">
        <v>148</v>
      </c>
      <c r="P33" s="389">
        <v>148</v>
      </c>
      <c r="Q33" s="1549">
        <v>16966</v>
      </c>
      <c r="R33" s="1953">
        <v>115</v>
      </c>
      <c r="S33" s="1954">
        <v>115</v>
      </c>
    </row>
    <row r="34" spans="1:19" ht="13.35" customHeight="1">
      <c r="A34" s="393" t="s">
        <v>89</v>
      </c>
      <c r="B34" s="819"/>
      <c r="C34" s="1090"/>
      <c r="D34" s="1090"/>
      <c r="E34" s="1090"/>
      <c r="F34" s="1090"/>
      <c r="G34" s="1544"/>
      <c r="H34" s="1090"/>
      <c r="I34" s="1090"/>
      <c r="J34" s="1090"/>
      <c r="K34" s="1090"/>
      <c r="L34" s="1090"/>
      <c r="M34" s="1544"/>
      <c r="N34" s="1090"/>
      <c r="O34" s="1090"/>
      <c r="P34" s="1090"/>
      <c r="Q34" s="1548"/>
      <c r="R34" s="1955"/>
      <c r="S34" s="1956"/>
    </row>
    <row r="35" spans="1:19" ht="13.35" customHeight="1">
      <c r="A35" s="398" t="s">
        <v>195</v>
      </c>
      <c r="B35" s="391" t="s">
        <v>184</v>
      </c>
      <c r="C35" s="389">
        <v>3000</v>
      </c>
      <c r="D35" s="390">
        <v>1</v>
      </c>
      <c r="E35" s="389">
        <v>3000</v>
      </c>
      <c r="F35" s="390">
        <v>1</v>
      </c>
      <c r="G35" s="1545">
        <v>1594232.4</v>
      </c>
      <c r="H35" s="390">
        <v>1</v>
      </c>
      <c r="I35" s="389" t="s">
        <v>607</v>
      </c>
      <c r="J35" s="390">
        <v>0</v>
      </c>
      <c r="K35" s="389" t="s">
        <v>607</v>
      </c>
      <c r="L35" s="390">
        <v>0</v>
      </c>
      <c r="M35" s="1545">
        <v>0</v>
      </c>
      <c r="N35" s="390">
        <v>0</v>
      </c>
      <c r="O35" s="389">
        <v>3000</v>
      </c>
      <c r="P35" s="389">
        <v>3000</v>
      </c>
      <c r="Q35" s="1549">
        <v>1594232</v>
      </c>
      <c r="R35" s="1953">
        <v>531</v>
      </c>
      <c r="S35" s="1954">
        <v>531</v>
      </c>
    </row>
    <row r="36" spans="1:19" ht="13.35" customHeight="1">
      <c r="A36" s="398" t="s">
        <v>196</v>
      </c>
      <c r="B36" s="391" t="s">
        <v>197</v>
      </c>
      <c r="C36" s="389">
        <v>139362</v>
      </c>
      <c r="D36" s="390">
        <v>1</v>
      </c>
      <c r="E36" s="389">
        <v>148</v>
      </c>
      <c r="F36" s="390">
        <v>1</v>
      </c>
      <c r="G36" s="1545">
        <v>221068.96</v>
      </c>
      <c r="H36" s="390">
        <v>1</v>
      </c>
      <c r="I36" s="389" t="s">
        <v>607</v>
      </c>
      <c r="J36" s="390">
        <v>0</v>
      </c>
      <c r="K36" s="389" t="s">
        <v>607</v>
      </c>
      <c r="L36" s="390">
        <v>0</v>
      </c>
      <c r="M36" s="1545">
        <v>0</v>
      </c>
      <c r="N36" s="390">
        <v>0</v>
      </c>
      <c r="O36" s="389">
        <v>139362</v>
      </c>
      <c r="P36" s="389">
        <v>148</v>
      </c>
      <c r="Q36" s="1549">
        <v>221069</v>
      </c>
      <c r="R36" s="1953">
        <v>2</v>
      </c>
      <c r="S36" s="1954">
        <v>1494</v>
      </c>
    </row>
    <row r="37" spans="1:19" ht="13.35" customHeight="1">
      <c r="A37" s="398" t="s">
        <v>198</v>
      </c>
      <c r="B37" s="391" t="s">
        <v>184</v>
      </c>
      <c r="C37" s="389" t="s">
        <v>607</v>
      </c>
      <c r="D37" s="390">
        <v>0</v>
      </c>
      <c r="E37" s="389" t="s">
        <v>607</v>
      </c>
      <c r="F37" s="390">
        <v>0</v>
      </c>
      <c r="G37" s="1545">
        <v>0</v>
      </c>
      <c r="H37" s="390">
        <v>0</v>
      </c>
      <c r="I37" s="389" t="s">
        <v>607</v>
      </c>
      <c r="J37" s="390">
        <v>0</v>
      </c>
      <c r="K37" s="389" t="s">
        <v>607</v>
      </c>
      <c r="L37" s="390">
        <v>0</v>
      </c>
      <c r="M37" s="1545">
        <v>0</v>
      </c>
      <c r="N37" s="390">
        <v>0</v>
      </c>
      <c r="O37" s="389" t="s">
        <v>607</v>
      </c>
      <c r="P37" s="389" t="s">
        <v>607</v>
      </c>
      <c r="Q37" s="1549">
        <v>0</v>
      </c>
      <c r="R37" s="1953">
        <v>0</v>
      </c>
      <c r="S37" s="1954">
        <v>0</v>
      </c>
    </row>
    <row r="38" spans="1:19" ht="13.35" customHeight="1">
      <c r="A38" s="398" t="s">
        <v>199</v>
      </c>
      <c r="B38" s="391" t="s">
        <v>184</v>
      </c>
      <c r="C38" s="389" t="s">
        <v>607</v>
      </c>
      <c r="D38" s="390">
        <v>0</v>
      </c>
      <c r="E38" s="389" t="s">
        <v>607</v>
      </c>
      <c r="F38" s="390">
        <v>0</v>
      </c>
      <c r="G38" s="1545">
        <v>0</v>
      </c>
      <c r="H38" s="390">
        <v>0</v>
      </c>
      <c r="I38" s="389" t="s">
        <v>607</v>
      </c>
      <c r="J38" s="390">
        <v>0</v>
      </c>
      <c r="K38" s="389" t="s">
        <v>607</v>
      </c>
      <c r="L38" s="390">
        <v>0</v>
      </c>
      <c r="M38" s="1545">
        <v>0</v>
      </c>
      <c r="N38" s="390">
        <v>0</v>
      </c>
      <c r="O38" s="389" t="s">
        <v>607</v>
      </c>
      <c r="P38" s="389" t="s">
        <v>607</v>
      </c>
      <c r="Q38" s="1549">
        <v>0</v>
      </c>
      <c r="R38" s="1953">
        <v>0</v>
      </c>
      <c r="S38" s="1954">
        <v>0</v>
      </c>
    </row>
    <row r="39" spans="1:19" ht="13.35" customHeight="1">
      <c r="A39" s="398" t="s">
        <v>200</v>
      </c>
      <c r="B39" s="391" t="s">
        <v>184</v>
      </c>
      <c r="C39" s="389" t="s">
        <v>607</v>
      </c>
      <c r="D39" s="390">
        <v>0</v>
      </c>
      <c r="E39" s="389" t="s">
        <v>607</v>
      </c>
      <c r="F39" s="390">
        <v>0</v>
      </c>
      <c r="G39" s="1545">
        <v>0</v>
      </c>
      <c r="H39" s="390">
        <v>0</v>
      </c>
      <c r="I39" s="389" t="s">
        <v>607</v>
      </c>
      <c r="J39" s="390">
        <v>0</v>
      </c>
      <c r="K39" s="389" t="s">
        <v>607</v>
      </c>
      <c r="L39" s="390">
        <v>0</v>
      </c>
      <c r="M39" s="1545">
        <v>0</v>
      </c>
      <c r="N39" s="390">
        <v>0</v>
      </c>
      <c r="O39" s="389" t="s">
        <v>607</v>
      </c>
      <c r="P39" s="389" t="s">
        <v>607</v>
      </c>
      <c r="Q39" s="1549">
        <v>0</v>
      </c>
      <c r="R39" s="1953">
        <v>0</v>
      </c>
      <c r="S39" s="1954">
        <v>0</v>
      </c>
    </row>
    <row r="40" spans="1:19" ht="13.35" customHeight="1">
      <c r="A40" s="398" t="s">
        <v>201</v>
      </c>
      <c r="B40" s="391" t="s">
        <v>184</v>
      </c>
      <c r="C40" s="389" t="s">
        <v>607</v>
      </c>
      <c r="D40" s="390">
        <v>0</v>
      </c>
      <c r="E40" s="389" t="s">
        <v>607</v>
      </c>
      <c r="F40" s="390">
        <v>0</v>
      </c>
      <c r="G40" s="1545">
        <v>0</v>
      </c>
      <c r="H40" s="390">
        <v>0</v>
      </c>
      <c r="I40" s="389" t="s">
        <v>607</v>
      </c>
      <c r="J40" s="390">
        <v>0</v>
      </c>
      <c r="K40" s="389" t="s">
        <v>607</v>
      </c>
      <c r="L40" s="390">
        <v>0</v>
      </c>
      <c r="M40" s="1545">
        <v>0</v>
      </c>
      <c r="N40" s="390">
        <v>0</v>
      </c>
      <c r="O40" s="389" t="s">
        <v>607</v>
      </c>
      <c r="P40" s="389" t="s">
        <v>607</v>
      </c>
      <c r="Q40" s="1549">
        <v>0</v>
      </c>
      <c r="R40" s="1953">
        <v>0</v>
      </c>
      <c r="S40" s="1954">
        <v>0</v>
      </c>
    </row>
    <row r="41" spans="1:19" ht="13.35" customHeight="1">
      <c r="A41" s="398" t="s">
        <v>202</v>
      </c>
      <c r="B41" s="391" t="s">
        <v>184</v>
      </c>
      <c r="C41" s="389" t="s">
        <v>607</v>
      </c>
      <c r="D41" s="390">
        <v>0</v>
      </c>
      <c r="E41" s="389" t="s">
        <v>607</v>
      </c>
      <c r="F41" s="390">
        <v>0</v>
      </c>
      <c r="G41" s="1545">
        <v>0</v>
      </c>
      <c r="H41" s="390">
        <v>0</v>
      </c>
      <c r="I41" s="389" t="s">
        <v>607</v>
      </c>
      <c r="J41" s="390">
        <v>0</v>
      </c>
      <c r="K41" s="389" t="s">
        <v>607</v>
      </c>
      <c r="L41" s="390">
        <v>0</v>
      </c>
      <c r="M41" s="1545">
        <v>0</v>
      </c>
      <c r="N41" s="390">
        <v>0</v>
      </c>
      <c r="O41" s="389" t="s">
        <v>607</v>
      </c>
      <c r="P41" s="389" t="s">
        <v>607</v>
      </c>
      <c r="Q41" s="1549">
        <v>0</v>
      </c>
      <c r="R41" s="1953">
        <v>0</v>
      </c>
      <c r="S41" s="1954">
        <v>0</v>
      </c>
    </row>
    <row r="42" spans="1:19" ht="13.35" customHeight="1">
      <c r="A42" s="393" t="s">
        <v>90</v>
      </c>
      <c r="B42" s="819"/>
      <c r="C42" s="1090"/>
      <c r="D42" s="1090"/>
      <c r="E42" s="1090"/>
      <c r="F42" s="1090"/>
      <c r="G42" s="1544"/>
      <c r="H42" s="1090"/>
      <c r="I42" s="1090"/>
      <c r="J42" s="1090"/>
      <c r="K42" s="1090"/>
      <c r="L42" s="1090"/>
      <c r="M42" s="1544"/>
      <c r="N42" s="1090"/>
      <c r="O42" s="1090"/>
      <c r="P42" s="1090"/>
      <c r="Q42" s="1548"/>
      <c r="R42" s="1955"/>
      <c r="S42" s="1956"/>
    </row>
    <row r="43" spans="1:19" ht="13.35" customHeight="1">
      <c r="A43" s="398" t="s">
        <v>204</v>
      </c>
      <c r="B43" s="391" t="s">
        <v>169</v>
      </c>
      <c r="C43" s="389" t="s">
        <v>607</v>
      </c>
      <c r="D43" s="390">
        <v>0</v>
      </c>
      <c r="E43" s="389" t="s">
        <v>607</v>
      </c>
      <c r="F43" s="390">
        <v>0</v>
      </c>
      <c r="G43" s="1545">
        <v>0</v>
      </c>
      <c r="H43" s="390">
        <v>0</v>
      </c>
      <c r="I43" s="389" t="s">
        <v>607</v>
      </c>
      <c r="J43" s="390">
        <v>0</v>
      </c>
      <c r="K43" s="389" t="s">
        <v>607</v>
      </c>
      <c r="L43" s="390">
        <v>0</v>
      </c>
      <c r="M43" s="1545">
        <v>0</v>
      </c>
      <c r="N43" s="390">
        <v>0</v>
      </c>
      <c r="O43" s="389" t="s">
        <v>607</v>
      </c>
      <c r="P43" s="389" t="s">
        <v>607</v>
      </c>
      <c r="Q43" s="1549">
        <v>0</v>
      </c>
      <c r="R43" s="1953">
        <v>0</v>
      </c>
      <c r="S43" s="1954">
        <v>0</v>
      </c>
    </row>
    <row r="44" spans="1:19" ht="13.35" customHeight="1">
      <c r="A44" s="398" t="s">
        <v>205</v>
      </c>
      <c r="B44" s="391" t="s">
        <v>184</v>
      </c>
      <c r="C44" s="389" t="s">
        <v>607</v>
      </c>
      <c r="D44" s="390">
        <v>0</v>
      </c>
      <c r="E44" s="389" t="s">
        <v>607</v>
      </c>
      <c r="F44" s="390">
        <v>0</v>
      </c>
      <c r="G44" s="1545">
        <v>0</v>
      </c>
      <c r="H44" s="390">
        <v>0</v>
      </c>
      <c r="I44" s="389" t="s">
        <v>607</v>
      </c>
      <c r="J44" s="390">
        <v>0</v>
      </c>
      <c r="K44" s="389" t="s">
        <v>607</v>
      </c>
      <c r="L44" s="390">
        <v>0</v>
      </c>
      <c r="M44" s="1545">
        <v>0</v>
      </c>
      <c r="N44" s="390">
        <v>0</v>
      </c>
      <c r="O44" s="389" t="s">
        <v>607</v>
      </c>
      <c r="P44" s="389" t="s">
        <v>607</v>
      </c>
      <c r="Q44" s="1549">
        <v>0</v>
      </c>
      <c r="R44" s="1953">
        <v>0</v>
      </c>
      <c r="S44" s="1954">
        <v>0</v>
      </c>
    </row>
    <row r="45" spans="1:19" ht="13.35" customHeight="1">
      <c r="A45" s="392" t="s">
        <v>206</v>
      </c>
      <c r="B45" s="391" t="s">
        <v>169</v>
      </c>
      <c r="C45" s="389" t="s">
        <v>607</v>
      </c>
      <c r="D45" s="390">
        <v>0</v>
      </c>
      <c r="E45" s="389" t="s">
        <v>607</v>
      </c>
      <c r="F45" s="390">
        <v>0</v>
      </c>
      <c r="G45" s="1545">
        <v>0</v>
      </c>
      <c r="H45" s="390">
        <v>0</v>
      </c>
      <c r="I45" s="389" t="s">
        <v>607</v>
      </c>
      <c r="J45" s="390">
        <v>0</v>
      </c>
      <c r="K45" s="389" t="s">
        <v>607</v>
      </c>
      <c r="L45" s="390">
        <v>0</v>
      </c>
      <c r="M45" s="1545">
        <v>0</v>
      </c>
      <c r="N45" s="390">
        <v>0</v>
      </c>
      <c r="O45" s="389" t="s">
        <v>607</v>
      </c>
      <c r="P45" s="389" t="s">
        <v>607</v>
      </c>
      <c r="Q45" s="1549">
        <v>0</v>
      </c>
      <c r="R45" s="1953">
        <v>0</v>
      </c>
      <c r="S45" s="1954">
        <v>0</v>
      </c>
    </row>
    <row r="46" spans="1:19" ht="13.35" customHeight="1">
      <c r="A46" s="392" t="s">
        <v>207</v>
      </c>
      <c r="B46" s="391" t="s">
        <v>169</v>
      </c>
      <c r="C46" s="389" t="s">
        <v>607</v>
      </c>
      <c r="D46" s="390">
        <v>0</v>
      </c>
      <c r="E46" s="389" t="s">
        <v>607</v>
      </c>
      <c r="F46" s="390">
        <v>0</v>
      </c>
      <c r="G46" s="1545">
        <v>0</v>
      </c>
      <c r="H46" s="390">
        <v>0</v>
      </c>
      <c r="I46" s="389" t="s">
        <v>607</v>
      </c>
      <c r="J46" s="390">
        <v>0</v>
      </c>
      <c r="K46" s="389" t="s">
        <v>607</v>
      </c>
      <c r="L46" s="390">
        <v>0</v>
      </c>
      <c r="M46" s="1545">
        <v>0</v>
      </c>
      <c r="N46" s="390">
        <v>0</v>
      </c>
      <c r="O46" s="389" t="s">
        <v>607</v>
      </c>
      <c r="P46" s="389" t="s">
        <v>607</v>
      </c>
      <c r="Q46" s="1549">
        <v>0</v>
      </c>
      <c r="R46" s="1953">
        <v>0</v>
      </c>
      <c r="S46" s="1954">
        <v>0</v>
      </c>
    </row>
    <row r="47" spans="1:19" ht="13.35" customHeight="1">
      <c r="A47" s="392" t="s">
        <v>208</v>
      </c>
      <c r="B47" s="391" t="s">
        <v>169</v>
      </c>
      <c r="C47" s="389" t="s">
        <v>607</v>
      </c>
      <c r="D47" s="390">
        <v>0</v>
      </c>
      <c r="E47" s="389" t="s">
        <v>607</v>
      </c>
      <c r="F47" s="390">
        <v>0</v>
      </c>
      <c r="G47" s="1545">
        <v>0</v>
      </c>
      <c r="H47" s="390">
        <v>0</v>
      </c>
      <c r="I47" s="389" t="s">
        <v>607</v>
      </c>
      <c r="J47" s="390">
        <v>0</v>
      </c>
      <c r="K47" s="389" t="s">
        <v>607</v>
      </c>
      <c r="L47" s="390">
        <v>0</v>
      </c>
      <c r="M47" s="1545">
        <v>0</v>
      </c>
      <c r="N47" s="390">
        <v>0</v>
      </c>
      <c r="O47" s="389" t="s">
        <v>607</v>
      </c>
      <c r="P47" s="389" t="s">
        <v>607</v>
      </c>
      <c r="Q47" s="1549">
        <v>0</v>
      </c>
      <c r="R47" s="1953">
        <v>0</v>
      </c>
      <c r="S47" s="1954">
        <v>0</v>
      </c>
    </row>
    <row r="48" spans="1:19" ht="13.35" customHeight="1">
      <c r="A48" s="397" t="s">
        <v>209</v>
      </c>
      <c r="B48" s="391" t="s">
        <v>169</v>
      </c>
      <c r="C48" s="389" t="s">
        <v>607</v>
      </c>
      <c r="D48" s="390">
        <v>0</v>
      </c>
      <c r="E48" s="389" t="s">
        <v>607</v>
      </c>
      <c r="F48" s="390">
        <v>0</v>
      </c>
      <c r="G48" s="1545">
        <v>0</v>
      </c>
      <c r="H48" s="390">
        <v>0</v>
      </c>
      <c r="I48" s="389" t="s">
        <v>607</v>
      </c>
      <c r="J48" s="390">
        <v>0</v>
      </c>
      <c r="K48" s="389" t="s">
        <v>607</v>
      </c>
      <c r="L48" s="390">
        <v>0</v>
      </c>
      <c r="M48" s="1545">
        <v>0</v>
      </c>
      <c r="N48" s="390">
        <v>0</v>
      </c>
      <c r="O48" s="389" t="s">
        <v>607</v>
      </c>
      <c r="P48" s="389" t="s">
        <v>607</v>
      </c>
      <c r="Q48" s="1549">
        <v>0</v>
      </c>
      <c r="R48" s="1953">
        <v>0</v>
      </c>
      <c r="S48" s="1954">
        <v>0</v>
      </c>
    </row>
    <row r="49" spans="1:19" ht="13.35" customHeight="1">
      <c r="A49" s="397" t="s">
        <v>210</v>
      </c>
      <c r="B49" s="391" t="s">
        <v>184</v>
      </c>
      <c r="C49" s="389">
        <v>557</v>
      </c>
      <c r="D49" s="390">
        <v>0.81</v>
      </c>
      <c r="E49" s="389">
        <v>545</v>
      </c>
      <c r="F49" s="390">
        <v>0.81</v>
      </c>
      <c r="G49" s="1545">
        <v>30951.93</v>
      </c>
      <c r="H49" s="390">
        <v>0.28999999999999998</v>
      </c>
      <c r="I49" s="389">
        <v>129</v>
      </c>
      <c r="J49" s="390">
        <v>0.19</v>
      </c>
      <c r="K49" s="389">
        <v>129</v>
      </c>
      <c r="L49" s="390">
        <v>0.19</v>
      </c>
      <c r="M49" s="1545">
        <v>74156.67</v>
      </c>
      <c r="N49" s="390">
        <v>0.71</v>
      </c>
      <c r="O49" s="389">
        <v>686</v>
      </c>
      <c r="P49" s="389">
        <v>674</v>
      </c>
      <c r="Q49" s="1549">
        <v>105109</v>
      </c>
      <c r="R49" s="1953">
        <v>153</v>
      </c>
      <c r="S49" s="1954">
        <v>156</v>
      </c>
    </row>
    <row r="50" spans="1:19" ht="13.35" customHeight="1">
      <c r="A50" s="397" t="s">
        <v>211</v>
      </c>
      <c r="B50" s="391" t="s">
        <v>184</v>
      </c>
      <c r="C50" s="389">
        <v>467</v>
      </c>
      <c r="D50" s="390">
        <v>0.53</v>
      </c>
      <c r="E50" s="389">
        <v>467</v>
      </c>
      <c r="F50" s="390">
        <v>0.53</v>
      </c>
      <c r="G50" s="1545">
        <v>62806.25</v>
      </c>
      <c r="H50" s="390">
        <v>0.03</v>
      </c>
      <c r="I50" s="389">
        <v>421</v>
      </c>
      <c r="J50" s="390">
        <v>0.47</v>
      </c>
      <c r="K50" s="389">
        <v>421</v>
      </c>
      <c r="L50" s="390">
        <v>0.47</v>
      </c>
      <c r="M50" s="1545">
        <v>1909660.74</v>
      </c>
      <c r="N50" s="390">
        <v>0.97</v>
      </c>
      <c r="O50" s="389">
        <v>888</v>
      </c>
      <c r="P50" s="389">
        <v>888</v>
      </c>
      <c r="Q50" s="1549">
        <v>1972467</v>
      </c>
      <c r="R50" s="1953">
        <v>2221</v>
      </c>
      <c r="S50" s="1954">
        <v>2221</v>
      </c>
    </row>
    <row r="51" spans="1:19" ht="13.35" customHeight="1">
      <c r="A51" s="397" t="s">
        <v>212</v>
      </c>
      <c r="B51" s="391" t="s">
        <v>184</v>
      </c>
      <c r="C51" s="389" t="s">
        <v>607</v>
      </c>
      <c r="D51" s="390">
        <v>0</v>
      </c>
      <c r="E51" s="389" t="s">
        <v>607</v>
      </c>
      <c r="F51" s="390">
        <v>0</v>
      </c>
      <c r="G51" s="1545">
        <v>0</v>
      </c>
      <c r="H51" s="390">
        <v>0</v>
      </c>
      <c r="I51" s="389" t="s">
        <v>607</v>
      </c>
      <c r="J51" s="390">
        <v>0</v>
      </c>
      <c r="K51" s="389" t="s">
        <v>607</v>
      </c>
      <c r="L51" s="390">
        <v>0</v>
      </c>
      <c r="M51" s="1545">
        <v>0</v>
      </c>
      <c r="N51" s="390">
        <v>0</v>
      </c>
      <c r="O51" s="389" t="s">
        <v>607</v>
      </c>
      <c r="P51" s="389" t="s">
        <v>607</v>
      </c>
      <c r="Q51" s="1549">
        <v>0</v>
      </c>
      <c r="R51" s="1953">
        <v>0</v>
      </c>
      <c r="S51" s="1954">
        <v>0</v>
      </c>
    </row>
    <row r="52" spans="1:19" ht="13.35" customHeight="1">
      <c r="A52" s="397" t="s">
        <v>213</v>
      </c>
      <c r="B52" s="391" t="s">
        <v>184</v>
      </c>
      <c r="C52" s="389" t="s">
        <v>607</v>
      </c>
      <c r="D52" s="390">
        <v>0</v>
      </c>
      <c r="E52" s="389" t="s">
        <v>607</v>
      </c>
      <c r="F52" s="390">
        <v>0</v>
      </c>
      <c r="G52" s="1545">
        <v>0</v>
      </c>
      <c r="H52" s="390">
        <v>0</v>
      </c>
      <c r="I52" s="389" t="s">
        <v>607</v>
      </c>
      <c r="J52" s="390">
        <v>0</v>
      </c>
      <c r="K52" s="389" t="s">
        <v>607</v>
      </c>
      <c r="L52" s="390">
        <v>0</v>
      </c>
      <c r="M52" s="1545">
        <v>0</v>
      </c>
      <c r="N52" s="390">
        <v>0</v>
      </c>
      <c r="O52" s="389" t="s">
        <v>607</v>
      </c>
      <c r="P52" s="389" t="s">
        <v>607</v>
      </c>
      <c r="Q52" s="1549">
        <v>0</v>
      </c>
      <c r="R52" s="1953">
        <v>0</v>
      </c>
      <c r="S52" s="1954">
        <v>0</v>
      </c>
    </row>
    <row r="53" spans="1:19" ht="13.35" customHeight="1">
      <c r="A53" s="396" t="s">
        <v>214</v>
      </c>
      <c r="B53" s="391" t="s">
        <v>184</v>
      </c>
      <c r="C53" s="389" t="s">
        <v>607</v>
      </c>
      <c r="D53" s="390">
        <v>0</v>
      </c>
      <c r="E53" s="389" t="s">
        <v>607</v>
      </c>
      <c r="F53" s="390">
        <v>0</v>
      </c>
      <c r="G53" s="1545">
        <v>0</v>
      </c>
      <c r="H53" s="390">
        <v>0</v>
      </c>
      <c r="I53" s="389" t="s">
        <v>607</v>
      </c>
      <c r="J53" s="390">
        <v>0</v>
      </c>
      <c r="K53" s="389" t="s">
        <v>607</v>
      </c>
      <c r="L53" s="390">
        <v>0</v>
      </c>
      <c r="M53" s="1545">
        <v>0</v>
      </c>
      <c r="N53" s="390">
        <v>0</v>
      </c>
      <c r="O53" s="389" t="s">
        <v>607</v>
      </c>
      <c r="P53" s="389" t="s">
        <v>607</v>
      </c>
      <c r="Q53" s="1549">
        <v>0</v>
      </c>
      <c r="R53" s="1953">
        <v>0</v>
      </c>
      <c r="S53" s="1954">
        <v>0</v>
      </c>
    </row>
    <row r="54" spans="1:19" ht="13.35" customHeight="1">
      <c r="A54" s="395" t="s">
        <v>215</v>
      </c>
      <c r="B54" s="391" t="s">
        <v>184</v>
      </c>
      <c r="C54" s="389" t="s">
        <v>607</v>
      </c>
      <c r="D54" s="390">
        <v>0</v>
      </c>
      <c r="E54" s="389" t="s">
        <v>607</v>
      </c>
      <c r="F54" s="390">
        <v>0</v>
      </c>
      <c r="G54" s="1545">
        <v>0</v>
      </c>
      <c r="H54" s="390">
        <v>0</v>
      </c>
      <c r="I54" s="389" t="s">
        <v>607</v>
      </c>
      <c r="J54" s="390">
        <v>0</v>
      </c>
      <c r="K54" s="389" t="s">
        <v>607</v>
      </c>
      <c r="L54" s="390">
        <v>0</v>
      </c>
      <c r="M54" s="1545">
        <v>0</v>
      </c>
      <c r="N54" s="390">
        <v>0</v>
      </c>
      <c r="O54" s="389" t="s">
        <v>607</v>
      </c>
      <c r="P54" s="389" t="s">
        <v>607</v>
      </c>
      <c r="Q54" s="1549">
        <v>0</v>
      </c>
      <c r="R54" s="1953">
        <v>0</v>
      </c>
      <c r="S54" s="1954">
        <v>0</v>
      </c>
    </row>
    <row r="55" spans="1:19" ht="13.35" customHeight="1">
      <c r="A55" s="395" t="s">
        <v>216</v>
      </c>
      <c r="B55" s="394" t="s">
        <v>184</v>
      </c>
      <c r="C55" s="1091" t="s">
        <v>607</v>
      </c>
      <c r="D55" s="390">
        <v>0</v>
      </c>
      <c r="E55" s="1091" t="s">
        <v>607</v>
      </c>
      <c r="F55" s="390">
        <v>0</v>
      </c>
      <c r="G55" s="1545">
        <v>0</v>
      </c>
      <c r="H55" s="390">
        <v>0</v>
      </c>
      <c r="I55" s="1091" t="s">
        <v>607</v>
      </c>
      <c r="J55" s="390">
        <v>0</v>
      </c>
      <c r="K55" s="1091" t="s">
        <v>607</v>
      </c>
      <c r="L55" s="390">
        <v>0</v>
      </c>
      <c r="M55" s="1545">
        <v>0</v>
      </c>
      <c r="N55" s="390">
        <v>0</v>
      </c>
      <c r="O55" s="389" t="s">
        <v>607</v>
      </c>
      <c r="P55" s="389" t="s">
        <v>607</v>
      </c>
      <c r="Q55" s="1549">
        <v>0</v>
      </c>
      <c r="R55" s="1953">
        <v>0</v>
      </c>
      <c r="S55" s="1954">
        <v>0</v>
      </c>
    </row>
    <row r="56" spans="1:19" ht="13.35" customHeight="1">
      <c r="A56" s="395" t="s">
        <v>217</v>
      </c>
      <c r="B56" s="394" t="s">
        <v>184</v>
      </c>
      <c r="C56" s="1091" t="s">
        <v>607</v>
      </c>
      <c r="D56" s="390">
        <v>0</v>
      </c>
      <c r="E56" s="1091" t="s">
        <v>607</v>
      </c>
      <c r="F56" s="390">
        <v>0</v>
      </c>
      <c r="G56" s="1545">
        <v>0</v>
      </c>
      <c r="H56" s="390">
        <v>0</v>
      </c>
      <c r="I56" s="1091" t="s">
        <v>607</v>
      </c>
      <c r="J56" s="390">
        <v>0</v>
      </c>
      <c r="K56" s="1091" t="s">
        <v>607</v>
      </c>
      <c r="L56" s="390">
        <v>0</v>
      </c>
      <c r="M56" s="1545">
        <v>0</v>
      </c>
      <c r="N56" s="390">
        <v>0</v>
      </c>
      <c r="O56" s="389" t="s">
        <v>607</v>
      </c>
      <c r="P56" s="389" t="s">
        <v>607</v>
      </c>
      <c r="Q56" s="1549">
        <v>0</v>
      </c>
      <c r="R56" s="1953">
        <v>0</v>
      </c>
      <c r="S56" s="1954">
        <v>0</v>
      </c>
    </row>
    <row r="57" spans="1:19" ht="13.35" customHeight="1">
      <c r="A57" s="395" t="s">
        <v>218</v>
      </c>
      <c r="B57" s="394" t="s">
        <v>169</v>
      </c>
      <c r="C57" s="1091" t="s">
        <v>607</v>
      </c>
      <c r="D57" s="390">
        <v>0</v>
      </c>
      <c r="E57" s="1091" t="s">
        <v>607</v>
      </c>
      <c r="F57" s="390">
        <v>0</v>
      </c>
      <c r="G57" s="1545">
        <v>0</v>
      </c>
      <c r="H57" s="390">
        <v>0</v>
      </c>
      <c r="I57" s="1091" t="s">
        <v>607</v>
      </c>
      <c r="J57" s="390">
        <v>0</v>
      </c>
      <c r="K57" s="1091" t="s">
        <v>607</v>
      </c>
      <c r="L57" s="390">
        <v>0</v>
      </c>
      <c r="M57" s="1545">
        <v>0</v>
      </c>
      <c r="N57" s="390">
        <v>0</v>
      </c>
      <c r="O57" s="389" t="s">
        <v>607</v>
      </c>
      <c r="P57" s="389" t="s">
        <v>607</v>
      </c>
      <c r="Q57" s="1549">
        <v>0</v>
      </c>
      <c r="R57" s="1953">
        <v>0</v>
      </c>
      <c r="S57" s="1954">
        <v>0</v>
      </c>
    </row>
    <row r="58" spans="1:19" ht="13.35" customHeight="1">
      <c r="A58" s="395" t="s">
        <v>219</v>
      </c>
      <c r="B58" s="394" t="s">
        <v>184</v>
      </c>
      <c r="C58" s="1091" t="s">
        <v>607</v>
      </c>
      <c r="D58" s="390">
        <v>0</v>
      </c>
      <c r="E58" s="1091" t="s">
        <v>607</v>
      </c>
      <c r="F58" s="390">
        <v>0</v>
      </c>
      <c r="G58" s="1545">
        <v>0</v>
      </c>
      <c r="H58" s="390">
        <v>0</v>
      </c>
      <c r="I58" s="1091" t="s">
        <v>607</v>
      </c>
      <c r="J58" s="390">
        <v>0</v>
      </c>
      <c r="K58" s="1091" t="s">
        <v>607</v>
      </c>
      <c r="L58" s="390">
        <v>0</v>
      </c>
      <c r="M58" s="1545">
        <v>0</v>
      </c>
      <c r="N58" s="390">
        <v>0</v>
      </c>
      <c r="O58" s="389" t="s">
        <v>607</v>
      </c>
      <c r="P58" s="389" t="s">
        <v>607</v>
      </c>
      <c r="Q58" s="1549">
        <v>0</v>
      </c>
      <c r="R58" s="1953">
        <v>0</v>
      </c>
      <c r="S58" s="1954">
        <v>0</v>
      </c>
    </row>
    <row r="59" spans="1:19" ht="13.35" customHeight="1">
      <c r="A59" s="395" t="s">
        <v>220</v>
      </c>
      <c r="B59" s="394" t="s">
        <v>169</v>
      </c>
      <c r="C59" s="1091" t="s">
        <v>607</v>
      </c>
      <c r="D59" s="390">
        <v>0</v>
      </c>
      <c r="E59" s="1091" t="s">
        <v>607</v>
      </c>
      <c r="F59" s="390">
        <v>0</v>
      </c>
      <c r="G59" s="1545">
        <v>0</v>
      </c>
      <c r="H59" s="390">
        <v>0</v>
      </c>
      <c r="I59" s="1091" t="s">
        <v>607</v>
      </c>
      <c r="J59" s="390">
        <v>0</v>
      </c>
      <c r="K59" s="1091" t="s">
        <v>607</v>
      </c>
      <c r="L59" s="390">
        <v>0</v>
      </c>
      <c r="M59" s="1545">
        <v>0</v>
      </c>
      <c r="N59" s="390">
        <v>0</v>
      </c>
      <c r="O59" s="389" t="s">
        <v>607</v>
      </c>
      <c r="P59" s="389" t="s">
        <v>607</v>
      </c>
      <c r="Q59" s="1549">
        <v>0</v>
      </c>
      <c r="R59" s="1953">
        <v>0</v>
      </c>
      <c r="S59" s="1954">
        <v>0</v>
      </c>
    </row>
    <row r="60" spans="1:19" ht="13.35" customHeight="1">
      <c r="A60" s="395" t="s">
        <v>221</v>
      </c>
      <c r="B60" s="394" t="s">
        <v>169</v>
      </c>
      <c r="C60" s="1091" t="s">
        <v>607</v>
      </c>
      <c r="D60" s="390">
        <v>0</v>
      </c>
      <c r="E60" s="1091" t="s">
        <v>607</v>
      </c>
      <c r="F60" s="390">
        <v>0</v>
      </c>
      <c r="G60" s="1545">
        <v>0</v>
      </c>
      <c r="H60" s="390">
        <v>0</v>
      </c>
      <c r="I60" s="1091" t="s">
        <v>607</v>
      </c>
      <c r="J60" s="390">
        <v>0</v>
      </c>
      <c r="K60" s="1091" t="s">
        <v>607</v>
      </c>
      <c r="L60" s="390">
        <v>0</v>
      </c>
      <c r="M60" s="1545">
        <v>0</v>
      </c>
      <c r="N60" s="390">
        <v>0</v>
      </c>
      <c r="O60" s="389" t="s">
        <v>607</v>
      </c>
      <c r="P60" s="389" t="s">
        <v>607</v>
      </c>
      <c r="Q60" s="1549">
        <v>0</v>
      </c>
      <c r="R60" s="1953">
        <v>0</v>
      </c>
      <c r="S60" s="1954">
        <v>0</v>
      </c>
    </row>
    <row r="61" spans="1:19" ht="13.35" customHeight="1">
      <c r="A61" s="395" t="s">
        <v>222</v>
      </c>
      <c r="B61" s="394" t="s">
        <v>184</v>
      </c>
      <c r="C61" s="1091" t="s">
        <v>607</v>
      </c>
      <c r="D61" s="390">
        <v>0</v>
      </c>
      <c r="E61" s="1091" t="s">
        <v>607</v>
      </c>
      <c r="F61" s="390">
        <v>0</v>
      </c>
      <c r="G61" s="1545">
        <v>0</v>
      </c>
      <c r="H61" s="390">
        <v>0</v>
      </c>
      <c r="I61" s="1091">
        <v>55</v>
      </c>
      <c r="J61" s="390">
        <v>1</v>
      </c>
      <c r="K61" s="1091">
        <v>43</v>
      </c>
      <c r="L61" s="390">
        <v>1</v>
      </c>
      <c r="M61" s="1545">
        <v>63654</v>
      </c>
      <c r="N61" s="390">
        <v>1</v>
      </c>
      <c r="O61" s="389">
        <v>55</v>
      </c>
      <c r="P61" s="389">
        <v>43</v>
      </c>
      <c r="Q61" s="1549">
        <v>63654</v>
      </c>
      <c r="R61" s="1953">
        <v>1157</v>
      </c>
      <c r="S61" s="1954">
        <v>1480</v>
      </c>
    </row>
    <row r="62" spans="1:19" ht="13.35" customHeight="1">
      <c r="A62" s="395" t="s">
        <v>223</v>
      </c>
      <c r="B62" s="394" t="s">
        <v>184</v>
      </c>
      <c r="C62" s="1091">
        <v>503</v>
      </c>
      <c r="D62" s="390">
        <v>0.78</v>
      </c>
      <c r="E62" s="1091">
        <v>503</v>
      </c>
      <c r="F62" s="390">
        <v>0.78</v>
      </c>
      <c r="G62" s="1545">
        <v>140026.17000000001</v>
      </c>
      <c r="H62" s="390">
        <v>0.79</v>
      </c>
      <c r="I62" s="1091">
        <v>139</v>
      </c>
      <c r="J62" s="390">
        <v>0.22</v>
      </c>
      <c r="K62" s="1091">
        <v>139</v>
      </c>
      <c r="L62" s="390">
        <v>0.22</v>
      </c>
      <c r="M62" s="1545">
        <v>36140</v>
      </c>
      <c r="N62" s="390">
        <v>0.21</v>
      </c>
      <c r="O62" s="389">
        <v>642</v>
      </c>
      <c r="P62" s="389">
        <v>642</v>
      </c>
      <c r="Q62" s="1549">
        <v>176166</v>
      </c>
      <c r="R62" s="1953">
        <v>274</v>
      </c>
      <c r="S62" s="1954">
        <v>274</v>
      </c>
    </row>
    <row r="63" spans="1:19" ht="13.35" customHeight="1">
      <c r="A63" s="395" t="s">
        <v>224</v>
      </c>
      <c r="B63" s="394" t="s">
        <v>169</v>
      </c>
      <c r="C63" s="1091">
        <v>7</v>
      </c>
      <c r="D63" s="390">
        <v>1</v>
      </c>
      <c r="E63" s="1091">
        <v>7</v>
      </c>
      <c r="F63" s="390">
        <v>1</v>
      </c>
      <c r="G63" s="1545">
        <v>13831.34</v>
      </c>
      <c r="H63" s="390">
        <v>1</v>
      </c>
      <c r="I63" s="1091" t="s">
        <v>607</v>
      </c>
      <c r="J63" s="390">
        <v>0</v>
      </c>
      <c r="K63" s="1091" t="s">
        <v>607</v>
      </c>
      <c r="L63" s="390">
        <v>0</v>
      </c>
      <c r="M63" s="1545">
        <v>0</v>
      </c>
      <c r="N63" s="390">
        <v>0</v>
      </c>
      <c r="O63" s="389">
        <v>7</v>
      </c>
      <c r="P63" s="389">
        <v>7</v>
      </c>
      <c r="Q63" s="1549">
        <v>13831</v>
      </c>
      <c r="R63" s="1953">
        <v>1976</v>
      </c>
      <c r="S63" s="1954">
        <v>1976</v>
      </c>
    </row>
    <row r="64" spans="1:19" ht="13.35" customHeight="1">
      <c r="A64" s="393" t="s">
        <v>91</v>
      </c>
      <c r="B64" s="819"/>
      <c r="C64" s="1090"/>
      <c r="D64" s="1090"/>
      <c r="E64" s="1090"/>
      <c r="F64" s="1090"/>
      <c r="G64" s="1544"/>
      <c r="H64" s="1090"/>
      <c r="I64" s="1090"/>
      <c r="J64" s="1090"/>
      <c r="K64" s="1090"/>
      <c r="L64" s="1090"/>
      <c r="M64" s="1544"/>
      <c r="N64" s="1090"/>
      <c r="O64" s="1090"/>
      <c r="P64" s="1090"/>
      <c r="Q64" s="1548"/>
      <c r="R64" s="1955"/>
      <c r="S64" s="1956"/>
    </row>
    <row r="65" spans="1:19" ht="13.35" customHeight="1">
      <c r="A65" s="392" t="s">
        <v>225</v>
      </c>
      <c r="B65" s="391" t="s">
        <v>184</v>
      </c>
      <c r="C65" s="389"/>
      <c r="D65" s="390">
        <f t="shared" ref="D65:D75" si="0">IFERROR(C65/O65, 0)</f>
        <v>0</v>
      </c>
      <c r="E65" s="389"/>
      <c r="F65" s="390">
        <f t="shared" ref="F65:F75" si="1">IFERROR(E65/P65,0)</f>
        <v>0</v>
      </c>
      <c r="G65" s="1545"/>
      <c r="H65" s="390"/>
      <c r="I65" s="389"/>
      <c r="J65" s="390"/>
      <c r="K65" s="389"/>
      <c r="L65" s="390"/>
      <c r="M65" s="1545"/>
      <c r="N65" s="390"/>
      <c r="O65" s="389">
        <f t="shared" ref="O65:O75" si="2">C65+I65</f>
        <v>0</v>
      </c>
      <c r="P65" s="389">
        <f t="shared" ref="P65:P75" si="3">E65+K65</f>
        <v>0</v>
      </c>
      <c r="Q65" s="1549">
        <f t="shared" ref="Q65:Q75" si="4">G65+M65</f>
        <v>0</v>
      </c>
      <c r="R65" s="1953">
        <f t="shared" ref="R65:R75" si="5">IFERROR(Q65/O65,0)</f>
        <v>0</v>
      </c>
      <c r="S65" s="1954">
        <f t="shared" ref="S65:S75" si="6">IFERROR(Q65/P65,0)</f>
        <v>0</v>
      </c>
    </row>
    <row r="66" spans="1:19" ht="13.35" customHeight="1">
      <c r="A66" s="392" t="s">
        <v>226</v>
      </c>
      <c r="B66" s="391" t="s">
        <v>184</v>
      </c>
      <c r="C66" s="389"/>
      <c r="D66" s="390">
        <f t="shared" si="0"/>
        <v>0</v>
      </c>
      <c r="E66" s="389"/>
      <c r="F66" s="390">
        <f t="shared" si="1"/>
        <v>0</v>
      </c>
      <c r="G66" s="1545"/>
      <c r="H66" s="390"/>
      <c r="I66" s="389"/>
      <c r="J66" s="390"/>
      <c r="K66" s="389"/>
      <c r="L66" s="390"/>
      <c r="M66" s="1545"/>
      <c r="N66" s="390"/>
      <c r="O66" s="389">
        <f t="shared" si="2"/>
        <v>0</v>
      </c>
      <c r="P66" s="389">
        <f t="shared" si="3"/>
        <v>0</v>
      </c>
      <c r="Q66" s="1549">
        <f t="shared" si="4"/>
        <v>0</v>
      </c>
      <c r="R66" s="1953">
        <f t="shared" si="5"/>
        <v>0</v>
      </c>
      <c r="S66" s="1954">
        <f t="shared" si="6"/>
        <v>0</v>
      </c>
    </row>
    <row r="67" spans="1:19" ht="13.35" customHeight="1">
      <c r="A67" s="392" t="s">
        <v>227</v>
      </c>
      <c r="B67" s="391" t="s">
        <v>169</v>
      </c>
      <c r="C67" s="389"/>
      <c r="D67" s="390">
        <f t="shared" si="0"/>
        <v>0</v>
      </c>
      <c r="E67" s="389"/>
      <c r="F67" s="390">
        <f t="shared" si="1"/>
        <v>0</v>
      </c>
      <c r="G67" s="1545"/>
      <c r="H67" s="390"/>
      <c r="I67" s="389"/>
      <c r="J67" s="390"/>
      <c r="K67" s="389"/>
      <c r="L67" s="390"/>
      <c r="M67" s="1545"/>
      <c r="N67" s="390"/>
      <c r="O67" s="389">
        <f t="shared" si="2"/>
        <v>0</v>
      </c>
      <c r="P67" s="389">
        <f t="shared" si="3"/>
        <v>0</v>
      </c>
      <c r="Q67" s="1549">
        <f t="shared" si="4"/>
        <v>0</v>
      </c>
      <c r="R67" s="1953">
        <f t="shared" si="5"/>
        <v>0</v>
      </c>
      <c r="S67" s="1954">
        <f t="shared" si="6"/>
        <v>0</v>
      </c>
    </row>
    <row r="68" spans="1:19" ht="13.35" customHeight="1">
      <c r="A68" s="392" t="s">
        <v>228</v>
      </c>
      <c r="B68" s="391" t="s">
        <v>169</v>
      </c>
      <c r="C68" s="389"/>
      <c r="D68" s="390">
        <f t="shared" si="0"/>
        <v>0</v>
      </c>
      <c r="E68" s="389"/>
      <c r="F68" s="390">
        <f t="shared" si="1"/>
        <v>0</v>
      </c>
      <c r="G68" s="1545"/>
      <c r="H68" s="390"/>
      <c r="I68" s="389"/>
      <c r="J68" s="390"/>
      <c r="K68" s="389"/>
      <c r="L68" s="390"/>
      <c r="M68" s="1545"/>
      <c r="N68" s="390"/>
      <c r="O68" s="389">
        <f t="shared" si="2"/>
        <v>0</v>
      </c>
      <c r="P68" s="389">
        <f t="shared" si="3"/>
        <v>0</v>
      </c>
      <c r="Q68" s="1549">
        <f t="shared" si="4"/>
        <v>0</v>
      </c>
      <c r="R68" s="1953">
        <f t="shared" si="5"/>
        <v>0</v>
      </c>
      <c r="S68" s="1954">
        <f t="shared" si="6"/>
        <v>0</v>
      </c>
    </row>
    <row r="69" spans="1:19" ht="13.35" customHeight="1">
      <c r="A69" s="392" t="s">
        <v>229</v>
      </c>
      <c r="B69" s="391" t="s">
        <v>169</v>
      </c>
      <c r="C69" s="389"/>
      <c r="D69" s="390">
        <f t="shared" si="0"/>
        <v>0</v>
      </c>
      <c r="E69" s="389"/>
      <c r="F69" s="390">
        <f t="shared" si="1"/>
        <v>0</v>
      </c>
      <c r="G69" s="1545"/>
      <c r="H69" s="390"/>
      <c r="I69" s="389"/>
      <c r="J69" s="390"/>
      <c r="K69" s="389"/>
      <c r="L69" s="390"/>
      <c r="M69" s="1545"/>
      <c r="N69" s="390"/>
      <c r="O69" s="389">
        <f t="shared" si="2"/>
        <v>0</v>
      </c>
      <c r="P69" s="389">
        <f t="shared" si="3"/>
        <v>0</v>
      </c>
      <c r="Q69" s="1549">
        <f t="shared" si="4"/>
        <v>0</v>
      </c>
      <c r="R69" s="1953">
        <f t="shared" si="5"/>
        <v>0</v>
      </c>
      <c r="S69" s="1954">
        <f t="shared" si="6"/>
        <v>0</v>
      </c>
    </row>
    <row r="70" spans="1:19" ht="13.35" customHeight="1">
      <c r="A70" s="392" t="s">
        <v>230</v>
      </c>
      <c r="B70" s="391" t="s">
        <v>169</v>
      </c>
      <c r="C70" s="389"/>
      <c r="D70" s="390">
        <f t="shared" si="0"/>
        <v>0</v>
      </c>
      <c r="E70" s="389"/>
      <c r="F70" s="390">
        <f t="shared" si="1"/>
        <v>0</v>
      </c>
      <c r="G70" s="1545"/>
      <c r="H70" s="390"/>
      <c r="I70" s="389"/>
      <c r="J70" s="390"/>
      <c r="K70" s="389"/>
      <c r="L70" s="390"/>
      <c r="M70" s="1545"/>
      <c r="N70" s="390"/>
      <c r="O70" s="389">
        <f t="shared" si="2"/>
        <v>0</v>
      </c>
      <c r="P70" s="389">
        <f t="shared" si="3"/>
        <v>0</v>
      </c>
      <c r="Q70" s="1549">
        <f t="shared" si="4"/>
        <v>0</v>
      </c>
      <c r="R70" s="1953">
        <f t="shared" si="5"/>
        <v>0</v>
      </c>
      <c r="S70" s="1954">
        <f t="shared" si="6"/>
        <v>0</v>
      </c>
    </row>
    <row r="71" spans="1:19" ht="13.35" customHeight="1">
      <c r="A71" s="392" t="s">
        <v>231</v>
      </c>
      <c r="B71" s="391" t="s">
        <v>184</v>
      </c>
      <c r="C71" s="389"/>
      <c r="D71" s="390">
        <f t="shared" si="0"/>
        <v>0</v>
      </c>
      <c r="E71" s="389"/>
      <c r="F71" s="390">
        <f t="shared" si="1"/>
        <v>0</v>
      </c>
      <c r="G71" s="1545"/>
      <c r="H71" s="390"/>
      <c r="I71" s="389"/>
      <c r="J71" s="390"/>
      <c r="K71" s="389"/>
      <c r="L71" s="390"/>
      <c r="M71" s="1545"/>
      <c r="N71" s="390"/>
      <c r="O71" s="389">
        <f t="shared" si="2"/>
        <v>0</v>
      </c>
      <c r="P71" s="389">
        <f t="shared" si="3"/>
        <v>0</v>
      </c>
      <c r="Q71" s="1549">
        <f t="shared" si="4"/>
        <v>0</v>
      </c>
      <c r="R71" s="1953">
        <f t="shared" si="5"/>
        <v>0</v>
      </c>
      <c r="S71" s="1954">
        <f t="shared" si="6"/>
        <v>0</v>
      </c>
    </row>
    <row r="72" spans="1:19" ht="13.35" customHeight="1">
      <c r="A72" s="392" t="s">
        <v>232</v>
      </c>
      <c r="B72" s="391" t="s">
        <v>169</v>
      </c>
      <c r="C72" s="389"/>
      <c r="D72" s="390">
        <f t="shared" si="0"/>
        <v>0</v>
      </c>
      <c r="E72" s="389"/>
      <c r="F72" s="390">
        <f t="shared" si="1"/>
        <v>0</v>
      </c>
      <c r="G72" s="1545"/>
      <c r="H72" s="390"/>
      <c r="I72" s="389"/>
      <c r="J72" s="390"/>
      <c r="K72" s="389"/>
      <c r="L72" s="390"/>
      <c r="M72" s="1545"/>
      <c r="N72" s="390"/>
      <c r="O72" s="389">
        <f t="shared" si="2"/>
        <v>0</v>
      </c>
      <c r="P72" s="389">
        <f t="shared" si="3"/>
        <v>0</v>
      </c>
      <c r="Q72" s="1549">
        <f t="shared" si="4"/>
        <v>0</v>
      </c>
      <c r="R72" s="1953">
        <f t="shared" si="5"/>
        <v>0</v>
      </c>
      <c r="S72" s="1954">
        <f t="shared" si="6"/>
        <v>0</v>
      </c>
    </row>
    <row r="73" spans="1:19" ht="13.35" customHeight="1">
      <c r="A73" s="392" t="s">
        <v>233</v>
      </c>
      <c r="B73" s="391" t="s">
        <v>169</v>
      </c>
      <c r="C73" s="389"/>
      <c r="D73" s="390">
        <f t="shared" si="0"/>
        <v>0</v>
      </c>
      <c r="E73" s="389"/>
      <c r="F73" s="390">
        <f t="shared" si="1"/>
        <v>0</v>
      </c>
      <c r="G73" s="1545"/>
      <c r="H73" s="390"/>
      <c r="I73" s="389"/>
      <c r="J73" s="390"/>
      <c r="K73" s="389"/>
      <c r="L73" s="390"/>
      <c r="M73" s="1545"/>
      <c r="N73" s="390"/>
      <c r="O73" s="389">
        <f t="shared" si="2"/>
        <v>0</v>
      </c>
      <c r="P73" s="389">
        <f t="shared" si="3"/>
        <v>0</v>
      </c>
      <c r="Q73" s="1549">
        <f t="shared" si="4"/>
        <v>0</v>
      </c>
      <c r="R73" s="1953">
        <f t="shared" si="5"/>
        <v>0</v>
      </c>
      <c r="S73" s="1954">
        <f t="shared" si="6"/>
        <v>0</v>
      </c>
    </row>
    <row r="74" spans="1:19" ht="13.35" customHeight="1">
      <c r="A74" s="392" t="s">
        <v>234</v>
      </c>
      <c r="B74" s="391" t="s">
        <v>184</v>
      </c>
      <c r="C74" s="389"/>
      <c r="D74" s="390">
        <f t="shared" si="0"/>
        <v>0</v>
      </c>
      <c r="E74" s="389"/>
      <c r="F74" s="390">
        <f t="shared" si="1"/>
        <v>0</v>
      </c>
      <c r="G74" s="1545"/>
      <c r="H74" s="390"/>
      <c r="I74" s="389"/>
      <c r="J74" s="390"/>
      <c r="K74" s="389"/>
      <c r="L74" s="390"/>
      <c r="M74" s="1545"/>
      <c r="N74" s="390"/>
      <c r="O74" s="389">
        <f t="shared" si="2"/>
        <v>0</v>
      </c>
      <c r="P74" s="389">
        <f t="shared" si="3"/>
        <v>0</v>
      </c>
      <c r="Q74" s="1549">
        <f t="shared" si="4"/>
        <v>0</v>
      </c>
      <c r="R74" s="1953">
        <f t="shared" si="5"/>
        <v>0</v>
      </c>
      <c r="S74" s="1954">
        <f t="shared" si="6"/>
        <v>0</v>
      </c>
    </row>
    <row r="75" spans="1:19" ht="13.35" customHeight="1">
      <c r="A75" s="392" t="s">
        <v>235</v>
      </c>
      <c r="B75" s="391" t="s">
        <v>169</v>
      </c>
      <c r="C75" s="389"/>
      <c r="D75" s="390">
        <f t="shared" si="0"/>
        <v>0</v>
      </c>
      <c r="E75" s="389"/>
      <c r="F75" s="390">
        <f t="shared" si="1"/>
        <v>0</v>
      </c>
      <c r="G75" s="1545"/>
      <c r="H75" s="390"/>
      <c r="I75" s="389"/>
      <c r="J75" s="390"/>
      <c r="K75" s="389"/>
      <c r="L75" s="390"/>
      <c r="M75" s="1545"/>
      <c r="N75" s="390"/>
      <c r="O75" s="389">
        <f t="shared" si="2"/>
        <v>0</v>
      </c>
      <c r="P75" s="389">
        <f t="shared" si="3"/>
        <v>0</v>
      </c>
      <c r="Q75" s="1549">
        <f t="shared" si="4"/>
        <v>0</v>
      </c>
      <c r="R75" s="1953">
        <f t="shared" si="5"/>
        <v>0</v>
      </c>
      <c r="S75" s="1954">
        <f t="shared" si="6"/>
        <v>0</v>
      </c>
    </row>
    <row r="76" spans="1:19" ht="13.35" customHeight="1">
      <c r="A76" s="393" t="s">
        <v>92</v>
      </c>
      <c r="B76" s="819"/>
      <c r="C76" s="1090"/>
      <c r="D76" s="1090"/>
      <c r="E76" s="1090"/>
      <c r="F76" s="1090"/>
      <c r="G76" s="1544"/>
      <c r="H76" s="1090"/>
      <c r="I76" s="1090"/>
      <c r="J76" s="1090"/>
      <c r="K76" s="1090"/>
      <c r="L76" s="1090"/>
      <c r="M76" s="1544"/>
      <c r="N76" s="1090"/>
      <c r="O76" s="1090"/>
      <c r="P76" s="1090"/>
      <c r="Q76" s="1548"/>
      <c r="R76" s="1955"/>
      <c r="S76" s="1956"/>
    </row>
    <row r="77" spans="1:19" ht="13.35" customHeight="1">
      <c r="A77" s="392" t="s">
        <v>237</v>
      </c>
      <c r="B77" s="391" t="s">
        <v>169</v>
      </c>
      <c r="C77" s="389" t="s">
        <v>607</v>
      </c>
      <c r="D77" s="390">
        <v>0</v>
      </c>
      <c r="E77" s="389" t="s">
        <v>607</v>
      </c>
      <c r="F77" s="390">
        <v>0</v>
      </c>
      <c r="G77" s="1545">
        <v>0</v>
      </c>
      <c r="H77" s="390">
        <v>0</v>
      </c>
      <c r="I77" s="389" t="s">
        <v>607</v>
      </c>
      <c r="J77" s="390">
        <v>0</v>
      </c>
      <c r="K77" s="389" t="s">
        <v>607</v>
      </c>
      <c r="L77" s="390">
        <v>0</v>
      </c>
      <c r="M77" s="1545">
        <v>0</v>
      </c>
      <c r="N77" s="390">
        <v>0</v>
      </c>
      <c r="O77" s="389" t="s">
        <v>607</v>
      </c>
      <c r="P77" s="389" t="s">
        <v>607</v>
      </c>
      <c r="Q77" s="1549">
        <v>0</v>
      </c>
      <c r="R77" s="1953" t="s">
        <v>651</v>
      </c>
      <c r="S77" s="1954">
        <v>0</v>
      </c>
    </row>
    <row r="78" spans="1:19" ht="13.35" customHeight="1">
      <c r="A78" s="392" t="s">
        <v>238</v>
      </c>
      <c r="B78" s="391" t="s">
        <v>169</v>
      </c>
      <c r="C78" s="389">
        <v>23278</v>
      </c>
      <c r="D78" s="390">
        <v>1</v>
      </c>
      <c r="E78" s="389">
        <v>4799</v>
      </c>
      <c r="F78" s="390">
        <v>1</v>
      </c>
      <c r="G78" s="1545">
        <v>281944.53000000003</v>
      </c>
      <c r="H78" s="390">
        <v>1</v>
      </c>
      <c r="I78" s="389" t="s">
        <v>607</v>
      </c>
      <c r="J78" s="390">
        <v>0</v>
      </c>
      <c r="K78" s="389" t="s">
        <v>607</v>
      </c>
      <c r="L78" s="390">
        <v>0</v>
      </c>
      <c r="M78" s="1545">
        <v>0</v>
      </c>
      <c r="N78" s="390">
        <v>0</v>
      </c>
      <c r="O78" s="389">
        <v>23278</v>
      </c>
      <c r="P78" s="389">
        <v>4799</v>
      </c>
      <c r="Q78" s="1549">
        <v>281945</v>
      </c>
      <c r="R78" s="1953">
        <v>12</v>
      </c>
      <c r="S78" s="1954">
        <v>59</v>
      </c>
    </row>
    <row r="79" spans="1:19" ht="13.35" customHeight="1">
      <c r="A79" s="392" t="s">
        <v>239</v>
      </c>
      <c r="B79" s="391" t="s">
        <v>169</v>
      </c>
      <c r="C79" s="389">
        <v>3500</v>
      </c>
      <c r="D79" s="390">
        <v>1</v>
      </c>
      <c r="E79" s="389">
        <v>672</v>
      </c>
      <c r="F79" s="390">
        <v>1</v>
      </c>
      <c r="G79" s="1545">
        <v>62012.6</v>
      </c>
      <c r="H79" s="390">
        <v>1</v>
      </c>
      <c r="I79" s="389" t="s">
        <v>607</v>
      </c>
      <c r="J79" s="390">
        <v>0</v>
      </c>
      <c r="K79" s="389" t="s">
        <v>607</v>
      </c>
      <c r="L79" s="390">
        <v>0</v>
      </c>
      <c r="M79" s="1545">
        <v>0</v>
      </c>
      <c r="N79" s="390">
        <v>0</v>
      </c>
      <c r="O79" s="389">
        <v>3500</v>
      </c>
      <c r="P79" s="389">
        <v>672</v>
      </c>
      <c r="Q79" s="1549">
        <v>62013</v>
      </c>
      <c r="R79" s="1953">
        <v>18</v>
      </c>
      <c r="S79" s="1954">
        <v>92</v>
      </c>
    </row>
    <row r="80" spans="1:19" ht="13.35" customHeight="1">
      <c r="A80" s="392" t="s">
        <v>240</v>
      </c>
      <c r="B80" s="391" t="s">
        <v>169</v>
      </c>
      <c r="C80" s="389" t="s">
        <v>607</v>
      </c>
      <c r="D80" s="390">
        <v>0</v>
      </c>
      <c r="E80" s="389" t="s">
        <v>607</v>
      </c>
      <c r="F80" s="390">
        <v>0</v>
      </c>
      <c r="G80" s="1545">
        <v>0</v>
      </c>
      <c r="H80" s="390">
        <v>0</v>
      </c>
      <c r="I80" s="389" t="s">
        <v>607</v>
      </c>
      <c r="J80" s="390">
        <v>0</v>
      </c>
      <c r="K80" s="389" t="s">
        <v>607</v>
      </c>
      <c r="L80" s="390">
        <v>0</v>
      </c>
      <c r="M80" s="1545">
        <v>0</v>
      </c>
      <c r="N80" s="390">
        <v>0</v>
      </c>
      <c r="O80" s="389" t="s">
        <v>607</v>
      </c>
      <c r="P80" s="389" t="s">
        <v>607</v>
      </c>
      <c r="Q80" s="1549">
        <v>0</v>
      </c>
      <c r="R80" s="1953">
        <v>0</v>
      </c>
      <c r="S80" s="1954">
        <v>0</v>
      </c>
    </row>
    <row r="81" spans="1:19" ht="13.35" customHeight="1">
      <c r="A81" s="392" t="s">
        <v>241</v>
      </c>
      <c r="B81" s="391" t="s">
        <v>169</v>
      </c>
      <c r="C81" s="389" t="s">
        <v>607</v>
      </c>
      <c r="D81" s="390">
        <v>0</v>
      </c>
      <c r="E81" s="389" t="s">
        <v>607</v>
      </c>
      <c r="F81" s="390">
        <v>0</v>
      </c>
      <c r="G81" s="1545">
        <v>0</v>
      </c>
      <c r="H81" s="390">
        <v>0</v>
      </c>
      <c r="I81" s="389" t="s">
        <v>607</v>
      </c>
      <c r="J81" s="390">
        <v>0</v>
      </c>
      <c r="K81" s="389" t="s">
        <v>607</v>
      </c>
      <c r="L81" s="390">
        <v>0</v>
      </c>
      <c r="M81" s="1545">
        <v>0</v>
      </c>
      <c r="N81" s="390">
        <v>0</v>
      </c>
      <c r="O81" s="389" t="s">
        <v>607</v>
      </c>
      <c r="P81" s="389" t="s">
        <v>607</v>
      </c>
      <c r="Q81" s="1549">
        <v>0</v>
      </c>
      <c r="R81" s="1953">
        <v>0</v>
      </c>
      <c r="S81" s="1954">
        <v>0</v>
      </c>
    </row>
    <row r="82" spans="1:19" ht="13.35" customHeight="1">
      <c r="A82" s="392" t="s">
        <v>242</v>
      </c>
      <c r="B82" s="391" t="s">
        <v>169</v>
      </c>
      <c r="C82" s="389" t="s">
        <v>607</v>
      </c>
      <c r="D82" s="390">
        <v>0</v>
      </c>
      <c r="E82" s="389" t="s">
        <v>607</v>
      </c>
      <c r="F82" s="390">
        <v>0</v>
      </c>
      <c r="G82" s="1545">
        <v>0</v>
      </c>
      <c r="H82" s="390">
        <v>0</v>
      </c>
      <c r="I82" s="389" t="s">
        <v>607</v>
      </c>
      <c r="J82" s="390">
        <v>0</v>
      </c>
      <c r="K82" s="389" t="s">
        <v>607</v>
      </c>
      <c r="L82" s="390">
        <v>0</v>
      </c>
      <c r="M82" s="1545">
        <v>0</v>
      </c>
      <c r="N82" s="390">
        <v>0</v>
      </c>
      <c r="O82" s="389" t="s">
        <v>607</v>
      </c>
      <c r="P82" s="389" t="s">
        <v>607</v>
      </c>
      <c r="Q82" s="1549">
        <v>0</v>
      </c>
      <c r="R82" s="1953">
        <v>0</v>
      </c>
      <c r="S82" s="1954">
        <v>0</v>
      </c>
    </row>
    <row r="83" spans="1:19" ht="13.35" customHeight="1">
      <c r="A83" s="395" t="s">
        <v>243</v>
      </c>
      <c r="B83" s="394" t="s">
        <v>169</v>
      </c>
      <c r="C83" s="821" t="s">
        <v>607</v>
      </c>
      <c r="D83" s="390">
        <v>0</v>
      </c>
      <c r="E83" s="821" t="s">
        <v>607</v>
      </c>
      <c r="F83" s="390">
        <v>0</v>
      </c>
      <c r="G83" s="1545">
        <v>0</v>
      </c>
      <c r="H83" s="390">
        <v>0</v>
      </c>
      <c r="I83" s="821" t="s">
        <v>607</v>
      </c>
      <c r="J83" s="390">
        <v>0</v>
      </c>
      <c r="K83" s="821" t="s">
        <v>607</v>
      </c>
      <c r="L83" s="390">
        <v>0</v>
      </c>
      <c r="M83" s="1545">
        <v>0</v>
      </c>
      <c r="N83" s="390">
        <v>0</v>
      </c>
      <c r="O83" s="389" t="s">
        <v>607</v>
      </c>
      <c r="P83" s="389" t="s">
        <v>607</v>
      </c>
      <c r="Q83" s="1549">
        <v>0</v>
      </c>
      <c r="R83" s="1953">
        <v>0</v>
      </c>
      <c r="S83" s="1954">
        <v>0</v>
      </c>
    </row>
    <row r="84" spans="1:19" ht="13.35" customHeight="1">
      <c r="A84" s="393" t="s">
        <v>244</v>
      </c>
      <c r="B84" s="819"/>
      <c r="C84" s="1090"/>
      <c r="D84" s="1090"/>
      <c r="E84" s="1090"/>
      <c r="F84" s="1090"/>
      <c r="G84" s="1544"/>
      <c r="H84" s="1090"/>
      <c r="I84" s="1090"/>
      <c r="J84" s="1090"/>
      <c r="K84" s="1090"/>
      <c r="L84" s="1090"/>
      <c r="M84" s="1544"/>
      <c r="N84" s="1090"/>
      <c r="O84" s="1090"/>
      <c r="P84" s="1090"/>
      <c r="Q84" s="1548"/>
      <c r="R84" s="1955"/>
      <c r="S84" s="1956"/>
    </row>
    <row r="85" spans="1:19" ht="13.35" customHeight="1">
      <c r="A85" s="822" t="s">
        <v>245</v>
      </c>
      <c r="B85" s="391" t="s">
        <v>184</v>
      </c>
      <c r="C85" s="389">
        <v>1556</v>
      </c>
      <c r="D85" s="390">
        <v>1</v>
      </c>
      <c r="E85" s="389">
        <v>1556</v>
      </c>
      <c r="F85" s="390">
        <v>1</v>
      </c>
      <c r="G85" s="1545">
        <v>921463.52</v>
      </c>
      <c r="H85" s="390">
        <v>1</v>
      </c>
      <c r="I85" s="389" t="s">
        <v>607</v>
      </c>
      <c r="J85" s="390">
        <v>0</v>
      </c>
      <c r="K85" s="389" t="s">
        <v>607</v>
      </c>
      <c r="L85" s="390">
        <v>0</v>
      </c>
      <c r="M85" s="1545">
        <v>0</v>
      </c>
      <c r="N85" s="390">
        <v>0</v>
      </c>
      <c r="O85" s="389">
        <v>1556</v>
      </c>
      <c r="P85" s="389">
        <v>1556</v>
      </c>
      <c r="Q85" s="1549">
        <v>921464</v>
      </c>
      <c r="R85" s="1953">
        <v>592</v>
      </c>
      <c r="S85" s="1954">
        <v>592</v>
      </c>
    </row>
    <row r="86" spans="1:19" ht="13.35" customHeight="1">
      <c r="A86" s="822" t="s">
        <v>246</v>
      </c>
      <c r="B86" s="391" t="s">
        <v>169</v>
      </c>
      <c r="C86" s="389" t="s">
        <v>607</v>
      </c>
      <c r="D86" s="390">
        <v>0</v>
      </c>
      <c r="E86" s="389" t="s">
        <v>607</v>
      </c>
      <c r="F86" s="390">
        <v>0</v>
      </c>
      <c r="G86" s="1545">
        <v>0</v>
      </c>
      <c r="H86" s="390">
        <v>0</v>
      </c>
      <c r="I86" s="389" t="s">
        <v>607</v>
      </c>
      <c r="J86" s="390">
        <v>0</v>
      </c>
      <c r="K86" s="389" t="s">
        <v>607</v>
      </c>
      <c r="L86" s="390">
        <v>0</v>
      </c>
      <c r="M86" s="1545">
        <v>0</v>
      </c>
      <c r="N86" s="390">
        <v>0</v>
      </c>
      <c r="O86" s="389" t="s">
        <v>607</v>
      </c>
      <c r="P86" s="389" t="s">
        <v>607</v>
      </c>
      <c r="Q86" s="1549">
        <v>0</v>
      </c>
      <c r="R86" s="1953">
        <v>0</v>
      </c>
      <c r="S86" s="1954">
        <v>0</v>
      </c>
    </row>
    <row r="87" spans="1:19" ht="13.35" customHeight="1">
      <c r="A87" s="823" t="s">
        <v>247</v>
      </c>
      <c r="B87" s="391" t="s">
        <v>184</v>
      </c>
      <c r="C87" s="389" t="s">
        <v>607</v>
      </c>
      <c r="D87" s="390">
        <v>0</v>
      </c>
      <c r="E87" s="389" t="s">
        <v>607</v>
      </c>
      <c r="F87" s="390">
        <v>0</v>
      </c>
      <c r="G87" s="1545">
        <v>0</v>
      </c>
      <c r="H87" s="390">
        <v>0</v>
      </c>
      <c r="I87" s="389" t="s">
        <v>607</v>
      </c>
      <c r="J87" s="390">
        <v>0</v>
      </c>
      <c r="K87" s="389" t="s">
        <v>607</v>
      </c>
      <c r="L87" s="390">
        <v>0</v>
      </c>
      <c r="M87" s="1545">
        <v>0</v>
      </c>
      <c r="N87" s="390">
        <v>0</v>
      </c>
      <c r="O87" s="389" t="s">
        <v>607</v>
      </c>
      <c r="P87" s="389" t="s">
        <v>607</v>
      </c>
      <c r="Q87" s="1549">
        <v>0</v>
      </c>
      <c r="R87" s="1953">
        <v>0</v>
      </c>
      <c r="S87" s="1954">
        <v>0</v>
      </c>
    </row>
    <row r="88" spans="1:19" ht="13.35" customHeight="1">
      <c r="A88" s="823" t="s">
        <v>248</v>
      </c>
      <c r="B88" s="391" t="s">
        <v>169</v>
      </c>
      <c r="C88" s="389" t="s">
        <v>607</v>
      </c>
      <c r="D88" s="390">
        <v>0</v>
      </c>
      <c r="E88" s="389" t="s">
        <v>607</v>
      </c>
      <c r="F88" s="390">
        <v>0</v>
      </c>
      <c r="G88" s="1545">
        <v>0</v>
      </c>
      <c r="H88" s="390">
        <v>0</v>
      </c>
      <c r="I88" s="389" t="s">
        <v>607</v>
      </c>
      <c r="J88" s="390">
        <v>0</v>
      </c>
      <c r="K88" s="389" t="s">
        <v>607</v>
      </c>
      <c r="L88" s="390">
        <v>0</v>
      </c>
      <c r="M88" s="1545">
        <v>0</v>
      </c>
      <c r="N88" s="390">
        <v>0</v>
      </c>
      <c r="O88" s="389" t="s">
        <v>607</v>
      </c>
      <c r="P88" s="389" t="s">
        <v>607</v>
      </c>
      <c r="Q88" s="1549">
        <v>0</v>
      </c>
      <c r="R88" s="1953">
        <v>0</v>
      </c>
      <c r="S88" s="1954">
        <v>0</v>
      </c>
    </row>
    <row r="89" spans="1:19" ht="13.35" customHeight="1">
      <c r="A89" s="823" t="s">
        <v>249</v>
      </c>
      <c r="B89" s="391" t="s">
        <v>169</v>
      </c>
      <c r="C89" s="389">
        <v>61</v>
      </c>
      <c r="D89" s="390">
        <v>1</v>
      </c>
      <c r="E89" s="389">
        <v>59</v>
      </c>
      <c r="F89" s="390">
        <v>1</v>
      </c>
      <c r="G89" s="1545">
        <v>135165.92000000001</v>
      </c>
      <c r="H89" s="390">
        <v>1</v>
      </c>
      <c r="I89" s="389" t="s">
        <v>607</v>
      </c>
      <c r="J89" s="390">
        <v>0</v>
      </c>
      <c r="K89" s="389" t="s">
        <v>607</v>
      </c>
      <c r="L89" s="390">
        <v>0</v>
      </c>
      <c r="M89" s="1545">
        <v>0</v>
      </c>
      <c r="N89" s="390">
        <v>0</v>
      </c>
      <c r="O89" s="389">
        <v>61</v>
      </c>
      <c r="P89" s="389">
        <v>59</v>
      </c>
      <c r="Q89" s="1549">
        <v>135166</v>
      </c>
      <c r="R89" s="1953">
        <v>2216</v>
      </c>
      <c r="S89" s="1954">
        <v>2291</v>
      </c>
    </row>
    <row r="90" spans="1:19" ht="13.35" customHeight="1">
      <c r="A90" s="823" t="s">
        <v>250</v>
      </c>
      <c r="B90" s="391" t="s">
        <v>169</v>
      </c>
      <c r="C90" s="389">
        <v>152</v>
      </c>
      <c r="D90" s="390">
        <v>1</v>
      </c>
      <c r="E90" s="389">
        <v>146</v>
      </c>
      <c r="F90" s="390">
        <v>1</v>
      </c>
      <c r="G90" s="1545">
        <v>9310.6200000000008</v>
      </c>
      <c r="H90" s="390">
        <v>1</v>
      </c>
      <c r="I90" s="389" t="s">
        <v>607</v>
      </c>
      <c r="J90" s="390">
        <v>0</v>
      </c>
      <c r="K90" s="389" t="s">
        <v>607</v>
      </c>
      <c r="L90" s="390">
        <v>0</v>
      </c>
      <c r="M90" s="1545">
        <v>0</v>
      </c>
      <c r="N90" s="390">
        <v>0</v>
      </c>
      <c r="O90" s="389">
        <v>152</v>
      </c>
      <c r="P90" s="389">
        <v>146</v>
      </c>
      <c r="Q90" s="1549">
        <v>9311</v>
      </c>
      <c r="R90" s="1953">
        <v>61</v>
      </c>
      <c r="S90" s="1954">
        <v>64</v>
      </c>
    </row>
    <row r="91" spans="1:19" ht="13.35" customHeight="1">
      <c r="A91" s="395" t="s">
        <v>251</v>
      </c>
      <c r="B91" s="394" t="s">
        <v>169</v>
      </c>
      <c r="C91" s="821">
        <v>220</v>
      </c>
      <c r="D91" s="390">
        <v>1</v>
      </c>
      <c r="E91" s="821">
        <v>203</v>
      </c>
      <c r="F91" s="390">
        <v>1</v>
      </c>
      <c r="G91" s="1545">
        <v>18989.96</v>
      </c>
      <c r="H91" s="390">
        <v>1</v>
      </c>
      <c r="I91" s="821" t="s">
        <v>607</v>
      </c>
      <c r="J91" s="390">
        <v>0</v>
      </c>
      <c r="K91" s="821" t="s">
        <v>607</v>
      </c>
      <c r="L91" s="390">
        <v>0</v>
      </c>
      <c r="M91" s="1545">
        <v>0</v>
      </c>
      <c r="N91" s="390">
        <v>0</v>
      </c>
      <c r="O91" s="389">
        <v>220</v>
      </c>
      <c r="P91" s="389">
        <v>203</v>
      </c>
      <c r="Q91" s="1549">
        <v>18990</v>
      </c>
      <c r="R91" s="1953">
        <v>86</v>
      </c>
      <c r="S91" s="1954">
        <v>94</v>
      </c>
    </row>
    <row r="92" spans="1:19" ht="13.35" customHeight="1">
      <c r="A92" s="824" t="s">
        <v>391</v>
      </c>
      <c r="B92" s="1092"/>
      <c r="C92" s="1090"/>
      <c r="D92" s="1090"/>
      <c r="E92" s="1090"/>
      <c r="F92" s="1090"/>
      <c r="G92" s="1544"/>
      <c r="H92" s="819"/>
      <c r="I92" s="1090"/>
      <c r="J92" s="1090"/>
      <c r="K92" s="1090"/>
      <c r="L92" s="1090"/>
      <c r="M92" s="1544"/>
      <c r="N92" s="819"/>
      <c r="O92" s="1090"/>
      <c r="P92" s="1090"/>
      <c r="Q92" s="1548"/>
      <c r="R92" s="1951"/>
      <c r="S92" s="1952"/>
    </row>
    <row r="93" spans="1:19" ht="13.35" customHeight="1">
      <c r="A93" s="395" t="s">
        <v>652</v>
      </c>
      <c r="B93" s="394" t="s">
        <v>184</v>
      </c>
      <c r="C93" s="821"/>
      <c r="D93" s="390">
        <f t="shared" ref="D93:D95" si="7">IFERROR(C93/O93, 0)</f>
        <v>0</v>
      </c>
      <c r="E93" s="821"/>
      <c r="F93" s="390">
        <f t="shared" ref="F93:F95" si="8">IFERROR(E93/P93,0)</f>
        <v>0</v>
      </c>
      <c r="G93" s="1545"/>
      <c r="H93" s="390"/>
      <c r="I93" s="821"/>
      <c r="J93" s="390"/>
      <c r="K93" s="821"/>
      <c r="L93" s="390"/>
      <c r="M93" s="1545"/>
      <c r="N93" s="390"/>
      <c r="O93" s="389">
        <f t="shared" ref="O93:O95" si="9">C93+I93</f>
        <v>0</v>
      </c>
      <c r="P93" s="389">
        <f t="shared" ref="P93:P95" si="10">E93+K93</f>
        <v>0</v>
      </c>
      <c r="Q93" s="1549">
        <f t="shared" ref="Q93:Q95" si="11">G93+M93</f>
        <v>0</v>
      </c>
      <c r="R93" s="1953">
        <f t="shared" ref="R93:R95" si="12">IFERROR(Q93/O93,0)</f>
        <v>0</v>
      </c>
      <c r="S93" s="1954">
        <f t="shared" ref="S93:S95" si="13">IFERROR(Q93/P93,0)</f>
        <v>0</v>
      </c>
    </row>
    <row r="94" spans="1:19" ht="13.35" customHeight="1">
      <c r="A94" s="395" t="s">
        <v>392</v>
      </c>
      <c r="B94" s="394" t="s">
        <v>184</v>
      </c>
      <c r="C94" s="821"/>
      <c r="D94" s="390">
        <f t="shared" si="7"/>
        <v>0</v>
      </c>
      <c r="E94" s="821"/>
      <c r="F94" s="390">
        <f t="shared" si="8"/>
        <v>0</v>
      </c>
      <c r="G94" s="1545"/>
      <c r="H94" s="390"/>
      <c r="I94" s="821"/>
      <c r="J94" s="390"/>
      <c r="K94" s="821"/>
      <c r="L94" s="390"/>
      <c r="M94" s="1545"/>
      <c r="N94" s="390"/>
      <c r="O94" s="389">
        <f t="shared" si="9"/>
        <v>0</v>
      </c>
      <c r="P94" s="389">
        <f t="shared" si="10"/>
        <v>0</v>
      </c>
      <c r="Q94" s="1549">
        <f t="shared" si="11"/>
        <v>0</v>
      </c>
      <c r="R94" s="1953">
        <f t="shared" si="12"/>
        <v>0</v>
      </c>
      <c r="S94" s="1954">
        <f t="shared" si="13"/>
        <v>0</v>
      </c>
    </row>
    <row r="95" spans="1:19" ht="13.35" customHeight="1">
      <c r="A95" s="262" t="s">
        <v>653</v>
      </c>
      <c r="B95" s="394" t="s">
        <v>184</v>
      </c>
      <c r="C95" s="821"/>
      <c r="D95" s="390">
        <f t="shared" si="7"/>
        <v>0</v>
      </c>
      <c r="E95" s="821"/>
      <c r="F95" s="390">
        <f t="shared" si="8"/>
        <v>0</v>
      </c>
      <c r="G95" s="1545"/>
      <c r="H95" s="390"/>
      <c r="I95" s="821"/>
      <c r="J95" s="390"/>
      <c r="K95" s="821"/>
      <c r="L95" s="390"/>
      <c r="M95" s="1545"/>
      <c r="N95" s="390"/>
      <c r="O95" s="389">
        <f t="shared" si="9"/>
        <v>0</v>
      </c>
      <c r="P95" s="389">
        <f t="shared" si="10"/>
        <v>0</v>
      </c>
      <c r="Q95" s="1549">
        <f t="shared" si="11"/>
        <v>0</v>
      </c>
      <c r="R95" s="1953">
        <f t="shared" si="12"/>
        <v>0</v>
      </c>
      <c r="S95" s="1954">
        <f t="shared" si="13"/>
        <v>0</v>
      </c>
    </row>
    <row r="96" spans="1:19" ht="15">
      <c r="A96" s="393" t="s">
        <v>94</v>
      </c>
      <c r="B96" s="819"/>
      <c r="C96" s="1090"/>
      <c r="D96" s="1090"/>
      <c r="E96" s="1090"/>
      <c r="F96" s="1090"/>
      <c r="G96" s="1544"/>
      <c r="H96" s="1090"/>
      <c r="I96" s="1090"/>
      <c r="J96" s="1090"/>
      <c r="K96" s="1090"/>
      <c r="L96" s="1090"/>
      <c r="M96" s="1544"/>
      <c r="N96" s="1090"/>
      <c r="O96" s="1090"/>
      <c r="P96" s="1090"/>
      <c r="Q96" s="1548"/>
      <c r="R96" s="1955"/>
      <c r="S96" s="1956"/>
    </row>
    <row r="97" spans="1:19" ht="15">
      <c r="A97" s="392" t="s">
        <v>254</v>
      </c>
      <c r="B97" s="391" t="s">
        <v>184</v>
      </c>
      <c r="C97" s="389">
        <v>6402</v>
      </c>
      <c r="D97" s="390">
        <v>1</v>
      </c>
      <c r="E97" s="389">
        <v>6402</v>
      </c>
      <c r="F97" s="390">
        <v>1</v>
      </c>
      <c r="G97" s="1546">
        <v>188562.28</v>
      </c>
      <c r="H97" s="390">
        <v>1</v>
      </c>
      <c r="I97" s="389" t="s">
        <v>607</v>
      </c>
      <c r="J97" s="390">
        <v>0</v>
      </c>
      <c r="K97" s="389" t="s">
        <v>607</v>
      </c>
      <c r="L97" s="390">
        <v>0</v>
      </c>
      <c r="M97" s="1546">
        <v>0</v>
      </c>
      <c r="N97" s="390">
        <v>0</v>
      </c>
      <c r="O97" s="389">
        <v>6402</v>
      </c>
      <c r="P97" s="389">
        <v>6402</v>
      </c>
      <c r="Q97" s="1550">
        <v>188562</v>
      </c>
      <c r="R97" s="1953">
        <v>29</v>
      </c>
      <c r="S97" s="1954">
        <v>29</v>
      </c>
    </row>
    <row r="98" spans="1:19" ht="15.75" thickBot="1">
      <c r="A98" s="825" t="s">
        <v>253</v>
      </c>
      <c r="B98" s="826" t="s">
        <v>184</v>
      </c>
      <c r="C98" s="827">
        <v>7440</v>
      </c>
      <c r="D98" s="828">
        <v>1</v>
      </c>
      <c r="E98" s="827">
        <v>7441</v>
      </c>
      <c r="F98" s="828">
        <v>1</v>
      </c>
      <c r="G98" s="1547">
        <v>2381874.31</v>
      </c>
      <c r="H98" s="828">
        <v>1</v>
      </c>
      <c r="I98" s="827" t="s">
        <v>607</v>
      </c>
      <c r="J98" s="828">
        <v>0</v>
      </c>
      <c r="K98" s="827" t="s">
        <v>607</v>
      </c>
      <c r="L98" s="828">
        <v>0</v>
      </c>
      <c r="M98" s="1547">
        <v>0</v>
      </c>
      <c r="N98" s="828">
        <v>0</v>
      </c>
      <c r="O98" s="827">
        <v>7440</v>
      </c>
      <c r="P98" s="827">
        <v>7441</v>
      </c>
      <c r="Q98" s="1551">
        <v>2381874</v>
      </c>
      <c r="R98" s="1957">
        <v>320</v>
      </c>
      <c r="S98" s="1958">
        <v>320</v>
      </c>
    </row>
    <row r="99" spans="1:19" ht="15">
      <c r="A99" s="12"/>
      <c r="B99" s="12"/>
      <c r="C99" s="12"/>
      <c r="D99" s="12"/>
      <c r="E99" s="12"/>
      <c r="F99" s="12"/>
      <c r="G99" s="12"/>
      <c r="H99" s="12"/>
      <c r="I99" s="12"/>
      <c r="J99" s="12"/>
      <c r="K99" s="12"/>
      <c r="L99" s="12"/>
      <c r="M99" s="12"/>
      <c r="N99" s="12"/>
      <c r="O99" s="12"/>
      <c r="P99" s="12"/>
      <c r="Q99" s="12"/>
      <c r="R99" s="12"/>
      <c r="S99" s="12"/>
    </row>
    <row r="100" spans="1:19" ht="15">
      <c r="A100" s="12"/>
      <c r="B100" s="12"/>
      <c r="C100" s="370"/>
      <c r="D100" s="370"/>
      <c r="E100" s="370"/>
      <c r="F100" s="370"/>
      <c r="G100" s="1553"/>
      <c r="H100" s="813"/>
      <c r="I100" s="370"/>
      <c r="J100" s="370"/>
      <c r="K100" s="370"/>
      <c r="L100" s="370"/>
      <c r="M100" s="1553"/>
      <c r="N100" s="813"/>
      <c r="O100" s="370"/>
      <c r="P100" s="370"/>
      <c r="Q100" s="813"/>
      <c r="R100" s="814"/>
      <c r="S100" s="814"/>
    </row>
    <row r="101" spans="1:19" ht="15.6" customHeight="1">
      <c r="A101" s="2167" t="s">
        <v>654</v>
      </c>
      <c r="B101" s="2167"/>
      <c r="C101" s="2167"/>
      <c r="D101" s="2167"/>
      <c r="E101" s="2167"/>
      <c r="F101" s="2167"/>
      <c r="G101" s="2167"/>
      <c r="H101" s="2167"/>
      <c r="I101" s="2167"/>
      <c r="J101" s="2167"/>
      <c r="K101" s="2167"/>
      <c r="L101" s="2167"/>
      <c r="M101" s="2167"/>
      <c r="N101" s="2167"/>
      <c r="O101" s="2167"/>
      <c r="P101" s="2167"/>
      <c r="Q101" s="815"/>
      <c r="R101" s="814"/>
      <c r="S101" s="814"/>
    </row>
    <row r="102" spans="1:19" ht="15">
      <c r="A102" s="2167"/>
      <c r="B102" s="2167"/>
      <c r="C102" s="2167"/>
      <c r="D102" s="2167"/>
      <c r="E102" s="2167"/>
      <c r="F102" s="2167"/>
      <c r="G102" s="2167"/>
      <c r="H102" s="813"/>
      <c r="I102" s="370"/>
      <c r="J102" s="370"/>
      <c r="K102" s="370"/>
      <c r="L102" s="370"/>
      <c r="M102" s="1553"/>
      <c r="N102" s="813"/>
      <c r="O102" s="370"/>
      <c r="P102" s="370"/>
      <c r="Q102" s="815"/>
      <c r="R102" s="814"/>
      <c r="S102" s="814"/>
    </row>
    <row r="103" spans="1:19" ht="15">
      <c r="A103" s="12"/>
      <c r="B103" s="12"/>
      <c r="C103" s="370"/>
      <c r="D103" s="370"/>
      <c r="E103" s="370"/>
      <c r="F103" s="370"/>
      <c r="G103" s="1553"/>
      <c r="H103" s="813"/>
      <c r="I103" s="370"/>
      <c r="J103" s="370"/>
      <c r="K103" s="370"/>
      <c r="L103" s="370"/>
      <c r="M103" s="1553"/>
      <c r="N103" s="813"/>
      <c r="O103" s="370"/>
      <c r="P103" s="370"/>
      <c r="Q103" s="815"/>
      <c r="R103" s="814"/>
      <c r="S103" s="814"/>
    </row>
    <row r="104" spans="1:19" ht="15">
      <c r="A104" s="12"/>
      <c r="B104" s="12"/>
      <c r="C104" s="370"/>
      <c r="D104" s="370"/>
      <c r="E104" s="370"/>
      <c r="F104" s="370"/>
      <c r="G104" s="1553"/>
      <c r="H104" s="813"/>
      <c r="I104" s="370"/>
      <c r="J104" s="370"/>
      <c r="K104" s="370"/>
      <c r="L104" s="370"/>
      <c r="M104" s="1553"/>
      <c r="N104" s="813"/>
      <c r="O104" s="370"/>
      <c r="P104" s="370"/>
      <c r="Q104" s="815"/>
      <c r="R104" s="814"/>
      <c r="S104" s="814"/>
    </row>
  </sheetData>
  <mergeCells count="19">
    <mergeCell ref="A1:S1"/>
    <mergeCell ref="A2:S2"/>
    <mergeCell ref="A3:S3"/>
    <mergeCell ref="C5:H5"/>
    <mergeCell ref="I5:N5"/>
    <mergeCell ref="O5:S5"/>
    <mergeCell ref="G6:H6"/>
    <mergeCell ref="I6:J6"/>
    <mergeCell ref="K6:L6"/>
    <mergeCell ref="A102:G102"/>
    <mergeCell ref="S6:S7"/>
    <mergeCell ref="A101:P101"/>
    <mergeCell ref="M6:N6"/>
    <mergeCell ref="O6:O7"/>
    <mergeCell ref="P6:P7"/>
    <mergeCell ref="Q6:Q7"/>
    <mergeCell ref="R6:R7"/>
    <mergeCell ref="C6:D6"/>
    <mergeCell ref="E6:F6"/>
  </mergeCells>
  <printOptions horizontalCentered="1" verticalCentered="1"/>
  <pageMargins left="0.25" right="0.25" top="0.5" bottom="0.5" header="0.3" footer="0.3"/>
  <pageSetup scale="42" orientation="portrait" r:id="rId1"/>
  <headerFooter scaleWithDoc="0" alignWithMargins="0">
    <oddFooter>&amp;CA - &amp;P</oddFooter>
  </headerFooter>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E190-9979-4F3A-A956-4903A7655BC5}">
  <sheetPr>
    <tabColor rgb="FF00B050"/>
    <pageSetUpPr fitToPage="1"/>
  </sheetPr>
  <dimension ref="A1:E291"/>
  <sheetViews>
    <sheetView showGridLines="0" workbookViewId="0">
      <pane ySplit="7" topLeftCell="A8" activePane="bottomLeft" state="frozen"/>
      <selection activeCell="G10" sqref="G10"/>
      <selection pane="bottomLeft" activeCell="G10" sqref="G10"/>
    </sheetView>
  </sheetViews>
  <sheetFormatPr defaultColWidth="34.5703125" defaultRowHeight="14.25"/>
  <cols>
    <col min="1" max="1" width="52.42578125" style="4" customWidth="1"/>
    <col min="2" max="5" width="16.5703125" style="4" customWidth="1"/>
    <col min="6" max="16384" width="34.5703125" style="4"/>
  </cols>
  <sheetData>
    <row r="1" spans="1:5" ht="15.75">
      <c r="A1" s="2110" t="s">
        <v>0</v>
      </c>
      <c r="B1" s="2110"/>
      <c r="C1" s="2110"/>
      <c r="D1" s="2110"/>
      <c r="E1" s="2110"/>
    </row>
    <row r="2" spans="1:5" customFormat="1" ht="15.75" customHeight="1">
      <c r="A2" s="2189" t="s">
        <v>655</v>
      </c>
      <c r="B2" s="2189"/>
      <c r="C2" s="2189"/>
      <c r="D2" s="2189"/>
      <c r="E2" s="2189"/>
    </row>
    <row r="3" spans="1:5" customFormat="1" ht="15.75">
      <c r="A3" s="2157" t="s">
        <v>41</v>
      </c>
      <c r="B3" s="2157"/>
      <c r="C3" s="2157"/>
      <c r="D3" s="2157"/>
      <c r="E3" s="2157"/>
    </row>
    <row r="4" spans="1:5" ht="21" thickBot="1">
      <c r="A4" s="272"/>
      <c r="B4" s="271"/>
      <c r="C4" s="271"/>
      <c r="D4" s="271"/>
      <c r="E4" s="271"/>
    </row>
    <row r="5" spans="1:5" ht="15.75">
      <c r="A5" s="829" t="s">
        <v>66</v>
      </c>
      <c r="B5" s="830" t="s">
        <v>656</v>
      </c>
      <c r="C5" s="830" t="s">
        <v>657</v>
      </c>
      <c r="D5" s="830" t="s">
        <v>622</v>
      </c>
      <c r="E5" s="831" t="s">
        <v>658</v>
      </c>
    </row>
    <row r="6" spans="1:5" ht="15.75">
      <c r="A6" s="832" t="s">
        <v>86</v>
      </c>
      <c r="B6" s="833"/>
      <c r="C6" s="833"/>
      <c r="D6" s="411"/>
      <c r="E6" s="470"/>
    </row>
    <row r="7" spans="1:5" ht="18.75">
      <c r="A7" s="832" t="s">
        <v>659</v>
      </c>
      <c r="B7" s="833"/>
      <c r="C7" s="833"/>
      <c r="D7" s="1237"/>
      <c r="E7" s="470"/>
    </row>
    <row r="8" spans="1:5" ht="15.95" customHeight="1">
      <c r="A8" s="1797" t="s">
        <v>292</v>
      </c>
      <c r="B8" s="380"/>
      <c r="C8" s="412"/>
      <c r="D8" s="413">
        <f>('ESA Table 11'!G12)</f>
        <v>1368848.6900000002</v>
      </c>
      <c r="E8" s="834">
        <f t="shared" ref="E8:E17" si="0">B8+C8+D8</f>
        <v>1368848.6900000002</v>
      </c>
    </row>
    <row r="9" spans="1:5" ht="15.95" customHeight="1">
      <c r="A9" s="1800" t="s">
        <v>660</v>
      </c>
      <c r="B9" s="413"/>
      <c r="C9" s="413"/>
      <c r="D9" s="416">
        <f>'ESA Table 11'!E28</f>
        <v>315260</v>
      </c>
      <c r="E9" s="834">
        <f>B9+C9+D9</f>
        <v>315260</v>
      </c>
    </row>
    <row r="10" spans="1:5" ht="15.95" customHeight="1">
      <c r="A10" s="1797" t="s">
        <v>88</v>
      </c>
      <c r="B10" s="380"/>
      <c r="C10" s="412"/>
      <c r="D10" s="413">
        <f>'ESA Table 11'!G13</f>
        <v>1340654.68</v>
      </c>
      <c r="E10" s="834">
        <f t="shared" si="0"/>
        <v>1340654.68</v>
      </c>
    </row>
    <row r="11" spans="1:5" ht="15.95" customHeight="1">
      <c r="A11" s="1797" t="s">
        <v>661</v>
      </c>
      <c r="B11" s="380"/>
      <c r="C11" s="412"/>
      <c r="D11" s="413">
        <f>'ESA Table 11'!G14</f>
        <v>1815301.3599999999</v>
      </c>
      <c r="E11" s="834">
        <f t="shared" si="0"/>
        <v>1815301.3599999999</v>
      </c>
    </row>
    <row r="12" spans="1:5" ht="15.95" customHeight="1">
      <c r="A12" s="1797" t="s">
        <v>662</v>
      </c>
      <c r="B12" s="380"/>
      <c r="C12" s="412"/>
      <c r="D12" s="413">
        <f>'ESA Table 11'!G15</f>
        <v>2399675.9899999993</v>
      </c>
      <c r="E12" s="834">
        <f t="shared" si="0"/>
        <v>2399675.9899999993</v>
      </c>
    </row>
    <row r="13" spans="1:5" ht="15.95" customHeight="1">
      <c r="A13" s="1797" t="s">
        <v>91</v>
      </c>
      <c r="B13" s="380"/>
      <c r="C13" s="412"/>
      <c r="D13" s="413">
        <f>'ESA Table 11'!G16</f>
        <v>0</v>
      </c>
      <c r="E13" s="834">
        <f t="shared" si="0"/>
        <v>0</v>
      </c>
    </row>
    <row r="14" spans="1:5" ht="15.95" customHeight="1">
      <c r="A14" s="1797" t="s">
        <v>92</v>
      </c>
      <c r="B14" s="380"/>
      <c r="C14" s="412"/>
      <c r="D14" s="413">
        <f>'ESA Table 11'!G17</f>
        <v>343957.12999999995</v>
      </c>
      <c r="E14" s="834">
        <f t="shared" si="0"/>
        <v>343957.12999999995</v>
      </c>
    </row>
    <row r="15" spans="1:5" ht="15.95" customHeight="1">
      <c r="A15" s="1797" t="s">
        <v>93</v>
      </c>
      <c r="B15" s="380"/>
      <c r="C15" s="412"/>
      <c r="D15" s="413">
        <f>'ESA Table 11'!G18</f>
        <v>1084930.0200000003</v>
      </c>
      <c r="E15" s="834">
        <f t="shared" si="0"/>
        <v>1084930.0200000003</v>
      </c>
    </row>
    <row r="16" spans="1:5" ht="15.95" customHeight="1">
      <c r="A16" s="1797" t="s">
        <v>94</v>
      </c>
      <c r="B16" s="380"/>
      <c r="C16" s="412"/>
      <c r="D16" s="413">
        <f>'ESA Table 11'!G19</f>
        <v>2381874.3100000005</v>
      </c>
      <c r="E16" s="834">
        <f t="shared" si="0"/>
        <v>2381874.3100000005</v>
      </c>
    </row>
    <row r="17" spans="1:5" ht="15.95" customHeight="1">
      <c r="A17" s="1798" t="s">
        <v>95</v>
      </c>
      <c r="B17" s="380"/>
      <c r="C17" s="412"/>
      <c r="D17" s="413">
        <f>'ESA Table 11'!G20</f>
        <v>188562.27999999997</v>
      </c>
      <c r="E17" s="834">
        <f t="shared" si="0"/>
        <v>188562.27999999997</v>
      </c>
    </row>
    <row r="18" spans="1:5" ht="15.95" customHeight="1">
      <c r="A18" s="1801" t="s">
        <v>97</v>
      </c>
      <c r="B18" s="837"/>
      <c r="C18" s="838"/>
      <c r="D18" s="839">
        <f>'ESA Table 11'!G23</f>
        <v>1217949.6600000001</v>
      </c>
      <c r="E18" s="834">
        <f>B18+C18+D18</f>
        <v>1217949.6600000001</v>
      </c>
    </row>
    <row r="19" spans="1:5" ht="15.95" customHeight="1">
      <c r="A19" s="832" t="s">
        <v>663</v>
      </c>
      <c r="B19" s="833"/>
      <c r="C19" s="833"/>
      <c r="D19" s="1237"/>
      <c r="E19" s="470"/>
    </row>
    <row r="20" spans="1:5" ht="15.95" customHeight="1">
      <c r="A20" s="1797" t="s">
        <v>292</v>
      </c>
      <c r="B20" s="412"/>
      <c r="C20" s="412"/>
      <c r="D20" s="412">
        <f>SUM('ESA Table 2A MFWB'!V9:V12)</f>
        <v>1136640.2200000002</v>
      </c>
      <c r="E20" s="840">
        <f t="shared" ref="E20:E32" si="1">B20+C20+D20</f>
        <v>1136640.2200000002</v>
      </c>
    </row>
    <row r="21" spans="1:5" ht="15.95" customHeight="1">
      <c r="A21" s="1797" t="s">
        <v>88</v>
      </c>
      <c r="B21" s="412"/>
      <c r="C21" s="412"/>
      <c r="D21" s="412">
        <f>SUM('ESA Table 2A MFWB'!V15:V36)</f>
        <v>1097347.67</v>
      </c>
      <c r="E21" s="840">
        <f t="shared" si="1"/>
        <v>1097347.67</v>
      </c>
    </row>
    <row r="22" spans="1:5" ht="15.95" customHeight="1">
      <c r="A22" s="1797" t="s">
        <v>661</v>
      </c>
      <c r="B22" s="412"/>
      <c r="C22" s="412"/>
      <c r="D22" s="412">
        <f>SUM('ESA Table 2A MFWB'!V39:V47)</f>
        <v>463466.57</v>
      </c>
      <c r="E22" s="840">
        <f t="shared" si="1"/>
        <v>463466.57</v>
      </c>
    </row>
    <row r="23" spans="1:5" ht="15.95" customHeight="1">
      <c r="A23" s="1797" t="s">
        <v>662</v>
      </c>
      <c r="B23" s="412"/>
      <c r="C23" s="412"/>
      <c r="D23" s="412">
        <f>SUM('ESA Table 2A MFWB'!V50:V69)</f>
        <v>728564.57999999984</v>
      </c>
      <c r="E23" s="840">
        <f t="shared" si="1"/>
        <v>728564.57999999984</v>
      </c>
    </row>
    <row r="24" spans="1:5" ht="15.95" customHeight="1">
      <c r="A24" s="1797" t="s">
        <v>91</v>
      </c>
      <c r="B24" s="412"/>
      <c r="C24" s="412"/>
      <c r="D24" s="412">
        <f>SUM('ESA Table 2A MFWB'!V72:V74)</f>
        <v>1369.15</v>
      </c>
      <c r="E24" s="840">
        <f t="shared" si="1"/>
        <v>1369.15</v>
      </c>
    </row>
    <row r="25" spans="1:5" ht="15.95" customHeight="1">
      <c r="A25" s="1797" t="s">
        <v>92</v>
      </c>
      <c r="B25" s="412"/>
      <c r="C25" s="412"/>
      <c r="D25" s="412">
        <f>SUM('ESA Table 2A MFWB'!V77:V100)</f>
        <v>298027.92</v>
      </c>
      <c r="E25" s="840">
        <f t="shared" si="1"/>
        <v>298027.92</v>
      </c>
    </row>
    <row r="26" spans="1:5" ht="15.95" customHeight="1">
      <c r="A26" s="1797" t="s">
        <v>93</v>
      </c>
      <c r="B26" s="412"/>
      <c r="C26" s="412"/>
      <c r="D26" s="412">
        <f>SUM('ESA Table 2A MFWB'!V103:V113)</f>
        <v>851619.05</v>
      </c>
      <c r="E26" s="840">
        <f t="shared" si="1"/>
        <v>851619.05</v>
      </c>
    </row>
    <row r="27" spans="1:5" ht="15.95" customHeight="1">
      <c r="A27" s="1797" t="s">
        <v>664</v>
      </c>
      <c r="B27" s="412"/>
      <c r="C27" s="412"/>
      <c r="D27" s="412">
        <f>SUM('ESA Table 2A MFWB'!V116:V122)</f>
        <v>20000</v>
      </c>
      <c r="E27" s="840">
        <f t="shared" si="1"/>
        <v>20000</v>
      </c>
    </row>
    <row r="28" spans="1:5" ht="15.95" customHeight="1">
      <c r="A28" s="1797" t="s">
        <v>94</v>
      </c>
      <c r="B28" s="412"/>
      <c r="C28" s="412"/>
      <c r="D28" s="412">
        <f>'ESA Table 2A MFWB'!V125</f>
        <v>319306.21999999997</v>
      </c>
      <c r="E28" s="840">
        <f t="shared" si="1"/>
        <v>319306.21999999997</v>
      </c>
    </row>
    <row r="29" spans="1:5" ht="15.95" customHeight="1">
      <c r="A29" s="1798" t="s">
        <v>95</v>
      </c>
      <c r="B29" s="412"/>
      <c r="C29" s="412"/>
      <c r="D29" s="412">
        <f>'ESA Table 2A MFWB'!V126</f>
        <v>119652.25</v>
      </c>
      <c r="E29" s="840">
        <f t="shared" si="1"/>
        <v>119652.25</v>
      </c>
    </row>
    <row r="30" spans="1:5" ht="15.95" customHeight="1">
      <c r="A30" s="1799" t="s">
        <v>389</v>
      </c>
      <c r="B30" s="838"/>
      <c r="C30" s="838"/>
      <c r="D30" s="838">
        <f>'ESA Table 2A MFWB'!V127</f>
        <v>350154</v>
      </c>
      <c r="E30" s="840">
        <f t="shared" si="1"/>
        <v>350154</v>
      </c>
    </row>
    <row r="31" spans="1:5" ht="15.95" customHeight="1">
      <c r="A31" s="1799" t="s">
        <v>390</v>
      </c>
      <c r="B31" s="838"/>
      <c r="C31" s="838"/>
      <c r="D31" s="838">
        <f>'ESA Table 2A MFWB'!V128</f>
        <v>267551</v>
      </c>
      <c r="E31" s="840">
        <f t="shared" si="1"/>
        <v>267551</v>
      </c>
    </row>
    <row r="32" spans="1:5" ht="15.95" customHeight="1">
      <c r="A32" s="1799" t="s">
        <v>391</v>
      </c>
      <c r="B32" s="838"/>
      <c r="C32" s="838"/>
      <c r="D32" s="838">
        <f>SUM('ESA Table 2A MFWB'!V132:V140)</f>
        <v>1154038.44</v>
      </c>
      <c r="E32" s="840">
        <f t="shared" si="1"/>
        <v>1154038.44</v>
      </c>
    </row>
    <row r="33" spans="1:5" ht="15.95" customHeight="1">
      <c r="A33" s="836"/>
      <c r="B33" s="838"/>
      <c r="C33" s="838"/>
      <c r="D33" s="838"/>
      <c r="E33" s="834"/>
    </row>
    <row r="34" spans="1:5" ht="15.95" customHeight="1">
      <c r="A34" s="832" t="s">
        <v>665</v>
      </c>
      <c r="B34" s="833"/>
      <c r="C34" s="833"/>
      <c r="D34" s="1238"/>
      <c r="E34" s="470"/>
    </row>
    <row r="35" spans="1:5" ht="15.95" customHeight="1">
      <c r="A35" s="1797" t="s">
        <v>292</v>
      </c>
      <c r="B35" s="838"/>
      <c r="C35" s="838"/>
      <c r="D35" s="838">
        <f>SUM('ESA Table 2B PP PD'!G9:G18) + SUM('ESA Table 2B PP PD'!Q9:Q18)</f>
        <v>6214.55</v>
      </c>
      <c r="E35" s="840">
        <f t="shared" ref="E35:E44" si="2">B35+C35+D35</f>
        <v>6214.55</v>
      </c>
    </row>
    <row r="36" spans="1:5" ht="15.95" customHeight="1">
      <c r="A36" s="1797" t="s">
        <v>88</v>
      </c>
      <c r="B36" s="838"/>
      <c r="C36" s="838"/>
      <c r="D36" s="838">
        <f>SUM('ESA Table 2B PP PD'!G20:G31) + SUM('ESA Table 2B PP PD'!Q20:Q31)</f>
        <v>31695.52</v>
      </c>
      <c r="E36" s="840">
        <f t="shared" si="2"/>
        <v>31695.52</v>
      </c>
    </row>
    <row r="37" spans="1:5" ht="15.95" customHeight="1">
      <c r="A37" s="1797" t="s">
        <v>661</v>
      </c>
      <c r="B37" s="838"/>
      <c r="C37" s="838"/>
      <c r="D37" s="838">
        <f>SUM('ESA Table 2B PP PD'!G33:G37) + SUM('ESA Table 2B PP PD'!Q33:Q37)</f>
        <v>90658.32</v>
      </c>
      <c r="E37" s="840">
        <f t="shared" si="2"/>
        <v>90658.32</v>
      </c>
    </row>
    <row r="38" spans="1:5" ht="15.95" customHeight="1">
      <c r="A38" s="1797" t="s">
        <v>662</v>
      </c>
      <c r="B38" s="838"/>
      <c r="C38" s="838"/>
      <c r="D38" s="838">
        <f>SUM('ESA Table 2B PP PD'!G39:G53) + SUM('ESA Table 2B PP PD'!Q39:Q53)</f>
        <v>186356.88999999998</v>
      </c>
      <c r="E38" s="840">
        <f t="shared" si="2"/>
        <v>186356.88999999998</v>
      </c>
    </row>
    <row r="39" spans="1:5" ht="15.95" customHeight="1">
      <c r="A39" s="1797" t="s">
        <v>91</v>
      </c>
      <c r="B39" s="838"/>
      <c r="C39" s="838"/>
      <c r="D39" s="838">
        <f>SUM('ESA Table 2B PP PD'!G55)+SUM('ESA Table 2B PP PD'!Q55)</f>
        <v>1467.8500000000001</v>
      </c>
      <c r="E39" s="840">
        <f t="shared" si="2"/>
        <v>1467.8500000000001</v>
      </c>
    </row>
    <row r="40" spans="1:5" ht="15.95" customHeight="1">
      <c r="A40" s="1797" t="s">
        <v>92</v>
      </c>
      <c r="B40" s="838"/>
      <c r="C40" s="838"/>
      <c r="D40" s="838">
        <f>SUM('ESA Table 2B PP PD'!G57:G58) + SUM('ESA Table 2B PP PD'!Q57:Q58)</f>
        <v>2729.56</v>
      </c>
      <c r="E40" s="840">
        <f t="shared" si="2"/>
        <v>2729.56</v>
      </c>
    </row>
    <row r="41" spans="1:5" ht="15.95" customHeight="1">
      <c r="A41" s="1797" t="s">
        <v>93</v>
      </c>
      <c r="B41" s="838"/>
      <c r="C41" s="838"/>
      <c r="D41" s="838">
        <f>SUM('ESA Table 2B PP PD'!G60:G64) + SUM('ESA Table 2B PP PD'!Q60:Q64)</f>
        <v>17645.379999999997</v>
      </c>
      <c r="E41" s="840">
        <f t="shared" si="2"/>
        <v>17645.379999999997</v>
      </c>
    </row>
    <row r="42" spans="1:5" ht="15.95" customHeight="1">
      <c r="A42" s="1797" t="s">
        <v>94</v>
      </c>
      <c r="B42" s="838"/>
      <c r="C42" s="838"/>
      <c r="D42" s="838">
        <f>('ESA Table 2B PP PD'!G68) + ('ESA Table 2B PP PD'!Q68)</f>
        <v>45886.68</v>
      </c>
      <c r="E42" s="840">
        <f t="shared" si="2"/>
        <v>45886.68</v>
      </c>
    </row>
    <row r="43" spans="1:5" ht="15.95" customHeight="1">
      <c r="A43" s="1798" t="s">
        <v>95</v>
      </c>
      <c r="B43" s="838"/>
      <c r="C43" s="838"/>
      <c r="D43" s="838">
        <f>('ESA Table 2B PP PD'!G69) + ('ESA Table 2B PP PD'!Q69)</f>
        <v>8785.6</v>
      </c>
      <c r="E43" s="840">
        <f t="shared" si="2"/>
        <v>8785.6</v>
      </c>
    </row>
    <row r="44" spans="1:5" ht="15.95" customHeight="1">
      <c r="A44" s="1799" t="s">
        <v>544</v>
      </c>
      <c r="B44" s="838"/>
      <c r="C44" s="838"/>
      <c r="D44" s="838">
        <f>('ESA Table 2B PP PD'!G70) + ('ESA Table 2B PP PD'!Q70)</f>
        <v>1759.75</v>
      </c>
      <c r="E44" s="840">
        <f t="shared" si="2"/>
        <v>1759.75</v>
      </c>
    </row>
    <row r="45" spans="1:5" ht="15.95" customHeight="1">
      <c r="A45" s="832" t="s">
        <v>666</v>
      </c>
      <c r="B45" s="833"/>
      <c r="C45" s="833"/>
      <c r="D45" s="833"/>
      <c r="E45" s="470"/>
    </row>
    <row r="46" spans="1:5" ht="15.95" customHeight="1">
      <c r="A46" s="832" t="s">
        <v>667</v>
      </c>
      <c r="B46" s="833"/>
      <c r="C46" s="833"/>
      <c r="D46" s="833"/>
      <c r="E46" s="470"/>
    </row>
    <row r="47" spans="1:5" ht="15.95" customHeight="1">
      <c r="A47" s="476"/>
      <c r="B47" s="838"/>
      <c r="C47" s="838"/>
      <c r="D47" s="838"/>
      <c r="E47" s="840">
        <f>B47+C47+D47</f>
        <v>0</v>
      </c>
    </row>
    <row r="48" spans="1:5" ht="15.95" customHeight="1">
      <c r="A48" s="832" t="s">
        <v>75</v>
      </c>
      <c r="B48" s="833"/>
      <c r="C48" s="833"/>
      <c r="D48" s="833"/>
      <c r="E48" s="470"/>
    </row>
    <row r="49" spans="1:5" ht="15.95" customHeight="1">
      <c r="A49" s="1797" t="s">
        <v>292</v>
      </c>
      <c r="B49" s="412"/>
      <c r="C49" s="412"/>
      <c r="D49" s="412"/>
      <c r="E49" s="840">
        <f t="shared" ref="E49:E57" si="3">B49+C49+D49</f>
        <v>0</v>
      </c>
    </row>
    <row r="50" spans="1:5" ht="15.95" customHeight="1">
      <c r="A50" s="1797" t="s">
        <v>88</v>
      </c>
      <c r="B50" s="412"/>
      <c r="C50" s="412"/>
      <c r="D50" s="412"/>
      <c r="E50" s="840">
        <f t="shared" si="3"/>
        <v>0</v>
      </c>
    </row>
    <row r="51" spans="1:5" ht="15.95" customHeight="1">
      <c r="A51" s="1797" t="s">
        <v>661</v>
      </c>
      <c r="B51" s="412"/>
      <c r="C51" s="412"/>
      <c r="D51" s="412"/>
      <c r="E51" s="840">
        <f t="shared" si="3"/>
        <v>0</v>
      </c>
    </row>
    <row r="52" spans="1:5" ht="15.95" customHeight="1">
      <c r="A52" s="1797" t="s">
        <v>662</v>
      </c>
      <c r="B52" s="412"/>
      <c r="C52" s="412"/>
      <c r="D52" s="412"/>
      <c r="E52" s="840">
        <f t="shared" si="3"/>
        <v>0</v>
      </c>
    </row>
    <row r="53" spans="1:5" ht="15.95" customHeight="1">
      <c r="A53" s="1797" t="s">
        <v>91</v>
      </c>
      <c r="B53" s="412"/>
      <c r="C53" s="412"/>
      <c r="D53" s="412"/>
      <c r="E53" s="840">
        <f t="shared" si="3"/>
        <v>0</v>
      </c>
    </row>
    <row r="54" spans="1:5" ht="15.95" customHeight="1">
      <c r="A54" s="1797" t="s">
        <v>92</v>
      </c>
      <c r="B54" s="412"/>
      <c r="C54" s="412"/>
      <c r="D54" s="412"/>
      <c r="E54" s="840">
        <f t="shared" si="3"/>
        <v>0</v>
      </c>
    </row>
    <row r="55" spans="1:5" ht="15.95" customHeight="1">
      <c r="A55" s="1797" t="s">
        <v>93</v>
      </c>
      <c r="B55" s="412"/>
      <c r="C55" s="412"/>
      <c r="D55" s="412"/>
      <c r="E55" s="840">
        <f t="shared" si="3"/>
        <v>0</v>
      </c>
    </row>
    <row r="56" spans="1:5" ht="15.95" customHeight="1">
      <c r="A56" s="1797" t="s">
        <v>94</v>
      </c>
      <c r="B56" s="412"/>
      <c r="C56" s="412"/>
      <c r="D56" s="412"/>
      <c r="E56" s="840">
        <f t="shared" si="3"/>
        <v>0</v>
      </c>
    </row>
    <row r="57" spans="1:5" ht="15.95" customHeight="1">
      <c r="A57" s="1798" t="s">
        <v>95</v>
      </c>
      <c r="B57" s="412"/>
      <c r="C57" s="412"/>
      <c r="D57" s="412"/>
      <c r="E57" s="840">
        <f t="shared" si="3"/>
        <v>0</v>
      </c>
    </row>
    <row r="58" spans="1:5" ht="15.95" customHeight="1" thickBot="1">
      <c r="A58" s="841"/>
      <c r="B58" s="1793"/>
      <c r="C58" s="1793"/>
      <c r="D58" s="1793"/>
      <c r="E58" s="1794"/>
    </row>
    <row r="59" spans="1:5" s="1" customFormat="1" ht="15.95" customHeight="1" thickBot="1">
      <c r="A59" s="139" t="s">
        <v>668</v>
      </c>
      <c r="B59" s="1795">
        <f>SUM(B8:B57)</f>
        <v>0</v>
      </c>
      <c r="C59" s="1795">
        <f>SUM(C8:C57)</f>
        <v>0</v>
      </c>
      <c r="D59" s="1795">
        <f>SUM(D8:D57)</f>
        <v>19657951.290000003</v>
      </c>
      <c r="E59" s="1796">
        <f>SUM(E8:E57)</f>
        <v>19657951.290000003</v>
      </c>
    </row>
    <row r="60" spans="1:5" ht="15.95" customHeight="1">
      <c r="A60" s="1807"/>
      <c r="B60" s="1808"/>
      <c r="C60" s="1808"/>
      <c r="D60" s="1808"/>
      <c r="E60" s="1809"/>
    </row>
    <row r="61" spans="1:5" ht="15.95" customHeight="1">
      <c r="A61" s="1802" t="s">
        <v>99</v>
      </c>
      <c r="B61" s="412">
        <v>0</v>
      </c>
      <c r="C61" s="412">
        <v>0</v>
      </c>
      <c r="D61" s="412"/>
      <c r="E61" s="840">
        <f t="shared" ref="E61:E73" si="4">B61+C61+D61</f>
        <v>0</v>
      </c>
    </row>
    <row r="62" spans="1:5" ht="15.95" customHeight="1">
      <c r="A62" s="1797" t="s">
        <v>669</v>
      </c>
      <c r="B62" s="412">
        <v>0</v>
      </c>
      <c r="C62" s="412">
        <v>0</v>
      </c>
      <c r="D62" s="412"/>
      <c r="E62" s="840">
        <f t="shared" si="4"/>
        <v>0</v>
      </c>
    </row>
    <row r="63" spans="1:5" ht="15.95" customHeight="1">
      <c r="A63" s="1797" t="s">
        <v>100</v>
      </c>
      <c r="B63" s="413">
        <v>218207.87000000005</v>
      </c>
      <c r="C63" s="413">
        <v>0</v>
      </c>
      <c r="D63" s="412"/>
      <c r="E63" s="834">
        <f t="shared" si="4"/>
        <v>218207.87000000005</v>
      </c>
    </row>
    <row r="64" spans="1:5" ht="15.95" customHeight="1">
      <c r="A64" s="1797" t="s">
        <v>101</v>
      </c>
      <c r="B64" s="413">
        <v>234401.48999999996</v>
      </c>
      <c r="C64" s="413">
        <v>1127001.94</v>
      </c>
      <c r="D64" s="412"/>
      <c r="E64" s="834">
        <f t="shared" si="4"/>
        <v>1361403.43</v>
      </c>
    </row>
    <row r="65" spans="1:5" ht="15.95" customHeight="1">
      <c r="A65" s="1803" t="s">
        <v>102</v>
      </c>
      <c r="B65" s="413">
        <v>0</v>
      </c>
      <c r="C65" s="413">
        <v>0</v>
      </c>
      <c r="D65" s="412"/>
      <c r="E65" s="834">
        <f t="shared" si="4"/>
        <v>0</v>
      </c>
    </row>
    <row r="66" spans="1:5" ht="15.95" customHeight="1">
      <c r="A66" s="1804" t="s">
        <v>103</v>
      </c>
      <c r="B66" s="413">
        <v>115989.47</v>
      </c>
      <c r="C66" s="413">
        <v>25696.019999999997</v>
      </c>
      <c r="D66" s="412"/>
      <c r="E66" s="834">
        <f t="shared" si="4"/>
        <v>141685.49</v>
      </c>
    </row>
    <row r="67" spans="1:5" ht="15.95" customHeight="1">
      <c r="A67" s="1797" t="s">
        <v>104</v>
      </c>
      <c r="B67" s="413">
        <v>161254.13</v>
      </c>
      <c r="C67" s="413">
        <v>33105.660000000011</v>
      </c>
      <c r="D67" s="412"/>
      <c r="E67" s="834">
        <f>(B67+C67+D67)</f>
        <v>194359.79</v>
      </c>
    </row>
    <row r="68" spans="1:5" ht="15.95" customHeight="1">
      <c r="A68" s="1797" t="s">
        <v>105</v>
      </c>
      <c r="B68" s="413">
        <f>823656.05-161254.13</f>
        <v>662401.92000000004</v>
      </c>
      <c r="C68" s="413">
        <f>593559.87-33105.66</f>
        <v>560454.21</v>
      </c>
      <c r="D68" s="412"/>
      <c r="E68" s="834">
        <f>(B68+C68+D68)</f>
        <v>1222856.1299999999</v>
      </c>
    </row>
    <row r="69" spans="1:5" ht="15.95" customHeight="1">
      <c r="A69" s="1800" t="s">
        <v>106</v>
      </c>
      <c r="B69" s="413">
        <v>0</v>
      </c>
      <c r="C69" s="413">
        <v>5763.74</v>
      </c>
      <c r="D69" s="412"/>
      <c r="E69" s="834">
        <f t="shared" si="4"/>
        <v>5763.74</v>
      </c>
    </row>
    <row r="70" spans="1:5" ht="15.95" customHeight="1">
      <c r="A70" s="1800" t="s">
        <v>107</v>
      </c>
      <c r="B70" s="413">
        <v>303615.39</v>
      </c>
      <c r="C70" s="413">
        <v>247233.37</v>
      </c>
      <c r="D70" s="412"/>
      <c r="E70" s="834">
        <f t="shared" si="4"/>
        <v>550848.76</v>
      </c>
    </row>
    <row r="71" spans="1:5" ht="15.95" customHeight="1">
      <c r="A71" s="1800" t="s">
        <v>670</v>
      </c>
      <c r="B71" s="413">
        <v>286468.51288000005</v>
      </c>
      <c r="C71" s="413">
        <f>7113957.751585 - SUM(E20:E32)</f>
        <v>306220.6815849999</v>
      </c>
      <c r="D71" s="416"/>
      <c r="E71" s="834">
        <f t="shared" si="4"/>
        <v>592689.19446499995</v>
      </c>
    </row>
    <row r="72" spans="1:5" ht="15.95" customHeight="1">
      <c r="A72" s="1800" t="s">
        <v>671</v>
      </c>
      <c r="B72" s="413">
        <v>106076.46999999997</v>
      </c>
      <c r="C72" s="413">
        <f>880353-SUM(E35:E44)</f>
        <v>487152.9</v>
      </c>
      <c r="D72" s="416"/>
      <c r="E72" s="834">
        <f t="shared" si="4"/>
        <v>593229.37</v>
      </c>
    </row>
    <row r="73" spans="1:5" ht="15.95" customHeight="1">
      <c r="A73" s="1800" t="s">
        <v>418</v>
      </c>
      <c r="B73" s="413">
        <v>146212.95999999996</v>
      </c>
      <c r="C73" s="413">
        <v>117097.70999999999</v>
      </c>
      <c r="D73" s="416"/>
      <c r="E73" s="834">
        <f t="shared" si="4"/>
        <v>263310.66999999993</v>
      </c>
    </row>
    <row r="74" spans="1:5" ht="15.95" customHeight="1" thickBot="1">
      <c r="A74" s="1800"/>
      <c r="B74" s="413"/>
      <c r="C74" s="413"/>
      <c r="D74" s="416"/>
      <c r="E74" s="834"/>
    </row>
    <row r="75" spans="1:5" ht="15.95" customHeight="1" thickBot="1">
      <c r="A75" s="139" t="s">
        <v>672</v>
      </c>
      <c r="B75" s="1795">
        <f>SUM(B61:B74)</f>
        <v>2234628.21288</v>
      </c>
      <c r="C75" s="1795">
        <f t="shared" ref="C75:E75" si="5">SUM(C61:C74)</f>
        <v>2909726.2315849997</v>
      </c>
      <c r="D75" s="1795">
        <f t="shared" si="5"/>
        <v>0</v>
      </c>
      <c r="E75" s="1796">
        <f t="shared" si="5"/>
        <v>5144354.4444650002</v>
      </c>
    </row>
    <row r="76" spans="1:5" ht="15.95" customHeight="1">
      <c r="A76" s="477"/>
      <c r="B76" s="411"/>
      <c r="C76" s="411"/>
      <c r="D76" s="411"/>
      <c r="E76" s="470"/>
    </row>
    <row r="77" spans="1:5" ht="18" customHeight="1" thickBot="1">
      <c r="A77" s="844" t="s">
        <v>673</v>
      </c>
      <c r="B77" s="845">
        <f>+B59+B75</f>
        <v>2234628.21288</v>
      </c>
      <c r="C77" s="845">
        <f t="shared" ref="C77:E77" si="6">+C59+C75</f>
        <v>2909726.2315849997</v>
      </c>
      <c r="D77" s="845">
        <f t="shared" si="6"/>
        <v>19657951.290000003</v>
      </c>
      <c r="E77" s="846">
        <f t="shared" si="6"/>
        <v>24802305.734465003</v>
      </c>
    </row>
    <row r="78" spans="1:5" ht="15.75">
      <c r="A78" s="1608"/>
      <c r="B78" s="246"/>
      <c r="C78" s="246"/>
      <c r="D78" s="246"/>
      <c r="E78" s="246"/>
    </row>
    <row r="79" spans="1:5" ht="14.25" customHeight="1">
      <c r="A79" s="1257"/>
      <c r="B79" s="1257"/>
      <c r="C79" s="1257"/>
      <c r="D79" s="1257"/>
      <c r="E79" s="1257"/>
    </row>
    <row r="80" spans="1:5" ht="15">
      <c r="A80" s="2254" t="s">
        <v>674</v>
      </c>
      <c r="B80" s="2254"/>
      <c r="C80" s="2254"/>
      <c r="D80" s="2254"/>
      <c r="E80" s="2255"/>
    </row>
    <row r="81" spans="1:5" ht="72" customHeight="1">
      <c r="A81" s="2167" t="s">
        <v>675</v>
      </c>
      <c r="B81" s="2167"/>
      <c r="C81" s="2167"/>
      <c r="D81" s="2167"/>
      <c r="E81" s="2167"/>
    </row>
    <row r="82" spans="1:5" ht="15">
      <c r="A82" s="2254" t="s">
        <v>676</v>
      </c>
      <c r="B82" s="2254"/>
      <c r="C82" s="2254"/>
      <c r="D82" s="2254"/>
      <c r="E82" s="2255"/>
    </row>
    <row r="83" spans="1:5" ht="15">
      <c r="A83" s="2255" t="s">
        <v>677</v>
      </c>
      <c r="B83" s="2255"/>
      <c r="C83" s="2255"/>
      <c r="D83" s="2255"/>
      <c r="E83" s="2255"/>
    </row>
    <row r="84" spans="1:5" ht="30" customHeight="1">
      <c r="A84" s="2254" t="s">
        <v>678</v>
      </c>
      <c r="B84" s="2167"/>
      <c r="C84" s="2167"/>
      <c r="D84" s="2167"/>
      <c r="E84" s="2256"/>
    </row>
    <row r="85" spans="1:5" s="12" customFormat="1" ht="14.1" customHeight="1"/>
    <row r="86" spans="1:5" s="12" customFormat="1" ht="14.1" customHeight="1"/>
    <row r="87" spans="1:5" s="12" customFormat="1" ht="14.1" customHeight="1"/>
    <row r="88" spans="1:5" s="12" customFormat="1" ht="14.1" customHeight="1"/>
    <row r="89" spans="1:5" s="12" customFormat="1" ht="14.1" customHeight="1"/>
    <row r="90" spans="1:5" s="12" customFormat="1" ht="14.1" customHeight="1"/>
    <row r="91" spans="1:5" s="12" customFormat="1" ht="14.1" customHeight="1"/>
    <row r="92" spans="1:5" s="12" customFormat="1" ht="14.1" customHeight="1"/>
    <row r="93" spans="1:5" s="12" customFormat="1" ht="14.1" customHeight="1"/>
    <row r="94" spans="1:5" s="12" customFormat="1" ht="14.1" customHeight="1"/>
    <row r="95" spans="1:5" s="12" customFormat="1" ht="14.1" customHeight="1"/>
    <row r="96" spans="1:5" s="12" customFormat="1" ht="14.1" customHeight="1"/>
    <row r="97" s="12" customFormat="1" ht="14.1" customHeight="1"/>
    <row r="98" s="12" customFormat="1" ht="14.1" customHeight="1"/>
    <row r="99" s="12" customFormat="1" ht="14.1" customHeight="1"/>
    <row r="100" s="12" customFormat="1" ht="14.1" customHeight="1"/>
    <row r="101" s="12" customFormat="1" ht="14.1" customHeight="1"/>
    <row r="102" s="12" customFormat="1" ht="14.1" customHeight="1"/>
    <row r="103" s="12" customFormat="1" ht="14.1" customHeight="1"/>
    <row r="104" s="12" customFormat="1" ht="14.1" customHeight="1"/>
    <row r="105" s="12" customFormat="1" ht="14.1" customHeight="1"/>
    <row r="106" s="12" customFormat="1" ht="14.1" customHeight="1"/>
    <row r="107" s="12" customFormat="1" ht="14.1" customHeight="1"/>
    <row r="108" s="12" customFormat="1" ht="14.1" customHeight="1"/>
    <row r="109" s="12" customFormat="1" ht="14.1" customHeight="1"/>
    <row r="110" s="12" customFormat="1" ht="14.1" customHeight="1"/>
    <row r="111" s="12" customFormat="1" ht="14.1" customHeight="1"/>
    <row r="112" s="12" customFormat="1" ht="14.1" customHeight="1"/>
    <row r="113" s="12" customFormat="1" ht="14.1" customHeight="1"/>
    <row r="114" s="12" customFormat="1" ht="14.1" customHeight="1"/>
    <row r="115" s="12" customFormat="1" ht="14.1" customHeight="1"/>
    <row r="116" s="12" customFormat="1" ht="14.1" customHeight="1"/>
    <row r="117" s="12" customFormat="1" ht="14.1" customHeight="1"/>
    <row r="118" s="12" customFormat="1" ht="14.1" customHeight="1"/>
    <row r="119" s="12" customFormat="1" ht="14.1" customHeight="1"/>
    <row r="120" s="12" customFormat="1" ht="14.1" customHeight="1"/>
    <row r="121" s="12" customFormat="1" ht="14.1" customHeight="1"/>
    <row r="122" s="12" customFormat="1" ht="14.1" customHeight="1"/>
    <row r="123" s="12" customFormat="1" ht="14.1" customHeight="1"/>
    <row r="124" s="12" customFormat="1" ht="14.1" customHeight="1"/>
    <row r="125" s="12" customFormat="1" ht="14.1" customHeight="1"/>
    <row r="126" s="12" customFormat="1" ht="14.1" customHeight="1"/>
    <row r="127" s="12" customFormat="1" ht="14.1" customHeight="1"/>
    <row r="128" s="12" customFormat="1" ht="14.1" customHeight="1"/>
    <row r="129" s="12" customFormat="1" ht="14.1" customHeight="1"/>
    <row r="130" s="12" customFormat="1" ht="14.1" customHeight="1"/>
    <row r="131" s="12" customFormat="1" ht="14.1" customHeight="1"/>
    <row r="132" s="12" customFormat="1" ht="14.1" customHeight="1"/>
    <row r="133" s="12" customFormat="1" ht="14.1" customHeight="1"/>
    <row r="134" s="12" customFormat="1" ht="14.1" customHeight="1"/>
    <row r="135" s="12" customFormat="1" ht="14.1" customHeight="1"/>
    <row r="136" s="12" customFormat="1" ht="14.1" customHeight="1"/>
    <row r="137" s="12" customFormat="1" ht="14.1" customHeight="1"/>
    <row r="138" s="12" customFormat="1" ht="14.1" customHeight="1"/>
    <row r="139" s="12" customFormat="1" ht="14.1" customHeight="1"/>
    <row r="140" s="12" customFormat="1" ht="14.1" customHeight="1"/>
    <row r="141" s="12" customFormat="1" ht="14.1" customHeight="1"/>
    <row r="142" s="12" customFormat="1" ht="14.1" customHeight="1"/>
    <row r="143" s="12" customFormat="1" ht="14.1" customHeight="1"/>
    <row r="144" s="12" customFormat="1" ht="14.1" customHeight="1"/>
    <row r="145" s="12" customFormat="1" ht="14.1" customHeight="1"/>
    <row r="146" s="12" customFormat="1" ht="14.1" customHeight="1"/>
    <row r="147" s="12" customFormat="1" ht="14.1" customHeight="1"/>
    <row r="148" s="12" customFormat="1" ht="14.1" customHeight="1"/>
    <row r="149" s="12" customFormat="1" ht="14.1" customHeight="1"/>
    <row r="150" s="12" customFormat="1" ht="14.1" customHeight="1"/>
    <row r="151" s="12" customFormat="1" ht="14.1" customHeight="1"/>
    <row r="152" s="12" customFormat="1" ht="14.1" customHeight="1"/>
    <row r="153" s="12" customFormat="1" ht="14.1" customHeight="1"/>
    <row r="154" s="12" customFormat="1" ht="14.1" customHeight="1"/>
    <row r="155" s="12" customFormat="1" ht="14.1" customHeight="1"/>
    <row r="156" s="12" customFormat="1" ht="14.1" customHeight="1"/>
    <row r="157" s="12" customFormat="1" ht="14.1" customHeight="1"/>
    <row r="158" s="12" customFormat="1" ht="14.1" customHeight="1"/>
    <row r="159" s="12" customFormat="1" ht="14.1" customHeight="1"/>
    <row r="160" s="12" customFormat="1" ht="14.1" customHeight="1"/>
    <row r="161" s="12" customFormat="1" ht="14.1" customHeight="1"/>
    <row r="162" s="12" customFormat="1" ht="14.1" customHeight="1"/>
    <row r="163" s="12" customFormat="1" ht="14.1" customHeight="1"/>
    <row r="164" s="12" customFormat="1" ht="14.1" customHeight="1"/>
    <row r="165" s="12" customFormat="1" ht="14.1" customHeight="1"/>
    <row r="166" s="12" customFormat="1" ht="14.1" customHeight="1"/>
    <row r="167" s="12" customFormat="1" ht="14.1" customHeight="1"/>
    <row r="168" s="12" customFormat="1" ht="14.1" customHeight="1"/>
    <row r="169" s="12" customFormat="1" ht="14.1" customHeight="1"/>
    <row r="170" s="12" customFormat="1" ht="14.1" customHeight="1"/>
    <row r="171" s="12" customFormat="1" ht="14.1" customHeight="1"/>
    <row r="172" s="12" customFormat="1" ht="14.1" customHeight="1"/>
    <row r="173" s="12" customFormat="1" ht="14.1" customHeight="1"/>
    <row r="174" s="12" customFormat="1" ht="14.1" customHeight="1"/>
    <row r="175" s="12" customFormat="1" ht="14.1" customHeight="1"/>
    <row r="176" s="12" customFormat="1" ht="14.1" customHeight="1"/>
    <row r="177" s="12" customFormat="1" ht="14.1" customHeight="1"/>
    <row r="178" s="12" customFormat="1" ht="14.1" customHeight="1"/>
    <row r="179" s="12" customFormat="1" ht="14.1" customHeight="1"/>
    <row r="180" s="12" customFormat="1" ht="14.1" customHeight="1"/>
    <row r="181" s="12" customFormat="1" ht="14.1" customHeight="1"/>
    <row r="182" s="12" customFormat="1" ht="14.1" customHeight="1"/>
    <row r="183" s="12" customFormat="1" ht="14.1" customHeight="1"/>
    <row r="184" s="12" customFormat="1" ht="14.1" customHeight="1"/>
    <row r="185" s="12" customFormat="1" ht="14.1" customHeight="1"/>
    <row r="186" s="12" customFormat="1" ht="14.1" customHeight="1"/>
    <row r="187" s="12" customFormat="1" ht="14.1" customHeight="1"/>
    <row r="188" s="12" customFormat="1" ht="14.1" customHeight="1"/>
    <row r="189" s="12" customFormat="1" ht="14.1" customHeight="1"/>
    <row r="190" s="12" customFormat="1" ht="14.1" customHeight="1"/>
    <row r="191" s="12" customFormat="1" ht="14.1" customHeight="1"/>
    <row r="192" s="12" customFormat="1" ht="14.1" customHeight="1"/>
    <row r="193" s="12" customFormat="1" ht="14.1" customHeight="1"/>
    <row r="194" s="12" customFormat="1" ht="14.1" customHeight="1"/>
    <row r="195" s="12" customFormat="1" ht="14.1" customHeight="1"/>
    <row r="196" s="12" customFormat="1" ht="14.1" customHeight="1"/>
    <row r="197" s="12" customFormat="1" ht="14.1" customHeight="1"/>
    <row r="198" s="12" customFormat="1" ht="14.1" customHeight="1"/>
    <row r="199" s="12" customFormat="1" ht="14.1" customHeight="1"/>
    <row r="200" s="12" customFormat="1" ht="14.1" customHeight="1"/>
    <row r="201" s="12" customFormat="1" ht="14.1" customHeight="1"/>
    <row r="202" s="12" customFormat="1" ht="14.1" customHeight="1"/>
    <row r="203" s="12" customFormat="1" ht="14.1" customHeight="1"/>
    <row r="204" s="12" customFormat="1" ht="14.1" customHeight="1"/>
    <row r="205" s="12" customFormat="1" ht="14.1" customHeight="1"/>
    <row r="206" s="12" customFormat="1" ht="14.1" customHeight="1"/>
    <row r="207" s="12" customFormat="1" ht="14.1" customHeight="1"/>
    <row r="208" s="12" customFormat="1" ht="14.1" customHeight="1"/>
    <row r="209" s="12" customFormat="1" ht="14.1" customHeight="1"/>
    <row r="210" s="12" customFormat="1" ht="14.1" customHeight="1"/>
    <row r="211" s="12" customFormat="1" ht="14.1" customHeight="1"/>
    <row r="212" s="12" customFormat="1" ht="14.1" customHeight="1"/>
    <row r="213" s="12" customFormat="1" ht="14.1" customHeight="1"/>
    <row r="214" s="12" customFormat="1" ht="14.1" customHeight="1"/>
    <row r="215" s="12" customFormat="1" ht="14.1" customHeight="1"/>
    <row r="216" s="12" customFormat="1" ht="14.1" customHeight="1"/>
    <row r="217" s="12" customFormat="1" ht="14.1" customHeight="1"/>
    <row r="218" s="12" customFormat="1" ht="14.1" customHeight="1"/>
    <row r="219" s="12" customFormat="1" ht="14.1" customHeight="1"/>
    <row r="220" s="12" customFormat="1" ht="14.1" customHeight="1"/>
    <row r="221" s="12" customFormat="1" ht="14.1" customHeight="1"/>
    <row r="222" s="12" customFormat="1" ht="14.1" customHeight="1"/>
    <row r="223" s="12" customFormat="1" ht="14.1" customHeight="1"/>
    <row r="224" s="12" customFormat="1" ht="14.1" customHeight="1"/>
    <row r="225" s="12" customFormat="1" ht="14.1" customHeight="1"/>
    <row r="226" s="12" customFormat="1" ht="14.1" customHeight="1"/>
    <row r="227" s="12" customFormat="1" ht="14.1" customHeight="1"/>
    <row r="228" s="12" customFormat="1" ht="14.1" customHeight="1"/>
    <row r="229" s="12" customFormat="1" ht="14.1" customHeight="1"/>
    <row r="230" s="12" customFormat="1" ht="14.1" customHeight="1"/>
    <row r="231" s="12" customFormat="1" ht="14.1" customHeight="1"/>
    <row r="232" s="12" customFormat="1" ht="14.1" customHeight="1"/>
    <row r="233" s="12" customFormat="1" ht="14.1" customHeight="1"/>
    <row r="234" s="12" customFormat="1" ht="14.1" customHeight="1"/>
    <row r="235" s="12" customFormat="1" ht="14.1" customHeight="1"/>
    <row r="236" s="12" customFormat="1" ht="14.1" customHeight="1"/>
    <row r="237" s="12" customFormat="1" ht="14.1" customHeight="1"/>
    <row r="238" s="12" customFormat="1" ht="14.1" customHeight="1"/>
    <row r="239" s="12" customFormat="1" ht="14.1" customHeight="1"/>
    <row r="240" s="12" customFormat="1" ht="14.1" customHeight="1"/>
    <row r="241" s="12" customFormat="1" ht="14.1" customHeight="1"/>
    <row r="242" s="12" customFormat="1" ht="14.1" customHeight="1"/>
    <row r="243" s="12" customFormat="1" ht="14.1" customHeight="1"/>
    <row r="244" s="12" customFormat="1" ht="14.1" customHeight="1"/>
    <row r="245" s="12" customFormat="1" ht="14.1" customHeight="1"/>
    <row r="246" s="12" customFormat="1" ht="14.1" customHeight="1"/>
    <row r="247" s="12" customFormat="1" ht="14.1" customHeight="1"/>
    <row r="248" s="12" customFormat="1" ht="14.1" customHeight="1"/>
    <row r="249" s="12" customFormat="1" ht="14.1" customHeight="1"/>
    <row r="250" s="12" customFormat="1" ht="14.1" customHeight="1"/>
    <row r="251" s="12" customFormat="1" ht="14.1" customHeight="1"/>
    <row r="252" s="12" customFormat="1" ht="14.1" customHeight="1"/>
    <row r="253" s="12" customFormat="1" ht="14.1" customHeight="1"/>
    <row r="254" s="12" customFormat="1" ht="14.1" customHeight="1"/>
    <row r="255" s="12" customFormat="1" ht="14.1" customHeight="1"/>
    <row r="256" s="12" customFormat="1" ht="14.1" customHeight="1"/>
    <row r="257" s="12" customFormat="1" ht="14.1" customHeight="1"/>
    <row r="258" s="12" customFormat="1" ht="14.1" customHeight="1"/>
    <row r="259" s="12" customFormat="1" ht="14.1" customHeight="1"/>
    <row r="260" s="12" customFormat="1" ht="14.1" customHeight="1"/>
    <row r="261" s="12" customFormat="1" ht="14.1" customHeight="1"/>
    <row r="262" s="12" customFormat="1" ht="14.1" customHeight="1"/>
    <row r="263" s="12" customFormat="1" ht="14.1" customHeight="1"/>
    <row r="264" s="12" customFormat="1" ht="14.1" customHeight="1"/>
    <row r="265" s="12" customFormat="1" ht="14.1" customHeight="1"/>
    <row r="266" s="12" customFormat="1" ht="14.1" customHeight="1"/>
    <row r="267" s="12" customFormat="1" ht="14.1" customHeight="1"/>
    <row r="268" s="12" customFormat="1" ht="14.1" customHeight="1"/>
    <row r="269" s="12" customFormat="1" ht="14.1" customHeight="1"/>
    <row r="270" s="12" customFormat="1" ht="14.1" customHeight="1"/>
    <row r="271" s="12" customFormat="1" ht="14.1" customHeight="1"/>
    <row r="272" s="12" customFormat="1" ht="14.1" customHeight="1"/>
    <row r="273" s="12" customFormat="1" ht="14.1" customHeight="1"/>
    <row r="274" s="12" customFormat="1" ht="14.1" customHeight="1"/>
    <row r="275" s="12" customFormat="1" ht="14.1" customHeight="1"/>
    <row r="276" s="12" customFormat="1" ht="14.1" customHeight="1"/>
    <row r="277" s="12" customFormat="1" ht="14.1" customHeight="1"/>
    <row r="278" s="12" customFormat="1" ht="14.1" customHeight="1"/>
    <row r="279" s="12" customFormat="1" ht="14.1" customHeight="1"/>
    <row r="280" s="12" customFormat="1" ht="14.1" customHeight="1"/>
    <row r="281" s="12" customFormat="1" ht="14.1" customHeight="1"/>
    <row r="282" s="12" customFormat="1" ht="14.1" customHeight="1"/>
    <row r="283" s="12" customFormat="1" ht="14.1" customHeight="1"/>
    <row r="284" s="12" customFormat="1" ht="14.1" customHeight="1"/>
    <row r="285" s="12" customFormat="1" ht="14.1" customHeight="1"/>
    <row r="286" s="12" customFormat="1" ht="14.1" customHeight="1"/>
    <row r="287" s="12" customFormat="1" ht="14.1" customHeight="1"/>
    <row r="288" s="12" customFormat="1" ht="14.1" customHeight="1"/>
    <row r="289" s="12" customFormat="1" ht="14.1" customHeight="1"/>
    <row r="290" s="12" customFormat="1" ht="14.1" customHeight="1"/>
    <row r="291" s="12" customFormat="1" ht="14.1" customHeight="1"/>
  </sheetData>
  <mergeCells count="8">
    <mergeCell ref="A82:E82"/>
    <mergeCell ref="A83:E83"/>
    <mergeCell ref="A84:E84"/>
    <mergeCell ref="A1:E1"/>
    <mergeCell ref="A2:E2"/>
    <mergeCell ref="A3:E3"/>
    <mergeCell ref="A80:E80"/>
    <mergeCell ref="A81:E81"/>
  </mergeCells>
  <printOptions horizontalCentered="1" verticalCentered="1"/>
  <pageMargins left="0.25" right="0.25" top="0.5" bottom="0.5" header="0.3" footer="0.3"/>
  <pageSetup scale="52" orientation="portrait" r:id="rId1"/>
  <headerFooter scaleWithDoc="0" alignWithMargins="0">
    <oddFooter>&amp;CA - &amp;P</oddFoot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949A8-2E69-4959-BE50-3C4F45622E4D}">
  <sheetPr>
    <tabColor rgb="FF00B050"/>
    <pageSetUpPr fitToPage="1"/>
  </sheetPr>
  <dimension ref="A1:S25"/>
  <sheetViews>
    <sheetView workbookViewId="0">
      <selection activeCell="G10" sqref="G10"/>
    </sheetView>
  </sheetViews>
  <sheetFormatPr defaultColWidth="9.42578125" defaultRowHeight="12.75"/>
  <cols>
    <col min="1" max="1" width="18.42578125" customWidth="1"/>
    <col min="2" max="2" width="19.5703125" customWidth="1"/>
    <col min="3" max="3" width="17.28515625" customWidth="1"/>
    <col min="4" max="4" width="17.42578125" customWidth="1"/>
    <col min="5" max="5" width="19" customWidth="1"/>
    <col min="6" max="6" width="18.28515625" customWidth="1"/>
    <col min="7" max="7" width="17.5703125" customWidth="1"/>
    <col min="8" max="8" width="18" customWidth="1"/>
    <col min="10" max="10" width="25.5703125" bestFit="1" customWidth="1"/>
    <col min="12" max="12" width="24.5703125" customWidth="1"/>
  </cols>
  <sheetData>
    <row r="1" spans="1:19" ht="15.75">
      <c r="A1" s="2110" t="s">
        <v>0</v>
      </c>
      <c r="B1" s="2110"/>
      <c r="C1" s="2110"/>
      <c r="D1" s="2110"/>
      <c r="E1" s="2110"/>
      <c r="F1" s="2110"/>
      <c r="G1" s="2110"/>
      <c r="H1" s="2110"/>
    </row>
    <row r="2" spans="1:19" ht="15.75" customHeight="1">
      <c r="A2" s="2189" t="s">
        <v>679</v>
      </c>
      <c r="B2" s="2189"/>
      <c r="C2" s="2189"/>
      <c r="D2" s="2189"/>
      <c r="E2" s="2189"/>
      <c r="F2" s="2189"/>
      <c r="G2" s="2189"/>
      <c r="H2" s="2189"/>
      <c r="I2" s="175"/>
      <c r="J2" s="175"/>
      <c r="K2" s="175"/>
      <c r="L2" s="175"/>
      <c r="M2" s="175"/>
      <c r="N2" s="175"/>
      <c r="O2" s="175"/>
      <c r="P2" s="175"/>
      <c r="Q2" s="175"/>
      <c r="R2" s="175"/>
      <c r="S2" s="175"/>
    </row>
    <row r="3" spans="1:19" ht="15.75">
      <c r="A3" s="2157" t="s">
        <v>41</v>
      </c>
      <c r="B3" s="2157"/>
      <c r="C3" s="2157"/>
      <c r="D3" s="2157"/>
      <c r="E3" s="2157"/>
      <c r="F3" s="2157"/>
      <c r="G3" s="2157"/>
      <c r="H3" s="2157"/>
      <c r="I3" s="176"/>
      <c r="J3" s="176"/>
      <c r="K3" s="176"/>
      <c r="L3" s="176"/>
      <c r="M3" s="176"/>
      <c r="N3" s="176"/>
      <c r="O3" s="176"/>
      <c r="P3" s="176"/>
      <c r="Q3" s="176"/>
      <c r="R3" s="176"/>
      <c r="S3" s="176"/>
    </row>
    <row r="4" spans="1:19" ht="15.75">
      <c r="A4" s="424"/>
      <c r="B4" s="424"/>
      <c r="C4" s="424"/>
      <c r="D4" s="424"/>
      <c r="E4" s="424"/>
      <c r="F4" s="424"/>
      <c r="G4" s="424"/>
      <c r="H4" s="424"/>
      <c r="I4" s="367"/>
      <c r="J4" s="423"/>
    </row>
    <row r="5" spans="1:19" ht="23.25" customHeight="1">
      <c r="A5" s="2258" t="s">
        <v>680</v>
      </c>
      <c r="B5" s="2258"/>
      <c r="C5" s="2258"/>
      <c r="D5" s="2258"/>
      <c r="E5" s="2258"/>
      <c r="F5" s="2258"/>
      <c r="G5" s="2258"/>
      <c r="H5" s="2258"/>
    </row>
    <row r="6" spans="1:19" ht="63">
      <c r="A6" s="422" t="s">
        <v>623</v>
      </c>
      <c r="B6" s="421" t="s">
        <v>681</v>
      </c>
      <c r="C6" s="421" t="s">
        <v>682</v>
      </c>
      <c r="D6" s="421" t="s">
        <v>683</v>
      </c>
      <c r="E6" s="421" t="s">
        <v>684</v>
      </c>
      <c r="F6" s="421" t="s">
        <v>685</v>
      </c>
      <c r="G6" s="421" t="s">
        <v>686</v>
      </c>
      <c r="H6" s="421" t="s">
        <v>687</v>
      </c>
    </row>
    <row r="7" spans="1:19" ht="20.85" customHeight="1">
      <c r="A7" s="414" t="s">
        <v>688</v>
      </c>
      <c r="B7" s="1650">
        <v>6431</v>
      </c>
      <c r="C7" s="1650">
        <v>15330</v>
      </c>
      <c r="D7" s="1650" t="s">
        <v>607</v>
      </c>
      <c r="E7" s="1650" t="s">
        <v>607</v>
      </c>
      <c r="F7" s="1650">
        <v>4843</v>
      </c>
      <c r="G7" s="1650">
        <v>156</v>
      </c>
      <c r="H7" s="1650">
        <v>2052</v>
      </c>
      <c r="J7" s="261"/>
      <c r="K7" s="259"/>
      <c r="L7" s="259"/>
    </row>
    <row r="8" spans="1:19" ht="18.600000000000001" customHeight="1">
      <c r="A8" s="414" t="s">
        <v>689</v>
      </c>
      <c r="B8" s="1650">
        <v>6</v>
      </c>
      <c r="C8" s="1650">
        <v>13</v>
      </c>
      <c r="D8" s="1650" t="s">
        <v>607</v>
      </c>
      <c r="E8" s="1650" t="s">
        <v>607</v>
      </c>
      <c r="F8" s="1650">
        <v>1</v>
      </c>
      <c r="G8" s="1650" t="s">
        <v>607</v>
      </c>
      <c r="H8" s="1650" t="s">
        <v>607</v>
      </c>
      <c r="J8" s="260"/>
      <c r="K8" s="259"/>
      <c r="L8" s="259"/>
    </row>
    <row r="9" spans="1:19" ht="15.75">
      <c r="A9" s="369"/>
      <c r="B9" s="1555"/>
      <c r="C9" s="1555"/>
      <c r="D9" s="1555"/>
      <c r="E9" s="1555"/>
      <c r="F9" s="1555"/>
      <c r="G9" s="1555"/>
      <c r="H9" s="1555"/>
    </row>
    <row r="10" spans="1:19" ht="15.75">
      <c r="A10" s="369"/>
      <c r="B10" s="1555"/>
      <c r="C10" s="1555"/>
      <c r="D10" s="1555"/>
      <c r="E10" s="1555"/>
      <c r="F10" s="1555"/>
      <c r="G10" s="1555"/>
      <c r="H10" s="1555"/>
    </row>
    <row r="11" spans="1:19" ht="15.75">
      <c r="A11" s="414" t="s">
        <v>49</v>
      </c>
      <c r="B11" s="1706">
        <f>SUM(B7:B10)</f>
        <v>6437</v>
      </c>
      <c r="C11" s="1706">
        <f t="shared" ref="C11:H11" si="0">SUM(C7:C10)</f>
        <v>15343</v>
      </c>
      <c r="D11" s="1706">
        <f t="shared" si="0"/>
        <v>0</v>
      </c>
      <c r="E11" s="1706">
        <f t="shared" si="0"/>
        <v>0</v>
      </c>
      <c r="F11" s="1706">
        <f t="shared" si="0"/>
        <v>4844</v>
      </c>
      <c r="G11" s="1706">
        <f t="shared" si="0"/>
        <v>156</v>
      </c>
      <c r="H11" s="1706">
        <f t="shared" si="0"/>
        <v>2052</v>
      </c>
    </row>
    <row r="12" spans="1:19" ht="15.75">
      <c r="A12" s="62"/>
      <c r="B12" s="62"/>
      <c r="C12" s="62"/>
      <c r="D12" s="62"/>
      <c r="E12" s="62"/>
      <c r="F12" s="62"/>
      <c r="G12" s="62"/>
      <c r="H12" s="62"/>
    </row>
    <row r="13" spans="1:19" ht="14.1" customHeight="1">
      <c r="A13" s="2167" t="s">
        <v>654</v>
      </c>
      <c r="B13" s="2167"/>
      <c r="C13" s="2167"/>
      <c r="D13" s="2167"/>
      <c r="E13" s="2167"/>
      <c r="F13" s="2167"/>
      <c r="G13" s="2167"/>
      <c r="H13" s="2167"/>
      <c r="I13" s="417"/>
      <c r="J13" s="417"/>
    </row>
    <row r="14" spans="1:19" ht="15.6" customHeight="1">
      <c r="A14" s="2257"/>
      <c r="B14" s="2257"/>
      <c r="C14" s="2257"/>
      <c r="D14" s="2257"/>
      <c r="E14" s="2257"/>
      <c r="F14" s="2257"/>
      <c r="G14" s="62"/>
      <c r="H14" s="62"/>
    </row>
    <row r="15" spans="1:19" ht="15.75">
      <c r="A15" s="60"/>
      <c r="B15" s="62"/>
      <c r="C15" s="62"/>
      <c r="D15" s="62"/>
      <c r="E15" s="62"/>
      <c r="F15" s="62"/>
      <c r="G15" s="62"/>
      <c r="H15" s="62"/>
    </row>
    <row r="16" spans="1:19" ht="15.75">
      <c r="A16" s="60" t="s">
        <v>690</v>
      </c>
      <c r="B16" s="62"/>
      <c r="C16" s="62"/>
      <c r="D16" s="62"/>
      <c r="E16" s="62"/>
      <c r="F16" s="62"/>
      <c r="G16" s="62"/>
      <c r="H16" s="62"/>
    </row>
    <row r="17" spans="1:10" ht="44.1" customHeight="1">
      <c r="A17" s="847"/>
      <c r="B17" s="2259" t="s">
        <v>691</v>
      </c>
      <c r="C17" s="2260"/>
      <c r="D17" s="2260"/>
      <c r="E17" s="2260"/>
      <c r="F17" s="2261"/>
      <c r="G17" s="231"/>
      <c r="H17" s="231"/>
    </row>
    <row r="18" spans="1:10" ht="110.25">
      <c r="A18" s="848" t="s">
        <v>692</v>
      </c>
      <c r="B18" s="849" t="s">
        <v>681</v>
      </c>
      <c r="C18" s="849" t="s">
        <v>693</v>
      </c>
      <c r="D18" s="849" t="s">
        <v>694</v>
      </c>
      <c r="E18" s="849" t="s">
        <v>684</v>
      </c>
      <c r="F18" s="849" t="s">
        <v>695</v>
      </c>
      <c r="G18" s="420"/>
      <c r="H18" s="420"/>
    </row>
    <row r="19" spans="1:10" ht="12.6" customHeight="1">
      <c r="A19" s="850"/>
      <c r="B19" s="850"/>
      <c r="C19" s="850"/>
      <c r="D19" s="850"/>
      <c r="E19" s="850"/>
      <c r="F19" s="850"/>
      <c r="G19" s="419"/>
      <c r="H19" s="419"/>
    </row>
    <row r="20" spans="1:10" ht="15.75">
      <c r="A20" s="850"/>
      <c r="B20" s="850"/>
      <c r="C20" s="850"/>
      <c r="D20" s="850"/>
      <c r="E20" s="850"/>
      <c r="F20" s="850"/>
      <c r="G20" s="419"/>
      <c r="H20" s="419"/>
    </row>
    <row r="21" spans="1:10" ht="15.75">
      <c r="A21" s="851" t="s">
        <v>49</v>
      </c>
      <c r="B21" s="852">
        <f>SUM(B19:B20)</f>
        <v>0</v>
      </c>
      <c r="C21" s="852">
        <f>SUM(C19:C20)</f>
        <v>0</v>
      </c>
      <c r="D21" s="852">
        <f>SUM(D19:D20)</f>
        <v>0</v>
      </c>
      <c r="E21" s="852">
        <f>SUM(E19:E20)</f>
        <v>0</v>
      </c>
      <c r="F21" s="852">
        <f>SUM(F19:F20)</f>
        <v>0</v>
      </c>
      <c r="G21" s="418"/>
      <c r="H21" s="418"/>
    </row>
    <row r="22" spans="1:10" ht="14.1" customHeight="1">
      <c r="A22" s="62"/>
      <c r="B22" s="62"/>
      <c r="C22" s="62"/>
      <c r="D22" s="62"/>
      <c r="E22" s="62"/>
      <c r="F22" s="62"/>
      <c r="G22" s="62"/>
      <c r="H22" s="62"/>
    </row>
    <row r="23" spans="1:10" ht="12" customHeight="1">
      <c r="A23" s="62"/>
      <c r="B23" s="62"/>
      <c r="C23" s="62"/>
      <c r="D23" s="62"/>
      <c r="E23" s="62"/>
      <c r="F23" s="62"/>
      <c r="G23" s="62"/>
      <c r="H23" s="62"/>
      <c r="J23" s="292"/>
    </row>
    <row r="24" spans="1:10" ht="15.6" customHeight="1">
      <c r="A24" s="2257"/>
      <c r="B24" s="2257"/>
      <c r="C24" s="2257"/>
      <c r="D24" s="2257"/>
      <c r="E24" s="2257"/>
      <c r="F24" s="2257"/>
      <c r="G24" s="62"/>
      <c r="H24" s="62"/>
    </row>
    <row r="25" spans="1:10">
      <c r="A25" s="14"/>
      <c r="B25" s="14"/>
      <c r="C25" s="14"/>
      <c r="D25" s="14"/>
      <c r="E25" s="14"/>
      <c r="F25" s="14"/>
      <c r="G25" s="14"/>
      <c r="H25" s="14"/>
    </row>
  </sheetData>
  <mergeCells count="8">
    <mergeCell ref="A24:F24"/>
    <mergeCell ref="A13:H13"/>
    <mergeCell ref="A1:H1"/>
    <mergeCell ref="A2:H2"/>
    <mergeCell ref="A3:H3"/>
    <mergeCell ref="A5:H5"/>
    <mergeCell ref="B17:F17"/>
    <mergeCell ref="A14:F14"/>
  </mergeCells>
  <printOptions horizontalCentered="1" verticalCentered="1"/>
  <pageMargins left="0.25" right="0.25" top="0.5" bottom="0.5" header="0.3" footer="0.3"/>
  <pageSetup scale="71" orientation="portrait" r:id="rId1"/>
  <headerFooter scaleWithDoc="0" alignWithMargins="0">
    <oddFooter>&amp;CA - &amp;P</oddFoot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5B77E-3FA1-4279-B37A-395FEBB90210}">
  <sheetPr>
    <tabColor theme="0" tint="-0.34998626667073579"/>
    <pageSetUpPr fitToPage="1"/>
  </sheetPr>
  <dimension ref="A1:S53"/>
  <sheetViews>
    <sheetView workbookViewId="0">
      <selection activeCell="G10" sqref="G10"/>
    </sheetView>
  </sheetViews>
  <sheetFormatPr defaultColWidth="9.42578125" defaultRowHeight="14.25"/>
  <cols>
    <col min="1" max="1" width="21.5703125" style="361" customWidth="1"/>
    <col min="2" max="2" width="20.5703125" style="425" customWidth="1"/>
    <col min="3" max="3" width="21.28515625" style="4" customWidth="1"/>
    <col min="4" max="4" width="6.7109375" style="4" customWidth="1"/>
    <col min="5" max="5" width="20.28515625" style="4" customWidth="1"/>
    <col min="6" max="6" width="21.28515625" style="4" customWidth="1"/>
    <col min="7" max="7" width="20.42578125" style="4" bestFit="1" customWidth="1"/>
    <col min="8" max="8" width="12" style="4" bestFit="1" customWidth="1"/>
    <col min="9" max="10" width="9.42578125" style="4"/>
    <col min="11" max="11" width="45.7109375" style="4" customWidth="1"/>
    <col min="12" max="16384" width="9.42578125" style="4"/>
  </cols>
  <sheetData>
    <row r="1" spans="1:19" customFormat="1" ht="15.75" customHeight="1">
      <c r="A1" s="2189" t="s">
        <v>696</v>
      </c>
      <c r="B1" s="2189"/>
      <c r="C1" s="2189"/>
      <c r="D1" s="2189"/>
      <c r="E1" s="2189"/>
      <c r="F1" s="2189"/>
      <c r="G1" s="2189"/>
      <c r="H1" s="175"/>
      <c r="I1" s="175"/>
      <c r="J1" s="175"/>
      <c r="K1" s="175"/>
      <c r="L1" s="175"/>
      <c r="M1" s="175"/>
      <c r="N1" s="175"/>
      <c r="O1" s="175"/>
      <c r="P1" s="175"/>
      <c r="Q1" s="175"/>
      <c r="R1" s="175"/>
      <c r="S1" s="175"/>
    </row>
    <row r="2" spans="1:19" customFormat="1" ht="15.75">
      <c r="A2" s="2109" t="s">
        <v>0</v>
      </c>
      <c r="B2" s="2109"/>
      <c r="C2" s="2109"/>
      <c r="D2" s="2109"/>
      <c r="E2" s="2109"/>
      <c r="F2" s="2109"/>
      <c r="G2" s="2109"/>
      <c r="H2" s="60"/>
      <c r="I2" s="60"/>
      <c r="J2" s="60"/>
      <c r="K2" s="60"/>
      <c r="L2" s="60"/>
      <c r="M2" s="60"/>
      <c r="N2" s="60"/>
      <c r="O2" s="60"/>
      <c r="P2" s="60"/>
      <c r="Q2" s="60"/>
      <c r="R2" s="60"/>
      <c r="S2" s="60"/>
    </row>
    <row r="3" spans="1:19" customFormat="1" ht="15.75">
      <c r="A3" s="2157" t="s">
        <v>697</v>
      </c>
      <c r="B3" s="2157"/>
      <c r="C3" s="2157"/>
      <c r="D3" s="2157"/>
      <c r="E3" s="2157"/>
      <c r="F3" s="2157"/>
      <c r="G3" s="2157"/>
      <c r="H3" s="176"/>
      <c r="I3" s="176"/>
      <c r="J3" s="176"/>
      <c r="K3" s="176"/>
      <c r="L3" s="176"/>
      <c r="M3" s="176"/>
      <c r="N3" s="176"/>
      <c r="O3" s="176"/>
      <c r="P3" s="176"/>
      <c r="Q3" s="176"/>
      <c r="R3" s="176"/>
      <c r="S3" s="176"/>
    </row>
    <row r="4" spans="1:19" customFormat="1" ht="16.5" thickBot="1">
      <c r="A4" s="174"/>
      <c r="B4" s="174"/>
      <c r="C4" s="174"/>
      <c r="D4" s="174"/>
      <c r="E4" s="174"/>
      <c r="F4" s="174"/>
      <c r="G4" s="174"/>
      <c r="H4" s="176"/>
      <c r="I4" s="176"/>
      <c r="J4" s="176"/>
      <c r="K4" s="176"/>
      <c r="L4" s="176"/>
      <c r="M4" s="176"/>
      <c r="N4" s="176"/>
      <c r="O4" s="176"/>
      <c r="P4" s="176"/>
      <c r="Q4" s="176"/>
      <c r="R4" s="176"/>
      <c r="S4" s="176"/>
    </row>
    <row r="5" spans="1:19" s="382" customFormat="1" ht="70.5" customHeight="1" thickBot="1">
      <c r="A5" s="2262" t="s">
        <v>698</v>
      </c>
      <c r="B5" s="2263"/>
      <c r="C5" s="2263"/>
      <c r="D5" s="430"/>
      <c r="E5" s="2263" t="s">
        <v>699</v>
      </c>
      <c r="F5" s="2263"/>
      <c r="G5" s="2264"/>
    </row>
    <row r="6" spans="1:19" ht="27" customHeight="1" thickBot="1">
      <c r="A6" s="1997" t="s">
        <v>616</v>
      </c>
      <c r="B6" s="1998" t="s">
        <v>700</v>
      </c>
      <c r="C6" s="1997" t="s">
        <v>701</v>
      </c>
      <c r="D6" s="429"/>
      <c r="E6" s="1999" t="s">
        <v>616</v>
      </c>
      <c r="F6" s="2000" t="s">
        <v>700</v>
      </c>
      <c r="G6" s="1999" t="s">
        <v>701</v>
      </c>
      <c r="I6" s="261"/>
      <c r="J6" s="259"/>
      <c r="K6" s="259"/>
    </row>
    <row r="7" spans="1:19" ht="16.5" thickBot="1">
      <c r="A7" s="1999">
        <v>2024</v>
      </c>
      <c r="B7" s="2001"/>
      <c r="C7" s="2001"/>
      <c r="D7" s="429"/>
      <c r="E7" s="1999">
        <v>2024</v>
      </c>
      <c r="F7" s="2002"/>
      <c r="G7" s="2002"/>
    </row>
    <row r="8" spans="1:19" ht="16.5" thickBot="1">
      <c r="A8" s="1999">
        <v>2025</v>
      </c>
      <c r="B8" s="2001"/>
      <c r="C8" s="2001"/>
      <c r="D8" s="429"/>
      <c r="E8" s="1999">
        <v>2025</v>
      </c>
      <c r="F8" s="2002"/>
      <c r="G8" s="2002"/>
    </row>
    <row r="9" spans="1:19" ht="16.5" thickBot="1">
      <c r="A9" s="1999">
        <v>2026</v>
      </c>
      <c r="B9" s="2001"/>
      <c r="C9" s="2001"/>
      <c r="D9" s="429"/>
      <c r="E9" s="1999">
        <v>2026</v>
      </c>
      <c r="F9" s="2002"/>
      <c r="G9" s="2002"/>
    </row>
    <row r="10" spans="1:19" ht="16.5" thickBot="1">
      <c r="A10" s="1999">
        <v>2027</v>
      </c>
      <c r="B10" s="2001"/>
      <c r="C10" s="2001"/>
      <c r="D10" s="429"/>
      <c r="E10" s="1999">
        <v>2027</v>
      </c>
      <c r="F10" s="2002"/>
      <c r="G10" s="2002"/>
    </row>
    <row r="11" spans="1:19" ht="16.5" thickBot="1">
      <c r="A11" s="1999">
        <v>2028</v>
      </c>
      <c r="B11" s="2001"/>
      <c r="C11" s="2001"/>
      <c r="D11" s="429"/>
      <c r="E11" s="1999">
        <v>2028</v>
      </c>
      <c r="F11" s="2002"/>
      <c r="G11" s="2002"/>
    </row>
    <row r="12" spans="1:19" ht="16.5" thickBot="1">
      <c r="A12" s="1999">
        <v>2029</v>
      </c>
      <c r="B12" s="2001"/>
      <c r="C12" s="2001"/>
      <c r="D12" s="429"/>
      <c r="E12" s="1999">
        <v>2029</v>
      </c>
      <c r="F12" s="2002"/>
      <c r="G12" s="2002"/>
    </row>
    <row r="13" spans="1:19" ht="16.5" thickBot="1">
      <c r="A13" s="1999">
        <v>2030</v>
      </c>
      <c r="B13" s="2001"/>
      <c r="C13" s="2001"/>
      <c r="D13" s="429"/>
      <c r="E13" s="1999">
        <v>2030</v>
      </c>
      <c r="F13" s="2002"/>
      <c r="G13" s="2002"/>
    </row>
    <row r="14" spans="1:19" ht="16.5" thickBot="1">
      <c r="A14" s="1999">
        <v>2031</v>
      </c>
      <c r="B14" s="2001"/>
      <c r="C14" s="2001"/>
      <c r="D14" s="429"/>
      <c r="E14" s="1999">
        <v>2031</v>
      </c>
      <c r="F14" s="2002"/>
      <c r="G14" s="2002"/>
    </row>
    <row r="15" spans="1:19" ht="16.5" thickBot="1">
      <c r="A15" s="1999">
        <v>2032</v>
      </c>
      <c r="B15" s="2001"/>
      <c r="C15" s="2001"/>
      <c r="D15" s="429"/>
      <c r="E15" s="1999">
        <v>2032</v>
      </c>
      <c r="F15" s="2002"/>
      <c r="G15" s="2002"/>
    </row>
    <row r="16" spans="1:19" ht="16.5" thickBot="1">
      <c r="A16" s="1999">
        <v>2033</v>
      </c>
      <c r="B16" s="2001"/>
      <c r="C16" s="2001"/>
      <c r="D16" s="429"/>
      <c r="E16" s="1999">
        <v>2033</v>
      </c>
      <c r="F16" s="2002"/>
      <c r="G16" s="2002"/>
    </row>
    <row r="17" spans="1:7" ht="16.5" thickBot="1">
      <c r="A17" s="1999">
        <v>2034</v>
      </c>
      <c r="B17" s="2001"/>
      <c r="C17" s="2001"/>
      <c r="D17" s="429"/>
      <c r="E17" s="1999">
        <v>2034</v>
      </c>
      <c r="F17" s="2002"/>
      <c r="G17" s="2002"/>
    </row>
    <row r="18" spans="1:7" ht="16.5" thickBot="1">
      <c r="A18" s="1999">
        <v>2035</v>
      </c>
      <c r="B18" s="2001"/>
      <c r="C18" s="2001"/>
      <c r="D18" s="429"/>
      <c r="E18" s="1999">
        <v>2035</v>
      </c>
      <c r="F18" s="2002"/>
      <c r="G18" s="2002"/>
    </row>
    <row r="19" spans="1:7" ht="16.5" thickBot="1">
      <c r="A19" s="1999">
        <v>2036</v>
      </c>
      <c r="B19" s="2001"/>
      <c r="C19" s="2001"/>
      <c r="D19" s="429"/>
      <c r="E19" s="1999">
        <v>2036</v>
      </c>
      <c r="F19" s="2002"/>
      <c r="G19" s="2002"/>
    </row>
    <row r="20" spans="1:7" ht="16.5" thickBot="1">
      <c r="A20" s="1999">
        <v>2037</v>
      </c>
      <c r="B20" s="2001"/>
      <c r="C20" s="2001"/>
      <c r="D20" s="429"/>
      <c r="E20" s="1999">
        <v>2037</v>
      </c>
      <c r="F20" s="2002"/>
      <c r="G20" s="2002"/>
    </row>
    <row r="21" spans="1:7" ht="16.5" thickBot="1">
      <c r="A21" s="1999">
        <v>2038</v>
      </c>
      <c r="B21" s="2001"/>
      <c r="C21" s="2001"/>
      <c r="D21" s="429"/>
      <c r="E21" s="1999">
        <v>2038</v>
      </c>
      <c r="F21" s="2002"/>
      <c r="G21" s="2002"/>
    </row>
    <row r="22" spans="1:7" ht="16.5" thickBot="1">
      <c r="A22" s="1999">
        <v>2039</v>
      </c>
      <c r="B22" s="2001"/>
      <c r="C22" s="2001"/>
      <c r="D22" s="429"/>
      <c r="E22" s="1999">
        <v>2039</v>
      </c>
      <c r="F22" s="2002"/>
      <c r="G22" s="2002"/>
    </row>
    <row r="23" spans="1:7" ht="16.5" thickBot="1">
      <c r="A23" s="1999">
        <v>2040</v>
      </c>
      <c r="B23" s="2001"/>
      <c r="C23" s="2001"/>
      <c r="D23" s="429"/>
      <c r="E23" s="1999">
        <v>2040</v>
      </c>
      <c r="F23" s="2002"/>
      <c r="G23" s="2002"/>
    </row>
    <row r="24" spans="1:7" ht="16.5" thickBot="1">
      <c r="A24" s="1999">
        <v>2041</v>
      </c>
      <c r="B24" s="2001"/>
      <c r="C24" s="2001"/>
      <c r="D24" s="429"/>
      <c r="E24" s="1999">
        <v>2041</v>
      </c>
      <c r="F24" s="2002"/>
      <c r="G24" s="2002"/>
    </row>
    <row r="25" spans="1:7" ht="16.5" thickBot="1">
      <c r="A25" s="1999">
        <v>2042</v>
      </c>
      <c r="B25" s="2001"/>
      <c r="C25" s="2001"/>
      <c r="D25" s="429"/>
      <c r="E25" s="1999">
        <v>2042</v>
      </c>
      <c r="F25" s="2002"/>
      <c r="G25" s="2002"/>
    </row>
    <row r="26" spans="1:7" ht="16.5" thickBot="1">
      <c r="A26" s="1999">
        <v>2043</v>
      </c>
      <c r="B26" s="2001"/>
      <c r="C26" s="2001"/>
      <c r="D26" s="429"/>
      <c r="E26" s="1999">
        <v>2043</v>
      </c>
      <c r="F26" s="2002"/>
      <c r="G26" s="2002"/>
    </row>
    <row r="27" spans="1:7" ht="16.5" thickBot="1">
      <c r="A27" s="1999">
        <v>2044</v>
      </c>
      <c r="B27" s="2001"/>
      <c r="C27" s="2001"/>
      <c r="D27" s="429"/>
      <c r="E27" s="1999">
        <v>2044</v>
      </c>
      <c r="F27" s="2002"/>
      <c r="G27" s="2002"/>
    </row>
    <row r="28" spans="1:7" ht="16.5" thickBot="1">
      <c r="A28" s="1999">
        <v>2045</v>
      </c>
      <c r="B28" s="2001"/>
      <c r="C28" s="2001"/>
      <c r="D28" s="429"/>
      <c r="E28" s="1999">
        <v>2045</v>
      </c>
      <c r="F28" s="2002"/>
      <c r="G28" s="2002"/>
    </row>
    <row r="29" spans="1:7" ht="18.75" thickBot="1">
      <c r="A29" s="1999">
        <v>2046</v>
      </c>
      <c r="B29" s="2001"/>
      <c r="C29" s="2001"/>
      <c r="D29" s="2003"/>
      <c r="E29" s="1999">
        <v>2046</v>
      </c>
      <c r="F29" s="2002"/>
      <c r="G29" s="2002"/>
    </row>
    <row r="30" spans="1:7" ht="16.5" thickBot="1">
      <c r="A30" s="1999">
        <v>2047</v>
      </c>
      <c r="B30" s="2001"/>
      <c r="C30" s="2001"/>
      <c r="D30" s="429"/>
      <c r="E30" s="1999">
        <v>2047</v>
      </c>
      <c r="F30" s="2002"/>
      <c r="G30" s="2002"/>
    </row>
    <row r="31" spans="1:7" ht="16.5" thickBot="1">
      <c r="A31" s="1999">
        <v>2048</v>
      </c>
      <c r="B31" s="2001"/>
      <c r="C31" s="2001"/>
      <c r="D31" s="429"/>
      <c r="E31" s="1999">
        <v>2048</v>
      </c>
      <c r="F31" s="2002"/>
      <c r="G31" s="2002"/>
    </row>
    <row r="32" spans="1:7" ht="15.75">
      <c r="A32" s="428"/>
      <c r="B32" s="427"/>
      <c r="C32" s="427"/>
    </row>
    <row r="33" spans="3:3">
      <c r="C33" s="426"/>
    </row>
    <row r="34" spans="3:3">
      <c r="C34" s="426"/>
    </row>
    <row r="35" spans="3:3">
      <c r="C35" s="426"/>
    </row>
    <row r="36" spans="3:3">
      <c r="C36" s="426"/>
    </row>
    <row r="37" spans="3:3">
      <c r="C37" s="426"/>
    </row>
    <row r="38" spans="3:3">
      <c r="C38" s="426"/>
    </row>
    <row r="39" spans="3:3">
      <c r="C39" s="426"/>
    </row>
    <row r="40" spans="3:3">
      <c r="C40" s="426"/>
    </row>
    <row r="41" spans="3:3">
      <c r="C41" s="426"/>
    </row>
    <row r="42" spans="3:3">
      <c r="C42" s="426"/>
    </row>
    <row r="43" spans="3:3">
      <c r="C43" s="426"/>
    </row>
    <row r="44" spans="3:3">
      <c r="C44" s="426"/>
    </row>
    <row r="45" spans="3:3">
      <c r="C45" s="426"/>
    </row>
    <row r="46" spans="3:3">
      <c r="C46" s="426"/>
    </row>
    <row r="47" spans="3:3">
      <c r="C47" s="426"/>
    </row>
    <row r="48" spans="3:3">
      <c r="C48" s="426"/>
    </row>
    <row r="49" spans="3:3">
      <c r="C49" s="426"/>
    </row>
    <row r="50" spans="3:3">
      <c r="C50" s="426"/>
    </row>
    <row r="51" spans="3:3">
      <c r="C51" s="426"/>
    </row>
    <row r="52" spans="3:3">
      <c r="C52" s="426"/>
    </row>
    <row r="53" spans="3:3">
      <c r="C53" s="426"/>
    </row>
  </sheetData>
  <mergeCells count="5">
    <mergeCell ref="A1:G1"/>
    <mergeCell ref="A2:G2"/>
    <mergeCell ref="A3:G3"/>
    <mergeCell ref="A5:C5"/>
    <mergeCell ref="E5:G5"/>
  </mergeCells>
  <printOptions horizontalCentered="1" verticalCentered="1"/>
  <pageMargins left="0.25" right="0.25" top="0.5" bottom="0.5" header="0.3" footer="0.3"/>
  <pageSetup scale="78" orientation="portrait" r:id="rId1"/>
  <headerFooter scaleWithDoc="0" alignWithMargins="0">
    <oddFooter>&amp;CA - &amp;P</oddFoot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D7430-66AA-42C0-AB16-4444831F4467}">
  <sheetPr>
    <tabColor rgb="FF00B050"/>
    <pageSetUpPr fitToPage="1"/>
  </sheetPr>
  <dimension ref="A1:S43"/>
  <sheetViews>
    <sheetView workbookViewId="0">
      <selection activeCell="G10" sqref="G10"/>
    </sheetView>
  </sheetViews>
  <sheetFormatPr defaultColWidth="15.42578125" defaultRowHeight="14.25"/>
  <cols>
    <col min="1" max="1" width="20" style="4" customWidth="1"/>
    <col min="2" max="2" width="21.42578125" style="4" customWidth="1"/>
    <col min="3" max="3" width="16" style="4" customWidth="1"/>
    <col min="4" max="4" width="20.5703125" style="4" customWidth="1"/>
    <col min="5" max="5" width="25.5703125" style="4" customWidth="1"/>
    <col min="6" max="6" width="22.7109375" style="4" customWidth="1"/>
    <col min="7" max="7" width="30.42578125" style="4" customWidth="1"/>
    <col min="8" max="8" width="15.42578125" style="4"/>
    <col min="9" max="9" width="21" style="4" customWidth="1"/>
    <col min="10" max="10" width="23.28515625" style="4" customWidth="1"/>
    <col min="11" max="11" width="15.42578125" style="4"/>
    <col min="12" max="12" width="23" style="4" customWidth="1"/>
    <col min="13" max="16384" width="15.42578125" style="4"/>
  </cols>
  <sheetData>
    <row r="1" spans="1:19" customFormat="1" ht="15.75">
      <c r="A1" s="2109" t="s">
        <v>0</v>
      </c>
      <c r="B1" s="2109"/>
      <c r="C1" s="2109"/>
      <c r="D1" s="2109"/>
      <c r="E1" s="2109"/>
      <c r="F1" s="2109"/>
      <c r="G1" s="2109"/>
      <c r="H1" s="2109"/>
      <c r="I1" s="2109"/>
      <c r="J1" s="2109"/>
      <c r="K1" s="2109"/>
      <c r="L1" s="2109"/>
      <c r="M1" s="60"/>
      <c r="N1" s="60"/>
      <c r="O1" s="60"/>
      <c r="P1" s="60"/>
      <c r="Q1" s="60"/>
      <c r="R1" s="60"/>
      <c r="S1" s="60"/>
    </row>
    <row r="2" spans="1:19" customFormat="1" ht="15.75">
      <c r="A2" s="2189" t="s">
        <v>702</v>
      </c>
      <c r="B2" s="2189"/>
      <c r="C2" s="2189"/>
      <c r="D2" s="2189"/>
      <c r="E2" s="2189"/>
      <c r="F2" s="2189"/>
      <c r="G2" s="2189"/>
      <c r="H2" s="2189"/>
      <c r="I2" s="2189"/>
      <c r="J2" s="2189"/>
      <c r="K2" s="2189"/>
      <c r="L2" s="2189"/>
      <c r="M2" s="60"/>
      <c r="N2" s="60"/>
      <c r="O2" s="60"/>
      <c r="P2" s="60"/>
      <c r="Q2" s="60"/>
      <c r="R2" s="60"/>
      <c r="S2" s="60"/>
    </row>
    <row r="3" spans="1:19" customFormat="1" ht="15.75">
      <c r="A3" s="2157" t="s">
        <v>41</v>
      </c>
      <c r="B3" s="2157"/>
      <c r="C3" s="2157"/>
      <c r="D3" s="2157"/>
      <c r="E3" s="2157"/>
      <c r="F3" s="2157"/>
      <c r="G3" s="2157"/>
      <c r="H3" s="2157"/>
      <c r="I3" s="2157"/>
      <c r="J3" s="2157"/>
      <c r="K3" s="2157"/>
      <c r="L3" s="2157"/>
      <c r="M3" s="176"/>
      <c r="N3" s="176"/>
      <c r="O3" s="176"/>
      <c r="P3" s="176"/>
      <c r="Q3" s="176"/>
      <c r="R3" s="176"/>
      <c r="S3" s="176"/>
    </row>
    <row r="4" spans="1:19" customFormat="1" ht="16.5" thickBot="1">
      <c r="A4" s="174"/>
      <c r="B4" s="174"/>
      <c r="C4" s="174"/>
      <c r="D4" s="174"/>
      <c r="E4" s="174"/>
      <c r="F4" s="174"/>
      <c r="G4" s="174"/>
      <c r="H4" s="176"/>
      <c r="I4" s="176"/>
      <c r="J4" s="176"/>
      <c r="K4" s="176"/>
      <c r="L4" s="176"/>
      <c r="M4" s="176"/>
      <c r="N4" s="176"/>
      <c r="O4" s="176"/>
      <c r="P4" s="176"/>
      <c r="Q4" s="176"/>
      <c r="R4" s="176"/>
      <c r="S4" s="176"/>
    </row>
    <row r="5" spans="1:19" s="382" customFormat="1" ht="24" customHeight="1" thickBot="1">
      <c r="A5" s="2270" t="s">
        <v>703</v>
      </c>
      <c r="B5" s="2271"/>
      <c r="C5" s="2271"/>
      <c r="D5" s="2271"/>
      <c r="E5" s="2272"/>
      <c r="F5" s="231"/>
      <c r="G5" s="231"/>
      <c r="H5" s="2270" t="s">
        <v>704</v>
      </c>
      <c r="I5" s="2271"/>
      <c r="J5" s="2271"/>
      <c r="K5" s="2271"/>
      <c r="L5" s="2272"/>
      <c r="M5" s="246"/>
      <c r="N5" s="246"/>
      <c r="O5" s="246"/>
      <c r="P5" s="246"/>
    </row>
    <row r="6" spans="1:19" s="382" customFormat="1" ht="24.75" customHeight="1" thickBot="1">
      <c r="A6" s="2265" t="s">
        <v>705</v>
      </c>
      <c r="B6" s="2266"/>
      <c r="C6" s="2266"/>
      <c r="D6" s="2266"/>
      <c r="E6" s="2267"/>
      <c r="F6" s="231"/>
      <c r="G6" s="231"/>
      <c r="H6" s="2265" t="s">
        <v>706</v>
      </c>
      <c r="I6" s="2266"/>
      <c r="J6" s="2266"/>
      <c r="K6" s="2266"/>
      <c r="L6" s="2267"/>
      <c r="M6" s="246"/>
      <c r="N6" s="246"/>
      <c r="O6" s="246"/>
      <c r="P6" s="246"/>
    </row>
    <row r="7" spans="1:19" ht="48.6" customHeight="1" thickBot="1">
      <c r="A7" s="2004" t="s">
        <v>707</v>
      </c>
      <c r="B7" s="2005" t="s">
        <v>708</v>
      </c>
      <c r="C7" s="2005" t="s">
        <v>709</v>
      </c>
      <c r="D7" s="2005" t="s">
        <v>710</v>
      </c>
      <c r="E7" s="2005" t="s">
        <v>711</v>
      </c>
      <c r="F7" s="853"/>
      <c r="G7" s="853"/>
      <c r="H7" s="2004" t="s">
        <v>707</v>
      </c>
      <c r="I7" s="2005" t="s">
        <v>708</v>
      </c>
      <c r="J7" s="2005" t="s">
        <v>709</v>
      </c>
      <c r="K7" s="2005" t="s">
        <v>710</v>
      </c>
      <c r="L7" s="2005" t="s">
        <v>711</v>
      </c>
      <c r="M7" s="60"/>
      <c r="N7" s="60"/>
      <c r="O7" s="60"/>
      <c r="P7" s="62"/>
    </row>
    <row r="8" spans="1:19" ht="16.5" thickBot="1">
      <c r="A8" s="2006">
        <v>2014</v>
      </c>
      <c r="B8" s="2007">
        <v>19143282</v>
      </c>
      <c r="C8" s="2007">
        <v>9030922</v>
      </c>
      <c r="D8" s="2008">
        <v>0.47</v>
      </c>
      <c r="E8" s="2009">
        <v>410</v>
      </c>
      <c r="F8" s="62"/>
      <c r="G8" s="62"/>
      <c r="H8" s="2011">
        <v>2014</v>
      </c>
      <c r="I8" s="2012"/>
      <c r="J8" s="2012"/>
      <c r="K8" s="2013"/>
      <c r="L8" s="2014"/>
      <c r="M8" s="560"/>
      <c r="N8" s="560"/>
      <c r="O8" s="560"/>
      <c r="P8" s="560"/>
    </row>
    <row r="9" spans="1:19" ht="16.5" thickBot="1">
      <c r="A9" s="2010">
        <v>2015</v>
      </c>
      <c r="B9" s="2007">
        <v>17355596</v>
      </c>
      <c r="C9" s="2007">
        <v>5632584</v>
      </c>
      <c r="D9" s="2008">
        <v>0.32</v>
      </c>
      <c r="E9" s="2009">
        <v>279</v>
      </c>
      <c r="F9" s="62"/>
      <c r="G9" s="62"/>
      <c r="H9" s="2015">
        <v>2015</v>
      </c>
      <c r="I9" s="2012"/>
      <c r="J9" s="2012"/>
      <c r="K9" s="2013"/>
      <c r="L9" s="2014"/>
      <c r="M9" s="560"/>
      <c r="N9" s="560"/>
      <c r="O9" s="560"/>
      <c r="P9" s="560"/>
    </row>
    <row r="10" spans="1:19" ht="16.5" thickBot="1">
      <c r="A10" s="2010">
        <v>2016</v>
      </c>
      <c r="B10" s="2007">
        <v>17511142</v>
      </c>
      <c r="C10" s="2007">
        <v>5435882</v>
      </c>
      <c r="D10" s="2008">
        <v>0.31</v>
      </c>
      <c r="E10" s="2009">
        <v>275</v>
      </c>
      <c r="F10" s="62"/>
      <c r="G10" s="62"/>
      <c r="H10" s="2015">
        <v>2016</v>
      </c>
      <c r="I10" s="2012"/>
      <c r="J10" s="2012"/>
      <c r="K10" s="2013"/>
      <c r="L10" s="2014"/>
      <c r="M10" s="560"/>
      <c r="N10" s="560"/>
      <c r="O10" s="560"/>
      <c r="P10" s="560"/>
    </row>
    <row r="11" spans="1:19" ht="16.5" thickBot="1">
      <c r="A11" s="2010">
        <v>2017</v>
      </c>
      <c r="B11" s="2007">
        <v>30649505</v>
      </c>
      <c r="C11" s="2007">
        <v>5891654</v>
      </c>
      <c r="D11" s="2008">
        <v>0.19</v>
      </c>
      <c r="E11" s="2009">
        <v>272</v>
      </c>
      <c r="F11" s="62"/>
      <c r="G11" s="62"/>
      <c r="H11" s="2015">
        <v>2017</v>
      </c>
      <c r="I11" s="2012"/>
      <c r="J11" s="2012"/>
      <c r="K11" s="2013"/>
      <c r="L11" s="2014"/>
      <c r="M11" s="560"/>
      <c r="N11" s="560"/>
      <c r="O11" s="560"/>
      <c r="P11" s="560"/>
    </row>
    <row r="12" spans="1:19" ht="16.5" thickBot="1">
      <c r="A12" s="2010">
        <v>2018</v>
      </c>
      <c r="B12" s="2007">
        <v>22780528</v>
      </c>
      <c r="C12" s="2007">
        <v>15889992</v>
      </c>
      <c r="D12" s="2008">
        <v>0.7</v>
      </c>
      <c r="E12" s="2009">
        <v>743</v>
      </c>
      <c r="F12" s="62"/>
      <c r="G12" s="62"/>
      <c r="H12" s="2015">
        <v>2018</v>
      </c>
      <c r="I12" s="2012"/>
      <c r="J12" s="2012"/>
      <c r="K12" s="2013"/>
      <c r="L12" s="2014"/>
      <c r="M12" s="560"/>
      <c r="N12" s="560"/>
      <c r="O12" s="560"/>
      <c r="P12" s="560"/>
    </row>
    <row r="13" spans="1:19" ht="16.5" thickBot="1">
      <c r="A13" s="2010">
        <v>2019</v>
      </c>
      <c r="B13" s="2007">
        <v>18146973</v>
      </c>
      <c r="C13" s="2007">
        <v>2988782</v>
      </c>
      <c r="D13" s="2008">
        <v>0.16</v>
      </c>
      <c r="E13" s="2009">
        <v>184</v>
      </c>
      <c r="F13" s="62"/>
      <c r="G13" s="62"/>
      <c r="H13" s="2015">
        <v>2019</v>
      </c>
      <c r="I13" s="2012"/>
      <c r="J13" s="2012"/>
      <c r="K13" s="2013"/>
      <c r="L13" s="2014"/>
      <c r="M13" s="560"/>
      <c r="N13" s="560"/>
      <c r="O13" s="560"/>
      <c r="P13" s="560"/>
    </row>
    <row r="14" spans="1:19" ht="16.5" thickBot="1">
      <c r="A14" s="2010">
        <v>2020</v>
      </c>
      <c r="B14" s="2007">
        <v>12620852</v>
      </c>
      <c r="C14" s="2007">
        <v>2315240</v>
      </c>
      <c r="D14" s="2008">
        <v>0.18</v>
      </c>
      <c r="E14" s="2009">
        <v>198</v>
      </c>
      <c r="F14" s="62"/>
      <c r="G14" s="62"/>
      <c r="H14" s="2015">
        <v>2020</v>
      </c>
      <c r="I14" s="2012"/>
      <c r="J14" s="2012"/>
      <c r="K14" s="2013"/>
      <c r="L14" s="2014"/>
      <c r="M14" s="62"/>
      <c r="N14" s="62"/>
      <c r="O14" s="62"/>
      <c r="P14" s="62"/>
    </row>
    <row r="15" spans="1:19" ht="16.5" thickBot="1">
      <c r="A15" s="2010">
        <v>2021</v>
      </c>
      <c r="B15" s="2007">
        <v>14510984</v>
      </c>
      <c r="C15" s="2007">
        <v>2571105</v>
      </c>
      <c r="D15" s="2008">
        <v>0.18</v>
      </c>
      <c r="E15" s="2009">
        <v>188</v>
      </c>
      <c r="F15" s="62"/>
      <c r="G15" s="62"/>
      <c r="H15" s="2015">
        <v>2021</v>
      </c>
      <c r="I15" s="2012"/>
      <c r="J15" s="2012"/>
      <c r="K15" s="2013"/>
      <c r="L15" s="2014"/>
      <c r="M15" s="62"/>
      <c r="N15" s="62"/>
      <c r="O15" s="62"/>
      <c r="P15" s="62"/>
    </row>
    <row r="16" spans="1:19" ht="16.5" thickBot="1">
      <c r="A16" s="2010">
        <v>2022</v>
      </c>
      <c r="B16" s="2007">
        <v>14369754</v>
      </c>
      <c r="C16" s="2007">
        <v>2329568</v>
      </c>
      <c r="D16" s="2008">
        <v>0.16</v>
      </c>
      <c r="E16" s="2009">
        <v>184</v>
      </c>
      <c r="F16" s="62"/>
      <c r="G16" s="62"/>
      <c r="H16" s="2015">
        <v>2022</v>
      </c>
      <c r="I16" s="2012"/>
      <c r="J16" s="2012"/>
      <c r="K16" s="2013"/>
      <c r="L16" s="2014"/>
      <c r="M16" s="62"/>
      <c r="N16" s="62"/>
      <c r="O16" s="62"/>
      <c r="P16" s="62"/>
    </row>
    <row r="17" spans="1:16" ht="16.5" thickBot="1">
      <c r="A17" s="2010">
        <v>2023</v>
      </c>
      <c r="B17" s="2007">
        <v>13751896</v>
      </c>
      <c r="C17" s="2007">
        <v>577658</v>
      </c>
      <c r="D17" s="2008">
        <v>0.04</v>
      </c>
      <c r="E17" s="2009">
        <v>127</v>
      </c>
      <c r="F17" s="62"/>
      <c r="G17" s="62"/>
      <c r="H17" s="2015">
        <v>2023</v>
      </c>
      <c r="I17" s="2012"/>
      <c r="J17" s="2012"/>
      <c r="K17" s="2013"/>
      <c r="L17" s="2014"/>
      <c r="M17" s="62"/>
      <c r="N17" s="62"/>
      <c r="O17" s="62"/>
      <c r="P17" s="62"/>
    </row>
    <row r="18" spans="1:16" ht="16.5" thickBot="1">
      <c r="A18" s="2010">
        <v>2024</v>
      </c>
      <c r="B18" s="2007">
        <v>15699907.150000203</v>
      </c>
      <c r="C18" s="2007">
        <v>4897808.3223551102</v>
      </c>
      <c r="D18" s="2008">
        <v>0.3119641584858065</v>
      </c>
      <c r="E18" s="2009">
        <v>764.56576995864975</v>
      </c>
      <c r="F18" s="62"/>
      <c r="G18" s="62"/>
      <c r="H18" s="2010">
        <v>2024</v>
      </c>
      <c r="I18" s="2007">
        <v>806410.57000000018</v>
      </c>
      <c r="J18" s="2007">
        <v>3300.1620124302831</v>
      </c>
      <c r="K18" s="2008">
        <v>4.0924091712119821E-3</v>
      </c>
      <c r="L18" s="2009">
        <v>1650.0810062151415</v>
      </c>
      <c r="M18" s="62"/>
      <c r="N18" s="62"/>
      <c r="O18" s="62"/>
      <c r="P18" s="62"/>
    </row>
    <row r="19" spans="1:16" s="9" customFormat="1" ht="16.5" thickBot="1">
      <c r="A19" s="2010">
        <v>2025</v>
      </c>
      <c r="B19" s="2007">
        <f>'ESA Table 2 Main'!F117</f>
        <v>16152139.239999998</v>
      </c>
      <c r="C19" s="2007">
        <f>SUM('ESA Table 2 Main'!L9:L90)</f>
        <v>7004935.7376889996</v>
      </c>
      <c r="D19" s="2008">
        <f>C19/B19</f>
        <v>0.43368470476911269</v>
      </c>
      <c r="E19" s="2009">
        <f>C19/'ESA Table 2 Main'!E105</f>
        <v>1206.2916717218873</v>
      </c>
      <c r="F19" s="62"/>
      <c r="G19" s="62"/>
      <c r="H19" s="2010">
        <v>2025</v>
      </c>
      <c r="I19" s="2007">
        <f>'ESA Table 2B PP PD'!D92</f>
        <v>986429.46</v>
      </c>
      <c r="J19" s="2007">
        <f>SUM('ESA Table 2B PP PD'!J9:J70)+SUM('ESA Table 2B PP PD'!T9:T70)</f>
        <v>255038.71054990901</v>
      </c>
      <c r="K19" s="2008">
        <f>J19/I19</f>
        <v>0.25854733753583253</v>
      </c>
      <c r="L19" s="2009">
        <f>J19/SUM('ESA Table 2B PP PD'!C80+'ESA Table 2B PP PD'!M80)</f>
        <v>11088.639589126478</v>
      </c>
      <c r="M19" s="1290"/>
      <c r="N19" s="62"/>
      <c r="O19" s="62"/>
      <c r="P19" s="62"/>
    </row>
    <row r="20" spans="1:16" ht="33" customHeight="1">
      <c r="A20" s="560"/>
      <c r="B20" s="560"/>
      <c r="C20" s="560"/>
      <c r="D20" s="560"/>
      <c r="E20" s="560"/>
      <c r="F20" s="62"/>
      <c r="G20" s="62"/>
      <c r="H20" s="2128" t="s">
        <v>712</v>
      </c>
      <c r="I20" s="2128"/>
      <c r="J20" s="2128"/>
      <c r="K20" s="2128"/>
      <c r="L20" s="2128"/>
      <c r="M20" s="62"/>
      <c r="N20" s="62"/>
      <c r="O20" s="62"/>
      <c r="P20" s="62"/>
    </row>
    <row r="21" spans="1:16" ht="19.5" customHeight="1" thickBot="1">
      <c r="A21" s="115"/>
      <c r="B21" s="115"/>
      <c r="C21" s="115"/>
      <c r="D21" s="115"/>
      <c r="E21" s="560"/>
      <c r="F21" s="62"/>
      <c r="G21" s="62"/>
      <c r="H21" s="560"/>
      <c r="I21" s="560"/>
      <c r="J21" s="560"/>
      <c r="K21" s="560"/>
      <c r="L21" s="62"/>
      <c r="M21" s="62"/>
      <c r="N21" s="62"/>
      <c r="O21" s="62"/>
      <c r="P21" s="62"/>
    </row>
    <row r="22" spans="1:16" ht="33" customHeight="1" thickBot="1">
      <c r="A22" s="2273" t="s">
        <v>713</v>
      </c>
      <c r="B22" s="2274"/>
      <c r="C22" s="2274"/>
      <c r="D22" s="2274"/>
      <c r="E22" s="2274"/>
      <c r="F22" s="2275"/>
      <c r="G22" s="62"/>
      <c r="H22" s="2273" t="s">
        <v>714</v>
      </c>
      <c r="I22" s="2274"/>
      <c r="J22" s="2274"/>
      <c r="K22" s="2274"/>
      <c r="L22" s="2275"/>
      <c r="M22" s="62"/>
      <c r="N22" s="62"/>
      <c r="O22" s="62"/>
      <c r="P22" s="62"/>
    </row>
    <row r="23" spans="1:16" ht="19.5" customHeight="1" thickBot="1">
      <c r="A23" s="2276" t="s">
        <v>715</v>
      </c>
      <c r="B23" s="2189"/>
      <c r="C23" s="2189"/>
      <c r="D23" s="2189"/>
      <c r="E23" s="2189"/>
      <c r="F23" s="2277"/>
      <c r="G23" s="62"/>
      <c r="H23" s="2276" t="s">
        <v>716</v>
      </c>
      <c r="I23" s="2189"/>
      <c r="J23" s="2189"/>
      <c r="K23" s="2189"/>
      <c r="L23" s="2277"/>
      <c r="M23" s="62"/>
      <c r="N23" s="62"/>
      <c r="O23" s="62"/>
      <c r="P23" s="62"/>
    </row>
    <row r="24" spans="1:16" ht="48.6" customHeight="1" thickBot="1">
      <c r="A24" s="2004" t="s">
        <v>707</v>
      </c>
      <c r="B24" s="2004" t="s">
        <v>708</v>
      </c>
      <c r="C24" s="2005" t="s">
        <v>709</v>
      </c>
      <c r="D24" s="2005" t="s">
        <v>710</v>
      </c>
      <c r="E24" s="2005" t="s">
        <v>717</v>
      </c>
      <c r="F24" s="2005" t="s">
        <v>718</v>
      </c>
      <c r="G24" s="62"/>
      <c r="H24" s="2004" t="s">
        <v>707</v>
      </c>
      <c r="I24" s="2005" t="s">
        <v>708</v>
      </c>
      <c r="J24" s="2005" t="s">
        <v>709</v>
      </c>
      <c r="K24" s="2005" t="s">
        <v>710</v>
      </c>
      <c r="L24" s="2005" t="s">
        <v>711</v>
      </c>
      <c r="M24" s="560"/>
      <c r="N24" s="62"/>
      <c r="O24" s="62"/>
      <c r="P24" s="62"/>
    </row>
    <row r="25" spans="1:16" ht="16.5" thickBot="1">
      <c r="A25" s="2011">
        <v>2012</v>
      </c>
      <c r="B25" s="2012"/>
      <c r="C25" s="2012"/>
      <c r="D25" s="2013"/>
      <c r="E25" s="2014"/>
      <c r="F25" s="2014"/>
      <c r="G25" s="62"/>
      <c r="H25" s="2011">
        <v>2012</v>
      </c>
      <c r="I25" s="2012"/>
      <c r="J25" s="2012"/>
      <c r="K25" s="2013"/>
      <c r="L25" s="2014"/>
      <c r="M25" s="62"/>
      <c r="N25" s="62"/>
      <c r="O25" s="62"/>
      <c r="P25" s="62"/>
    </row>
    <row r="26" spans="1:16" ht="16.5" thickBot="1">
      <c r="A26" s="2011">
        <v>2013</v>
      </c>
      <c r="B26" s="2012"/>
      <c r="C26" s="2012"/>
      <c r="D26" s="2013"/>
      <c r="E26" s="2014"/>
      <c r="F26" s="2014"/>
      <c r="G26" s="62"/>
      <c r="H26" s="2011">
        <v>2013</v>
      </c>
      <c r="I26" s="2012"/>
      <c r="J26" s="2012"/>
      <c r="K26" s="2013"/>
      <c r="L26" s="2014"/>
      <c r="M26" s="62"/>
      <c r="N26" s="62"/>
      <c r="O26" s="62"/>
      <c r="P26" s="62"/>
    </row>
    <row r="27" spans="1:16" ht="16.5" thickBot="1">
      <c r="A27" s="2011">
        <v>2014</v>
      </c>
      <c r="B27" s="2012"/>
      <c r="C27" s="2012"/>
      <c r="D27" s="2013"/>
      <c r="E27" s="2014"/>
      <c r="F27" s="2014"/>
      <c r="G27" s="62"/>
      <c r="H27" s="2011">
        <v>2014</v>
      </c>
      <c r="I27" s="2012"/>
      <c r="J27" s="2012"/>
      <c r="K27" s="2013"/>
      <c r="L27" s="2014"/>
      <c r="M27" s="62"/>
      <c r="N27" s="62"/>
      <c r="O27" s="62"/>
      <c r="P27" s="62"/>
    </row>
    <row r="28" spans="1:16" ht="16.5" thickBot="1">
      <c r="A28" s="2015">
        <v>2015</v>
      </c>
      <c r="B28" s="2012"/>
      <c r="C28" s="2012"/>
      <c r="D28" s="2013"/>
      <c r="E28" s="2014"/>
      <c r="F28" s="2014"/>
      <c r="G28" s="62"/>
      <c r="H28" s="2015">
        <v>2015</v>
      </c>
      <c r="I28" s="2012"/>
      <c r="J28" s="2012"/>
      <c r="K28" s="2013"/>
      <c r="L28" s="2014"/>
      <c r="M28" s="62"/>
      <c r="N28" s="62"/>
      <c r="O28" s="62"/>
      <c r="P28" s="62"/>
    </row>
    <row r="29" spans="1:16" ht="16.5" thickBot="1">
      <c r="A29" s="2015">
        <v>2016</v>
      </c>
      <c r="B29" s="2012"/>
      <c r="C29" s="2012"/>
      <c r="D29" s="2013"/>
      <c r="E29" s="2014"/>
      <c r="F29" s="2014"/>
      <c r="G29" s="62"/>
      <c r="H29" s="2015">
        <v>2016</v>
      </c>
      <c r="I29" s="2012"/>
      <c r="J29" s="2012"/>
      <c r="K29" s="2013"/>
      <c r="L29" s="2014"/>
      <c r="M29" s="62"/>
      <c r="N29" s="62"/>
      <c r="O29" s="62"/>
      <c r="P29" s="62"/>
    </row>
    <row r="30" spans="1:16" ht="16.5" thickBot="1">
      <c r="A30" s="2015">
        <v>2017</v>
      </c>
      <c r="B30" s="2012"/>
      <c r="C30" s="2012"/>
      <c r="D30" s="2013"/>
      <c r="E30" s="2014"/>
      <c r="F30" s="2014"/>
      <c r="G30" s="62"/>
      <c r="H30" s="2015">
        <v>2017</v>
      </c>
      <c r="I30" s="2012"/>
      <c r="J30" s="2012"/>
      <c r="K30" s="2013"/>
      <c r="L30" s="2014"/>
      <c r="M30" s="62"/>
      <c r="N30" s="62"/>
      <c r="O30" s="62"/>
      <c r="P30" s="62"/>
    </row>
    <row r="31" spans="1:16" ht="16.5" thickBot="1">
      <c r="A31" s="2015">
        <v>2018</v>
      </c>
      <c r="B31" s="2012"/>
      <c r="C31" s="2012"/>
      <c r="D31" s="2013"/>
      <c r="E31" s="2014"/>
      <c r="F31" s="2014"/>
      <c r="G31" s="62"/>
      <c r="H31" s="2015">
        <v>2018</v>
      </c>
      <c r="I31" s="2012"/>
      <c r="J31" s="2012"/>
      <c r="K31" s="2013"/>
      <c r="L31" s="2014"/>
      <c r="M31" s="62"/>
      <c r="N31" s="62"/>
      <c r="O31" s="62"/>
      <c r="P31" s="62"/>
    </row>
    <row r="32" spans="1:16" ht="16.5" thickBot="1">
      <c r="A32" s="2015">
        <v>2019</v>
      </c>
      <c r="B32" s="2012"/>
      <c r="C32" s="2012"/>
      <c r="D32" s="2013"/>
      <c r="E32" s="2014"/>
      <c r="F32" s="2014"/>
      <c r="G32" s="62"/>
      <c r="H32" s="2015">
        <v>2019</v>
      </c>
      <c r="I32" s="2012"/>
      <c r="J32" s="2012"/>
      <c r="K32" s="2013"/>
      <c r="L32" s="2014"/>
      <c r="M32" s="62"/>
      <c r="N32" s="62"/>
      <c r="O32" s="62"/>
      <c r="P32" s="62"/>
    </row>
    <row r="33" spans="1:16" ht="16.5" thickBot="1">
      <c r="A33" s="2015">
        <v>2020</v>
      </c>
      <c r="B33" s="2012"/>
      <c r="C33" s="2012"/>
      <c r="D33" s="2013"/>
      <c r="E33" s="2014"/>
      <c r="F33" s="2014"/>
      <c r="G33" s="62"/>
      <c r="H33" s="2015">
        <v>2020</v>
      </c>
      <c r="I33" s="2012"/>
      <c r="J33" s="2012"/>
      <c r="K33" s="2013"/>
      <c r="L33" s="2014"/>
      <c r="M33" s="62"/>
      <c r="N33" s="62"/>
      <c r="O33" s="62"/>
      <c r="P33" s="62"/>
    </row>
    <row r="34" spans="1:16" ht="16.5" thickBot="1">
      <c r="A34" s="2015">
        <v>2021</v>
      </c>
      <c r="B34" s="2012"/>
      <c r="C34" s="2012"/>
      <c r="D34" s="2013"/>
      <c r="E34" s="2014"/>
      <c r="F34" s="2014"/>
      <c r="G34" s="62"/>
      <c r="H34" s="2015">
        <v>2021</v>
      </c>
      <c r="I34" s="2012"/>
      <c r="J34" s="2012"/>
      <c r="K34" s="2013"/>
      <c r="L34" s="2014"/>
      <c r="M34" s="62"/>
      <c r="N34" s="62"/>
      <c r="O34" s="62"/>
      <c r="P34" s="62"/>
    </row>
    <row r="35" spans="1:16" ht="16.5" thickBot="1">
      <c r="A35" s="2015">
        <v>2022</v>
      </c>
      <c r="B35" s="2012"/>
      <c r="C35" s="2012"/>
      <c r="D35" s="2013"/>
      <c r="E35" s="2014"/>
      <c r="F35" s="2014"/>
      <c r="G35" s="62"/>
      <c r="H35" s="2015">
        <v>2022</v>
      </c>
      <c r="I35" s="2012"/>
      <c r="J35" s="2012"/>
      <c r="K35" s="2013"/>
      <c r="L35" s="2014"/>
      <c r="M35" s="62"/>
      <c r="N35" s="62"/>
      <c r="O35" s="62"/>
      <c r="P35" s="62"/>
    </row>
    <row r="36" spans="1:16" ht="16.5" thickBot="1">
      <c r="A36" s="2015">
        <v>2023</v>
      </c>
      <c r="B36" s="2012"/>
      <c r="C36" s="2012"/>
      <c r="D36" s="2013"/>
      <c r="E36" s="2014"/>
      <c r="F36" s="2014"/>
      <c r="G36" s="62"/>
      <c r="H36" s="2015">
        <v>2023</v>
      </c>
      <c r="I36" s="2012"/>
      <c r="J36" s="2012"/>
      <c r="K36" s="2013"/>
      <c r="L36" s="2014"/>
      <c r="M36" s="62"/>
      <c r="N36" s="62"/>
      <c r="O36" s="62"/>
      <c r="P36" s="62"/>
    </row>
    <row r="37" spans="1:16" ht="16.5" thickBot="1">
      <c r="A37" s="2010">
        <v>2024</v>
      </c>
      <c r="B37" s="2016">
        <v>3326684.8808650002</v>
      </c>
      <c r="C37" s="2016">
        <v>1772449.6658915235</v>
      </c>
      <c r="D37" s="2017">
        <v>0.5327975835903801</v>
      </c>
      <c r="E37" s="2016">
        <v>503.63606862272093</v>
      </c>
      <c r="F37" s="2016">
        <v>58898.765501842099</v>
      </c>
      <c r="G37" s="62"/>
      <c r="H37" s="2015">
        <v>2024</v>
      </c>
      <c r="I37" s="2012"/>
      <c r="J37" s="2012"/>
      <c r="K37" s="2013"/>
      <c r="L37" s="2014"/>
      <c r="M37" s="62"/>
      <c r="N37" s="62"/>
      <c r="O37" s="62"/>
      <c r="P37" s="62"/>
    </row>
    <row r="38" spans="1:16" s="9" customFormat="1" ht="16.5" thickBot="1">
      <c r="A38" s="2010">
        <v>2025</v>
      </c>
      <c r="B38" s="2007">
        <f>'ESA Table 2A MFWB'!Q165</f>
        <v>7663736.9344650023</v>
      </c>
      <c r="C38" s="2007">
        <f>SUM('ESA Table 2A MFWB'!Y9:Y125)</f>
        <v>4326606.4562099651</v>
      </c>
      <c r="D38" s="2008">
        <f>C38/B38</f>
        <v>0.56455571129438842</v>
      </c>
      <c r="E38" s="2016">
        <f>SUMIF('ESA Table 2A MFWB'!P9:P140,"In-Unit",'ESA Table 2A MFWB'!Y9:Y140)/'ESA Table 2A MFWB'!O153</f>
        <v>894.19902195614463</v>
      </c>
      <c r="F38" s="2016">
        <f>SUMIF('ESA Table 2A MFWB'!P9:P140,"CAM/WB",'ESA Table 2A MFWB'!Y9:Y140)/'ESA Table 2A MFWB'!O156</f>
        <v>73517.099994402073</v>
      </c>
      <c r="G38" s="384"/>
      <c r="H38" s="2015">
        <v>2025</v>
      </c>
      <c r="I38" s="2012"/>
      <c r="J38" s="2012"/>
      <c r="K38" s="2013"/>
      <c r="L38" s="2014"/>
      <c r="M38" s="62"/>
      <c r="N38" s="62"/>
      <c r="O38" s="62"/>
      <c r="P38" s="62"/>
    </row>
    <row r="39" spans="1:16" ht="23.1" customHeight="1">
      <c r="A39" s="116"/>
      <c r="B39" s="62"/>
      <c r="C39" s="62"/>
      <c r="D39" s="62"/>
      <c r="E39" s="62"/>
      <c r="F39" s="62"/>
      <c r="G39" s="62"/>
      <c r="H39" s="116"/>
      <c r="I39" s="62"/>
      <c r="J39" s="62"/>
      <c r="K39" s="62"/>
      <c r="L39" s="62"/>
      <c r="M39" s="62"/>
      <c r="N39" s="62"/>
      <c r="O39" s="62"/>
      <c r="P39" s="62"/>
    </row>
    <row r="40" spans="1:16" ht="30.75" customHeight="1">
      <c r="A40" s="2140" t="s">
        <v>719</v>
      </c>
      <c r="B40" s="2140"/>
      <c r="C40" s="2140"/>
      <c r="D40" s="2140"/>
      <c r="E40" s="2140"/>
      <c r="F40" s="2140"/>
      <c r="G40" s="62"/>
      <c r="H40" s="2128" t="s">
        <v>720</v>
      </c>
      <c r="I40" s="2128"/>
      <c r="J40" s="2128"/>
      <c r="K40" s="2128"/>
      <c r="L40" s="2128"/>
      <c r="M40" s="62"/>
      <c r="N40" s="62"/>
      <c r="O40" s="62"/>
      <c r="P40" s="62"/>
    </row>
    <row r="41" spans="1:16" ht="15.75">
      <c r="A41" s="2140" t="s">
        <v>721</v>
      </c>
      <c r="B41" s="2140"/>
      <c r="C41" s="2140"/>
      <c r="D41" s="2140"/>
      <c r="E41" s="2140"/>
      <c r="F41" s="2140"/>
      <c r="G41" s="62"/>
      <c r="H41" s="2128"/>
      <c r="I41" s="2128"/>
      <c r="J41" s="2128"/>
      <c r="K41" s="2128"/>
      <c r="L41" s="2128"/>
      <c r="M41" s="62"/>
      <c r="N41" s="62"/>
      <c r="O41" s="62"/>
      <c r="P41" s="62"/>
    </row>
    <row r="42" spans="1:16" ht="15.75">
      <c r="A42" s="2268" t="s">
        <v>722</v>
      </c>
      <c r="B42" s="2268"/>
      <c r="C42" s="2268"/>
      <c r="D42" s="2268"/>
      <c r="E42" s="2268"/>
      <c r="F42" s="2268"/>
      <c r="G42" s="62"/>
      <c r="H42" s="62"/>
      <c r="I42" s="62"/>
      <c r="J42" s="62"/>
      <c r="K42" s="62"/>
      <c r="L42" s="62"/>
      <c r="M42" s="62"/>
      <c r="N42" s="62"/>
      <c r="O42" s="62"/>
      <c r="P42" s="62"/>
    </row>
    <row r="43" spans="1:16" ht="15.75">
      <c r="A43" s="2269" t="s">
        <v>723</v>
      </c>
      <c r="B43" s="2269"/>
      <c r="C43" s="2269"/>
      <c r="D43" s="2269"/>
      <c r="E43" s="2269"/>
      <c r="F43" s="2269"/>
    </row>
  </sheetData>
  <mergeCells count="18">
    <mergeCell ref="A42:F42"/>
    <mergeCell ref="A43:F43"/>
    <mergeCell ref="H41:L41"/>
    <mergeCell ref="A5:E5"/>
    <mergeCell ref="A6:E6"/>
    <mergeCell ref="H5:L5"/>
    <mergeCell ref="H22:L22"/>
    <mergeCell ref="H23:L23"/>
    <mergeCell ref="A23:F23"/>
    <mergeCell ref="A22:F22"/>
    <mergeCell ref="H40:L40"/>
    <mergeCell ref="H20:L20"/>
    <mergeCell ref="A41:F41"/>
    <mergeCell ref="A2:L2"/>
    <mergeCell ref="A1:L1"/>
    <mergeCell ref="A3:L3"/>
    <mergeCell ref="H6:L6"/>
    <mergeCell ref="A40:F40"/>
  </mergeCells>
  <printOptions horizontalCentered="1" verticalCentered="1"/>
  <pageMargins left="0.25" right="0.25" top="0.5" bottom="0.5" header="0.3" footer="0.3"/>
  <pageSetup scale="40" orientation="portrait" r:id="rId1"/>
  <headerFooter scaleWithDoc="0" alignWithMargins="0">
    <oddFooter>&amp;CA - &amp;P</oddFooter>
  </headerFooter>
  <customProperties>
    <customPr name="_pios_id" r:id="rId2"/>
  </customProperties>
  <ignoredErrors>
    <ignoredError sqref="A7:E19 I19:L19 B38 D38:F38"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B213E-8DF3-4E61-8537-BF26CF232E2B}">
  <sheetPr>
    <tabColor rgb="FF00B050"/>
    <pageSetUpPr fitToPage="1"/>
  </sheetPr>
  <dimension ref="A1:AY63"/>
  <sheetViews>
    <sheetView zoomScale="50" zoomScaleNormal="50" workbookViewId="0">
      <pane xSplit="1" ySplit="8" topLeftCell="B9" activePane="bottomRight" state="frozen"/>
      <selection activeCell="G10" sqref="G10"/>
      <selection pane="topRight" activeCell="G10" sqref="G10"/>
      <selection pane="bottomLeft" activeCell="G10" sqref="G10"/>
      <selection pane="bottomRight" activeCell="G10" sqref="G10"/>
    </sheetView>
  </sheetViews>
  <sheetFormatPr defaultColWidth="31.5703125" defaultRowHeight="12"/>
  <cols>
    <col min="1" max="1" width="39.42578125" style="432" customWidth="1"/>
    <col min="2" max="2" width="20.85546875" style="432" customWidth="1"/>
    <col min="3" max="3" width="20" style="432" customWidth="1"/>
    <col min="4" max="4" width="19.42578125" style="432" customWidth="1"/>
    <col min="5" max="6" width="19.140625" style="432" customWidth="1"/>
    <col min="7" max="7" width="21.42578125" style="432" customWidth="1"/>
    <col min="8" max="8" width="18.5703125" style="432" customWidth="1"/>
    <col min="9" max="9" width="19.140625" style="432" customWidth="1"/>
    <col min="10" max="10" width="18.5703125" style="432" customWidth="1"/>
    <col min="11" max="12" width="16.5703125" style="432" customWidth="1"/>
    <col min="13" max="13" width="17.7109375" style="432" customWidth="1"/>
    <col min="14" max="19" width="16.5703125" style="432" customWidth="1"/>
    <col min="20" max="20" width="13.5703125" style="432" customWidth="1"/>
    <col min="21" max="21" width="19.5703125" style="432" customWidth="1"/>
    <col min="22" max="22" width="23.5703125" style="1558" customWidth="1"/>
    <col min="23" max="23" width="18.42578125" style="1558" bestFit="1" customWidth="1"/>
    <col min="24" max="24" width="19.5703125" style="1558" customWidth="1"/>
    <col min="25" max="25" width="21.140625" style="1558" customWidth="1"/>
    <col min="26" max="26" width="44.42578125" style="433" bestFit="1" customWidth="1"/>
    <col min="27" max="27" width="17" style="432" customWidth="1"/>
    <col min="28" max="16384" width="31.5703125" style="432"/>
  </cols>
  <sheetData>
    <row r="1" spans="1:51" customFormat="1" ht="15.75">
      <c r="A1" s="2189" t="s">
        <v>0</v>
      </c>
      <c r="B1" s="2189"/>
      <c r="C1" s="2189"/>
      <c r="D1" s="2189"/>
      <c r="E1" s="2189"/>
      <c r="F1" s="2189"/>
      <c r="G1" s="2189"/>
      <c r="H1" s="2189"/>
      <c r="I1" s="2189"/>
      <c r="J1" s="2189"/>
      <c r="K1" s="2189"/>
      <c r="L1" s="2189"/>
      <c r="M1" s="2189"/>
      <c r="N1" s="2189"/>
      <c r="O1" s="2189"/>
      <c r="P1" s="2189"/>
      <c r="Q1" s="2189"/>
      <c r="R1" s="2189"/>
      <c r="S1" s="2189"/>
      <c r="T1" s="2189"/>
      <c r="U1" s="2189"/>
      <c r="V1" s="2189"/>
      <c r="W1" s="2189"/>
      <c r="X1" s="2189"/>
      <c r="Y1" s="2189"/>
    </row>
    <row r="2" spans="1:51" customFormat="1" ht="15.75" customHeight="1">
      <c r="A2" s="2189" t="s">
        <v>724</v>
      </c>
      <c r="B2" s="2189"/>
      <c r="C2" s="2189"/>
      <c r="D2" s="2189"/>
      <c r="E2" s="2189"/>
      <c r="F2" s="2189"/>
      <c r="G2" s="2189"/>
      <c r="H2" s="2189"/>
      <c r="I2" s="2189"/>
      <c r="J2" s="2189"/>
      <c r="K2" s="2189"/>
      <c r="L2" s="2189"/>
      <c r="M2" s="2189"/>
      <c r="N2" s="2189"/>
      <c r="O2" s="2189"/>
      <c r="P2" s="2189"/>
      <c r="Q2" s="2189"/>
      <c r="R2" s="2189"/>
      <c r="S2" s="2189"/>
      <c r="T2" s="2189"/>
      <c r="U2" s="2189"/>
      <c r="V2" s="2189"/>
      <c r="W2" s="2189"/>
      <c r="X2" s="2189"/>
      <c r="Y2" s="2189"/>
    </row>
    <row r="3" spans="1:51" customFormat="1" ht="15.75">
      <c r="A3" s="2189" t="s">
        <v>41</v>
      </c>
      <c r="B3" s="2189"/>
      <c r="C3" s="2189"/>
      <c r="D3" s="2189"/>
      <c r="E3" s="2189"/>
      <c r="F3" s="2189"/>
      <c r="G3" s="2189"/>
      <c r="H3" s="2189"/>
      <c r="I3" s="2189"/>
      <c r="J3" s="2189"/>
      <c r="K3" s="2189"/>
      <c r="L3" s="2189"/>
      <c r="M3" s="2189"/>
      <c r="N3" s="2189"/>
      <c r="O3" s="2189"/>
      <c r="P3" s="2189"/>
      <c r="Q3" s="2189"/>
      <c r="R3" s="2189"/>
      <c r="S3" s="2189"/>
      <c r="T3" s="2189"/>
      <c r="U3" s="2189"/>
      <c r="V3" s="2189"/>
      <c r="W3" s="2189"/>
      <c r="X3" s="2189"/>
      <c r="Y3" s="2189"/>
    </row>
    <row r="4" spans="1:51" ht="21" customHeight="1">
      <c r="A4" s="259"/>
      <c r="B4" s="259"/>
      <c r="C4" s="440"/>
      <c r="D4" s="437"/>
      <c r="E4" s="1635"/>
    </row>
    <row r="5" spans="1:51" s="437" customFormat="1" ht="33" customHeight="1" thickBot="1">
      <c r="A5" s="259"/>
      <c r="B5" s="259"/>
      <c r="C5" s="439"/>
      <c r="D5" s="439"/>
      <c r="E5" s="1636"/>
      <c r="F5" s="439"/>
      <c r="G5" s="439"/>
      <c r="H5" s="439"/>
      <c r="I5" s="439"/>
      <c r="J5" s="439"/>
      <c r="K5" s="2290" t="s">
        <v>725</v>
      </c>
      <c r="L5" s="2291"/>
      <c r="M5" s="2291"/>
      <c r="N5" s="2291"/>
      <c r="O5" s="2291"/>
      <c r="P5" s="2291"/>
      <c r="Q5" s="2291"/>
      <c r="R5" s="2291"/>
      <c r="S5" s="2292"/>
      <c r="T5" s="439"/>
      <c r="U5" s="439"/>
      <c r="V5" s="37"/>
      <c r="W5" s="37"/>
      <c r="X5" s="37"/>
      <c r="Y5" s="37"/>
      <c r="Z5" s="438"/>
    </row>
    <row r="6" spans="1:51" s="437" customFormat="1" ht="45" customHeight="1">
      <c r="A6" s="1842"/>
      <c r="B6" s="2284" t="s">
        <v>726</v>
      </c>
      <c r="C6" s="2285"/>
      <c r="D6" s="2286"/>
      <c r="E6" s="2284" t="s">
        <v>727</v>
      </c>
      <c r="F6" s="2285"/>
      <c r="G6" s="2286"/>
      <c r="H6" s="2284" t="s">
        <v>728</v>
      </c>
      <c r="I6" s="2285"/>
      <c r="J6" s="2286"/>
      <c r="K6" s="2293" t="s">
        <v>729</v>
      </c>
      <c r="L6" s="2294"/>
      <c r="M6" s="2295"/>
      <c r="N6" s="2296" t="s">
        <v>730</v>
      </c>
      <c r="O6" s="2294"/>
      <c r="P6" s="2295"/>
      <c r="Q6" s="2297" t="s">
        <v>731</v>
      </c>
      <c r="R6" s="2298"/>
      <c r="S6" s="2298"/>
      <c r="T6" s="1842"/>
      <c r="U6" s="1842"/>
      <c r="V6" s="1842"/>
      <c r="W6" s="1842"/>
      <c r="X6" s="1842"/>
      <c r="Y6" s="1843"/>
      <c r="Z6" s="438"/>
    </row>
    <row r="7" spans="1:51" s="437" customFormat="1" ht="72.75" customHeight="1" thickBot="1">
      <c r="A7" s="854" t="s">
        <v>732</v>
      </c>
      <c r="B7" s="855" t="s">
        <v>47</v>
      </c>
      <c r="C7" s="856" t="s">
        <v>48</v>
      </c>
      <c r="D7" s="1093" t="s">
        <v>733</v>
      </c>
      <c r="E7" s="857" t="s">
        <v>47</v>
      </c>
      <c r="F7" s="856" t="s">
        <v>48</v>
      </c>
      <c r="G7" s="1093" t="s">
        <v>734</v>
      </c>
      <c r="H7" s="2281" t="s">
        <v>735</v>
      </c>
      <c r="I7" s="2282"/>
      <c r="J7" s="2283"/>
      <c r="K7" s="2284" t="s">
        <v>736</v>
      </c>
      <c r="L7" s="2285"/>
      <c r="M7" s="2286"/>
      <c r="N7" s="2284" t="s">
        <v>737</v>
      </c>
      <c r="O7" s="2285"/>
      <c r="P7" s="2286"/>
      <c r="Q7" s="2287" t="s">
        <v>738</v>
      </c>
      <c r="R7" s="2288"/>
      <c r="S7" s="2289"/>
      <c r="T7" s="859" t="s">
        <v>739</v>
      </c>
      <c r="U7" s="860" t="s">
        <v>740</v>
      </c>
      <c r="V7" s="861" t="s">
        <v>741</v>
      </c>
      <c r="W7" s="860" t="s">
        <v>742</v>
      </c>
      <c r="X7" s="860" t="s">
        <v>743</v>
      </c>
      <c r="Y7" s="1559" t="s">
        <v>744</v>
      </c>
      <c r="Z7" s="438"/>
    </row>
    <row r="8" spans="1:51" s="437" customFormat="1" ht="45" customHeight="1">
      <c r="A8" s="862"/>
      <c r="B8" s="863"/>
      <c r="C8" s="1716"/>
      <c r="D8" s="864"/>
      <c r="E8" s="865"/>
      <c r="F8" s="559"/>
      <c r="G8" s="864"/>
      <c r="H8" s="561" t="s">
        <v>47</v>
      </c>
      <c r="I8" s="561" t="s">
        <v>48</v>
      </c>
      <c r="J8" s="864" t="s">
        <v>658</v>
      </c>
      <c r="K8" s="863" t="s">
        <v>47</v>
      </c>
      <c r="L8" s="1716" t="s">
        <v>48</v>
      </c>
      <c r="M8" s="864" t="s">
        <v>49</v>
      </c>
      <c r="N8" s="866" t="s">
        <v>47</v>
      </c>
      <c r="O8" s="1716" t="s">
        <v>48</v>
      </c>
      <c r="P8" s="559" t="s">
        <v>49</v>
      </c>
      <c r="Q8" s="866" t="s">
        <v>47</v>
      </c>
      <c r="R8" s="1716" t="s">
        <v>48</v>
      </c>
      <c r="S8" s="864" t="s">
        <v>49</v>
      </c>
      <c r="T8" s="867"/>
      <c r="U8" s="1717"/>
      <c r="V8" s="1717"/>
      <c r="W8" s="1717"/>
      <c r="X8" s="1718"/>
      <c r="Y8" s="1719"/>
      <c r="Z8" s="438"/>
    </row>
    <row r="9" spans="1:51" s="437" customFormat="1" ht="45" customHeight="1">
      <c r="A9" s="868"/>
      <c r="B9" s="855"/>
      <c r="C9" s="856"/>
      <c r="D9" s="869"/>
      <c r="E9" s="858"/>
      <c r="F9" s="870"/>
      <c r="G9" s="869"/>
      <c r="H9" s="856"/>
      <c r="I9" s="856"/>
      <c r="J9" s="869"/>
      <c r="K9" s="871"/>
      <c r="L9" s="871"/>
      <c r="M9" s="871"/>
      <c r="N9" s="872"/>
      <c r="O9" s="871"/>
      <c r="P9" s="871"/>
      <c r="Q9" s="872"/>
      <c r="R9" s="871"/>
      <c r="S9" s="873"/>
      <c r="T9" s="867"/>
      <c r="U9" s="1717"/>
      <c r="V9" s="1717"/>
      <c r="W9" s="1717"/>
      <c r="X9" s="1718"/>
      <c r="Y9" s="1719"/>
      <c r="Z9" s="438"/>
    </row>
    <row r="10" spans="1:51" ht="45" customHeight="1">
      <c r="A10" s="874" t="s">
        <v>66</v>
      </c>
      <c r="B10" s="875" t="s">
        <v>745</v>
      </c>
      <c r="C10" s="380" t="s">
        <v>745</v>
      </c>
      <c r="D10" s="809" t="s">
        <v>746</v>
      </c>
      <c r="E10" s="685" t="s">
        <v>745</v>
      </c>
      <c r="F10" s="380" t="s">
        <v>745</v>
      </c>
      <c r="G10" s="809" t="s">
        <v>746</v>
      </c>
      <c r="H10" s="380" t="s">
        <v>745</v>
      </c>
      <c r="I10" s="380" t="s">
        <v>745</v>
      </c>
      <c r="J10" s="809" t="s">
        <v>746</v>
      </c>
      <c r="K10" s="875" t="s">
        <v>745</v>
      </c>
      <c r="L10" s="380" t="s">
        <v>745</v>
      </c>
      <c r="M10" s="809" t="s">
        <v>746</v>
      </c>
      <c r="N10" s="685" t="s">
        <v>745</v>
      </c>
      <c r="O10" s="380" t="s">
        <v>745</v>
      </c>
      <c r="P10" s="837" t="s">
        <v>746</v>
      </c>
      <c r="Q10" s="685" t="s">
        <v>745</v>
      </c>
      <c r="R10" s="380" t="s">
        <v>745</v>
      </c>
      <c r="S10" s="809" t="s">
        <v>746</v>
      </c>
      <c r="T10" s="876" t="s">
        <v>747</v>
      </c>
      <c r="U10" s="877" t="s">
        <v>748</v>
      </c>
      <c r="V10" s="877"/>
      <c r="W10" s="877"/>
      <c r="X10" s="878"/>
      <c r="Y10" s="1560" t="s">
        <v>749</v>
      </c>
    </row>
    <row r="11" spans="1:51" ht="40.5" customHeight="1">
      <c r="A11" s="625" t="s">
        <v>86</v>
      </c>
      <c r="B11" s="879"/>
      <c r="C11" s="880"/>
      <c r="D11" s="809"/>
      <c r="E11" s="881"/>
      <c r="F11" s="882"/>
      <c r="G11" s="809"/>
      <c r="H11" s="380"/>
      <c r="I11" s="380"/>
      <c r="J11" s="809"/>
      <c r="K11" s="882"/>
      <c r="L11" s="882"/>
      <c r="M11" s="882"/>
      <c r="N11" s="881"/>
      <c r="O11" s="882"/>
      <c r="P11" s="882"/>
      <c r="Q11" s="881"/>
      <c r="R11" s="882"/>
      <c r="S11" s="1094"/>
      <c r="T11" s="185"/>
      <c r="U11" s="414"/>
      <c r="V11" s="414"/>
      <c r="W11" s="414"/>
      <c r="X11" s="414"/>
      <c r="Y11" s="1561"/>
    </row>
    <row r="12" spans="1:51" ht="60">
      <c r="A12" s="883" t="s">
        <v>750</v>
      </c>
      <c r="B12" s="1567">
        <f>('ESA Table 1'!B6)</f>
        <v>983674.91312341695</v>
      </c>
      <c r="C12" s="1568">
        <f>('ESA Table 1'!C6)</f>
        <v>809455.99517918844</v>
      </c>
      <c r="D12" s="1569">
        <f t="shared" ref="D12:D27" si="0">SUM(B12:C12)</f>
        <v>1793130.9083026054</v>
      </c>
      <c r="E12" s="1567">
        <f>('ESA Table 1'!E6)</f>
        <v>1335006.6000000001</v>
      </c>
      <c r="F12" s="1568">
        <f>('ESA Table 1'!F6)</f>
        <v>33842.090000000004</v>
      </c>
      <c r="G12" s="1569">
        <f t="shared" ref="G12:G27" si="1">SUM(E12:F12)</f>
        <v>1368848.6900000002</v>
      </c>
      <c r="H12" s="1567">
        <f t="shared" ref="H12" si="2">B12-E12</f>
        <v>-351331.68687658315</v>
      </c>
      <c r="I12" s="1568">
        <f t="shared" ref="I12" si="3">C12-F12</f>
        <v>775613.90517918847</v>
      </c>
      <c r="J12" s="1569">
        <f t="shared" ref="J12" si="4">SUM(H12:I12)</f>
        <v>424282.21830260532</v>
      </c>
      <c r="K12" s="1567">
        <f>-H12</f>
        <v>351331.68687658315</v>
      </c>
      <c r="L12" s="1568">
        <f>-K12</f>
        <v>-351331.68687658315</v>
      </c>
      <c r="M12" s="1569">
        <f t="shared" ref="M12:M27" si="5">SUM(K12:L12)</f>
        <v>0</v>
      </c>
      <c r="N12" s="1567">
        <v>0</v>
      </c>
      <c r="O12" s="1568">
        <v>0</v>
      </c>
      <c r="P12" s="1569">
        <f t="shared" ref="P12:P27" si="6">SUM(N12:O12)</f>
        <v>0</v>
      </c>
      <c r="Q12" s="1567">
        <v>0</v>
      </c>
      <c r="R12" s="1568">
        <v>0</v>
      </c>
      <c r="S12" s="1569">
        <f t="shared" ref="S12:S23" si="7">SUM(Q12:R12)</f>
        <v>0</v>
      </c>
      <c r="T12" s="1571">
        <f t="shared" ref="T12:T23" si="8">M12+P12+S12</f>
        <v>0</v>
      </c>
      <c r="U12" s="884">
        <f t="shared" ref="U12:U23" si="9">IFERROR(T12/$D$45,0)</f>
        <v>0</v>
      </c>
      <c r="V12" s="1596" t="s">
        <v>751</v>
      </c>
      <c r="W12" s="1596" t="s">
        <v>752</v>
      </c>
      <c r="X12" s="1596" t="s">
        <v>753</v>
      </c>
      <c r="Y12" s="1597" t="s">
        <v>754</v>
      </c>
      <c r="AC12" s="436"/>
      <c r="AE12" s="436"/>
      <c r="AF12" s="434"/>
      <c r="AG12" s="434"/>
      <c r="AH12" s="434"/>
      <c r="AI12" s="434"/>
      <c r="AJ12" s="434"/>
      <c r="AK12" s="434"/>
      <c r="AL12" s="434"/>
      <c r="AM12" s="434"/>
      <c r="AN12" s="434"/>
      <c r="AO12" s="434"/>
      <c r="AP12" s="434"/>
      <c r="AQ12" s="434"/>
      <c r="AR12" s="436"/>
      <c r="AS12" s="436"/>
      <c r="AT12" s="436"/>
      <c r="AU12" s="436"/>
      <c r="AV12" s="436"/>
      <c r="AW12" s="436"/>
      <c r="AX12" s="436"/>
      <c r="AY12" s="436"/>
    </row>
    <row r="13" spans="1:51" ht="60">
      <c r="A13" s="885" t="s">
        <v>755</v>
      </c>
      <c r="B13" s="1567">
        <f>'ESA Table 1'!B7</f>
        <v>957833.21482084726</v>
      </c>
      <c r="C13" s="1568">
        <f>'ESA Table 1'!C7</f>
        <v>788191.1267378371</v>
      </c>
      <c r="D13" s="1569">
        <f t="shared" si="0"/>
        <v>1746024.3415586844</v>
      </c>
      <c r="E13" s="1567">
        <f>'ESA Table 1'!E7</f>
        <v>40219.649999999994</v>
      </c>
      <c r="F13" s="1568">
        <f>'ESA Table 1'!F7</f>
        <v>1300435.03</v>
      </c>
      <c r="G13" s="1569">
        <f t="shared" si="1"/>
        <v>1340654.68</v>
      </c>
      <c r="H13" s="1567">
        <f t="shared" ref="H13:H45" si="10">B13-E13</f>
        <v>917613.56482084724</v>
      </c>
      <c r="I13" s="1568">
        <f t="shared" ref="I13:I45" si="11">C13-F13</f>
        <v>-512243.90326216293</v>
      </c>
      <c r="J13" s="1569">
        <f t="shared" ref="J13:J45" si="12">SUM(H13:I13)</f>
        <v>405369.66155868431</v>
      </c>
      <c r="K13" s="1567">
        <f>-L13</f>
        <v>-512243.90326216293</v>
      </c>
      <c r="L13" s="1568">
        <f>-I13</f>
        <v>512243.90326216293</v>
      </c>
      <c r="M13" s="1569">
        <f t="shared" si="5"/>
        <v>0</v>
      </c>
      <c r="N13" s="1567">
        <v>0</v>
      </c>
      <c r="O13" s="1568">
        <v>0</v>
      </c>
      <c r="P13" s="1569">
        <f t="shared" si="6"/>
        <v>0</v>
      </c>
      <c r="Q13" s="1567">
        <v>0</v>
      </c>
      <c r="R13" s="1568">
        <v>0</v>
      </c>
      <c r="S13" s="1569">
        <f t="shared" si="7"/>
        <v>0</v>
      </c>
      <c r="T13" s="1571">
        <f t="shared" si="8"/>
        <v>0</v>
      </c>
      <c r="U13" s="884">
        <f t="shared" si="9"/>
        <v>0</v>
      </c>
      <c r="V13" s="1596" t="s">
        <v>751</v>
      </c>
      <c r="W13" s="1596" t="s">
        <v>752</v>
      </c>
      <c r="X13" s="1596" t="s">
        <v>756</v>
      </c>
      <c r="Y13" s="1597" t="s">
        <v>754</v>
      </c>
      <c r="AC13" s="436"/>
      <c r="AE13" s="436"/>
      <c r="AF13" s="434"/>
      <c r="AG13" s="434"/>
      <c r="AH13" s="434"/>
      <c r="AI13" s="434"/>
      <c r="AJ13" s="434"/>
      <c r="AK13" s="434"/>
      <c r="AL13" s="434"/>
      <c r="AM13" s="434"/>
      <c r="AN13" s="434"/>
      <c r="AO13" s="434"/>
      <c r="AP13" s="434"/>
      <c r="AQ13" s="434"/>
    </row>
    <row r="14" spans="1:51" ht="60">
      <c r="A14" s="885" t="s">
        <v>757</v>
      </c>
      <c r="B14" s="1567">
        <f>'ESA Table 1'!B8</f>
        <v>1113790.3546650193</v>
      </c>
      <c r="C14" s="1568">
        <f>'ESA Table 1'!C8</f>
        <v>916526.65726084157</v>
      </c>
      <c r="D14" s="1569">
        <f t="shared" si="0"/>
        <v>2030317.0119258608</v>
      </c>
      <c r="E14" s="1567">
        <f>('ESA Table 1'!E8)</f>
        <v>780579.58</v>
      </c>
      <c r="F14" s="1568">
        <f>'ESA Table 1'!F8</f>
        <v>1034721.7799999999</v>
      </c>
      <c r="G14" s="1569">
        <f t="shared" si="1"/>
        <v>1815301.3599999999</v>
      </c>
      <c r="H14" s="1567">
        <f t="shared" si="10"/>
        <v>333210.77466501936</v>
      </c>
      <c r="I14" s="1568">
        <f t="shared" si="11"/>
        <v>-118195.12273915834</v>
      </c>
      <c r="J14" s="1569">
        <f t="shared" si="12"/>
        <v>215015.65192586102</v>
      </c>
      <c r="K14" s="1567">
        <f>-L14</f>
        <v>-118195.12273915834</v>
      </c>
      <c r="L14" s="1568">
        <f>-I14</f>
        <v>118195.12273915834</v>
      </c>
      <c r="M14" s="1569">
        <f t="shared" si="5"/>
        <v>0</v>
      </c>
      <c r="N14" s="1567">
        <v>0</v>
      </c>
      <c r="O14" s="1568">
        <v>0</v>
      </c>
      <c r="P14" s="1569">
        <f t="shared" si="6"/>
        <v>0</v>
      </c>
      <c r="Q14" s="1567">
        <v>0</v>
      </c>
      <c r="R14" s="1568">
        <v>0</v>
      </c>
      <c r="S14" s="1569">
        <f t="shared" si="7"/>
        <v>0</v>
      </c>
      <c r="T14" s="1571">
        <f t="shared" si="8"/>
        <v>0</v>
      </c>
      <c r="U14" s="884">
        <f t="shared" si="9"/>
        <v>0</v>
      </c>
      <c r="V14" s="1596" t="s">
        <v>751</v>
      </c>
      <c r="W14" s="1596" t="s">
        <v>752</v>
      </c>
      <c r="X14" s="1596" t="s">
        <v>756</v>
      </c>
      <c r="Y14" s="1597" t="s">
        <v>754</v>
      </c>
      <c r="AC14" s="436"/>
      <c r="AE14" s="436"/>
      <c r="AF14" s="434"/>
      <c r="AG14" s="434"/>
      <c r="AH14" s="434"/>
      <c r="AI14" s="434"/>
      <c r="AJ14" s="434"/>
      <c r="AK14" s="434"/>
      <c r="AL14" s="434"/>
      <c r="AM14" s="434"/>
      <c r="AN14" s="434"/>
      <c r="AO14" s="434"/>
      <c r="AP14" s="434"/>
      <c r="AQ14" s="434"/>
    </row>
    <row r="15" spans="1:51" ht="60">
      <c r="A15" s="883" t="s">
        <v>758</v>
      </c>
      <c r="B15" s="1567">
        <f>'ESA Table 1'!B9</f>
        <v>1895402.0376595317</v>
      </c>
      <c r="C15" s="1568">
        <f>'ESA Table 1'!C9</f>
        <v>1559706.8931917173</v>
      </c>
      <c r="D15" s="1569">
        <f t="shared" si="0"/>
        <v>3455108.930851249</v>
      </c>
      <c r="E15" s="1567">
        <f>'ESA Table 1'!E9</f>
        <v>215133.91000000006</v>
      </c>
      <c r="F15" s="1568">
        <f>'ESA Table 1'!F9</f>
        <v>2184542.0799999991</v>
      </c>
      <c r="G15" s="1569">
        <f t="shared" si="1"/>
        <v>2399675.9899999993</v>
      </c>
      <c r="H15" s="1567">
        <f t="shared" si="10"/>
        <v>1680268.1276595315</v>
      </c>
      <c r="I15" s="1568">
        <f t="shared" si="11"/>
        <v>-624835.18680828181</v>
      </c>
      <c r="J15" s="1569">
        <f t="shared" si="12"/>
        <v>1055432.9408512497</v>
      </c>
      <c r="K15" s="1567">
        <f>-L15</f>
        <v>-624835.18680828181</v>
      </c>
      <c r="L15" s="1568">
        <f>-I15</f>
        <v>624835.18680828181</v>
      </c>
      <c r="M15" s="1569">
        <f t="shared" si="5"/>
        <v>0</v>
      </c>
      <c r="N15" s="1567">
        <v>0</v>
      </c>
      <c r="O15" s="1568">
        <v>0</v>
      </c>
      <c r="P15" s="1569">
        <f t="shared" si="6"/>
        <v>0</v>
      </c>
      <c r="Q15" s="1567">
        <v>0</v>
      </c>
      <c r="R15" s="1568">
        <v>0</v>
      </c>
      <c r="S15" s="1569">
        <f t="shared" si="7"/>
        <v>0</v>
      </c>
      <c r="T15" s="1571">
        <f t="shared" si="8"/>
        <v>0</v>
      </c>
      <c r="U15" s="884">
        <f t="shared" si="9"/>
        <v>0</v>
      </c>
      <c r="V15" s="1596" t="s">
        <v>751</v>
      </c>
      <c r="W15" s="1596" t="s">
        <v>752</v>
      </c>
      <c r="X15" s="1596" t="s">
        <v>756</v>
      </c>
      <c r="Y15" s="1597" t="s">
        <v>754</v>
      </c>
      <c r="AC15" s="436"/>
      <c r="AE15" s="436"/>
      <c r="AF15" s="434"/>
      <c r="AG15" s="434"/>
      <c r="AH15" s="434"/>
      <c r="AI15" s="434"/>
      <c r="AJ15" s="434"/>
      <c r="AK15" s="434"/>
      <c r="AL15" s="434"/>
      <c r="AM15" s="434"/>
      <c r="AN15" s="434"/>
      <c r="AO15" s="434"/>
      <c r="AP15" s="434"/>
      <c r="AQ15" s="434"/>
    </row>
    <row r="16" spans="1:51" ht="45">
      <c r="A16" s="885" t="s">
        <v>759</v>
      </c>
      <c r="B16" s="1567">
        <f>'ESA Table 1'!B10</f>
        <v>0</v>
      </c>
      <c r="C16" s="1568">
        <f>'ESA Table 1'!C10</f>
        <v>0</v>
      </c>
      <c r="D16" s="1569">
        <f t="shared" si="0"/>
        <v>0</v>
      </c>
      <c r="E16" s="1567">
        <f>'ESA Table 1'!E10</f>
        <v>0</v>
      </c>
      <c r="F16" s="1568">
        <f>'ESA Table 1'!F10</f>
        <v>0</v>
      </c>
      <c r="G16" s="1569">
        <f t="shared" si="1"/>
        <v>0</v>
      </c>
      <c r="H16" s="1567">
        <f t="shared" si="10"/>
        <v>0</v>
      </c>
      <c r="I16" s="1568">
        <f t="shared" si="11"/>
        <v>0</v>
      </c>
      <c r="J16" s="1569">
        <f t="shared" si="12"/>
        <v>0</v>
      </c>
      <c r="K16" s="1567">
        <v>0</v>
      </c>
      <c r="L16" s="1568">
        <v>0</v>
      </c>
      <c r="M16" s="1569">
        <f t="shared" si="5"/>
        <v>0</v>
      </c>
      <c r="N16" s="1567">
        <v>0</v>
      </c>
      <c r="O16" s="1568">
        <v>0</v>
      </c>
      <c r="P16" s="1569">
        <f t="shared" si="6"/>
        <v>0</v>
      </c>
      <c r="Q16" s="1567">
        <v>0</v>
      </c>
      <c r="R16" s="1568">
        <v>0</v>
      </c>
      <c r="S16" s="1569">
        <f t="shared" si="7"/>
        <v>0</v>
      </c>
      <c r="T16" s="1571">
        <f t="shared" si="8"/>
        <v>0</v>
      </c>
      <c r="U16" s="884">
        <f t="shared" si="9"/>
        <v>0</v>
      </c>
      <c r="V16" s="1598" t="s">
        <v>760</v>
      </c>
      <c r="W16" s="1598" t="s">
        <v>760</v>
      </c>
      <c r="X16" s="1598" t="s">
        <v>761</v>
      </c>
      <c r="Y16" s="1597" t="s">
        <v>761</v>
      </c>
      <c r="AC16" s="436"/>
      <c r="AE16" s="436"/>
      <c r="AF16" s="434"/>
      <c r="AG16" s="434"/>
      <c r="AH16" s="434"/>
      <c r="AI16" s="434"/>
      <c r="AJ16" s="434"/>
      <c r="AK16" s="434"/>
      <c r="AL16" s="434"/>
      <c r="AM16" s="434"/>
      <c r="AN16" s="434"/>
      <c r="AO16" s="434"/>
      <c r="AP16" s="434"/>
      <c r="AQ16" s="434"/>
    </row>
    <row r="17" spans="1:43" ht="45">
      <c r="A17" s="883" t="s">
        <v>762</v>
      </c>
      <c r="B17" s="1567">
        <f>'ESA Table 1'!B11</f>
        <v>464289.83068384661</v>
      </c>
      <c r="C17" s="1568">
        <f>'ESA Table 1'!C11</f>
        <v>0</v>
      </c>
      <c r="D17" s="1569">
        <f t="shared" si="0"/>
        <v>464289.83068384661</v>
      </c>
      <c r="E17" s="1567">
        <f>'ESA Table 1'!E11</f>
        <v>343957.12999999995</v>
      </c>
      <c r="F17" s="1568">
        <f>'ESA Table 1'!F11</f>
        <v>0</v>
      </c>
      <c r="G17" s="1569">
        <f t="shared" si="1"/>
        <v>343957.12999999995</v>
      </c>
      <c r="H17" s="1567">
        <f t="shared" si="10"/>
        <v>120332.70068384666</v>
      </c>
      <c r="I17" s="1568">
        <f t="shared" si="11"/>
        <v>0</v>
      </c>
      <c r="J17" s="1569">
        <f t="shared" si="12"/>
        <v>120332.70068384666</v>
      </c>
      <c r="K17" s="1567">
        <v>0</v>
      </c>
      <c r="L17" s="1568">
        <v>0</v>
      </c>
      <c r="M17" s="1569">
        <f t="shared" si="5"/>
        <v>0</v>
      </c>
      <c r="N17" s="1567">
        <v>0</v>
      </c>
      <c r="O17" s="1568">
        <v>0</v>
      </c>
      <c r="P17" s="1569">
        <f t="shared" si="6"/>
        <v>0</v>
      </c>
      <c r="Q17" s="1567">
        <v>0</v>
      </c>
      <c r="R17" s="1568">
        <v>0</v>
      </c>
      <c r="S17" s="1569">
        <f t="shared" si="7"/>
        <v>0</v>
      </c>
      <c r="T17" s="1571">
        <f t="shared" si="8"/>
        <v>0</v>
      </c>
      <c r="U17" s="884">
        <f t="shared" si="9"/>
        <v>0</v>
      </c>
      <c r="V17" s="1596" t="s">
        <v>761</v>
      </c>
      <c r="W17" s="1596" t="s">
        <v>761</v>
      </c>
      <c r="X17" s="1596" t="s">
        <v>761</v>
      </c>
      <c r="Y17" s="1599" t="s">
        <v>760</v>
      </c>
      <c r="AC17" s="436"/>
      <c r="AE17" s="436"/>
      <c r="AF17" s="434"/>
      <c r="AG17" s="434"/>
      <c r="AH17" s="434"/>
      <c r="AI17" s="434"/>
      <c r="AJ17" s="434"/>
      <c r="AK17" s="434"/>
      <c r="AL17" s="434"/>
      <c r="AM17" s="434"/>
      <c r="AN17" s="434"/>
      <c r="AO17" s="434"/>
      <c r="AP17" s="434"/>
      <c r="AQ17" s="434"/>
    </row>
    <row r="18" spans="1:43" ht="75">
      <c r="A18" s="1768" t="s">
        <v>244</v>
      </c>
      <c r="B18" s="1567">
        <f>'ESA Table 1'!B12</f>
        <v>517994.00280172104</v>
      </c>
      <c r="C18" s="1568">
        <f>'ESA Table 1'!C12</f>
        <v>426251.95116886293</v>
      </c>
      <c r="D18" s="1569">
        <f t="shared" si="0"/>
        <v>944245.95397058397</v>
      </c>
      <c r="E18" s="1567">
        <f>'ESA Table 1'!E12</f>
        <v>1084930.0200000003</v>
      </c>
      <c r="F18" s="1568">
        <f>'ESA Table 1'!F12</f>
        <v>0</v>
      </c>
      <c r="G18" s="1569">
        <f t="shared" si="1"/>
        <v>1084930.0200000003</v>
      </c>
      <c r="H18" s="1567">
        <f t="shared" si="10"/>
        <v>-566936.01719827927</v>
      </c>
      <c r="I18" s="1568">
        <f t="shared" si="11"/>
        <v>426251.95116886293</v>
      </c>
      <c r="J18" s="1569">
        <f t="shared" si="12"/>
        <v>-140684.06602941634</v>
      </c>
      <c r="K18" s="1567">
        <f>-H18</f>
        <v>566936.01719827927</v>
      </c>
      <c r="L18" s="1568">
        <f>-I18</f>
        <v>-426251.95116886293</v>
      </c>
      <c r="M18" s="1569">
        <f t="shared" si="5"/>
        <v>140684.06602941634</v>
      </c>
      <c r="N18" s="1567">
        <v>0</v>
      </c>
      <c r="O18" s="1568">
        <v>0</v>
      </c>
      <c r="P18" s="1569">
        <f t="shared" si="6"/>
        <v>0</v>
      </c>
      <c r="Q18" s="1567">
        <v>0</v>
      </c>
      <c r="R18" s="1568">
        <v>0</v>
      </c>
      <c r="S18" s="1569">
        <f t="shared" si="7"/>
        <v>0</v>
      </c>
      <c r="T18" s="1571">
        <f t="shared" si="8"/>
        <v>140684.06602941634</v>
      </c>
      <c r="U18" s="884">
        <f t="shared" si="9"/>
        <v>4.2918731601449189E-3</v>
      </c>
      <c r="V18" s="1596" t="s">
        <v>763</v>
      </c>
      <c r="W18" s="1596" t="s">
        <v>764</v>
      </c>
      <c r="X18" s="1596" t="s">
        <v>765</v>
      </c>
      <c r="Y18" s="1597" t="s">
        <v>766</v>
      </c>
      <c r="AC18" s="436"/>
      <c r="AE18" s="436"/>
      <c r="AF18" s="434"/>
      <c r="AG18" s="434"/>
      <c r="AH18" s="434"/>
      <c r="AI18" s="434"/>
      <c r="AJ18" s="434"/>
      <c r="AK18" s="434"/>
      <c r="AL18" s="434"/>
      <c r="AM18" s="434"/>
      <c r="AN18" s="434"/>
      <c r="AO18" s="434"/>
      <c r="AP18" s="434"/>
      <c r="AQ18" s="434"/>
    </row>
    <row r="19" spans="1:43" ht="94.5" customHeight="1">
      <c r="A19" s="1769" t="s">
        <v>94</v>
      </c>
      <c r="B19" s="1567">
        <f>'ESA Table 1'!B13</f>
        <v>2036703.6437674486</v>
      </c>
      <c r="C19" s="1568">
        <f>'ESA Table 1'!C13</f>
        <v>1675982.5353439851</v>
      </c>
      <c r="D19" s="1569">
        <f t="shared" si="0"/>
        <v>3712686.1791114337</v>
      </c>
      <c r="E19" s="1567">
        <f>'ESA Table 1'!E13</f>
        <v>1190937.1700000002</v>
      </c>
      <c r="F19" s="1568">
        <f>'ESA Table 1'!F13</f>
        <v>1190937.1400000004</v>
      </c>
      <c r="G19" s="1569">
        <f t="shared" si="1"/>
        <v>2381874.3100000005</v>
      </c>
      <c r="H19" s="1567">
        <f t="shared" si="10"/>
        <v>845766.47376744845</v>
      </c>
      <c r="I19" s="1568">
        <f t="shared" si="11"/>
        <v>485045.39534398471</v>
      </c>
      <c r="J19" s="1569">
        <f t="shared" si="12"/>
        <v>1330811.8691114332</v>
      </c>
      <c r="K19" s="1567">
        <f>-K18-L18-K23</f>
        <v>-142818.73892333807</v>
      </c>
      <c r="L19" s="1568">
        <f>-L20-K20-L23</f>
        <v>-111160.42351034343</v>
      </c>
      <c r="M19" s="1569">
        <f t="shared" si="5"/>
        <v>-253979.16243368149</v>
      </c>
      <c r="N19" s="1567">
        <v>0</v>
      </c>
      <c r="O19" s="1568">
        <v>0</v>
      </c>
      <c r="P19" s="1569">
        <f t="shared" si="6"/>
        <v>0</v>
      </c>
      <c r="Q19" s="1567">
        <v>0</v>
      </c>
      <c r="R19" s="1568">
        <v>0</v>
      </c>
      <c r="S19" s="1569">
        <f t="shared" si="7"/>
        <v>0</v>
      </c>
      <c r="T19" s="1567">
        <f t="shared" si="8"/>
        <v>-253979.16243368149</v>
      </c>
      <c r="U19" s="884">
        <f>IFERROR(-T19/$D$45,0)</f>
        <v>7.7481862818585372E-3</v>
      </c>
      <c r="V19" s="1596" t="s">
        <v>767</v>
      </c>
      <c r="W19" s="1596" t="s">
        <v>768</v>
      </c>
      <c r="X19" s="1596" t="s">
        <v>769</v>
      </c>
      <c r="Y19" s="1597" t="s">
        <v>770</v>
      </c>
      <c r="AC19" s="436"/>
      <c r="AE19" s="436"/>
      <c r="AF19" s="434"/>
      <c r="AG19" s="434"/>
      <c r="AH19" s="434"/>
      <c r="AI19" s="434"/>
      <c r="AJ19" s="434"/>
      <c r="AK19" s="434"/>
      <c r="AL19" s="434"/>
      <c r="AM19" s="434"/>
      <c r="AN19" s="434"/>
      <c r="AO19" s="434"/>
      <c r="AP19" s="434"/>
      <c r="AQ19" s="434"/>
    </row>
    <row r="20" spans="1:43" ht="90">
      <c r="A20" s="1768" t="s">
        <v>95</v>
      </c>
      <c r="B20" s="1567">
        <f>'ESA Table 1'!B14</f>
        <v>102592.09274160535</v>
      </c>
      <c r="C20" s="1568">
        <f>'ESA Table 1'!C14</f>
        <v>84421.980696840867</v>
      </c>
      <c r="D20" s="1569">
        <f t="shared" si="0"/>
        <v>187014.07343844621</v>
      </c>
      <c r="E20" s="1567">
        <f>'ESA Table 1'!E14</f>
        <v>94281.18</v>
      </c>
      <c r="F20" s="1568">
        <f>'ESA Table 1'!F14</f>
        <v>94281.099999999991</v>
      </c>
      <c r="G20" s="1569">
        <f t="shared" si="1"/>
        <v>188562.27999999997</v>
      </c>
      <c r="H20" s="1567">
        <f t="shared" si="10"/>
        <v>8310.9127416053525</v>
      </c>
      <c r="I20" s="1568">
        <f t="shared" si="11"/>
        <v>-9859.1193031591247</v>
      </c>
      <c r="J20" s="1569">
        <f t="shared" si="12"/>
        <v>-1548.2065615537722</v>
      </c>
      <c r="K20" s="1567">
        <f>-H20</f>
        <v>-8310.9127416053525</v>
      </c>
      <c r="L20" s="1568">
        <f>-I20</f>
        <v>9859.1193031591247</v>
      </c>
      <c r="M20" s="1569">
        <f t="shared" si="5"/>
        <v>1548.2065615537722</v>
      </c>
      <c r="N20" s="1567">
        <v>0</v>
      </c>
      <c r="O20" s="1568">
        <v>0</v>
      </c>
      <c r="P20" s="1569">
        <f t="shared" si="6"/>
        <v>0</v>
      </c>
      <c r="Q20" s="1567">
        <v>0</v>
      </c>
      <c r="R20" s="1568">
        <v>0</v>
      </c>
      <c r="S20" s="1569">
        <f t="shared" si="7"/>
        <v>0</v>
      </c>
      <c r="T20" s="1567">
        <f t="shared" si="8"/>
        <v>1548.2065615537722</v>
      </c>
      <c r="U20" s="884">
        <f t="shared" si="9"/>
        <v>4.7231405627013317E-5</v>
      </c>
      <c r="V20" s="1596" t="s">
        <v>763</v>
      </c>
      <c r="W20" s="1596" t="s">
        <v>764</v>
      </c>
      <c r="X20" s="1596" t="s">
        <v>771</v>
      </c>
      <c r="Y20" s="1597" t="s">
        <v>772</v>
      </c>
      <c r="AC20" s="436"/>
      <c r="AE20" s="436"/>
      <c r="AF20" s="434"/>
      <c r="AG20" s="434"/>
      <c r="AH20" s="434"/>
      <c r="AI20" s="434"/>
      <c r="AJ20" s="434"/>
      <c r="AK20" s="434"/>
      <c r="AL20" s="434"/>
      <c r="AM20" s="434"/>
      <c r="AN20" s="434"/>
      <c r="AO20" s="434"/>
      <c r="AP20" s="434"/>
      <c r="AQ20" s="434"/>
    </row>
    <row r="21" spans="1:43" ht="15.75">
      <c r="A21" s="883" t="s">
        <v>773</v>
      </c>
      <c r="B21" s="1572"/>
      <c r="C21" s="1573"/>
      <c r="D21" s="1574"/>
      <c r="E21" s="1572"/>
      <c r="F21" s="1573"/>
      <c r="G21" s="1574"/>
      <c r="H21" s="1572"/>
      <c r="I21" s="1573"/>
      <c r="J21" s="1574"/>
      <c r="K21" s="1572"/>
      <c r="L21" s="1573"/>
      <c r="M21" s="1574"/>
      <c r="N21" s="1572"/>
      <c r="O21" s="1573"/>
      <c r="P21" s="1574"/>
      <c r="Q21" s="1572"/>
      <c r="R21" s="1573"/>
      <c r="S21" s="1574"/>
      <c r="T21" s="1572"/>
      <c r="U21" s="1556"/>
      <c r="V21" s="1600"/>
      <c r="W21" s="1600"/>
      <c r="X21" s="1600"/>
      <c r="Y21" s="1601"/>
      <c r="AF21" s="434"/>
      <c r="AG21" s="434"/>
      <c r="AH21" s="434"/>
      <c r="AI21" s="434"/>
      <c r="AJ21" s="434"/>
      <c r="AK21" s="434"/>
      <c r="AL21" s="434"/>
      <c r="AM21" s="434"/>
      <c r="AN21" s="434"/>
      <c r="AO21" s="434"/>
      <c r="AP21" s="434"/>
      <c r="AQ21" s="434"/>
    </row>
    <row r="22" spans="1:43" ht="15.75">
      <c r="A22" s="883" t="s">
        <v>96</v>
      </c>
      <c r="B22" s="1575"/>
      <c r="C22" s="1573"/>
      <c r="D22" s="1574"/>
      <c r="E22" s="1572"/>
      <c r="F22" s="1573"/>
      <c r="G22" s="1574"/>
      <c r="H22" s="1572"/>
      <c r="I22" s="1573"/>
      <c r="J22" s="1574"/>
      <c r="K22" s="1572"/>
      <c r="L22" s="1573"/>
      <c r="M22" s="1574"/>
      <c r="N22" s="1572"/>
      <c r="O22" s="1573"/>
      <c r="P22" s="1574"/>
      <c r="Q22" s="1572"/>
      <c r="R22" s="1573"/>
      <c r="S22" s="1574"/>
      <c r="T22" s="1572"/>
      <c r="U22" s="1556"/>
      <c r="V22" s="1600"/>
      <c r="W22" s="1600"/>
      <c r="X22" s="1600"/>
      <c r="Y22" s="1601"/>
      <c r="AF22" s="434"/>
      <c r="AG22" s="434"/>
      <c r="AH22" s="434"/>
      <c r="AI22" s="434"/>
      <c r="AJ22" s="434"/>
      <c r="AK22" s="434"/>
      <c r="AL22" s="434"/>
      <c r="AM22" s="434"/>
      <c r="AN22" s="434"/>
      <c r="AO22" s="434"/>
      <c r="AP22" s="434"/>
      <c r="AQ22" s="434"/>
    </row>
    <row r="23" spans="1:43" ht="45" customHeight="1">
      <c r="A23" s="883" t="s">
        <v>97</v>
      </c>
      <c r="B23" s="1576">
        <f>'ESA Table 1'!B16</f>
        <v>606840.19710607838</v>
      </c>
      <c r="C23" s="1568">
        <f>'ESA Table 1'!C16</f>
        <v>499362.57305121038</v>
      </c>
      <c r="D23" s="1569">
        <f t="shared" si="0"/>
        <v>1106202.7701572888</v>
      </c>
      <c r="E23" s="1567">
        <f>'ESA Table 1'!E16</f>
        <v>608974.87000000011</v>
      </c>
      <c r="F23" s="1568">
        <f>'ESA Table 1'!F16</f>
        <v>608974.79</v>
      </c>
      <c r="G23" s="1569">
        <f t="shared" si="1"/>
        <v>1217949.6600000001</v>
      </c>
      <c r="H23" s="1567">
        <f t="shared" si="10"/>
        <v>-2134.6728939217282</v>
      </c>
      <c r="I23" s="1568">
        <f t="shared" si="11"/>
        <v>-109612.21694878966</v>
      </c>
      <c r="J23" s="1569">
        <f t="shared" si="12"/>
        <v>-111746.88984271139</v>
      </c>
      <c r="K23" s="1567">
        <f>-H23</f>
        <v>2134.6728939217282</v>
      </c>
      <c r="L23" s="1568">
        <f>-I23</f>
        <v>109612.21694878966</v>
      </c>
      <c r="M23" s="1569">
        <f t="shared" si="5"/>
        <v>111746.88984271139</v>
      </c>
      <c r="N23" s="1567">
        <v>0</v>
      </c>
      <c r="O23" s="1568">
        <v>0</v>
      </c>
      <c r="P23" s="1569">
        <f t="shared" si="6"/>
        <v>0</v>
      </c>
      <c r="Q23" s="1567">
        <v>0</v>
      </c>
      <c r="R23" s="1568">
        <v>0</v>
      </c>
      <c r="S23" s="1569">
        <f t="shared" si="7"/>
        <v>0</v>
      </c>
      <c r="T23" s="1567">
        <f t="shared" si="8"/>
        <v>111746.88984271139</v>
      </c>
      <c r="U23" s="884">
        <f t="shared" si="9"/>
        <v>3.4090817160866049E-3</v>
      </c>
      <c r="V23" s="1596" t="s">
        <v>774</v>
      </c>
      <c r="W23" s="1596" t="s">
        <v>752</v>
      </c>
      <c r="X23" s="1596" t="s">
        <v>775</v>
      </c>
      <c r="Y23" s="1597" t="s">
        <v>754</v>
      </c>
      <c r="AF23" s="434"/>
      <c r="AG23" s="434"/>
      <c r="AH23" s="434"/>
      <c r="AI23" s="434"/>
      <c r="AJ23" s="434"/>
      <c r="AK23" s="434"/>
      <c r="AL23" s="434"/>
      <c r="AM23" s="434"/>
      <c r="AN23" s="434"/>
      <c r="AO23" s="434"/>
      <c r="AP23" s="434"/>
      <c r="AQ23" s="434"/>
    </row>
    <row r="24" spans="1:43" ht="15.75">
      <c r="A24" s="883" t="s">
        <v>776</v>
      </c>
      <c r="B24" s="1575"/>
      <c r="C24" s="1575"/>
      <c r="D24" s="1574"/>
      <c r="E24" s="1577"/>
      <c r="F24" s="1577"/>
      <c r="G24" s="1574"/>
      <c r="H24" s="1572"/>
      <c r="I24" s="1573"/>
      <c r="J24" s="1574"/>
      <c r="K24" s="1572"/>
      <c r="L24" s="1573"/>
      <c r="M24" s="1574"/>
      <c r="N24" s="1572"/>
      <c r="O24" s="1573"/>
      <c r="P24" s="1574"/>
      <c r="Q24" s="1572"/>
      <c r="R24" s="1573"/>
      <c r="S24" s="1574"/>
      <c r="T24" s="1572"/>
      <c r="U24" s="1556"/>
      <c r="V24" s="1600"/>
      <c r="W24" s="1600"/>
      <c r="X24" s="1600"/>
      <c r="Y24" s="1601"/>
      <c r="AF24" s="434"/>
      <c r="AG24" s="434"/>
      <c r="AH24" s="434"/>
      <c r="AI24" s="434"/>
      <c r="AJ24" s="434"/>
      <c r="AK24" s="434"/>
      <c r="AL24" s="434"/>
      <c r="AM24" s="434"/>
      <c r="AN24" s="434"/>
      <c r="AO24" s="434"/>
      <c r="AP24" s="434"/>
      <c r="AQ24" s="434"/>
    </row>
    <row r="25" spans="1:43" ht="15.75">
      <c r="A25" s="883" t="s">
        <v>777</v>
      </c>
      <c r="B25" s="1575"/>
      <c r="C25" s="1575"/>
      <c r="D25" s="1574"/>
      <c r="E25" s="1577"/>
      <c r="F25" s="1577"/>
      <c r="G25" s="1574"/>
      <c r="H25" s="1572"/>
      <c r="I25" s="1573"/>
      <c r="J25" s="1574"/>
      <c r="K25" s="1572"/>
      <c r="L25" s="1573"/>
      <c r="M25" s="1574"/>
      <c r="N25" s="1572"/>
      <c r="O25" s="1573"/>
      <c r="P25" s="1574"/>
      <c r="Q25" s="1572"/>
      <c r="R25" s="1573"/>
      <c r="S25" s="1574"/>
      <c r="T25" s="1572"/>
      <c r="U25" s="1557"/>
      <c r="V25" s="1600"/>
      <c r="W25" s="1600"/>
      <c r="X25" s="1600"/>
      <c r="Y25" s="1601"/>
      <c r="AF25" s="434"/>
      <c r="AG25" s="434"/>
      <c r="AH25" s="434"/>
      <c r="AI25" s="434"/>
      <c r="AJ25" s="434"/>
      <c r="AK25" s="434"/>
      <c r="AL25" s="434"/>
      <c r="AM25" s="434"/>
      <c r="AN25" s="434"/>
      <c r="AO25" s="434"/>
      <c r="AP25" s="434"/>
      <c r="AQ25" s="434"/>
    </row>
    <row r="26" spans="1:43" ht="45" customHeight="1">
      <c r="A26" s="883" t="s">
        <v>778</v>
      </c>
      <c r="B26" s="1576">
        <f>('ESA Table 1A'!B7)</f>
        <v>5452227.2261615358</v>
      </c>
      <c r="C26" s="1576">
        <f>('ESA Table 1A'!C7)</f>
        <v>4486581.8538384642</v>
      </c>
      <c r="D26" s="1569">
        <f t="shared" si="0"/>
        <v>9938809.0800000001</v>
      </c>
      <c r="E26" s="1578">
        <f>('ESA Table 1A'!E7)</f>
        <v>5931741.9427060019</v>
      </c>
      <c r="F26" s="1578">
        <f>('ESA Table 1A'!F7)</f>
        <v>1468684.3217590002</v>
      </c>
      <c r="G26" s="1569">
        <f t="shared" si="1"/>
        <v>7400426.2644650023</v>
      </c>
      <c r="H26" s="1567">
        <f t="shared" si="10"/>
        <v>-479514.71654446609</v>
      </c>
      <c r="I26" s="1568">
        <f t="shared" si="11"/>
        <v>3017897.5320794638</v>
      </c>
      <c r="J26" s="1569">
        <f t="shared" si="12"/>
        <v>2538382.8155349977</v>
      </c>
      <c r="K26" s="1567">
        <f>-H26</f>
        <v>479514.71654446609</v>
      </c>
      <c r="L26" s="1568">
        <f>-K26</f>
        <v>-479514.71654446609</v>
      </c>
      <c r="M26" s="1569">
        <f t="shared" si="5"/>
        <v>0</v>
      </c>
      <c r="N26" s="1567"/>
      <c r="O26" s="1568"/>
      <c r="P26" s="1569">
        <f t="shared" si="6"/>
        <v>0</v>
      </c>
      <c r="Q26" s="1567">
        <v>0</v>
      </c>
      <c r="R26" s="1568">
        <v>0</v>
      </c>
      <c r="S26" s="1569">
        <f t="shared" ref="S26:S28" si="13">SUM(Q26:R26)</f>
        <v>0</v>
      </c>
      <c r="T26" s="1567"/>
      <c r="U26" s="884">
        <f>IFERROR(T26/$D$45,0)</f>
        <v>0</v>
      </c>
      <c r="V26" s="1596" t="s">
        <v>751</v>
      </c>
      <c r="W26" s="1596" t="s">
        <v>752</v>
      </c>
      <c r="X26" s="1596" t="s">
        <v>753</v>
      </c>
      <c r="Y26" s="1597" t="s">
        <v>754</v>
      </c>
      <c r="AF26" s="434"/>
      <c r="AG26" s="434"/>
      <c r="AH26" s="434"/>
      <c r="AI26" s="434"/>
      <c r="AJ26" s="434"/>
      <c r="AK26" s="434"/>
      <c r="AL26" s="434"/>
      <c r="AM26" s="434"/>
      <c r="AN26" s="434"/>
      <c r="AO26" s="434"/>
      <c r="AP26" s="434"/>
      <c r="AQ26" s="434"/>
    </row>
    <row r="27" spans="1:43" ht="45" customHeight="1">
      <c r="A27" s="883" t="s">
        <v>671</v>
      </c>
      <c r="B27" s="1576">
        <f>'ESA Table 1A'!B19</f>
        <v>837507.04448766529</v>
      </c>
      <c r="C27" s="1576">
        <f>'ESA Table 1A'!C19</f>
        <v>689175.95551233471</v>
      </c>
      <c r="D27" s="1579">
        <f t="shared" si="0"/>
        <v>1526683</v>
      </c>
      <c r="E27" s="1580">
        <f>'ESA Table 1A'!E19</f>
        <v>606872.73499999999</v>
      </c>
      <c r="F27" s="1578">
        <f>'ESA Table 1A'!F19</f>
        <v>379556.72499999998</v>
      </c>
      <c r="G27" s="1579">
        <f t="shared" si="1"/>
        <v>986429.46</v>
      </c>
      <c r="H27" s="1567">
        <f t="shared" si="10"/>
        <v>230634.3094876653</v>
      </c>
      <c r="I27" s="1568">
        <f t="shared" si="11"/>
        <v>309619.23051233473</v>
      </c>
      <c r="J27" s="1579">
        <f t="shared" si="12"/>
        <v>540253.54</v>
      </c>
      <c r="K27" s="1567"/>
      <c r="L27" s="1568"/>
      <c r="M27" s="1569">
        <f t="shared" si="5"/>
        <v>0</v>
      </c>
      <c r="N27" s="1567"/>
      <c r="O27" s="1568"/>
      <c r="P27" s="1569">
        <f t="shared" si="6"/>
        <v>0</v>
      </c>
      <c r="Q27" s="1567">
        <v>0</v>
      </c>
      <c r="R27" s="1568">
        <v>0</v>
      </c>
      <c r="S27" s="1569">
        <f t="shared" si="13"/>
        <v>0</v>
      </c>
      <c r="T27" s="1567"/>
      <c r="U27" s="884">
        <f>IFERROR(T27/$D$45,0)</f>
        <v>0</v>
      </c>
      <c r="V27" s="1596" t="s">
        <v>779</v>
      </c>
      <c r="W27" s="1596" t="s">
        <v>780</v>
      </c>
      <c r="X27" s="1596" t="s">
        <v>760</v>
      </c>
      <c r="Y27" s="1599" t="s">
        <v>760</v>
      </c>
      <c r="AF27" s="434"/>
      <c r="AG27" s="434"/>
      <c r="AH27" s="434"/>
      <c r="AI27" s="434"/>
      <c r="AJ27" s="434"/>
      <c r="AK27" s="434"/>
      <c r="AL27" s="434"/>
      <c r="AM27" s="434"/>
      <c r="AN27" s="434"/>
      <c r="AO27" s="434"/>
      <c r="AP27" s="434"/>
      <c r="AQ27" s="434"/>
    </row>
    <row r="28" spans="1:43" ht="45" customHeight="1">
      <c r="A28" s="883" t="s">
        <v>781</v>
      </c>
      <c r="B28" s="1576">
        <f>'ESA Summary Table 1'!B12</f>
        <v>315260</v>
      </c>
      <c r="C28" s="1568">
        <f>'ESA Summary Table 1'!C12</f>
        <v>0</v>
      </c>
      <c r="D28" s="1579">
        <f>SUM(B28:C28)</f>
        <v>315260</v>
      </c>
      <c r="E28" s="1580">
        <f>'ESA Summary Table 1'!E12</f>
        <v>315260</v>
      </c>
      <c r="F28" s="1578">
        <f>'ESA Summary Table 1'!F12</f>
        <v>0</v>
      </c>
      <c r="G28" s="1579">
        <f>SUM(E28:F28)</f>
        <v>315260</v>
      </c>
      <c r="H28" s="1567">
        <f>B28-E28</f>
        <v>0</v>
      </c>
      <c r="I28" s="1568">
        <f>C28-F28</f>
        <v>0</v>
      </c>
      <c r="J28" s="1579">
        <f>SUM(H28:I28)</f>
        <v>0</v>
      </c>
      <c r="K28" s="1567"/>
      <c r="L28" s="1568"/>
      <c r="M28" s="1569">
        <f>SUM(K28:L28)</f>
        <v>0</v>
      </c>
      <c r="N28" s="1567"/>
      <c r="O28" s="1568"/>
      <c r="P28" s="1569">
        <f>SUM(N28:O28)</f>
        <v>0</v>
      </c>
      <c r="Q28" s="1567">
        <v>0</v>
      </c>
      <c r="R28" s="1568">
        <v>0</v>
      </c>
      <c r="S28" s="1569">
        <f t="shared" si="13"/>
        <v>0</v>
      </c>
      <c r="T28" s="1567"/>
      <c r="U28" s="884">
        <f>IFERROR(T28/$D$45,0)</f>
        <v>0</v>
      </c>
      <c r="V28" s="1596" t="s">
        <v>779</v>
      </c>
      <c r="W28" s="1596" t="s">
        <v>780</v>
      </c>
      <c r="X28" s="1596" t="s">
        <v>760</v>
      </c>
      <c r="Y28" s="1599" t="s">
        <v>760</v>
      </c>
      <c r="AF28" s="434"/>
      <c r="AG28" s="434"/>
      <c r="AH28" s="434"/>
      <c r="AI28" s="434"/>
      <c r="AJ28" s="434"/>
      <c r="AK28" s="434"/>
      <c r="AL28" s="434"/>
      <c r="AM28" s="434"/>
      <c r="AN28" s="434"/>
      <c r="AO28" s="434"/>
      <c r="AP28" s="434"/>
      <c r="AQ28" s="434"/>
    </row>
    <row r="29" spans="1:43" ht="15.75">
      <c r="A29" s="883" t="s">
        <v>580</v>
      </c>
      <c r="B29" s="1575"/>
      <c r="C29" s="1573"/>
      <c r="D29" s="1594"/>
      <c r="E29" s="1577"/>
      <c r="F29" s="1577"/>
      <c r="G29" s="1594"/>
      <c r="H29" s="1572"/>
      <c r="I29" s="1573"/>
      <c r="J29" s="1594"/>
      <c r="K29" s="1572"/>
      <c r="L29" s="1573"/>
      <c r="M29" s="1574"/>
      <c r="N29" s="1572"/>
      <c r="O29" s="1573"/>
      <c r="P29" s="1574"/>
      <c r="Q29" s="1572"/>
      <c r="R29" s="1573"/>
      <c r="S29" s="1574"/>
      <c r="T29" s="1572"/>
      <c r="U29" s="1557"/>
      <c r="V29" s="1600"/>
      <c r="W29" s="1600"/>
      <c r="X29" s="1600"/>
      <c r="Y29" s="1601"/>
      <c r="AF29" s="434"/>
      <c r="AG29" s="434"/>
      <c r="AH29" s="434"/>
      <c r="AI29" s="434"/>
      <c r="AJ29" s="434"/>
      <c r="AK29" s="434"/>
      <c r="AL29" s="434"/>
      <c r="AM29" s="434"/>
      <c r="AN29" s="434"/>
      <c r="AO29" s="434"/>
      <c r="AP29" s="434"/>
      <c r="AQ29" s="434"/>
    </row>
    <row r="30" spans="1:43" ht="15.75">
      <c r="A30" s="883" t="s">
        <v>782</v>
      </c>
      <c r="B30" s="1575"/>
      <c r="C30" s="1573"/>
      <c r="D30" s="1594"/>
      <c r="E30" s="1577"/>
      <c r="F30" s="1577"/>
      <c r="G30" s="1594"/>
      <c r="H30" s="1572"/>
      <c r="I30" s="1573"/>
      <c r="J30" s="1594"/>
      <c r="K30" s="1572"/>
      <c r="L30" s="1573"/>
      <c r="M30" s="1574"/>
      <c r="N30" s="1572"/>
      <c r="O30" s="1573"/>
      <c r="P30" s="1574"/>
      <c r="Q30" s="1572"/>
      <c r="R30" s="1573"/>
      <c r="S30" s="1574"/>
      <c r="T30" s="1572"/>
      <c r="U30" s="1557"/>
      <c r="V30" s="1600"/>
      <c r="W30" s="1600"/>
      <c r="X30" s="1600"/>
      <c r="Y30" s="1601"/>
      <c r="AF30" s="434"/>
      <c r="AG30" s="434"/>
      <c r="AH30" s="434"/>
      <c r="AI30" s="434"/>
      <c r="AJ30" s="434"/>
      <c r="AK30" s="434"/>
      <c r="AL30" s="434"/>
      <c r="AM30" s="434"/>
      <c r="AN30" s="434"/>
      <c r="AO30" s="434"/>
      <c r="AP30" s="434"/>
      <c r="AQ30" s="434"/>
    </row>
    <row r="31" spans="1:43" ht="15.75">
      <c r="A31" s="885" t="s">
        <v>783</v>
      </c>
      <c r="B31" s="1575"/>
      <c r="C31" s="1573"/>
      <c r="D31" s="1574"/>
      <c r="E31" s="1573"/>
      <c r="F31" s="1573"/>
      <c r="G31" s="1574"/>
      <c r="H31" s="1572"/>
      <c r="I31" s="1573"/>
      <c r="J31" s="1574"/>
      <c r="K31" s="1572"/>
      <c r="L31" s="1573"/>
      <c r="M31" s="1574"/>
      <c r="N31" s="1572"/>
      <c r="O31" s="1573"/>
      <c r="P31" s="1574"/>
      <c r="Q31" s="1572"/>
      <c r="R31" s="1573"/>
      <c r="S31" s="1574"/>
      <c r="T31" s="1572"/>
      <c r="U31" s="1557"/>
      <c r="V31" s="1602"/>
      <c r="W31" s="1602"/>
      <c r="X31" s="1602"/>
      <c r="Y31" s="1603"/>
      <c r="AF31" s="434"/>
      <c r="AG31" s="434"/>
      <c r="AH31" s="434"/>
      <c r="AI31" s="434"/>
      <c r="AJ31" s="434"/>
      <c r="AK31" s="434"/>
      <c r="AL31" s="434"/>
      <c r="AM31" s="434"/>
      <c r="AN31" s="434"/>
      <c r="AO31" s="434"/>
      <c r="AP31" s="434"/>
      <c r="AQ31" s="434"/>
    </row>
    <row r="32" spans="1:43" ht="45" customHeight="1">
      <c r="A32" s="887" t="s">
        <v>98</v>
      </c>
      <c r="B32" s="1581">
        <f t="shared" ref="B32:G32" si="14">SUM(B12:B31)</f>
        <v>15284114.558018714</v>
      </c>
      <c r="C32" s="1582">
        <f t="shared" si="14"/>
        <v>11935657.521981284</v>
      </c>
      <c r="D32" s="1569">
        <f t="shared" si="14"/>
        <v>27219772.079999998</v>
      </c>
      <c r="E32" s="1583">
        <f t="shared" si="14"/>
        <v>12547894.787706003</v>
      </c>
      <c r="F32" s="1582">
        <f t="shared" si="14"/>
        <v>8295975.0567589989</v>
      </c>
      <c r="G32" s="1569">
        <f t="shared" si="14"/>
        <v>20843869.844465002</v>
      </c>
      <c r="H32" s="1583">
        <f t="shared" si="10"/>
        <v>2736219.7703127116</v>
      </c>
      <c r="I32" s="1582">
        <f t="shared" si="11"/>
        <v>3639682.4652222851</v>
      </c>
      <c r="J32" s="1569">
        <f t="shared" si="12"/>
        <v>6375902.2355349967</v>
      </c>
      <c r="K32" s="1583">
        <f t="shared" ref="K32:T32" si="15">SUM(K12:K31)</f>
        <v>-6486.770961296279</v>
      </c>
      <c r="L32" s="1582">
        <f t="shared" si="15"/>
        <v>6486.770961296279</v>
      </c>
      <c r="M32" s="1569">
        <f t="shared" si="15"/>
        <v>1.4551915228366852E-11</v>
      </c>
      <c r="N32" s="1583">
        <f t="shared" si="15"/>
        <v>0</v>
      </c>
      <c r="O32" s="1582">
        <f t="shared" si="15"/>
        <v>0</v>
      </c>
      <c r="P32" s="1569">
        <f t="shared" si="15"/>
        <v>0</v>
      </c>
      <c r="Q32" s="1583">
        <f t="shared" si="15"/>
        <v>0</v>
      </c>
      <c r="R32" s="1582">
        <f t="shared" si="15"/>
        <v>0</v>
      </c>
      <c r="S32" s="1569">
        <f t="shared" si="15"/>
        <v>0</v>
      </c>
      <c r="T32" s="1583">
        <f t="shared" si="15"/>
        <v>0</v>
      </c>
      <c r="U32" s="884">
        <f>IFERROR(T32/$D$45,0)</f>
        <v>0</v>
      </c>
      <c r="V32" s="1598" t="s">
        <v>761</v>
      </c>
      <c r="W32" s="1598" t="s">
        <v>761</v>
      </c>
      <c r="X32" s="1598" t="s">
        <v>761</v>
      </c>
      <c r="Y32" s="1597" t="s">
        <v>761</v>
      </c>
      <c r="AF32" s="434"/>
      <c r="AG32" s="434"/>
      <c r="AH32" s="434"/>
      <c r="AI32" s="434"/>
      <c r="AJ32" s="434"/>
      <c r="AK32" s="434"/>
      <c r="AL32" s="434"/>
      <c r="AM32" s="434"/>
      <c r="AN32" s="434"/>
      <c r="AO32" s="434"/>
      <c r="AP32" s="434"/>
      <c r="AQ32" s="434"/>
    </row>
    <row r="33" spans="1:43" ht="15.75">
      <c r="A33" s="888"/>
      <c r="B33" s="1588"/>
      <c r="C33" s="1589"/>
      <c r="D33" s="1595"/>
      <c r="E33" s="1590"/>
      <c r="F33" s="1591"/>
      <c r="G33" s="1595"/>
      <c r="H33" s="1590"/>
      <c r="I33" s="1591"/>
      <c r="J33" s="1595"/>
      <c r="K33" s="1590"/>
      <c r="L33" s="1591"/>
      <c r="M33" s="1592"/>
      <c r="N33" s="1590"/>
      <c r="O33" s="1591"/>
      <c r="P33" s="1592"/>
      <c r="Q33" s="1590"/>
      <c r="R33" s="1591"/>
      <c r="S33" s="1592"/>
      <c r="T33" s="1593"/>
      <c r="U33" s="889"/>
      <c r="V33" s="1600"/>
      <c r="W33" s="1600"/>
      <c r="X33" s="1600"/>
      <c r="Y33" s="1601"/>
    </row>
    <row r="34" spans="1:43" ht="45">
      <c r="A34" s="885" t="s">
        <v>99</v>
      </c>
      <c r="B34" s="1576">
        <f>'ESA Table 1'!B19</f>
        <v>103625.02771209643</v>
      </c>
      <c r="C34" s="1568">
        <f>'ESA Table 1'!C19</f>
        <v>85271.972287903569</v>
      </c>
      <c r="D34" s="1569">
        <f t="shared" ref="D34:D43" si="16">SUM(B34:C34)</f>
        <v>188897</v>
      </c>
      <c r="E34" s="1332">
        <f>'ESA Table 1'!E19</f>
        <v>0</v>
      </c>
      <c r="F34" s="1332">
        <f>'ESA Table 1'!F19</f>
        <v>0</v>
      </c>
      <c r="G34" s="1569">
        <f t="shared" ref="G34:G43" si="17">SUM(E34:F34)</f>
        <v>0</v>
      </c>
      <c r="H34" s="1567">
        <f t="shared" si="10"/>
        <v>103625.02771209643</v>
      </c>
      <c r="I34" s="1568">
        <f t="shared" si="11"/>
        <v>85271.972287903569</v>
      </c>
      <c r="J34" s="1569">
        <f t="shared" si="12"/>
        <v>188897</v>
      </c>
      <c r="K34" s="1567"/>
      <c r="L34" s="1568"/>
      <c r="M34" s="1569"/>
      <c r="N34" s="1567">
        <v>0</v>
      </c>
      <c r="O34" s="1568">
        <v>0</v>
      </c>
      <c r="P34" s="1569">
        <f t="shared" ref="P34:P43" si="18">SUM(N34:O34)</f>
        <v>0</v>
      </c>
      <c r="Q34" s="1567">
        <v>0</v>
      </c>
      <c r="R34" s="1568">
        <v>0</v>
      </c>
      <c r="S34" s="1569">
        <f t="shared" ref="S34:S43" si="19">SUM(Q34:R34)</f>
        <v>0</v>
      </c>
      <c r="T34" s="1567">
        <f t="shared" ref="T34" si="20">M34+P34+S34</f>
        <v>0</v>
      </c>
      <c r="U34" s="884">
        <f t="shared" ref="U34" si="21">IFERROR(T34/$D$45,0)</f>
        <v>0</v>
      </c>
      <c r="V34" s="1598" t="s">
        <v>761</v>
      </c>
      <c r="W34" s="1598" t="s">
        <v>761</v>
      </c>
      <c r="X34" s="1598" t="s">
        <v>761</v>
      </c>
      <c r="Y34" s="1597" t="s">
        <v>761</v>
      </c>
      <c r="AF34" s="434"/>
      <c r="AG34" s="434"/>
      <c r="AH34" s="434"/>
      <c r="AI34" s="434"/>
      <c r="AJ34" s="434"/>
      <c r="AK34" s="434"/>
      <c r="AL34" s="434"/>
      <c r="AM34" s="434"/>
      <c r="AN34" s="434"/>
      <c r="AO34" s="434"/>
      <c r="AP34" s="434"/>
      <c r="AQ34" s="434"/>
    </row>
    <row r="35" spans="1:43" ht="75">
      <c r="A35" s="885" t="s">
        <v>100</v>
      </c>
      <c r="B35" s="1576">
        <f>'ESA Table 1'!B20</f>
        <v>58619.01438987266</v>
      </c>
      <c r="C35" s="1568">
        <f>'ESA Table 1'!C20</f>
        <v>48236.98561012734</v>
      </c>
      <c r="D35" s="1569">
        <f t="shared" si="16"/>
        <v>106856</v>
      </c>
      <c r="E35" s="1332">
        <f>'ESA Table 1'!E20</f>
        <v>109104.11000000002</v>
      </c>
      <c r="F35" s="1332">
        <f>'ESA Table 1'!F20</f>
        <v>109103.75999999998</v>
      </c>
      <c r="G35" s="1569">
        <f t="shared" si="17"/>
        <v>218207.87</v>
      </c>
      <c r="H35" s="1567">
        <f t="shared" si="10"/>
        <v>-50485.095610127355</v>
      </c>
      <c r="I35" s="1568">
        <f t="shared" si="11"/>
        <v>-60866.77438987264</v>
      </c>
      <c r="J35" s="1569">
        <f t="shared" si="12"/>
        <v>-111351.87</v>
      </c>
      <c r="K35" s="1567">
        <f>-H35</f>
        <v>50485.095610127355</v>
      </c>
      <c r="L35" s="1568">
        <f>-I35</f>
        <v>60866.77438987264</v>
      </c>
      <c r="M35" s="1569">
        <f t="shared" ref="M35:M43" si="22">SUM(K35:L35)</f>
        <v>111351.87</v>
      </c>
      <c r="N35" s="1567">
        <v>0</v>
      </c>
      <c r="O35" s="1568">
        <v>0</v>
      </c>
      <c r="P35" s="1569">
        <f t="shared" si="18"/>
        <v>0</v>
      </c>
      <c r="Q35" s="1567">
        <v>0</v>
      </c>
      <c r="R35" s="1568">
        <v>0</v>
      </c>
      <c r="S35" s="1569">
        <f t="shared" si="19"/>
        <v>0</v>
      </c>
      <c r="T35" s="1567">
        <f t="shared" ref="T35:T43" si="23">M35+P35+S35</f>
        <v>111351.87</v>
      </c>
      <c r="U35" s="884">
        <f>IFERROR(T35/$D$45,0)</f>
        <v>3.3970307773519854E-3</v>
      </c>
      <c r="V35" s="1596" t="s">
        <v>774</v>
      </c>
      <c r="W35" s="1596" t="s">
        <v>752</v>
      </c>
      <c r="X35" s="1596" t="s">
        <v>784</v>
      </c>
      <c r="Y35" s="1597" t="s">
        <v>754</v>
      </c>
      <c r="AF35" s="434"/>
      <c r="AG35" s="434"/>
      <c r="AH35" s="434"/>
      <c r="AI35" s="434"/>
      <c r="AJ35" s="434"/>
      <c r="AK35" s="434"/>
      <c r="AL35" s="434"/>
      <c r="AM35" s="434"/>
      <c r="AN35" s="434"/>
      <c r="AO35" s="434"/>
      <c r="AP35" s="434"/>
      <c r="AQ35" s="434"/>
    </row>
    <row r="36" spans="1:43" ht="45">
      <c r="A36" s="885" t="s">
        <v>101</v>
      </c>
      <c r="B36" s="1576">
        <f>'ESA Table 1'!B21</f>
        <v>891363.83996686863</v>
      </c>
      <c r="C36" s="1568">
        <f>'ESA Table 1'!C21</f>
        <v>733494.16003313137</v>
      </c>
      <c r="D36" s="1569">
        <f t="shared" si="16"/>
        <v>1624858</v>
      </c>
      <c r="E36" s="1332">
        <f>'ESA Table 1'!E21</f>
        <v>680702.09500000009</v>
      </c>
      <c r="F36" s="1332">
        <f>'ESA Table 1'!F21</f>
        <v>680701.33499999996</v>
      </c>
      <c r="G36" s="1569">
        <f t="shared" si="17"/>
        <v>1361403.4300000002</v>
      </c>
      <c r="H36" s="1567">
        <f t="shared" si="10"/>
        <v>210661.74496686854</v>
      </c>
      <c r="I36" s="1568">
        <f t="shared" si="11"/>
        <v>52792.825033131405</v>
      </c>
      <c r="J36" s="1569">
        <f t="shared" si="12"/>
        <v>263454.56999999995</v>
      </c>
      <c r="K36" s="1567">
        <v>0</v>
      </c>
      <c r="L36" s="1568">
        <v>0</v>
      </c>
      <c r="M36" s="1569">
        <f t="shared" si="22"/>
        <v>0</v>
      </c>
      <c r="N36" s="1567">
        <v>0</v>
      </c>
      <c r="O36" s="1568">
        <v>0</v>
      </c>
      <c r="P36" s="1569">
        <f t="shared" si="18"/>
        <v>0</v>
      </c>
      <c r="Q36" s="1567">
        <v>0</v>
      </c>
      <c r="R36" s="1568">
        <v>0</v>
      </c>
      <c r="S36" s="1569">
        <f t="shared" si="19"/>
        <v>0</v>
      </c>
      <c r="T36" s="1567">
        <f t="shared" si="23"/>
        <v>0</v>
      </c>
      <c r="U36" s="884">
        <f t="shared" ref="U36:U39" si="24">IFERROR(T36/$D$45,0)</f>
        <v>0</v>
      </c>
      <c r="V36" s="1598" t="s">
        <v>761</v>
      </c>
      <c r="W36" s="1598" t="s">
        <v>761</v>
      </c>
      <c r="X36" s="1598" t="s">
        <v>761</v>
      </c>
      <c r="Y36" s="1597" t="s">
        <v>761</v>
      </c>
      <c r="AF36" s="434"/>
      <c r="AG36" s="434"/>
      <c r="AH36" s="434"/>
      <c r="AI36" s="434"/>
      <c r="AJ36" s="434"/>
      <c r="AK36" s="434"/>
      <c r="AL36" s="434"/>
      <c r="AM36" s="434"/>
      <c r="AN36" s="434"/>
      <c r="AO36" s="434"/>
      <c r="AP36" s="434"/>
      <c r="AQ36" s="434"/>
    </row>
    <row r="37" spans="1:43" ht="45">
      <c r="A37" s="883" t="s">
        <v>785</v>
      </c>
      <c r="B37" s="1576">
        <f>'ESA Table 1'!B22</f>
        <v>0</v>
      </c>
      <c r="C37" s="1568">
        <f>'ESA Table 1'!C22</f>
        <v>0</v>
      </c>
      <c r="D37" s="1569">
        <f t="shared" si="16"/>
        <v>0</v>
      </c>
      <c r="E37" s="1568">
        <v>0</v>
      </c>
      <c r="F37" s="1568">
        <v>0</v>
      </c>
      <c r="G37" s="1569">
        <f t="shared" si="17"/>
        <v>0</v>
      </c>
      <c r="H37" s="1571">
        <f t="shared" si="10"/>
        <v>0</v>
      </c>
      <c r="I37" s="1571">
        <f t="shared" si="11"/>
        <v>0</v>
      </c>
      <c r="J37" s="1569">
        <f t="shared" si="12"/>
        <v>0</v>
      </c>
      <c r="K37" s="1567">
        <v>0</v>
      </c>
      <c r="L37" s="1568">
        <v>0</v>
      </c>
      <c r="M37" s="1569">
        <f t="shared" si="22"/>
        <v>0</v>
      </c>
      <c r="N37" s="1567">
        <v>0</v>
      </c>
      <c r="O37" s="1568">
        <v>0</v>
      </c>
      <c r="P37" s="1569">
        <f t="shared" si="18"/>
        <v>0</v>
      </c>
      <c r="Q37" s="1567">
        <v>0</v>
      </c>
      <c r="R37" s="1568">
        <v>0</v>
      </c>
      <c r="S37" s="1569">
        <f t="shared" si="19"/>
        <v>0</v>
      </c>
      <c r="T37" s="1567">
        <f t="shared" si="23"/>
        <v>0</v>
      </c>
      <c r="U37" s="884">
        <f t="shared" si="24"/>
        <v>0</v>
      </c>
      <c r="V37" s="1598" t="s">
        <v>761</v>
      </c>
      <c r="W37" s="1598" t="s">
        <v>761</v>
      </c>
      <c r="X37" s="1598" t="s">
        <v>761</v>
      </c>
      <c r="Y37" s="1597" t="s">
        <v>761</v>
      </c>
      <c r="AF37" s="434"/>
      <c r="AG37" s="434"/>
      <c r="AH37" s="434"/>
      <c r="AI37" s="434"/>
      <c r="AJ37" s="434"/>
      <c r="AK37" s="434"/>
      <c r="AL37" s="434"/>
      <c r="AM37" s="434"/>
      <c r="AN37" s="434"/>
      <c r="AO37" s="434"/>
      <c r="AP37" s="434"/>
      <c r="AQ37" s="434"/>
    </row>
    <row r="38" spans="1:43" ht="45">
      <c r="A38" s="883" t="s">
        <v>786</v>
      </c>
      <c r="B38" s="1576">
        <f>'ESA Table 1'!B23</f>
        <v>89144.173826030426</v>
      </c>
      <c r="C38" s="1568">
        <f>'ESA Table 1'!C23</f>
        <v>73355.826173969574</v>
      </c>
      <c r="D38" s="1569">
        <f t="shared" si="16"/>
        <v>162500</v>
      </c>
      <c r="E38" s="1332">
        <f>'ESA Table 1'!E23</f>
        <v>70842.889999999985</v>
      </c>
      <c r="F38" s="1332">
        <f>'ESA Table 1'!F23</f>
        <v>70842.600000000006</v>
      </c>
      <c r="G38" s="1569">
        <f t="shared" si="17"/>
        <v>141685.49</v>
      </c>
      <c r="H38" s="1571">
        <f t="shared" si="10"/>
        <v>18301.283826030442</v>
      </c>
      <c r="I38" s="1571">
        <f t="shared" si="11"/>
        <v>2513.2261739695678</v>
      </c>
      <c r="J38" s="1569">
        <f t="shared" si="12"/>
        <v>20814.510000000009</v>
      </c>
      <c r="K38" s="1567">
        <v>0</v>
      </c>
      <c r="L38" s="1568">
        <v>0</v>
      </c>
      <c r="M38" s="1569">
        <f t="shared" si="22"/>
        <v>0</v>
      </c>
      <c r="N38" s="1571">
        <v>0</v>
      </c>
      <c r="O38" s="1331">
        <v>0</v>
      </c>
      <c r="P38" s="1570">
        <f t="shared" si="18"/>
        <v>0</v>
      </c>
      <c r="Q38" s="1571">
        <v>0</v>
      </c>
      <c r="R38" s="1331">
        <v>0</v>
      </c>
      <c r="S38" s="1570">
        <f t="shared" si="19"/>
        <v>0</v>
      </c>
      <c r="T38" s="1571">
        <f t="shared" si="23"/>
        <v>0</v>
      </c>
      <c r="U38" s="884">
        <f t="shared" si="24"/>
        <v>0</v>
      </c>
      <c r="V38" s="1598" t="s">
        <v>760</v>
      </c>
      <c r="W38" s="1596" t="s">
        <v>760</v>
      </c>
      <c r="X38" s="1596" t="s">
        <v>760</v>
      </c>
      <c r="Y38" s="1599" t="s">
        <v>761</v>
      </c>
      <c r="AF38" s="434"/>
      <c r="AG38" s="434"/>
      <c r="AH38" s="434"/>
      <c r="AI38" s="434"/>
      <c r="AJ38" s="434"/>
      <c r="AK38" s="434"/>
      <c r="AL38" s="434"/>
      <c r="AM38" s="434"/>
      <c r="AN38" s="434"/>
      <c r="AO38" s="434"/>
      <c r="AP38" s="434"/>
      <c r="AQ38" s="434"/>
    </row>
    <row r="39" spans="1:43" ht="45">
      <c r="A39" s="883" t="s">
        <v>104</v>
      </c>
      <c r="B39" s="1576">
        <f>'ESA Table 1'!B24</f>
        <v>165627.68065063958</v>
      </c>
      <c r="C39" s="1568">
        <f>'ESA Table 1'!C24</f>
        <v>136293.31934936042</v>
      </c>
      <c r="D39" s="1569">
        <f t="shared" si="16"/>
        <v>301921</v>
      </c>
      <c r="E39" s="1332">
        <f>'ESA Table 1'!E24</f>
        <v>97180</v>
      </c>
      <c r="F39" s="1332">
        <f>'ESA Table 1'!F24</f>
        <v>97180</v>
      </c>
      <c r="G39" s="1569">
        <f t="shared" si="17"/>
        <v>194360</v>
      </c>
      <c r="H39" s="1571">
        <f t="shared" si="10"/>
        <v>68447.680650639581</v>
      </c>
      <c r="I39" s="1571">
        <f t="shared" si="11"/>
        <v>39113.319349360419</v>
      </c>
      <c r="J39" s="1569">
        <f t="shared" si="12"/>
        <v>107561</v>
      </c>
      <c r="K39" s="1567">
        <v>0</v>
      </c>
      <c r="L39" s="1568">
        <v>0</v>
      </c>
      <c r="M39" s="1569">
        <f t="shared" si="22"/>
        <v>0</v>
      </c>
      <c r="N39" s="1567">
        <v>0</v>
      </c>
      <c r="O39" s="1568">
        <v>0</v>
      </c>
      <c r="P39" s="1569">
        <f t="shared" si="18"/>
        <v>0</v>
      </c>
      <c r="Q39" s="1567">
        <v>0</v>
      </c>
      <c r="R39" s="1568">
        <v>0</v>
      </c>
      <c r="S39" s="1569">
        <f t="shared" si="19"/>
        <v>0</v>
      </c>
      <c r="T39" s="1567">
        <f t="shared" si="23"/>
        <v>0</v>
      </c>
      <c r="U39" s="884">
        <f t="shared" si="24"/>
        <v>0</v>
      </c>
      <c r="V39" s="1598" t="s">
        <v>761</v>
      </c>
      <c r="W39" s="1598" t="s">
        <v>761</v>
      </c>
      <c r="X39" s="1598" t="s">
        <v>761</v>
      </c>
      <c r="Y39" s="1597" t="s">
        <v>761</v>
      </c>
      <c r="AF39" s="434"/>
      <c r="AG39" s="434"/>
      <c r="AH39" s="434"/>
      <c r="AI39" s="434"/>
      <c r="AJ39" s="434"/>
      <c r="AK39" s="434"/>
      <c r="AL39" s="434"/>
      <c r="AM39" s="434"/>
      <c r="AN39" s="434"/>
      <c r="AO39" s="434"/>
      <c r="AP39" s="434"/>
      <c r="AQ39" s="434"/>
    </row>
    <row r="40" spans="1:43" ht="120">
      <c r="A40" s="883" t="s">
        <v>105</v>
      </c>
      <c r="B40" s="1576">
        <f>'ESA Table 1'!B25</f>
        <v>1362606.2746287649</v>
      </c>
      <c r="C40" s="1568">
        <f>'ESA Table 1'!C25</f>
        <v>1121274.7253712351</v>
      </c>
      <c r="D40" s="1569">
        <f t="shared" si="16"/>
        <v>2483881</v>
      </c>
      <c r="E40" s="1332">
        <f>'ESA Table 1'!E25</f>
        <v>611428</v>
      </c>
      <c r="F40" s="1332">
        <f>'ESA Table 1'!F25</f>
        <v>611428</v>
      </c>
      <c r="G40" s="1569">
        <f t="shared" si="17"/>
        <v>1222856</v>
      </c>
      <c r="H40" s="1571">
        <f t="shared" si="10"/>
        <v>751178.27462876495</v>
      </c>
      <c r="I40" s="1571">
        <f t="shared" si="11"/>
        <v>509846.72537123505</v>
      </c>
      <c r="J40" s="1569">
        <f t="shared" si="12"/>
        <v>1261025</v>
      </c>
      <c r="K40" s="1567">
        <f>-K42-K35</f>
        <v>-325909.72561012738</v>
      </c>
      <c r="L40" s="1568">
        <f>-L42-L35</f>
        <v>-336290.90438987262</v>
      </c>
      <c r="M40" s="1569">
        <f t="shared" si="22"/>
        <v>-662200.63</v>
      </c>
      <c r="N40" s="1567">
        <v>0</v>
      </c>
      <c r="O40" s="1568">
        <v>0</v>
      </c>
      <c r="P40" s="1569">
        <f t="shared" si="18"/>
        <v>0</v>
      </c>
      <c r="Q40" s="1567">
        <v>0</v>
      </c>
      <c r="R40" s="1568">
        <v>0</v>
      </c>
      <c r="S40" s="1569">
        <f t="shared" si="19"/>
        <v>0</v>
      </c>
      <c r="T40" s="1567">
        <f t="shared" si="23"/>
        <v>-662200.63</v>
      </c>
      <c r="U40" s="884">
        <f>IFERROR(-T40/$D$45,0)</f>
        <v>2.0201869271633019E-2</v>
      </c>
      <c r="V40" s="1596" t="s">
        <v>787</v>
      </c>
      <c r="W40" s="1596" t="s">
        <v>764</v>
      </c>
      <c r="X40" s="1596" t="s">
        <v>788</v>
      </c>
      <c r="Y40" s="1597" t="s">
        <v>772</v>
      </c>
      <c r="AF40" s="434"/>
      <c r="AG40" s="434"/>
      <c r="AH40" s="434"/>
      <c r="AI40" s="434"/>
      <c r="AJ40" s="434"/>
      <c r="AK40" s="434"/>
      <c r="AL40" s="434"/>
      <c r="AM40" s="434"/>
      <c r="AN40" s="434"/>
      <c r="AO40" s="434"/>
      <c r="AP40" s="434"/>
      <c r="AQ40" s="434"/>
    </row>
    <row r="41" spans="1:43" ht="45">
      <c r="A41" s="883" t="s">
        <v>106</v>
      </c>
      <c r="B41" s="1576">
        <f>'ESA Table 1'!B26</f>
        <v>31838.45883393941</v>
      </c>
      <c r="C41" s="1568">
        <f>'ESA Table 1'!C26</f>
        <v>26199.54116606059</v>
      </c>
      <c r="D41" s="1569">
        <f t="shared" si="16"/>
        <v>58038</v>
      </c>
      <c r="E41" s="1332">
        <f>'ESA Table 1'!E26</f>
        <v>2881.88</v>
      </c>
      <c r="F41" s="1332">
        <f>'ESA Table 1'!F26</f>
        <v>2881.8599999999997</v>
      </c>
      <c r="G41" s="1569">
        <f t="shared" si="17"/>
        <v>5763.74</v>
      </c>
      <c r="H41" s="1571">
        <f t="shared" si="10"/>
        <v>28956.578833939409</v>
      </c>
      <c r="I41" s="1571">
        <f t="shared" si="11"/>
        <v>23317.681166060589</v>
      </c>
      <c r="J41" s="1569">
        <f t="shared" si="12"/>
        <v>52274.259999999995</v>
      </c>
      <c r="K41" s="1567">
        <v>0</v>
      </c>
      <c r="L41" s="1568">
        <v>0</v>
      </c>
      <c r="M41" s="1569">
        <f t="shared" si="22"/>
        <v>0</v>
      </c>
      <c r="N41" s="1567">
        <v>0</v>
      </c>
      <c r="O41" s="1568">
        <v>0</v>
      </c>
      <c r="P41" s="1569">
        <f t="shared" si="18"/>
        <v>0</v>
      </c>
      <c r="Q41" s="1567">
        <v>0</v>
      </c>
      <c r="R41" s="1568">
        <v>0</v>
      </c>
      <c r="S41" s="1569">
        <f t="shared" si="19"/>
        <v>0</v>
      </c>
      <c r="T41" s="1567">
        <f t="shared" si="23"/>
        <v>0</v>
      </c>
      <c r="U41" s="884">
        <f>IFERROR(T41/$D$45,0)</f>
        <v>0</v>
      </c>
      <c r="V41" s="1598" t="s">
        <v>761</v>
      </c>
      <c r="W41" s="1598" t="s">
        <v>761</v>
      </c>
      <c r="X41" s="1598" t="s">
        <v>761</v>
      </c>
      <c r="Y41" s="1597" t="s">
        <v>761</v>
      </c>
      <c r="AF41" s="434"/>
      <c r="AG41" s="434"/>
      <c r="AH41" s="434"/>
      <c r="AI41" s="434"/>
      <c r="AJ41" s="434"/>
      <c r="AK41" s="434"/>
      <c r="AL41" s="434"/>
      <c r="AM41" s="434"/>
      <c r="AN41" s="434"/>
      <c r="AO41" s="434"/>
      <c r="AP41" s="434"/>
      <c r="AQ41" s="434"/>
    </row>
    <row r="42" spans="1:43" ht="51" customHeight="1">
      <c r="A42" s="885" t="s">
        <v>107</v>
      </c>
      <c r="B42" s="1576">
        <f>'ESA Table 1'!B27</f>
        <v>0</v>
      </c>
      <c r="C42" s="1568">
        <f>'ESA Table 1'!C27</f>
        <v>0</v>
      </c>
      <c r="D42" s="1569">
        <f t="shared" si="16"/>
        <v>0</v>
      </c>
      <c r="E42" s="1567">
        <f>'ESA Table 1'!E27</f>
        <v>275424.63</v>
      </c>
      <c r="F42" s="1567">
        <f>'ESA Table 1'!F27</f>
        <v>275424.13</v>
      </c>
      <c r="G42" s="1569">
        <f t="shared" si="17"/>
        <v>550848.76</v>
      </c>
      <c r="H42" s="1571">
        <f t="shared" si="10"/>
        <v>-275424.63</v>
      </c>
      <c r="I42" s="1571">
        <f t="shared" si="11"/>
        <v>-275424.13</v>
      </c>
      <c r="J42" s="1569">
        <f t="shared" si="12"/>
        <v>-550848.76</v>
      </c>
      <c r="K42" s="1567">
        <f>-H42</f>
        <v>275424.63</v>
      </c>
      <c r="L42" s="1568">
        <f>-I42</f>
        <v>275424.13</v>
      </c>
      <c r="M42" s="1569">
        <f t="shared" ref="M42" si="25">SUM(K42:L42)</f>
        <v>550848.76</v>
      </c>
      <c r="N42" s="1567">
        <v>0</v>
      </c>
      <c r="O42" s="1568">
        <v>0</v>
      </c>
      <c r="P42" s="1569">
        <f t="shared" ref="P42" si="26">SUM(N42:O42)</f>
        <v>0</v>
      </c>
      <c r="Q42" s="1567">
        <v>0</v>
      </c>
      <c r="R42" s="1568">
        <v>0</v>
      </c>
      <c r="S42" s="1569">
        <f t="shared" ref="S42" si="27">SUM(Q42:R42)</f>
        <v>0</v>
      </c>
      <c r="T42" s="1567">
        <f t="shared" ref="T42" si="28">M42+P42+S42</f>
        <v>550848.76</v>
      </c>
      <c r="U42" s="884">
        <f>IFERROR(T42/$D$45,0)</f>
        <v>1.6804838494281032E-2</v>
      </c>
      <c r="V42" s="1596" t="s">
        <v>774</v>
      </c>
      <c r="W42" s="1596" t="s">
        <v>752</v>
      </c>
      <c r="X42" s="1596" t="s">
        <v>789</v>
      </c>
      <c r="Y42" s="1597" t="s">
        <v>754</v>
      </c>
      <c r="AF42" s="434"/>
      <c r="AG42" s="434"/>
      <c r="AH42" s="434"/>
      <c r="AI42" s="434"/>
      <c r="AJ42" s="434"/>
      <c r="AK42" s="434"/>
      <c r="AL42" s="434"/>
      <c r="AM42" s="434"/>
      <c r="AN42" s="434"/>
      <c r="AO42" s="434"/>
      <c r="AP42" s="434"/>
      <c r="AQ42" s="434"/>
    </row>
    <row r="43" spans="1:43" ht="45">
      <c r="A43" s="885" t="s">
        <v>418</v>
      </c>
      <c r="B43" s="1576">
        <f>'ESA Table 1A'!B8</f>
        <v>346950.77026950417</v>
      </c>
      <c r="C43" s="1568">
        <f>'ESA Table 1A'!C8</f>
        <v>285502.22973049583</v>
      </c>
      <c r="D43" s="1569">
        <f t="shared" si="16"/>
        <v>632453</v>
      </c>
      <c r="E43" s="1576">
        <f>'ESA Table 1A'!E8</f>
        <v>131655.51999999996</v>
      </c>
      <c r="F43" s="1568">
        <f>'ESA Table 1A'!F8</f>
        <v>131655.15</v>
      </c>
      <c r="G43" s="1569">
        <f t="shared" si="17"/>
        <v>263310.66999999993</v>
      </c>
      <c r="H43" s="1567">
        <f t="shared" si="10"/>
        <v>215295.25026950421</v>
      </c>
      <c r="I43" s="1568">
        <f t="shared" si="11"/>
        <v>153847.07973049584</v>
      </c>
      <c r="J43" s="1569">
        <f t="shared" si="12"/>
        <v>369142.33000000007</v>
      </c>
      <c r="K43" s="1567">
        <v>0</v>
      </c>
      <c r="L43" s="1568">
        <v>0</v>
      </c>
      <c r="M43" s="1569">
        <f t="shared" si="22"/>
        <v>0</v>
      </c>
      <c r="N43" s="1567">
        <v>0</v>
      </c>
      <c r="O43" s="1568">
        <v>0</v>
      </c>
      <c r="P43" s="1569">
        <f t="shared" si="18"/>
        <v>0</v>
      </c>
      <c r="Q43" s="1567">
        <v>0</v>
      </c>
      <c r="R43" s="1568">
        <v>0</v>
      </c>
      <c r="S43" s="1569">
        <f t="shared" si="19"/>
        <v>0</v>
      </c>
      <c r="T43" s="1567">
        <f t="shared" si="23"/>
        <v>0</v>
      </c>
      <c r="U43" s="884">
        <f>IFERROR(T43/$D$45,0)</f>
        <v>0</v>
      </c>
      <c r="V43" s="1598" t="s">
        <v>761</v>
      </c>
      <c r="W43" s="1598" t="s">
        <v>761</v>
      </c>
      <c r="X43" s="1598" t="s">
        <v>761</v>
      </c>
      <c r="Y43" s="1597" t="s">
        <v>761</v>
      </c>
      <c r="AF43" s="434"/>
      <c r="AG43" s="434"/>
      <c r="AH43" s="434"/>
      <c r="AI43" s="434"/>
      <c r="AJ43" s="434"/>
      <c r="AK43" s="434"/>
      <c r="AL43" s="434"/>
      <c r="AM43" s="434"/>
      <c r="AN43" s="434"/>
      <c r="AO43" s="434"/>
      <c r="AP43" s="434"/>
      <c r="AQ43" s="434"/>
    </row>
    <row r="44" spans="1:43" ht="33" customHeight="1">
      <c r="A44" s="888"/>
      <c r="B44" s="1588"/>
      <c r="C44" s="1589"/>
      <c r="D44" s="1595"/>
      <c r="E44" s="1590"/>
      <c r="F44" s="1591"/>
      <c r="G44" s="1595"/>
      <c r="H44" s="1590"/>
      <c r="I44" s="1591"/>
      <c r="J44" s="1595"/>
      <c r="K44" s="1591"/>
      <c r="L44" s="1591"/>
      <c r="M44" s="1591"/>
      <c r="N44" s="1590"/>
      <c r="O44" s="1591"/>
      <c r="P44" s="1592"/>
      <c r="Q44" s="1590"/>
      <c r="R44" s="1591"/>
      <c r="S44" s="1592"/>
      <c r="T44" s="1593"/>
      <c r="U44" s="1604"/>
      <c r="V44" s="1562"/>
      <c r="W44" s="1562"/>
      <c r="X44" s="1562"/>
      <c r="Y44" s="1563"/>
    </row>
    <row r="45" spans="1:43" ht="30" customHeight="1" thickBot="1">
      <c r="A45" s="890" t="s">
        <v>673</v>
      </c>
      <c r="B45" s="1584">
        <f>B32+SUM(B34:B43)</f>
        <v>18333889.798296429</v>
      </c>
      <c r="C45" s="1584">
        <f>C32+SUM(C34:C43)</f>
        <v>14445286.281703567</v>
      </c>
      <c r="D45" s="1585">
        <f>SUM(B45:C45)</f>
        <v>32779176.079999998</v>
      </c>
      <c r="E45" s="1586">
        <f>E32+SUM(E34:E43)</f>
        <v>14527113.912706003</v>
      </c>
      <c r="F45" s="1587">
        <f>F32+SUM(F34:F43)</f>
        <v>10275191.891758999</v>
      </c>
      <c r="G45" s="1585">
        <f>SUM(E45:F45)</f>
        <v>24802305.804465003</v>
      </c>
      <c r="H45" s="1586">
        <f t="shared" si="10"/>
        <v>3806775.8855904266</v>
      </c>
      <c r="I45" s="1587">
        <f t="shared" si="11"/>
        <v>4170094.3899445683</v>
      </c>
      <c r="J45" s="1585">
        <f t="shared" si="12"/>
        <v>7976870.2755349949</v>
      </c>
      <c r="K45" s="1586">
        <f>K32+SUM(K34:K43)</f>
        <v>-6486.770961296279</v>
      </c>
      <c r="L45" s="1587">
        <f>L32+SUM(L34:L43)</f>
        <v>6486.770961296279</v>
      </c>
      <c r="M45" s="1585">
        <f>SUM(K45:L45)</f>
        <v>0</v>
      </c>
      <c r="N45" s="1586">
        <f>N32+SUM(N34:N43)</f>
        <v>0</v>
      </c>
      <c r="O45" s="1587">
        <f>O32+SUM(O34:O43)</f>
        <v>0</v>
      </c>
      <c r="P45" s="1585">
        <f>SUM(N45:O45)</f>
        <v>0</v>
      </c>
      <c r="Q45" s="1586">
        <f>Q32+SUM(Q34:Q43)</f>
        <v>0</v>
      </c>
      <c r="R45" s="1587">
        <f>R32+SUM(R34:R43)</f>
        <v>0</v>
      </c>
      <c r="S45" s="1585">
        <f>SUM(Q45:R45)</f>
        <v>0</v>
      </c>
      <c r="T45" s="1586">
        <f>T32+SUM(T34:T43)</f>
        <v>0</v>
      </c>
      <c r="U45" s="891">
        <f>-T45/$D$45</f>
        <v>0</v>
      </c>
      <c r="V45" s="1564"/>
      <c r="W45" s="1564"/>
      <c r="X45" s="1565"/>
      <c r="Y45" s="1566"/>
      <c r="AF45" s="435"/>
      <c r="AG45" s="435"/>
      <c r="AH45" s="435"/>
      <c r="AI45" s="435"/>
      <c r="AJ45" s="435"/>
      <c r="AK45" s="435"/>
      <c r="AL45" s="434"/>
      <c r="AM45" s="434"/>
      <c r="AN45" s="434"/>
      <c r="AO45" s="434"/>
      <c r="AP45" s="434"/>
      <c r="AQ45" s="434"/>
    </row>
    <row r="46" spans="1:43" ht="15.75">
      <c r="A46" s="62"/>
      <c r="B46" s="1236"/>
      <c r="C46" s="1236"/>
      <c r="D46" s="1236"/>
      <c r="E46" s="1236"/>
      <c r="F46" s="1236"/>
      <c r="G46" s="1236"/>
      <c r="H46" s="62"/>
      <c r="I46" s="62"/>
      <c r="J46" s="62"/>
      <c r="K46" s="62"/>
      <c r="L46" s="62"/>
      <c r="M46" s="62"/>
      <c r="N46" s="62"/>
      <c r="O46" s="62"/>
      <c r="P46" s="62"/>
      <c r="Q46" s="62"/>
      <c r="R46" s="62"/>
      <c r="S46" s="62"/>
      <c r="T46" s="62"/>
      <c r="U46" s="62"/>
      <c r="V46" s="62"/>
      <c r="W46" s="62"/>
      <c r="X46" s="62"/>
    </row>
    <row r="47" spans="1:43" ht="15.95" customHeight="1">
      <c r="A47" s="1702" t="s">
        <v>790</v>
      </c>
      <c r="B47" s="12"/>
      <c r="C47" s="12"/>
      <c r="D47" s="12"/>
      <c r="E47" s="12"/>
      <c r="F47" s="12"/>
      <c r="G47" s="12"/>
      <c r="H47" s="1703"/>
      <c r="I47" s="12"/>
      <c r="J47" s="12"/>
      <c r="K47" s="12"/>
      <c r="L47" s="12"/>
      <c r="M47" s="12"/>
      <c r="N47" s="12"/>
      <c r="O47" s="12"/>
      <c r="P47" s="12"/>
      <c r="Q47" s="4"/>
      <c r="R47" s="4"/>
      <c r="S47" s="4"/>
      <c r="T47" s="62"/>
      <c r="U47" s="62"/>
      <c r="V47" s="62"/>
      <c r="W47" s="62"/>
      <c r="X47" s="62"/>
    </row>
    <row r="48" spans="1:43" ht="15.95" customHeight="1">
      <c r="A48" s="1702" t="s">
        <v>791</v>
      </c>
      <c r="B48" s="12"/>
      <c r="C48" s="12"/>
      <c r="D48" s="12"/>
      <c r="E48" s="12"/>
      <c r="F48" s="12"/>
      <c r="G48" s="12"/>
      <c r="H48" s="1703"/>
      <c r="I48" s="12"/>
      <c r="J48" s="12"/>
      <c r="K48" s="12"/>
      <c r="L48" s="12"/>
      <c r="M48" s="12"/>
      <c r="N48" s="12"/>
      <c r="O48" s="12"/>
      <c r="P48" s="12"/>
      <c r="Q48" s="4"/>
      <c r="R48" s="4"/>
      <c r="S48" s="4"/>
      <c r="T48" s="62"/>
      <c r="U48" s="62"/>
      <c r="V48" s="62"/>
      <c r="W48" s="62"/>
      <c r="X48" s="62"/>
    </row>
    <row r="49" spans="1:26" ht="15.95" customHeight="1">
      <c r="A49" s="1702" t="s">
        <v>792</v>
      </c>
      <c r="B49" s="12"/>
      <c r="C49" s="12"/>
      <c r="D49" s="12"/>
      <c r="E49" s="12"/>
      <c r="F49" s="12"/>
      <c r="G49" s="12"/>
      <c r="H49" s="1703"/>
      <c r="I49" s="12"/>
      <c r="J49" s="12"/>
      <c r="K49" s="12"/>
      <c r="L49" s="12"/>
      <c r="M49" s="12"/>
      <c r="N49" s="12"/>
      <c r="O49" s="12"/>
      <c r="P49" s="12"/>
      <c r="Q49" s="4"/>
      <c r="R49" s="4"/>
      <c r="S49" s="4"/>
      <c r="T49" s="62"/>
      <c r="U49" s="62"/>
      <c r="V49" s="62"/>
      <c r="W49" s="62"/>
      <c r="X49" s="62"/>
    </row>
    <row r="50" spans="1:26" ht="32.1" customHeight="1">
      <c r="A50" s="2278" t="s">
        <v>793</v>
      </c>
      <c r="B50" s="2278"/>
      <c r="C50" s="2278"/>
      <c r="D50" s="2278"/>
      <c r="E50" s="2278"/>
      <c r="F50" s="2278"/>
      <c r="G50" s="2278"/>
      <c r="H50" s="2278"/>
      <c r="I50" s="2278"/>
      <c r="J50" s="2278"/>
      <c r="K50" s="2278"/>
      <c r="L50" s="2278"/>
      <c r="M50" s="2278"/>
      <c r="N50" s="2278"/>
      <c r="O50" s="2278"/>
      <c r="P50" s="2278"/>
      <c r="Q50" s="1764"/>
      <c r="R50" s="1764"/>
      <c r="S50" s="1764"/>
      <c r="T50" s="62"/>
      <c r="U50" s="62"/>
      <c r="V50" s="62"/>
      <c r="W50" s="62"/>
      <c r="X50" s="62"/>
      <c r="Z50" s="1701"/>
    </row>
    <row r="51" spans="1:26" ht="32.1" customHeight="1">
      <c r="A51" s="2278" t="s">
        <v>794</v>
      </c>
      <c r="B51" s="2278"/>
      <c r="C51" s="2278"/>
      <c r="D51" s="2278"/>
      <c r="E51" s="2278"/>
      <c r="F51" s="2278"/>
      <c r="G51" s="2278"/>
      <c r="H51" s="2278"/>
      <c r="I51" s="2278"/>
      <c r="J51" s="2278"/>
      <c r="K51" s="2278"/>
      <c r="L51" s="2278"/>
      <c r="M51" s="2278"/>
      <c r="N51" s="2278"/>
      <c r="O51" s="2278"/>
      <c r="P51" s="2278"/>
      <c r="Q51" s="12"/>
      <c r="R51" s="12"/>
      <c r="S51" s="12"/>
      <c r="T51" s="62"/>
      <c r="U51" s="62"/>
      <c r="V51" s="62"/>
      <c r="W51" s="62"/>
      <c r="X51" s="62"/>
      <c r="Z51" s="1701"/>
    </row>
    <row r="52" spans="1:26" ht="32.1" customHeight="1">
      <c r="A52" s="2278" t="s">
        <v>795</v>
      </c>
      <c r="B52" s="2278"/>
      <c r="C52" s="2278"/>
      <c r="D52" s="2278"/>
      <c r="E52" s="2278"/>
      <c r="F52" s="2278"/>
      <c r="G52" s="2278"/>
      <c r="H52" s="2278"/>
      <c r="I52" s="2278"/>
      <c r="J52" s="2278"/>
      <c r="K52" s="2278"/>
      <c r="L52" s="2278"/>
      <c r="M52" s="2278"/>
      <c r="N52" s="2278"/>
      <c r="O52" s="2278"/>
      <c r="P52" s="2278"/>
      <c r="Q52" s="1764"/>
      <c r="R52" s="1764"/>
      <c r="S52" s="1764"/>
      <c r="T52" s="62"/>
      <c r="U52" s="62"/>
      <c r="V52" s="62"/>
      <c r="W52" s="62"/>
      <c r="X52" s="62"/>
    </row>
    <row r="53" spans="1:26" ht="15.75">
      <c r="A53" s="1704"/>
      <c r="B53" s="1704"/>
      <c r="C53" s="1704"/>
      <c r="D53" s="1704"/>
      <c r="E53" s="1704"/>
      <c r="F53" s="1704"/>
      <c r="G53" s="1704"/>
      <c r="H53" s="1704"/>
      <c r="I53" s="1704"/>
      <c r="J53" s="1704"/>
      <c r="K53" s="1704"/>
      <c r="L53" s="1704"/>
      <c r="M53" s="1704"/>
      <c r="N53" s="1704"/>
      <c r="O53" s="1704"/>
      <c r="P53" s="1704"/>
      <c r="Q53" s="1704"/>
      <c r="R53" s="1704"/>
      <c r="S53" s="1704"/>
      <c r="T53" s="62"/>
      <c r="U53" s="62"/>
      <c r="V53" s="62"/>
      <c r="W53" s="62"/>
      <c r="X53" s="62"/>
    </row>
    <row r="54" spans="1:26" ht="16.5" thickBot="1">
      <c r="A54" s="1844"/>
      <c r="B54" s="1844"/>
      <c r="C54" s="1844"/>
      <c r="D54" s="1844"/>
      <c r="E54" s="1844"/>
      <c r="F54" s="1327"/>
      <c r="G54" s="1327"/>
      <c r="H54" s="1327"/>
      <c r="I54" s="1327"/>
      <c r="J54" s="1327"/>
      <c r="K54" s="62"/>
      <c r="L54" s="62"/>
      <c r="M54" s="62"/>
      <c r="N54" s="62"/>
      <c r="O54" s="62"/>
      <c r="P54" s="62"/>
      <c r="Q54" s="62"/>
      <c r="R54" s="62"/>
      <c r="S54" s="62"/>
      <c r="T54" s="62"/>
      <c r="U54" s="62"/>
      <c r="V54" s="62"/>
      <c r="W54" s="62"/>
      <c r="X54" s="62"/>
      <c r="Z54" s="1701"/>
    </row>
    <row r="55" spans="1:26" ht="48" customHeight="1" thickBot="1">
      <c r="A55" s="2279" t="s">
        <v>796</v>
      </c>
      <c r="B55" s="2280"/>
      <c r="C55" s="2280"/>
      <c r="D55" s="2280"/>
      <c r="E55" s="1754" t="s">
        <v>49</v>
      </c>
      <c r="F55" s="62"/>
      <c r="G55" s="62"/>
      <c r="H55" s="62"/>
      <c r="I55" s="62"/>
      <c r="J55" s="62"/>
      <c r="K55" s="62"/>
      <c r="L55" s="62"/>
      <c r="M55" s="62"/>
      <c r="N55" s="62"/>
      <c r="O55" s="62"/>
      <c r="P55" s="62"/>
      <c r="Q55" s="62"/>
      <c r="R55" s="62"/>
      <c r="S55" s="62"/>
      <c r="T55" s="62"/>
      <c r="U55" s="62"/>
      <c r="V55" s="62"/>
      <c r="W55" s="62"/>
      <c r="X55" s="62"/>
    </row>
    <row r="56" spans="1:26" ht="20.100000000000001" customHeight="1">
      <c r="A56" s="1755" t="s">
        <v>797</v>
      </c>
      <c r="B56" s="1756"/>
      <c r="C56" s="1756"/>
      <c r="D56" s="1756"/>
      <c r="E56" s="1757">
        <v>3947677.07</v>
      </c>
      <c r="F56" s="62"/>
      <c r="G56" s="62"/>
      <c r="H56" s="62"/>
      <c r="I56" s="62"/>
      <c r="J56" s="62"/>
      <c r="K56" s="1290"/>
      <c r="L56" s="62"/>
      <c r="M56" s="62"/>
      <c r="N56" s="62"/>
      <c r="O56" s="62"/>
      <c r="P56" s="62"/>
      <c r="Q56" s="62"/>
      <c r="R56" s="62"/>
      <c r="S56" s="62"/>
      <c r="T56" s="62"/>
      <c r="U56" s="62"/>
      <c r="V56" s="62"/>
      <c r="W56" s="62"/>
      <c r="X56" s="62"/>
    </row>
    <row r="57" spans="1:26" ht="20.100000000000001" customHeight="1">
      <c r="A57" s="1758" t="s">
        <v>798</v>
      </c>
      <c r="B57" s="1759"/>
      <c r="C57" s="1759"/>
      <c r="D57" s="1759"/>
      <c r="E57" s="1760">
        <v>14135892.410546977</v>
      </c>
      <c r="F57" s="62"/>
      <c r="G57" s="62"/>
      <c r="H57" s="62"/>
      <c r="I57" s="62"/>
      <c r="J57" s="62"/>
      <c r="K57" s="1290"/>
      <c r="L57" s="62"/>
      <c r="M57" s="62"/>
      <c r="N57" s="62"/>
      <c r="O57" s="62"/>
      <c r="P57" s="62"/>
      <c r="Q57" s="62"/>
      <c r="R57" s="62"/>
      <c r="S57" s="62"/>
      <c r="T57" s="62"/>
      <c r="U57" s="62"/>
      <c r="V57" s="62"/>
      <c r="W57" s="62"/>
      <c r="X57" s="62"/>
    </row>
    <row r="58" spans="1:26" ht="20.100000000000001" customHeight="1">
      <c r="A58" s="1761" t="s">
        <v>799</v>
      </c>
      <c r="B58" s="1762"/>
      <c r="C58" s="1762"/>
      <c r="D58" s="1762"/>
      <c r="E58" s="1763">
        <f>('ESA Table 14'!D8-'ESA Table 1A'!D19)-'ESA Table 14'!J8</f>
        <v>4115391.54</v>
      </c>
      <c r="F58" s="62"/>
      <c r="G58" s="62"/>
      <c r="H58" s="62"/>
      <c r="I58" s="62"/>
      <c r="J58" s="62"/>
      <c r="K58" s="1290"/>
      <c r="L58" s="62"/>
      <c r="M58" s="62"/>
      <c r="N58" s="62"/>
      <c r="O58" s="62"/>
      <c r="P58" s="62"/>
      <c r="Q58" s="62"/>
      <c r="R58" s="62"/>
      <c r="S58" s="62"/>
      <c r="T58" s="62"/>
      <c r="U58" s="62"/>
      <c r="V58" s="62"/>
      <c r="W58" s="62"/>
      <c r="X58" s="62"/>
    </row>
    <row r="59" spans="1:26" ht="20.100000000000001" customHeight="1">
      <c r="A59" s="1758" t="s">
        <v>800</v>
      </c>
      <c r="B59" s="1759"/>
      <c r="C59" s="1759"/>
      <c r="D59" s="1759"/>
      <c r="E59" s="1760">
        <v>622489.59</v>
      </c>
      <c r="F59" s="62"/>
      <c r="G59" s="62"/>
      <c r="H59" s="62"/>
      <c r="I59" s="62"/>
      <c r="J59" s="62"/>
      <c r="K59" s="1290"/>
      <c r="L59" s="62"/>
      <c r="M59" s="62"/>
      <c r="N59" s="62"/>
      <c r="O59" s="62"/>
      <c r="P59" s="62"/>
      <c r="Q59" s="62"/>
      <c r="R59" s="62"/>
      <c r="S59" s="62"/>
      <c r="T59" s="62"/>
      <c r="U59" s="62"/>
      <c r="V59" s="62"/>
      <c r="W59" s="62"/>
      <c r="X59" s="62"/>
    </row>
    <row r="60" spans="1:26" ht="20.100000000000001" customHeight="1" thickBot="1">
      <c r="A60" s="1761" t="s">
        <v>801</v>
      </c>
      <c r="B60" s="1762"/>
      <c r="C60" s="1762"/>
      <c r="D60" s="1762"/>
      <c r="E60" s="1763">
        <v>0</v>
      </c>
      <c r="F60" s="62"/>
      <c r="G60" s="62"/>
      <c r="H60" s="62"/>
      <c r="I60" s="62"/>
      <c r="J60" s="62"/>
      <c r="K60" s="1290"/>
      <c r="L60" s="62"/>
      <c r="M60" s="62"/>
      <c r="N60" s="62"/>
      <c r="O60" s="62"/>
      <c r="P60" s="62"/>
      <c r="Q60" s="62"/>
      <c r="R60" s="62"/>
      <c r="S60" s="62"/>
      <c r="T60" s="62"/>
      <c r="U60" s="62"/>
      <c r="V60" s="62"/>
      <c r="W60" s="62"/>
      <c r="X60" s="62"/>
    </row>
    <row r="61" spans="1:26" ht="20.100000000000001" customHeight="1" thickBot="1">
      <c r="A61" s="1765" t="s">
        <v>802</v>
      </c>
      <c r="B61" s="1766"/>
      <c r="C61" s="1766"/>
      <c r="D61" s="1766"/>
      <c r="E61" s="1767">
        <f>SUM(E56:E60)</f>
        <v>22821450.610546976</v>
      </c>
      <c r="F61" s="62"/>
      <c r="G61" s="62"/>
      <c r="H61" s="62"/>
      <c r="I61" s="62"/>
      <c r="J61" s="62"/>
      <c r="K61" s="62"/>
      <c r="L61" s="62"/>
      <c r="M61" s="62"/>
      <c r="N61" s="62"/>
      <c r="O61" s="62"/>
      <c r="P61" s="62"/>
      <c r="Q61" s="62"/>
      <c r="R61" s="62"/>
      <c r="S61" s="62"/>
      <c r="T61" s="62"/>
      <c r="U61" s="62"/>
      <c r="V61" s="62"/>
      <c r="W61" s="62"/>
      <c r="X61" s="62"/>
    </row>
    <row r="62" spans="1:26" ht="15.75">
      <c r="A62" s="62"/>
      <c r="B62" s="62"/>
      <c r="C62" s="62"/>
      <c r="D62" s="62"/>
      <c r="E62" s="62"/>
      <c r="F62" s="62"/>
      <c r="G62" s="62"/>
      <c r="H62" s="62"/>
      <c r="I62" s="62"/>
      <c r="J62" s="62"/>
      <c r="K62" s="62"/>
      <c r="L62" s="62"/>
      <c r="M62" s="62"/>
      <c r="N62" s="62"/>
      <c r="O62" s="62"/>
      <c r="P62" s="62"/>
      <c r="Q62" s="62"/>
      <c r="R62" s="62"/>
      <c r="S62" s="62"/>
      <c r="T62" s="62"/>
      <c r="U62" s="62"/>
      <c r="V62" s="62"/>
      <c r="W62" s="62"/>
      <c r="X62" s="62"/>
    </row>
    <row r="63" spans="1:26" ht="48" customHeight="1">
      <c r="A63" s="2278" t="s">
        <v>803</v>
      </c>
      <c r="B63" s="2278"/>
      <c r="C63" s="2278"/>
      <c r="D63" s="2278"/>
      <c r="E63" s="2278"/>
      <c r="F63" s="2278"/>
      <c r="G63" s="2278"/>
      <c r="H63" s="2278"/>
      <c r="I63" s="2278"/>
      <c r="J63" s="2278"/>
      <c r="K63" s="2278"/>
      <c r="L63" s="2278"/>
      <c r="M63" s="2278"/>
      <c r="N63" s="2278"/>
      <c r="O63" s="2278"/>
      <c r="P63" s="2278"/>
    </row>
  </sheetData>
  <mergeCells count="19">
    <mergeCell ref="A1:Y1"/>
    <mergeCell ref="A3:Y3"/>
    <mergeCell ref="H7:J7"/>
    <mergeCell ref="K7:M7"/>
    <mergeCell ref="N7:P7"/>
    <mergeCell ref="Q7:S7"/>
    <mergeCell ref="K5:S5"/>
    <mergeCell ref="H6:J6"/>
    <mergeCell ref="K6:M6"/>
    <mergeCell ref="N6:P6"/>
    <mergeCell ref="Q6:S6"/>
    <mergeCell ref="B6:D6"/>
    <mergeCell ref="E6:G6"/>
    <mergeCell ref="A51:P51"/>
    <mergeCell ref="A52:P52"/>
    <mergeCell ref="A55:D55"/>
    <mergeCell ref="A63:P63"/>
    <mergeCell ref="A2:Y2"/>
    <mergeCell ref="A50:P50"/>
  </mergeCells>
  <phoneticPr fontId="5" type="noConversion"/>
  <printOptions horizontalCentered="1" verticalCentered="1"/>
  <pageMargins left="0.25" right="0.25" top="0.5" bottom="0.5" header="0.3" footer="0.3"/>
  <pageSetup scale="21" orientation="portrait" r:id="rId1"/>
  <headerFooter scaleWithDoc="0" alignWithMargins="0">
    <oddFooter>&amp;CA - &amp;P</oddFooter>
  </headerFooter>
  <customProperties>
    <customPr name="_pios_id" r:id="rId2"/>
  </customProperties>
  <ignoredErrors>
    <ignoredError sqref="D45:G45 M4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C8F56-B98C-4C27-AA1B-3C57D8D62944}">
  <sheetPr>
    <tabColor rgb="FF00B050"/>
    <pageSetUpPr fitToPage="1"/>
  </sheetPr>
  <dimension ref="A1:N44"/>
  <sheetViews>
    <sheetView showGridLines="0" workbookViewId="0">
      <selection activeCell="G10" sqref="G10"/>
    </sheetView>
  </sheetViews>
  <sheetFormatPr defaultColWidth="8.7109375" defaultRowHeight="12.75"/>
  <cols>
    <col min="1" max="1" width="46.5703125" style="94" customWidth="1"/>
    <col min="2" max="3" width="15.7109375" style="94" bestFit="1" customWidth="1"/>
    <col min="4" max="4" width="16.85546875" style="94" bestFit="1" customWidth="1"/>
    <col min="5" max="5" width="18.7109375" style="94" customWidth="1"/>
    <col min="6" max="7" width="16.85546875" style="94" bestFit="1" customWidth="1"/>
    <col min="8" max="8" width="12.7109375" style="94" customWidth="1"/>
    <col min="9" max="10" width="10.5703125" style="94" customWidth="1"/>
    <col min="11" max="13" width="8.7109375" style="94"/>
    <col min="14" max="14" width="14.5703125" style="94" bestFit="1" customWidth="1"/>
    <col min="15" max="16384" width="8.7109375" style="94"/>
  </cols>
  <sheetData>
    <row r="1" spans="1:14" ht="18.75">
      <c r="A1" s="2112" t="s">
        <v>0</v>
      </c>
      <c r="B1" s="2112"/>
      <c r="C1" s="2112"/>
      <c r="D1" s="2112"/>
      <c r="E1" s="2112"/>
      <c r="F1" s="2112"/>
      <c r="G1" s="2112"/>
      <c r="H1" s="2112"/>
      <c r="I1" s="2112"/>
      <c r="J1" s="2112"/>
    </row>
    <row r="2" spans="1:14" ht="18.75">
      <c r="A2" s="2112" t="s">
        <v>40</v>
      </c>
      <c r="B2" s="2113"/>
      <c r="C2" s="2113"/>
      <c r="D2" s="2113"/>
      <c r="E2" s="2113"/>
      <c r="F2" s="2113"/>
      <c r="G2" s="2113"/>
      <c r="H2" s="2113"/>
      <c r="I2" s="2113"/>
      <c r="J2" s="2113"/>
    </row>
    <row r="3" spans="1:14" ht="18.75">
      <c r="A3" s="2118" t="s">
        <v>41</v>
      </c>
      <c r="B3" s="2119"/>
      <c r="C3" s="2119"/>
      <c r="D3" s="2119"/>
      <c r="E3" s="2119"/>
      <c r="F3" s="2119"/>
      <c r="G3" s="2119"/>
      <c r="H3" s="2119"/>
      <c r="I3" s="2119"/>
      <c r="J3" s="2119"/>
    </row>
    <row r="4" spans="1:14" ht="16.5" thickBot="1">
      <c r="A4" s="80"/>
      <c r="B4" s="264"/>
      <c r="C4" s="264"/>
      <c r="D4" s="264"/>
      <c r="E4" s="264"/>
      <c r="F4" s="264"/>
      <c r="G4" s="264"/>
      <c r="H4" s="264"/>
      <c r="I4" s="264"/>
      <c r="J4" s="264"/>
    </row>
    <row r="5" spans="1:14" ht="17.100000000000001" customHeight="1" thickBot="1">
      <c r="A5" s="2114" t="s">
        <v>42</v>
      </c>
      <c r="B5" s="2115"/>
      <c r="C5" s="2115"/>
      <c r="D5" s="2115"/>
      <c r="E5" s="2115"/>
      <c r="F5" s="2115"/>
      <c r="G5" s="2115"/>
      <c r="H5" s="2115"/>
      <c r="I5" s="2115"/>
      <c r="J5" s="2116"/>
    </row>
    <row r="6" spans="1:14" ht="18.75">
      <c r="A6" s="562"/>
      <c r="B6" s="2120" t="s">
        <v>43</v>
      </c>
      <c r="C6" s="2121"/>
      <c r="D6" s="2122"/>
      <c r="E6" s="2123" t="s">
        <v>44</v>
      </c>
      <c r="F6" s="2121"/>
      <c r="G6" s="2122"/>
      <c r="H6" s="2124" t="s">
        <v>45</v>
      </c>
      <c r="I6" s="2125"/>
      <c r="J6" s="2126"/>
    </row>
    <row r="7" spans="1:14" ht="16.5" thickBot="1">
      <c r="A7" s="1329" t="s">
        <v>46</v>
      </c>
      <c r="B7" s="564" t="s">
        <v>47</v>
      </c>
      <c r="C7" s="565" t="s">
        <v>48</v>
      </c>
      <c r="D7" s="566" t="s">
        <v>49</v>
      </c>
      <c r="E7" s="1776" t="s">
        <v>47</v>
      </c>
      <c r="F7" s="565" t="s">
        <v>48</v>
      </c>
      <c r="G7" s="566" t="s">
        <v>49</v>
      </c>
      <c r="H7" s="564" t="s">
        <v>47</v>
      </c>
      <c r="I7" s="565" t="s">
        <v>48</v>
      </c>
      <c r="J7" s="566" t="s">
        <v>49</v>
      </c>
    </row>
    <row r="8" spans="1:14" ht="18" customHeight="1">
      <c r="A8" s="1774" t="s">
        <v>50</v>
      </c>
      <c r="B8" s="1291">
        <f>('ESA Table 1'!B30)</f>
        <v>11381944.757377725</v>
      </c>
      <c r="C8" s="1292">
        <f>('ESA Table 1'!C30)</f>
        <v>8984026.2426222712</v>
      </c>
      <c r="D8" s="1330">
        <f>B8+C8</f>
        <v>20365970.999999996</v>
      </c>
      <c r="E8" s="1291">
        <f>('ESA Table 1'!E30)</f>
        <v>7541583.7149999999</v>
      </c>
      <c r="F8" s="1292">
        <f>('ESA Table 1'!F30)</f>
        <v>8295295.6949999984</v>
      </c>
      <c r="G8" s="1330">
        <f>E8+F8</f>
        <v>15836879.409999998</v>
      </c>
      <c r="H8" s="1251">
        <f t="shared" ref="H8:J8" si="0">E8/B8</f>
        <v>0.66259183959855183</v>
      </c>
      <c r="I8" s="1252">
        <f t="shared" si="0"/>
        <v>0.92333831969960445</v>
      </c>
      <c r="J8" s="1253">
        <f t="shared" si="0"/>
        <v>0.77761474815023557</v>
      </c>
      <c r="L8"/>
    </row>
    <row r="9" spans="1:14" ht="18" customHeight="1">
      <c r="A9" s="588" t="s">
        <v>51</v>
      </c>
      <c r="B9" s="1291">
        <f>+'ESA Table 1A'!B7</f>
        <v>5452227.2261615358</v>
      </c>
      <c r="C9" s="1331">
        <f>+'ESA Table 1A'!C7</f>
        <v>4486581.8538384642</v>
      </c>
      <c r="D9" s="1332">
        <f>B9+C9</f>
        <v>9938809.0800000001</v>
      </c>
      <c r="E9" s="1291">
        <f>+'ESA Table 1A'!E7</f>
        <v>5931741.9427060019</v>
      </c>
      <c r="F9" s="1331">
        <f>+'ESA Table 1A'!F7</f>
        <v>1468684.3217590002</v>
      </c>
      <c r="G9" s="1332">
        <f>E9+F9</f>
        <v>7400426.2644650023</v>
      </c>
      <c r="H9" s="1251">
        <f t="shared" ref="H9:H12" si="1">E9/B9</f>
        <v>1.087948410191637</v>
      </c>
      <c r="I9" s="1252">
        <f t="shared" ref="I9:I11" si="2">F9/C9</f>
        <v>0.32735039047654452</v>
      </c>
      <c r="J9" s="1253">
        <f t="shared" ref="J9:J12" si="3">G9/D9</f>
        <v>0.74459889559172443</v>
      </c>
      <c r="L9"/>
      <c r="N9" s="1829"/>
    </row>
    <row r="10" spans="1:14" ht="18" customHeight="1">
      <c r="A10" s="588" t="s">
        <v>52</v>
      </c>
      <c r="B10" s="1333">
        <f>'ESA Table 1A'!B19</f>
        <v>837507.04448766529</v>
      </c>
      <c r="C10" s="1333">
        <f>'ESA Table 1A'!C19</f>
        <v>689175.95551233471</v>
      </c>
      <c r="D10" s="1332">
        <f>B10+C10</f>
        <v>1526683</v>
      </c>
      <c r="E10" s="1333">
        <f>'ESA Table 1A'!E19</f>
        <v>606872.73499999999</v>
      </c>
      <c r="F10" s="1333">
        <f>'ESA Table 1A'!F19</f>
        <v>379556.72499999998</v>
      </c>
      <c r="G10" s="1332">
        <f>E10+F10</f>
        <v>986429.46</v>
      </c>
      <c r="H10" s="1251">
        <f t="shared" si="1"/>
        <v>0.72461806619339775</v>
      </c>
      <c r="I10" s="1252">
        <f t="shared" si="2"/>
        <v>0.55073994088757317</v>
      </c>
      <c r="J10" s="1253">
        <f t="shared" si="3"/>
        <v>0.64612592136022995</v>
      </c>
      <c r="L10"/>
      <c r="N10" s="1829"/>
    </row>
    <row r="11" spans="1:14" ht="18" customHeight="1">
      <c r="A11" s="1775" t="s">
        <v>53</v>
      </c>
      <c r="B11" s="1298">
        <f>+'ESA Table 1A'!B8</f>
        <v>346950.77026950417</v>
      </c>
      <c r="C11" s="1334">
        <f>+'ESA Table 1A'!C8</f>
        <v>285502.22973049583</v>
      </c>
      <c r="D11" s="1335">
        <f>B11+C11</f>
        <v>632453</v>
      </c>
      <c r="E11" s="1298">
        <f>+'ESA Table 1A'!E8</f>
        <v>131655.51999999996</v>
      </c>
      <c r="F11" s="1334">
        <f>+'ESA Table 1A'!F8</f>
        <v>131655.15</v>
      </c>
      <c r="G11" s="1335">
        <f>E11+F11</f>
        <v>263310.66999999993</v>
      </c>
      <c r="H11" s="1250">
        <f t="shared" si="1"/>
        <v>0.37946455601678786</v>
      </c>
      <c r="I11" s="602">
        <f t="shared" si="2"/>
        <v>0.46113527773242918</v>
      </c>
      <c r="J11" s="603">
        <f t="shared" si="3"/>
        <v>0.41633239149786611</v>
      </c>
      <c r="L11"/>
    </row>
    <row r="12" spans="1:14" ht="18" customHeight="1">
      <c r="A12" s="588" t="s">
        <v>54</v>
      </c>
      <c r="B12" s="1291">
        <v>315260</v>
      </c>
      <c r="C12" s="1331"/>
      <c r="D12" s="1335">
        <f>B12+C12</f>
        <v>315260</v>
      </c>
      <c r="E12" s="1291">
        <v>315260</v>
      </c>
      <c r="F12" s="1331"/>
      <c r="G12" s="1335">
        <f>E12+F12</f>
        <v>315260</v>
      </c>
      <c r="H12" s="1251">
        <f t="shared" si="1"/>
        <v>1</v>
      </c>
      <c r="I12" s="1252"/>
      <c r="J12" s="1254">
        <f t="shared" si="3"/>
        <v>1</v>
      </c>
      <c r="N12" s="1830"/>
    </row>
    <row r="13" spans="1:14" ht="18" customHeight="1">
      <c r="A13" s="475" t="s">
        <v>55</v>
      </c>
      <c r="B13" s="1291"/>
      <c r="C13" s="1331"/>
      <c r="D13" s="1332"/>
      <c r="E13" s="1291"/>
      <c r="F13" s="1331"/>
      <c r="G13" s="1332"/>
      <c r="H13" s="1251"/>
      <c r="I13" s="1252"/>
      <c r="J13" s="1253"/>
    </row>
    <row r="14" spans="1:14" ht="18" customHeight="1">
      <c r="A14" s="599" t="s">
        <v>56</v>
      </c>
      <c r="B14" s="1291"/>
      <c r="C14" s="1331"/>
      <c r="D14" s="1332"/>
      <c r="E14" s="1291"/>
      <c r="F14" s="1331"/>
      <c r="G14" s="1332"/>
      <c r="H14" s="1251"/>
      <c r="I14" s="1252"/>
      <c r="J14" s="1253"/>
    </row>
    <row r="15" spans="1:14" ht="18" customHeight="1">
      <c r="A15" s="588" t="s">
        <v>57</v>
      </c>
      <c r="B15" s="1291"/>
      <c r="C15" s="1331"/>
      <c r="D15" s="1332"/>
      <c r="E15" s="1291"/>
      <c r="F15" s="1331"/>
      <c r="G15" s="1332"/>
      <c r="H15" s="1251"/>
      <c r="I15" s="1252"/>
      <c r="J15" s="1253"/>
    </row>
    <row r="16" spans="1:14" ht="18.600000000000001" customHeight="1">
      <c r="A16" s="475"/>
      <c r="B16" s="1291"/>
      <c r="C16" s="1292"/>
      <c r="D16" s="1293"/>
      <c r="E16" s="1291"/>
      <c r="F16" s="1292"/>
      <c r="G16" s="1293"/>
      <c r="H16" s="1251"/>
      <c r="I16" s="1252"/>
      <c r="J16" s="1254"/>
    </row>
    <row r="17" spans="1:10" ht="16.5" thickBot="1">
      <c r="A17" s="1256" t="s">
        <v>58</v>
      </c>
      <c r="B17" s="1294">
        <f t="shared" ref="B17:G17" si="4">SUM(B8:B16)</f>
        <v>18333889.798296433</v>
      </c>
      <c r="C17" s="1856">
        <f t="shared" si="4"/>
        <v>14445286.281703567</v>
      </c>
      <c r="D17" s="1825">
        <f t="shared" si="4"/>
        <v>32779176.079999998</v>
      </c>
      <c r="E17" s="1294">
        <f t="shared" si="4"/>
        <v>14527113.912706001</v>
      </c>
      <c r="F17" s="1856">
        <f t="shared" si="4"/>
        <v>10275191.891758999</v>
      </c>
      <c r="G17" s="1825">
        <f t="shared" si="4"/>
        <v>24802305.804465003</v>
      </c>
      <c r="H17" s="1255">
        <f>E17/B17</f>
        <v>0.79236398126794927</v>
      </c>
      <c r="I17" s="1857">
        <f>F17/C17</f>
        <v>0.71131798230773591</v>
      </c>
      <c r="J17" s="1858">
        <f>G17/D17</f>
        <v>0.7566482374033181</v>
      </c>
    </row>
    <row r="18" spans="1:10" ht="15.75">
      <c r="A18" s="62"/>
      <c r="B18" s="62"/>
      <c r="C18" s="62"/>
      <c r="D18" s="62"/>
      <c r="E18" s="62"/>
      <c r="F18" s="62"/>
      <c r="G18" s="62"/>
      <c r="H18" s="62"/>
      <c r="I18" s="62"/>
      <c r="J18" s="62"/>
    </row>
    <row r="19" spans="1:10" ht="15.95" customHeight="1">
      <c r="A19" s="2127" t="s">
        <v>59</v>
      </c>
      <c r="B19" s="2127"/>
      <c r="C19" s="2127"/>
      <c r="D19" s="2127"/>
      <c r="E19" s="2127"/>
      <c r="F19" s="2127"/>
      <c r="G19" s="2127"/>
      <c r="H19" s="2127"/>
      <c r="I19" s="2127"/>
      <c r="J19" s="2127"/>
    </row>
    <row r="20" spans="1:10" ht="32.1" customHeight="1">
      <c r="A20" s="2128" t="s">
        <v>60</v>
      </c>
      <c r="B20" s="2128"/>
      <c r="C20" s="2128"/>
      <c r="D20" s="2128"/>
      <c r="E20" s="2128"/>
      <c r="F20" s="2128"/>
      <c r="G20" s="2128"/>
      <c r="H20" s="2128"/>
      <c r="I20" s="2128"/>
      <c r="J20" s="2128"/>
    </row>
    <row r="21" spans="1:10" ht="32.1" customHeight="1">
      <c r="A21" s="2128" t="s">
        <v>61</v>
      </c>
      <c r="B21" s="2128"/>
      <c r="C21" s="2128"/>
      <c r="D21" s="2128"/>
      <c r="E21" s="2128"/>
      <c r="F21" s="2128"/>
      <c r="G21" s="2128"/>
      <c r="H21" s="2128"/>
      <c r="I21" s="2128"/>
      <c r="J21" s="2128"/>
    </row>
    <row r="22" spans="1:10" ht="32.1" customHeight="1">
      <c r="A22" s="2127" t="s">
        <v>62</v>
      </c>
      <c r="B22" s="2127"/>
      <c r="C22" s="2127"/>
      <c r="D22" s="2127"/>
      <c r="E22" s="2127"/>
      <c r="F22" s="2127"/>
      <c r="G22" s="2127"/>
      <c r="H22" s="2127"/>
      <c r="I22" s="2127"/>
      <c r="J22" s="2127"/>
    </row>
    <row r="23" spans="1:10" ht="63.95" customHeight="1">
      <c r="A23" s="2127" t="s">
        <v>63</v>
      </c>
      <c r="B23" s="2127"/>
      <c r="C23" s="2127"/>
      <c r="D23" s="2127"/>
      <c r="E23" s="2127"/>
      <c r="F23" s="2127"/>
      <c r="G23" s="2127"/>
      <c r="H23" s="2127"/>
      <c r="I23" s="2127"/>
      <c r="J23" s="2127"/>
    </row>
    <row r="24" spans="1:10" ht="15.95" customHeight="1">
      <c r="A24" s="1327" t="s">
        <v>64</v>
      </c>
      <c r="B24" s="1327"/>
      <c r="C24" s="1327"/>
      <c r="D24" s="1327"/>
      <c r="E24" s="1327"/>
      <c r="F24" s="1327"/>
      <c r="G24" s="1327"/>
      <c r="H24" s="1327"/>
      <c r="I24" s="1327"/>
      <c r="J24" s="1327"/>
    </row>
    <row r="25" spans="1:10" ht="15.75">
      <c r="A25" s="765"/>
      <c r="B25" s="765"/>
      <c r="C25" s="765"/>
      <c r="D25" s="765"/>
      <c r="E25" s="765"/>
      <c r="F25" s="765"/>
      <c r="G25" s="765"/>
      <c r="H25" s="765"/>
      <c r="I25" s="765"/>
      <c r="J25" s="765"/>
    </row>
    <row r="26" spans="1:10" ht="16.5" thickBot="1">
      <c r="A26" s="573"/>
      <c r="B26" s="363"/>
      <c r="C26" s="363"/>
      <c r="D26" s="574"/>
      <c r="E26" s="363"/>
      <c r="F26" s="363"/>
      <c r="G26" s="363"/>
      <c r="H26" s="363"/>
      <c r="I26" s="363"/>
      <c r="J26" s="363"/>
    </row>
    <row r="27" spans="1:10" ht="17.25" customHeight="1" thickBot="1">
      <c r="A27" s="2133" t="s">
        <v>65</v>
      </c>
      <c r="B27" s="2115"/>
      <c r="C27" s="2115"/>
      <c r="D27" s="2115"/>
      <c r="E27" s="2115"/>
      <c r="F27" s="2115"/>
      <c r="G27" s="2115"/>
      <c r="H27" s="2115"/>
      <c r="I27" s="2115"/>
      <c r="J27" s="2116"/>
    </row>
    <row r="28" spans="1:10" ht="15.75">
      <c r="A28" s="562"/>
      <c r="B28" s="2130" t="s">
        <v>7</v>
      </c>
      <c r="C28" s="2131"/>
      <c r="D28" s="2131"/>
      <c r="E28" s="2130" t="s">
        <v>8</v>
      </c>
      <c r="F28" s="2131"/>
      <c r="G28" s="2132"/>
      <c r="H28" s="2130" t="s">
        <v>9</v>
      </c>
      <c r="I28" s="2131"/>
      <c r="J28" s="2132"/>
    </row>
    <row r="29" spans="1:10" ht="16.5" thickBot="1">
      <c r="A29" s="1329" t="s">
        <v>66</v>
      </c>
      <c r="B29" s="564" t="s">
        <v>67</v>
      </c>
      <c r="C29" s="565" t="s">
        <v>68</v>
      </c>
      <c r="D29" s="575" t="s">
        <v>69</v>
      </c>
      <c r="E29" s="564" t="s">
        <v>67</v>
      </c>
      <c r="F29" s="565" t="s">
        <v>68</v>
      </c>
      <c r="G29" s="566" t="s">
        <v>69</v>
      </c>
      <c r="H29" s="564" t="s">
        <v>67</v>
      </c>
      <c r="I29" s="565" t="s">
        <v>68</v>
      </c>
      <c r="J29" s="566" t="s">
        <v>69</v>
      </c>
    </row>
    <row r="30" spans="1:10" ht="15.75">
      <c r="A30" s="1328">
        <f>+L30</f>
        <v>0</v>
      </c>
      <c r="B30" s="1777">
        <v>1632718</v>
      </c>
      <c r="C30" s="1778">
        <v>319</v>
      </c>
      <c r="D30" s="1831">
        <f>D38-D31</f>
        <v>46867</v>
      </c>
      <c r="E30" s="1777">
        <f>'ESA Table 2 Main'!F97</f>
        <v>1128869</v>
      </c>
      <c r="F30" s="1778">
        <f>'ESA Table 2 Main'!G97</f>
        <v>150</v>
      </c>
      <c r="G30" s="1831">
        <f>'ESA Table 2 Main'!H97</f>
        <v>114222</v>
      </c>
      <c r="H30" s="1984">
        <f>E30/B30</f>
        <v>0.69140476187559641</v>
      </c>
      <c r="I30" s="1985">
        <f t="shared" ref="I30:J30" si="5">F30/C30</f>
        <v>0.47021943573667713</v>
      </c>
      <c r="J30" s="1986">
        <f t="shared" si="5"/>
        <v>2.4371519405978619</v>
      </c>
    </row>
    <row r="31" spans="1:10" ht="18.75">
      <c r="A31" s="568" t="s">
        <v>70</v>
      </c>
      <c r="B31" s="1336">
        <v>1273901</v>
      </c>
      <c r="C31" s="1337">
        <v>105</v>
      </c>
      <c r="D31" s="1832">
        <v>73198</v>
      </c>
      <c r="E31" s="1336">
        <f>'ESA Table 2A MFWB'!S143</f>
        <v>1127999.9471000002</v>
      </c>
      <c r="F31" s="1337">
        <f>'ESA Table 2A MFWB'!T143</f>
        <v>170.56496799999999</v>
      </c>
      <c r="G31" s="1832">
        <f>'ESA Table 2A MFWB'!U143</f>
        <v>80090.256599999993</v>
      </c>
      <c r="H31" s="1987">
        <f>E31/B31</f>
        <v>0.88546908048584638</v>
      </c>
      <c r="I31" s="1988">
        <f>F31/C31</f>
        <v>1.6244282666666665</v>
      </c>
      <c r="J31" s="1989">
        <f>G31/D31</f>
        <v>1.0941590835815185</v>
      </c>
    </row>
    <row r="32" spans="1:10" ht="15.75">
      <c r="A32" s="1994" t="s">
        <v>71</v>
      </c>
      <c r="B32" s="1978" t="s">
        <v>72</v>
      </c>
      <c r="C32" s="1979" t="s">
        <v>72</v>
      </c>
      <c r="D32" s="1980" t="s">
        <v>72</v>
      </c>
      <c r="E32" s="1978">
        <f>'ESA Table 2B PP PD'!D72+'ESA Table 2B PP PD'!N72</f>
        <v>62501.697700000004</v>
      </c>
      <c r="F32" s="1979">
        <f>'ESA Table 2B PP PD'!E72+'ESA Table 2B PP PD'!O72</f>
        <v>3.1423999999999999</v>
      </c>
      <c r="G32" s="1980">
        <f>'ESA Table 2B PP PD'!F72+'ESA Table 2B PP PD'!P72</f>
        <v>1372.5023000000001</v>
      </c>
      <c r="H32" s="1341" t="s">
        <v>72</v>
      </c>
      <c r="I32" s="1342" t="s">
        <v>72</v>
      </c>
      <c r="J32" s="1976" t="s">
        <v>72</v>
      </c>
    </row>
    <row r="33" spans="1:10" ht="18.75">
      <c r="A33" s="569" t="s">
        <v>73</v>
      </c>
      <c r="B33" s="1981"/>
      <c r="C33" s="1982"/>
      <c r="D33" s="1983"/>
      <c r="E33" s="1981"/>
      <c r="F33" s="1982"/>
      <c r="G33" s="1983"/>
      <c r="H33" s="1338"/>
      <c r="I33" s="1339"/>
      <c r="J33" s="1977"/>
    </row>
    <row r="34" spans="1:10" ht="18.75">
      <c r="A34" s="570" t="s">
        <v>74</v>
      </c>
      <c r="B34" s="1981"/>
      <c r="C34" s="1982"/>
      <c r="D34" s="1983"/>
      <c r="E34" s="1981"/>
      <c r="F34" s="1982"/>
      <c r="G34" s="1983"/>
      <c r="H34" s="1338"/>
      <c r="I34" s="1339"/>
      <c r="J34" s="1977"/>
    </row>
    <row r="35" spans="1:10" ht="15.75">
      <c r="A35" s="568" t="s">
        <v>75</v>
      </c>
      <c r="B35" s="1981"/>
      <c r="C35" s="1982"/>
      <c r="D35" s="1983"/>
      <c r="E35" s="1981"/>
      <c r="F35" s="1982"/>
      <c r="G35" s="1983"/>
      <c r="H35" s="1338"/>
      <c r="I35" s="1339"/>
      <c r="J35" s="1977"/>
    </row>
    <row r="36" spans="1:10" ht="15.75">
      <c r="A36" s="568"/>
      <c r="B36" s="1981"/>
      <c r="C36" s="1982"/>
      <c r="D36" s="1983"/>
      <c r="E36" s="1981"/>
      <c r="F36" s="1982"/>
      <c r="G36" s="1983"/>
      <c r="H36" s="1338"/>
      <c r="I36" s="1339"/>
      <c r="J36" s="1977"/>
    </row>
    <row r="37" spans="1:10" ht="15.75">
      <c r="A37" s="571"/>
      <c r="B37" s="1981"/>
      <c r="C37" s="1982"/>
      <c r="D37" s="1983"/>
      <c r="E37" s="1981"/>
      <c r="F37" s="1982"/>
      <c r="G37" s="1983"/>
      <c r="H37" s="1338"/>
      <c r="I37" s="1339"/>
      <c r="J37" s="1977"/>
    </row>
    <row r="38" spans="1:10" ht="21.75" customHeight="1">
      <c r="A38" s="1996" t="s">
        <v>76</v>
      </c>
      <c r="B38" s="1779">
        <f>SUM(B30:B37)</f>
        <v>2906619</v>
      </c>
      <c r="C38" s="1780">
        <f>SUM(C30:C37)</f>
        <v>424</v>
      </c>
      <c r="D38" s="1833">
        <v>120065</v>
      </c>
      <c r="E38" s="1779">
        <f>E30+E31+E32</f>
        <v>2319370.6448000004</v>
      </c>
      <c r="F38" s="1779">
        <f t="shared" ref="F38:G38" si="6">F30+F31+F32</f>
        <v>323.70736800000003</v>
      </c>
      <c r="G38" s="1779">
        <f t="shared" si="6"/>
        <v>195684.75889999999</v>
      </c>
      <c r="H38" s="1990">
        <f>E38/B38</f>
        <v>0.79796170217011597</v>
      </c>
      <c r="I38" s="1991">
        <f>F38/C38</f>
        <v>0.76346077358490572</v>
      </c>
      <c r="J38" s="1992">
        <f>G38/D38</f>
        <v>1.6298235031024861</v>
      </c>
    </row>
    <row r="39" spans="1:10" ht="15">
      <c r="A39" s="363"/>
      <c r="B39" s="363"/>
      <c r="C39" s="363"/>
      <c r="D39" s="363"/>
      <c r="E39" s="363"/>
      <c r="F39" s="363"/>
      <c r="G39" s="363"/>
      <c r="H39" s="363"/>
      <c r="I39" s="363"/>
      <c r="J39" s="363"/>
    </row>
    <row r="40" spans="1:10" ht="24.75" customHeight="1">
      <c r="A40" s="2117" t="s">
        <v>77</v>
      </c>
      <c r="B40" s="2117"/>
      <c r="C40" s="2117"/>
      <c r="D40" s="2117"/>
      <c r="E40" s="756"/>
      <c r="F40" s="756"/>
      <c r="G40" s="756"/>
      <c r="H40" s="756"/>
      <c r="I40" s="756"/>
      <c r="J40" s="756"/>
    </row>
    <row r="41" spans="1:10" ht="14.85" customHeight="1">
      <c r="A41" s="2129" t="s">
        <v>78</v>
      </c>
      <c r="B41" s="2129"/>
      <c r="C41" s="2129"/>
      <c r="D41" s="2129"/>
      <c r="E41" s="2129"/>
      <c r="F41" s="2129"/>
      <c r="G41" s="2129"/>
      <c r="H41" s="2129"/>
      <c r="I41" s="2129"/>
      <c r="J41" s="2129"/>
    </row>
    <row r="42" spans="1:10" ht="15.75">
      <c r="A42" s="756" t="s">
        <v>79</v>
      </c>
      <c r="B42" s="756"/>
      <c r="C42" s="756"/>
      <c r="D42" s="756"/>
      <c r="E42" s="756"/>
      <c r="F42" s="756"/>
      <c r="G42" s="756"/>
      <c r="H42" s="756"/>
      <c r="I42" s="756"/>
      <c r="J42" s="756"/>
    </row>
    <row r="43" spans="1:10" ht="15.75">
      <c r="A43" s="756" t="s">
        <v>80</v>
      </c>
      <c r="B43" s="756"/>
      <c r="C43" s="756"/>
      <c r="D43" s="1343"/>
      <c r="E43" s="1343"/>
      <c r="F43" s="1343"/>
      <c r="G43" s="1343"/>
      <c r="H43" s="1343"/>
      <c r="I43" s="1343"/>
      <c r="J43" s="1343"/>
    </row>
    <row r="44" spans="1:10" ht="15.75">
      <c r="A44" s="1995" t="s">
        <v>81</v>
      </c>
    </row>
  </sheetData>
  <mergeCells count="18">
    <mergeCell ref="A41:J41"/>
    <mergeCell ref="B28:D28"/>
    <mergeCell ref="E28:G28"/>
    <mergeCell ref="H28:J28"/>
    <mergeCell ref="A20:J20"/>
    <mergeCell ref="A27:J27"/>
    <mergeCell ref="A2:J2"/>
    <mergeCell ref="A5:J5"/>
    <mergeCell ref="A40:D40"/>
    <mergeCell ref="A1:J1"/>
    <mergeCell ref="A3:J3"/>
    <mergeCell ref="B6:D6"/>
    <mergeCell ref="E6:G6"/>
    <mergeCell ref="H6:J6"/>
    <mergeCell ref="A19:J19"/>
    <mergeCell ref="A22:J22"/>
    <mergeCell ref="A23:J23"/>
    <mergeCell ref="A21:J21"/>
  </mergeCells>
  <printOptions horizontalCentered="1" verticalCentered="1"/>
  <pageMargins left="0.25" right="0.25" top="0.5" bottom="0.5" header="0.3" footer="0.3"/>
  <pageSetup scale="57" orientation="portrait" r:id="rId1"/>
  <headerFooter scaleWithDoc="0" alignWithMargins="0">
    <oddFooter>&amp;CA - &amp;P</oddFoot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CCF48-EBC9-4932-AA2B-BEB8603D3AB3}">
  <sheetPr>
    <tabColor rgb="FF00B050"/>
    <pageSetUpPr fitToPage="1"/>
  </sheetPr>
  <dimension ref="A1:Z51"/>
  <sheetViews>
    <sheetView workbookViewId="0">
      <selection activeCell="G10" sqref="G10"/>
    </sheetView>
  </sheetViews>
  <sheetFormatPr defaultColWidth="39" defaultRowHeight="14.25"/>
  <cols>
    <col min="1" max="1" width="65.42578125" style="4" customWidth="1"/>
    <col min="2" max="2" width="16.5703125" style="4" customWidth="1"/>
    <col min="3" max="3" width="6" style="4" customWidth="1"/>
    <col min="4" max="4" width="67.28515625" style="4" customWidth="1"/>
    <col min="5" max="5" width="16.5703125" style="4" customWidth="1"/>
    <col min="6" max="16384" width="39" style="4"/>
  </cols>
  <sheetData>
    <row r="1" spans="1:26" customFormat="1" ht="15.6" customHeight="1">
      <c r="A1" s="2109" t="s">
        <v>0</v>
      </c>
      <c r="B1" s="2109"/>
      <c r="C1" s="2109"/>
      <c r="D1" s="2109"/>
      <c r="E1" s="2109"/>
      <c r="F1" s="60"/>
      <c r="G1" s="60"/>
      <c r="H1" s="60"/>
      <c r="I1" s="60"/>
      <c r="J1" s="60"/>
      <c r="K1" s="60"/>
      <c r="L1" s="60"/>
      <c r="M1" s="60"/>
      <c r="N1" s="60"/>
      <c r="O1" s="60"/>
      <c r="P1" s="60"/>
      <c r="Q1" s="60"/>
      <c r="R1" s="60"/>
      <c r="S1" s="60"/>
      <c r="T1" s="60"/>
      <c r="U1" s="60"/>
      <c r="V1" s="60"/>
      <c r="W1" s="60"/>
      <c r="X1" s="60"/>
      <c r="Y1" s="60"/>
      <c r="Z1" s="60"/>
    </row>
    <row r="2" spans="1:26" customFormat="1" ht="15.6" customHeight="1">
      <c r="A2" s="2189" t="s">
        <v>804</v>
      </c>
      <c r="B2" s="2189"/>
      <c r="C2" s="2189"/>
      <c r="D2" s="2189"/>
      <c r="E2" s="2189"/>
      <c r="F2" s="60"/>
      <c r="G2" s="60"/>
      <c r="H2" s="60"/>
      <c r="I2" s="60"/>
      <c r="J2" s="60"/>
      <c r="K2" s="60"/>
      <c r="L2" s="60"/>
      <c r="M2" s="60"/>
      <c r="N2" s="60"/>
      <c r="O2" s="60"/>
      <c r="P2" s="60"/>
      <c r="Q2" s="60"/>
      <c r="R2" s="60"/>
      <c r="S2" s="60"/>
      <c r="T2" s="60"/>
      <c r="U2" s="60"/>
      <c r="V2" s="60"/>
      <c r="W2" s="60"/>
      <c r="X2" s="60"/>
      <c r="Y2" s="60"/>
      <c r="Z2" s="60"/>
    </row>
    <row r="3" spans="1:26" customFormat="1" ht="15.75">
      <c r="A3" s="2157" t="s">
        <v>41</v>
      </c>
      <c r="B3" s="2157"/>
      <c r="C3" s="2157"/>
      <c r="D3" s="2157"/>
      <c r="E3" s="2157"/>
      <c r="F3" s="176"/>
      <c r="G3" s="176"/>
      <c r="H3" s="176"/>
      <c r="I3" s="176"/>
      <c r="J3" s="176"/>
      <c r="K3" s="176"/>
      <c r="L3" s="176"/>
      <c r="M3" s="176"/>
      <c r="N3" s="176"/>
      <c r="O3" s="176"/>
      <c r="P3" s="176"/>
      <c r="Q3" s="176"/>
      <c r="R3" s="176"/>
      <c r="S3" s="176"/>
      <c r="T3" s="176"/>
      <c r="U3" s="176"/>
      <c r="V3" s="176"/>
      <c r="W3" s="176"/>
      <c r="X3" s="176"/>
      <c r="Y3" s="176"/>
      <c r="Z3" s="176"/>
    </row>
    <row r="4" spans="1:26" s="1" customFormat="1" ht="16.5" thickBot="1">
      <c r="A4" s="231"/>
      <c r="B4" s="445"/>
    </row>
    <row r="5" spans="1:26" ht="32.25" customHeight="1" thickBot="1">
      <c r="A5" s="2299" t="s">
        <v>805</v>
      </c>
      <c r="B5" s="2300"/>
      <c r="D5" s="2273" t="s">
        <v>806</v>
      </c>
      <c r="E5" s="2275"/>
    </row>
    <row r="6" spans="1:26" ht="39.75" customHeight="1" thickBot="1">
      <c r="A6" s="444" t="s">
        <v>807</v>
      </c>
      <c r="B6" s="443" t="s">
        <v>808</v>
      </c>
      <c r="D6" s="444" t="s">
        <v>807</v>
      </c>
      <c r="E6" s="443" t="s">
        <v>808</v>
      </c>
    </row>
    <row r="7" spans="1:26" ht="15.75">
      <c r="A7" s="442" t="s">
        <v>809</v>
      </c>
      <c r="B7" s="1696">
        <v>13</v>
      </c>
      <c r="D7" s="442" t="s">
        <v>809</v>
      </c>
      <c r="E7" s="1696">
        <v>1</v>
      </c>
    </row>
    <row r="8" spans="1:26" ht="22.5">
      <c r="A8" s="185" t="s">
        <v>810</v>
      </c>
      <c r="B8" s="1697">
        <v>13</v>
      </c>
      <c r="D8" s="185" t="s">
        <v>810</v>
      </c>
      <c r="E8" s="1697">
        <v>1</v>
      </c>
      <c r="F8" s="261" t="s">
        <v>811</v>
      </c>
      <c r="G8" s="259"/>
      <c r="H8" s="259"/>
    </row>
    <row r="9" spans="1:26" ht="22.5">
      <c r="A9" s="185" t="s">
        <v>812</v>
      </c>
      <c r="B9" s="1697">
        <v>23</v>
      </c>
      <c r="C9"/>
      <c r="D9" s="185" t="s">
        <v>812</v>
      </c>
      <c r="E9" s="1697">
        <v>3</v>
      </c>
      <c r="F9" s="260" t="s">
        <v>813</v>
      </c>
      <c r="G9" s="259"/>
      <c r="H9" s="259"/>
    </row>
    <row r="10" spans="1:26" ht="15.75">
      <c r="A10" s="185" t="s">
        <v>814</v>
      </c>
      <c r="B10" s="1697">
        <v>1</v>
      </c>
      <c r="C10"/>
      <c r="D10" s="185" t="s">
        <v>814</v>
      </c>
      <c r="E10" s="1697"/>
      <c r="F10" s="448"/>
    </row>
    <row r="11" spans="1:26" ht="15.75">
      <c r="A11" s="185" t="s">
        <v>815</v>
      </c>
      <c r="B11" s="1697"/>
      <c r="D11" s="185" t="s">
        <v>815</v>
      </c>
      <c r="E11" s="1697"/>
    </row>
    <row r="12" spans="1:26" ht="15.75">
      <c r="A12" s="185" t="s">
        <v>816</v>
      </c>
      <c r="B12" s="1697">
        <v>36</v>
      </c>
      <c r="D12" s="185" t="s">
        <v>816</v>
      </c>
      <c r="E12" s="1697">
        <v>12</v>
      </c>
    </row>
    <row r="13" spans="1:26" ht="15.75">
      <c r="A13" s="185" t="s">
        <v>817</v>
      </c>
      <c r="B13" s="1697"/>
      <c r="D13" s="185" t="s">
        <v>817</v>
      </c>
      <c r="E13" s="1697"/>
    </row>
    <row r="14" spans="1:26" ht="15.75">
      <c r="A14" s="185" t="s">
        <v>818</v>
      </c>
      <c r="B14" s="1697"/>
      <c r="D14" s="185" t="s">
        <v>818</v>
      </c>
      <c r="E14" s="1697"/>
    </row>
    <row r="15" spans="1:26" ht="15.75">
      <c r="A15" s="185" t="s">
        <v>819</v>
      </c>
      <c r="B15" s="1697">
        <v>1</v>
      </c>
      <c r="D15" s="185" t="s">
        <v>819</v>
      </c>
      <c r="E15" s="1697"/>
    </row>
    <row r="16" spans="1:26" ht="15.75">
      <c r="A16" s="185" t="s">
        <v>820</v>
      </c>
      <c r="B16" s="1697"/>
      <c r="D16" s="185" t="s">
        <v>820</v>
      </c>
      <c r="E16" s="1697"/>
    </row>
    <row r="17" spans="1:5" ht="15.75">
      <c r="A17" s="185" t="s">
        <v>821</v>
      </c>
      <c r="B17" s="1697"/>
      <c r="D17" s="185" t="s">
        <v>821</v>
      </c>
      <c r="E17" s="1697"/>
    </row>
    <row r="18" spans="1:5" ht="15.75">
      <c r="A18" s="185" t="s">
        <v>822</v>
      </c>
      <c r="B18" s="1697">
        <v>3</v>
      </c>
      <c r="D18" s="185" t="s">
        <v>822</v>
      </c>
      <c r="E18" s="1697">
        <v>6</v>
      </c>
    </row>
    <row r="19" spans="1:5" s="447" customFormat="1" ht="15.75">
      <c r="A19" s="185" t="s">
        <v>823</v>
      </c>
      <c r="B19" s="1697"/>
      <c r="D19" s="185" t="s">
        <v>824</v>
      </c>
      <c r="E19" s="1697"/>
    </row>
    <row r="20" spans="1:5" ht="15.75">
      <c r="A20" s="185" t="s">
        <v>825</v>
      </c>
      <c r="B20" s="1697">
        <v>47</v>
      </c>
      <c r="D20" s="185" t="s">
        <v>825</v>
      </c>
      <c r="E20" s="1697"/>
    </row>
    <row r="21" spans="1:5" ht="16.5" thickBot="1">
      <c r="A21" s="1095" t="s">
        <v>826</v>
      </c>
      <c r="B21" s="1698">
        <v>10</v>
      </c>
      <c r="D21" s="1095" t="s">
        <v>826</v>
      </c>
      <c r="E21" s="1698"/>
    </row>
    <row r="22" spans="1:5" ht="16.5" thickBot="1">
      <c r="A22" s="139" t="s">
        <v>49</v>
      </c>
      <c r="B22" s="1699">
        <f>SUM(B7:B21)</f>
        <v>147</v>
      </c>
      <c r="D22" s="139" t="s">
        <v>49</v>
      </c>
      <c r="E22" s="1700">
        <f>SUM(E7:E21)</f>
        <v>23</v>
      </c>
    </row>
    <row r="23" spans="1:5" ht="15.75">
      <c r="A23" s="60"/>
      <c r="B23" s="418"/>
    </row>
    <row r="24" spans="1:5" ht="16.5" thickBot="1">
      <c r="A24" s="60"/>
      <c r="B24" s="418"/>
    </row>
    <row r="25" spans="1:5" ht="32.25" customHeight="1" thickBot="1">
      <c r="A25" s="2301" t="s">
        <v>827</v>
      </c>
      <c r="B25" s="2302"/>
      <c r="D25" s="446"/>
      <c r="E25" s="445"/>
    </row>
    <row r="26" spans="1:5" ht="32.25" thickBot="1">
      <c r="A26" s="892" t="s">
        <v>807</v>
      </c>
      <c r="B26" s="893" t="s">
        <v>808</v>
      </c>
      <c r="D26" s="257"/>
      <c r="E26" s="271"/>
    </row>
    <row r="27" spans="1:5" ht="15.75">
      <c r="A27" s="894" t="s">
        <v>809</v>
      </c>
      <c r="B27" s="895"/>
      <c r="D27" s="62"/>
      <c r="E27" s="441"/>
    </row>
    <row r="28" spans="1:5" ht="15.75">
      <c r="A28" s="896" t="s">
        <v>810</v>
      </c>
      <c r="B28" s="897"/>
      <c r="D28" s="62"/>
      <c r="E28" s="441"/>
    </row>
    <row r="29" spans="1:5" ht="15.75">
      <c r="A29" s="896" t="s">
        <v>812</v>
      </c>
      <c r="B29" s="897"/>
      <c r="D29" s="62"/>
      <c r="E29" s="441"/>
    </row>
    <row r="30" spans="1:5" ht="15.75">
      <c r="A30" s="896" t="s">
        <v>814</v>
      </c>
      <c r="B30" s="897"/>
      <c r="D30" s="62"/>
      <c r="E30" s="441"/>
    </row>
    <row r="31" spans="1:5" ht="15.75">
      <c r="A31" s="896" t="s">
        <v>815</v>
      </c>
      <c r="B31" s="897"/>
      <c r="D31" s="62"/>
      <c r="E31" s="441"/>
    </row>
    <row r="32" spans="1:5" ht="15.75">
      <c r="A32" s="896" t="s">
        <v>816</v>
      </c>
      <c r="B32" s="897"/>
      <c r="D32" s="62"/>
      <c r="E32" s="441"/>
    </row>
    <row r="33" spans="1:10" ht="15.75">
      <c r="A33" s="896" t="s">
        <v>817</v>
      </c>
      <c r="B33" s="897"/>
      <c r="D33" s="62"/>
      <c r="E33" s="441"/>
    </row>
    <row r="34" spans="1:10" ht="15.75">
      <c r="A34" s="896" t="s">
        <v>818</v>
      </c>
      <c r="B34" s="897"/>
      <c r="D34" s="62"/>
      <c r="E34" s="441"/>
    </row>
    <row r="35" spans="1:10" ht="15.75">
      <c r="A35" s="896" t="s">
        <v>819</v>
      </c>
      <c r="B35" s="897"/>
      <c r="D35" s="62"/>
      <c r="E35" s="441"/>
    </row>
    <row r="36" spans="1:10" ht="15.75">
      <c r="A36" s="896" t="s">
        <v>820</v>
      </c>
      <c r="B36" s="897"/>
      <c r="D36" s="62"/>
      <c r="E36" s="441"/>
    </row>
    <row r="37" spans="1:10" ht="15.75">
      <c r="A37" s="896" t="s">
        <v>821</v>
      </c>
      <c r="B37" s="897"/>
      <c r="D37" s="62"/>
      <c r="E37" s="441"/>
    </row>
    <row r="38" spans="1:10" ht="15.75">
      <c r="A38" s="896" t="s">
        <v>822</v>
      </c>
      <c r="B38" s="897"/>
      <c r="D38" s="62"/>
      <c r="E38" s="441"/>
    </row>
    <row r="39" spans="1:10" ht="15.75">
      <c r="A39" s="896" t="s">
        <v>824</v>
      </c>
      <c r="B39" s="897"/>
      <c r="D39" s="62"/>
      <c r="E39" s="441"/>
    </row>
    <row r="40" spans="1:10" ht="15.75">
      <c r="A40" s="896" t="s">
        <v>825</v>
      </c>
      <c r="B40" s="897"/>
      <c r="D40" s="62"/>
      <c r="E40" s="441"/>
    </row>
    <row r="41" spans="1:10" ht="16.5" thickBot="1">
      <c r="A41" s="1096" t="s">
        <v>826</v>
      </c>
      <c r="B41" s="898"/>
      <c r="D41" s="62"/>
      <c r="E41" s="441"/>
    </row>
    <row r="42" spans="1:10" ht="16.5" thickBot="1">
      <c r="A42" s="899" t="s">
        <v>49</v>
      </c>
      <c r="B42" s="900">
        <f>SUM(B27:B41)</f>
        <v>0</v>
      </c>
      <c r="D42" s="60"/>
      <c r="E42" s="418"/>
    </row>
    <row r="43" spans="1:10" ht="15.75">
      <c r="A43" s="60"/>
      <c r="B43" s="418"/>
    </row>
    <row r="44" spans="1:10" ht="15.75">
      <c r="A44" s="60"/>
      <c r="B44" s="418"/>
    </row>
    <row r="45" spans="1:10" ht="15.75">
      <c r="A45" s="60"/>
      <c r="B45" s="418"/>
    </row>
    <row r="46" spans="1:10" ht="15" customHeight="1">
      <c r="A46" s="417" t="s">
        <v>828</v>
      </c>
      <c r="B46" s="417"/>
      <c r="C46" s="417"/>
      <c r="D46" s="417"/>
      <c r="E46" s="417"/>
      <c r="F46" s="417"/>
      <c r="G46" s="417"/>
      <c r="H46" s="417"/>
      <c r="I46" s="417"/>
      <c r="J46" s="417"/>
    </row>
    <row r="47" spans="1:10" ht="31.35" customHeight="1">
      <c r="A47" s="2167" t="s">
        <v>829</v>
      </c>
      <c r="B47" s="2167"/>
      <c r="C47" s="2167"/>
      <c r="D47" s="2167"/>
    </row>
    <row r="48" spans="1:10" ht="15.75">
      <c r="A48" s="60"/>
      <c r="B48" s="418"/>
    </row>
    <row r="49" spans="1:2" ht="15.75">
      <c r="A49" s="62" t="s">
        <v>830</v>
      </c>
      <c r="B49" s="418"/>
    </row>
    <row r="50" spans="1:2" ht="15.75">
      <c r="A50" s="60"/>
      <c r="B50" s="418"/>
    </row>
    <row r="51" spans="1:2" ht="15.75">
      <c r="A51" s="60"/>
      <c r="B51" s="418"/>
    </row>
  </sheetData>
  <mergeCells count="7">
    <mergeCell ref="A47:D47"/>
    <mergeCell ref="A2:E2"/>
    <mergeCell ref="A1:E1"/>
    <mergeCell ref="A3:E3"/>
    <mergeCell ref="D5:E5"/>
    <mergeCell ref="A5:B5"/>
    <mergeCell ref="A25:B25"/>
  </mergeCells>
  <printOptions horizontalCentered="1" verticalCentered="1"/>
  <pageMargins left="0.25" right="0.25" top="0.5" bottom="0.5" header="0.3" footer="0.3"/>
  <pageSetup scale="60" orientation="portrait" r:id="rId1"/>
  <headerFooter scaleWithDoc="0" alignWithMargins="0">
    <oddFooter>&amp;CA - &amp;P</oddFoot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737A6-9FCD-4F31-BE72-F43E602BC366}">
  <sheetPr>
    <tabColor rgb="FF00B050"/>
  </sheetPr>
  <dimension ref="A1:Z62"/>
  <sheetViews>
    <sheetView view="pageBreakPreview" zoomScale="60" zoomScaleNormal="100" workbookViewId="0">
      <selection activeCell="G10" sqref="G10"/>
    </sheetView>
  </sheetViews>
  <sheetFormatPr defaultColWidth="17.5703125" defaultRowHeight="14.25"/>
  <cols>
    <col min="1" max="1" width="17.5703125" style="382"/>
    <col min="2" max="2" width="35.42578125" style="382" customWidth="1"/>
    <col min="3" max="4" width="14.42578125" style="382" customWidth="1"/>
    <col min="5" max="5" width="17.5703125" style="382"/>
    <col min="6" max="6" width="18.5703125" style="382" customWidth="1"/>
    <col min="7" max="7" width="15.42578125" style="382" customWidth="1"/>
    <col min="8" max="8" width="17.5703125" style="382"/>
    <col min="9" max="9" width="22.5703125" style="382" customWidth="1"/>
    <col min="10" max="14" width="17.5703125" style="382"/>
    <col min="15" max="15" width="48.7109375" style="382" customWidth="1"/>
    <col min="16" max="16384" width="17.5703125" style="382"/>
  </cols>
  <sheetData>
    <row r="1" spans="1:26" ht="15.75">
      <c r="A1" s="2110" t="s">
        <v>0</v>
      </c>
      <c r="B1" s="2110"/>
      <c r="C1" s="2110"/>
      <c r="D1" s="2110"/>
      <c r="E1" s="2110"/>
      <c r="F1" s="2110"/>
      <c r="G1" s="2110"/>
      <c r="H1" s="2110"/>
      <c r="I1" s="2110"/>
      <c r="J1" s="2110"/>
      <c r="K1" s="2110"/>
    </row>
    <row r="2" spans="1:26" customFormat="1" ht="15.75" customHeight="1">
      <c r="A2" s="2189" t="s">
        <v>831</v>
      </c>
      <c r="B2" s="2189"/>
      <c r="C2" s="2189"/>
      <c r="D2" s="2189"/>
      <c r="E2" s="2189"/>
      <c r="F2" s="2189"/>
      <c r="G2" s="2189"/>
      <c r="H2" s="2189"/>
      <c r="I2" s="2189"/>
      <c r="J2" s="2189"/>
      <c r="K2" s="2189"/>
      <c r="L2" s="175"/>
      <c r="M2" s="175"/>
      <c r="N2" s="175"/>
      <c r="O2" s="175"/>
      <c r="P2" s="175"/>
      <c r="Q2" s="175"/>
      <c r="R2" s="175"/>
      <c r="S2" s="175"/>
      <c r="T2" s="175"/>
      <c r="U2" s="175"/>
      <c r="V2" s="175"/>
      <c r="W2" s="175"/>
      <c r="X2" s="175"/>
      <c r="Y2" s="175"/>
      <c r="Z2" s="175"/>
    </row>
    <row r="3" spans="1:26" customFormat="1" ht="15.75">
      <c r="A3" s="2157" t="s">
        <v>41</v>
      </c>
      <c r="B3" s="2157"/>
      <c r="C3" s="2157"/>
      <c r="D3" s="2157"/>
      <c r="E3" s="2157"/>
      <c r="F3" s="2157"/>
      <c r="G3" s="2157"/>
      <c r="H3" s="2157"/>
      <c r="I3" s="2157"/>
      <c r="J3" s="2157"/>
      <c r="K3" s="2157"/>
      <c r="L3" s="176"/>
      <c r="M3" s="176"/>
      <c r="N3" s="176"/>
      <c r="O3" s="176"/>
      <c r="P3" s="176"/>
      <c r="Q3" s="176"/>
      <c r="R3" s="176"/>
      <c r="S3" s="176"/>
      <c r="T3" s="176"/>
      <c r="U3" s="176"/>
      <c r="V3" s="176"/>
      <c r="W3" s="176"/>
      <c r="X3" s="176"/>
      <c r="Y3" s="176"/>
      <c r="Z3" s="176"/>
    </row>
    <row r="4" spans="1:26" customFormat="1" ht="15.75">
      <c r="A4" s="174"/>
      <c r="B4" s="174"/>
      <c r="C4" s="174"/>
      <c r="D4" s="174"/>
      <c r="E4" s="174"/>
      <c r="F4" s="174"/>
      <c r="G4" s="174"/>
      <c r="H4" s="174"/>
      <c r="I4" s="174"/>
      <c r="J4" s="174"/>
      <c r="K4" s="174"/>
      <c r="L4" s="176"/>
      <c r="M4" s="176"/>
      <c r="N4" s="176"/>
      <c r="O4" s="176"/>
      <c r="P4" s="176"/>
      <c r="Q4" s="176"/>
      <c r="R4" s="176"/>
      <c r="S4" s="176"/>
      <c r="T4" s="176"/>
      <c r="U4" s="176"/>
      <c r="V4" s="176"/>
      <c r="W4" s="176"/>
      <c r="X4" s="176"/>
      <c r="Y4" s="176"/>
      <c r="Z4" s="176"/>
    </row>
    <row r="5" spans="1:26" ht="32.25" customHeight="1">
      <c r="A5" s="2304" t="s">
        <v>832</v>
      </c>
      <c r="B5" s="2305"/>
      <c r="C5" s="363"/>
      <c r="D5" s="363"/>
      <c r="E5" s="363"/>
      <c r="F5" s="363"/>
      <c r="G5" s="363"/>
      <c r="H5" s="363"/>
      <c r="I5" s="363"/>
      <c r="J5" s="363"/>
      <c r="K5" s="363"/>
      <c r="L5" s="464"/>
      <c r="M5" s="463"/>
    </row>
    <row r="6" spans="1:26" ht="63" customHeight="1">
      <c r="A6" s="2021" t="s">
        <v>833</v>
      </c>
      <c r="B6" s="2022" t="s">
        <v>834</v>
      </c>
      <c r="C6" s="2022" t="s">
        <v>835</v>
      </c>
      <c r="D6" s="2022" t="s">
        <v>836</v>
      </c>
      <c r="E6" s="2022" t="s">
        <v>837</v>
      </c>
      <c r="F6" s="2022" t="s">
        <v>838</v>
      </c>
      <c r="G6" s="2022" t="s">
        <v>839</v>
      </c>
      <c r="H6" s="2022" t="s">
        <v>840</v>
      </c>
      <c r="I6" s="2022" t="s">
        <v>841</v>
      </c>
      <c r="J6" s="2022" t="s">
        <v>842</v>
      </c>
      <c r="K6" s="2023" t="s">
        <v>843</v>
      </c>
    </row>
    <row r="7" spans="1:26" ht="90">
      <c r="A7" s="1187" t="s">
        <v>629</v>
      </c>
      <c r="B7" s="1188" t="s">
        <v>844</v>
      </c>
      <c r="C7" s="1188" t="s">
        <v>845</v>
      </c>
      <c r="D7" s="1188" t="s">
        <v>846</v>
      </c>
      <c r="E7" s="1214" t="s">
        <v>72</v>
      </c>
      <c r="F7" s="1214" t="s">
        <v>72</v>
      </c>
      <c r="G7" s="1214" t="s">
        <v>72</v>
      </c>
      <c r="H7" s="1215" t="s">
        <v>72</v>
      </c>
      <c r="I7" s="1190" t="s">
        <v>847</v>
      </c>
      <c r="J7" s="1191" t="s">
        <v>846</v>
      </c>
      <c r="K7" s="1192" t="s">
        <v>848</v>
      </c>
      <c r="M7" s="261"/>
      <c r="N7" s="259"/>
      <c r="O7" s="259"/>
      <c r="P7" s="462"/>
      <c r="Q7" s="461"/>
      <c r="R7" s="461"/>
      <c r="S7" s="461"/>
      <c r="T7" s="461"/>
    </row>
    <row r="8" spans="1:26" ht="89.25" customHeight="1">
      <c r="A8" s="1187" t="s">
        <v>849</v>
      </c>
      <c r="B8" s="1188" t="s">
        <v>850</v>
      </c>
      <c r="C8" s="1188" t="s">
        <v>845</v>
      </c>
      <c r="D8" s="1188" t="s">
        <v>845</v>
      </c>
      <c r="E8" s="1214" t="s">
        <v>72</v>
      </c>
      <c r="F8" s="1214" t="s">
        <v>72</v>
      </c>
      <c r="G8" s="1214" t="s">
        <v>72</v>
      </c>
      <c r="H8" s="1215" t="s">
        <v>72</v>
      </c>
      <c r="I8" s="1190" t="s">
        <v>851</v>
      </c>
      <c r="J8" s="1191" t="s">
        <v>846</v>
      </c>
      <c r="K8" s="1193" t="s">
        <v>848</v>
      </c>
      <c r="M8" s="260"/>
      <c r="N8" s="259"/>
      <c r="O8" s="259"/>
      <c r="P8" s="462"/>
      <c r="Q8" s="461"/>
      <c r="R8" s="461"/>
      <c r="S8" s="461"/>
      <c r="T8" s="461"/>
    </row>
    <row r="9" spans="1:26" ht="47.25">
      <c r="A9" s="1187" t="s">
        <v>852</v>
      </c>
      <c r="B9" s="1188" t="s">
        <v>853</v>
      </c>
      <c r="C9" s="1188" t="s">
        <v>845</v>
      </c>
      <c r="D9" s="1188" t="s">
        <v>845</v>
      </c>
      <c r="E9" s="1214" t="s">
        <v>72</v>
      </c>
      <c r="F9" s="1214" t="s">
        <v>72</v>
      </c>
      <c r="G9" s="1214" t="s">
        <v>72</v>
      </c>
      <c r="H9" s="1215" t="s">
        <v>72</v>
      </c>
      <c r="I9" s="1190" t="s">
        <v>854</v>
      </c>
      <c r="J9" s="1191" t="s">
        <v>846</v>
      </c>
      <c r="K9" s="1193" t="s">
        <v>855</v>
      </c>
      <c r="M9" s="461"/>
      <c r="N9" s="460"/>
      <c r="O9" s="460"/>
      <c r="P9" s="460"/>
      <c r="Q9" s="460"/>
      <c r="R9" s="460"/>
      <c r="S9" s="460"/>
      <c r="T9" s="460"/>
    </row>
    <row r="10" spans="1:26" ht="75" customHeight="1">
      <c r="A10" s="1187" t="s">
        <v>856</v>
      </c>
      <c r="B10" s="1188" t="s">
        <v>857</v>
      </c>
      <c r="C10" s="1188" t="s">
        <v>846</v>
      </c>
      <c r="D10" s="1188" t="s">
        <v>846</v>
      </c>
      <c r="E10" s="458" t="s">
        <v>72</v>
      </c>
      <c r="F10" s="1215" t="s">
        <v>858</v>
      </c>
      <c r="G10" s="1215" t="s">
        <v>72</v>
      </c>
      <c r="H10" s="1215">
        <v>305</v>
      </c>
      <c r="I10" s="1190" t="s">
        <v>859</v>
      </c>
      <c r="J10" s="1191" t="s">
        <v>846</v>
      </c>
      <c r="K10" s="1193" t="s">
        <v>848</v>
      </c>
      <c r="M10" s="461"/>
      <c r="N10" s="462"/>
      <c r="O10" s="462"/>
      <c r="P10" s="462"/>
      <c r="Q10" s="461"/>
      <c r="R10" s="461"/>
      <c r="S10" s="461"/>
      <c r="T10" s="461"/>
    </row>
    <row r="11" spans="1:26" ht="63.75" thickBot="1">
      <c r="A11" s="1194" t="s">
        <v>860</v>
      </c>
      <c r="B11" s="1195" t="s">
        <v>861</v>
      </c>
      <c r="C11" s="1195" t="s">
        <v>846</v>
      </c>
      <c r="D11" s="1195" t="s">
        <v>846</v>
      </c>
      <c r="E11" s="1196" t="s">
        <v>72</v>
      </c>
      <c r="F11" s="1728" t="s">
        <v>862</v>
      </c>
      <c r="G11" s="1728" t="s">
        <v>72</v>
      </c>
      <c r="H11" s="1728">
        <v>268</v>
      </c>
      <c r="I11" s="1198" t="s">
        <v>863</v>
      </c>
      <c r="J11" s="1199" t="s">
        <v>846</v>
      </c>
      <c r="K11" s="1200" t="s">
        <v>848</v>
      </c>
      <c r="M11" s="461"/>
      <c r="N11" s="460"/>
      <c r="O11" s="460"/>
      <c r="P11" s="460"/>
      <c r="Q11" s="460"/>
      <c r="R11" s="460"/>
      <c r="S11" s="460"/>
      <c r="T11" s="460"/>
    </row>
    <row r="12" spans="1:26" ht="32.25" customHeight="1" thickBot="1">
      <c r="A12" s="270"/>
      <c r="B12" s="270"/>
      <c r="C12" s="270"/>
      <c r="D12" s="270"/>
      <c r="E12" s="455"/>
      <c r="F12" s="455"/>
      <c r="G12" s="453"/>
      <c r="H12" s="453"/>
      <c r="I12" s="455"/>
      <c r="J12" s="453"/>
      <c r="K12" s="453"/>
    </row>
    <row r="13" spans="1:26" ht="40.5" customHeight="1" thickBot="1">
      <c r="A13" s="2299" t="s">
        <v>864</v>
      </c>
      <c r="B13" s="2275"/>
      <c r="C13" s="363"/>
      <c r="D13" s="363"/>
      <c r="E13" s="363"/>
      <c r="F13" s="363"/>
      <c r="G13" s="363"/>
      <c r="H13" s="363"/>
      <c r="I13" s="363"/>
      <c r="J13" s="363"/>
      <c r="K13" s="363"/>
    </row>
    <row r="14" spans="1:26" ht="80.25" customHeight="1">
      <c r="A14" s="2021" t="s">
        <v>833</v>
      </c>
      <c r="B14" s="2022" t="s">
        <v>834</v>
      </c>
      <c r="C14" s="2022" t="s">
        <v>835</v>
      </c>
      <c r="D14" s="2022" t="s">
        <v>836</v>
      </c>
      <c r="E14" s="2022" t="s">
        <v>837</v>
      </c>
      <c r="F14" s="2022" t="s">
        <v>838</v>
      </c>
      <c r="G14" s="2022" t="s">
        <v>839</v>
      </c>
      <c r="H14" s="2022" t="s">
        <v>840</v>
      </c>
      <c r="I14" s="2022" t="s">
        <v>841</v>
      </c>
      <c r="J14" s="2022" t="s">
        <v>842</v>
      </c>
      <c r="K14" s="2023" t="s">
        <v>843</v>
      </c>
    </row>
    <row r="15" spans="1:26" ht="63">
      <c r="A15" s="1202" t="s">
        <v>865</v>
      </c>
      <c r="B15" s="459" t="s">
        <v>866</v>
      </c>
      <c r="C15" s="1188" t="s">
        <v>845</v>
      </c>
      <c r="D15" s="1188" t="s">
        <v>846</v>
      </c>
      <c r="E15" s="458" t="s">
        <v>72</v>
      </c>
      <c r="F15" s="1214" t="s">
        <v>867</v>
      </c>
      <c r="G15" s="457" t="s">
        <v>72</v>
      </c>
      <c r="H15" s="457">
        <v>0</v>
      </c>
      <c r="I15" s="1201" t="s">
        <v>72</v>
      </c>
      <c r="J15" s="457" t="s">
        <v>72</v>
      </c>
      <c r="K15" s="1193" t="s">
        <v>72</v>
      </c>
    </row>
    <row r="16" spans="1:26" ht="75">
      <c r="A16" s="1187" t="s">
        <v>868</v>
      </c>
      <c r="B16" s="1188" t="s">
        <v>869</v>
      </c>
      <c r="C16" s="1188" t="s">
        <v>845</v>
      </c>
      <c r="D16" s="1188" t="s">
        <v>846</v>
      </c>
      <c r="E16" s="458" t="s">
        <v>72</v>
      </c>
      <c r="F16" s="1214" t="s">
        <v>72</v>
      </c>
      <c r="G16" s="457" t="s">
        <v>72</v>
      </c>
      <c r="H16" s="457">
        <v>0</v>
      </c>
      <c r="I16" s="1201" t="s">
        <v>72</v>
      </c>
      <c r="J16" s="457" t="s">
        <v>72</v>
      </c>
      <c r="K16" s="1193" t="s">
        <v>72</v>
      </c>
    </row>
    <row r="17" spans="1:11" ht="30">
      <c r="A17" s="1187" t="s">
        <v>852</v>
      </c>
      <c r="B17" s="1188" t="s">
        <v>853</v>
      </c>
      <c r="C17" s="1188" t="s">
        <v>845</v>
      </c>
      <c r="D17" s="1188" t="s">
        <v>846</v>
      </c>
      <c r="E17" s="458" t="s">
        <v>72</v>
      </c>
      <c r="F17" s="1214" t="s">
        <v>72</v>
      </c>
      <c r="G17" s="1189" t="s">
        <v>72</v>
      </c>
      <c r="H17" s="1215">
        <v>0</v>
      </c>
      <c r="I17" s="1201" t="s">
        <v>72</v>
      </c>
      <c r="J17" s="457" t="s">
        <v>72</v>
      </c>
      <c r="K17" s="1193" t="s">
        <v>72</v>
      </c>
    </row>
    <row r="18" spans="1:11" ht="47.25">
      <c r="A18" s="1202" t="s">
        <v>870</v>
      </c>
      <c r="B18" s="459" t="s">
        <v>871</v>
      </c>
      <c r="C18" s="459" t="s">
        <v>846</v>
      </c>
      <c r="D18" s="459" t="s">
        <v>846</v>
      </c>
      <c r="E18" s="458" t="s">
        <v>72</v>
      </c>
      <c r="F18" s="1214" t="s">
        <v>72</v>
      </c>
      <c r="G18" s="457" t="s">
        <v>72</v>
      </c>
      <c r="H18" s="1215">
        <v>0</v>
      </c>
      <c r="I18" s="458" t="s">
        <v>72</v>
      </c>
      <c r="J18" s="457" t="s">
        <v>72</v>
      </c>
      <c r="K18" s="1193" t="s">
        <v>72</v>
      </c>
    </row>
    <row r="19" spans="1:11" ht="31.5">
      <c r="A19" s="1202" t="s">
        <v>872</v>
      </c>
      <c r="B19" s="459" t="s">
        <v>873</v>
      </c>
      <c r="C19" s="459" t="s">
        <v>846</v>
      </c>
      <c r="D19" s="459" t="s">
        <v>846</v>
      </c>
      <c r="E19" s="458" t="s">
        <v>72</v>
      </c>
      <c r="F19" s="1214" t="s">
        <v>72</v>
      </c>
      <c r="G19" s="457" t="s">
        <v>72</v>
      </c>
      <c r="H19" s="1215">
        <v>0</v>
      </c>
      <c r="I19" s="458" t="s">
        <v>72</v>
      </c>
      <c r="J19" s="457" t="s">
        <v>72</v>
      </c>
      <c r="K19" s="1193" t="s">
        <v>72</v>
      </c>
    </row>
    <row r="20" spans="1:11" ht="32.25" thickBot="1">
      <c r="A20" s="1203" t="s">
        <v>874</v>
      </c>
      <c r="B20" s="1108" t="s">
        <v>875</v>
      </c>
      <c r="C20" s="459" t="s">
        <v>845</v>
      </c>
      <c r="D20" s="459" t="s">
        <v>846</v>
      </c>
      <c r="E20" s="1204" t="s">
        <v>72</v>
      </c>
      <c r="F20" s="1214" t="s">
        <v>72</v>
      </c>
      <c r="G20" s="1189" t="s">
        <v>72</v>
      </c>
      <c r="H20" s="1215">
        <v>0</v>
      </c>
      <c r="I20" s="1204" t="s">
        <v>72</v>
      </c>
      <c r="J20" s="1189" t="s">
        <v>72</v>
      </c>
      <c r="K20" s="1193" t="s">
        <v>72</v>
      </c>
    </row>
    <row r="21" spans="1:11" ht="48.6" customHeight="1" thickBot="1">
      <c r="A21" s="1205" t="s">
        <v>876</v>
      </c>
      <c r="B21" s="1206" t="s">
        <v>877</v>
      </c>
      <c r="C21" s="1206" t="s">
        <v>845</v>
      </c>
      <c r="D21" s="1206" t="s">
        <v>846</v>
      </c>
      <c r="E21" s="1196" t="s">
        <v>72</v>
      </c>
      <c r="F21" s="1729" t="s">
        <v>72</v>
      </c>
      <c r="G21" s="1197" t="s">
        <v>72</v>
      </c>
      <c r="H21" s="1230">
        <v>0</v>
      </c>
      <c r="I21" s="1196" t="s">
        <v>72</v>
      </c>
      <c r="J21" s="1197" t="s">
        <v>72</v>
      </c>
      <c r="K21" s="1200" t="s">
        <v>72</v>
      </c>
    </row>
    <row r="22" spans="1:11" ht="48.6" customHeight="1" thickBot="1">
      <c r="A22" s="270"/>
      <c r="B22" s="270"/>
      <c r="C22" s="270"/>
      <c r="D22" s="270"/>
      <c r="E22" s="2018"/>
      <c r="F22" s="2019"/>
      <c r="G22" s="2020"/>
      <c r="H22" s="453"/>
      <c r="I22" s="2018"/>
      <c r="J22" s="2020"/>
      <c r="K22" s="2020"/>
    </row>
    <row r="23" spans="1:11" ht="42" customHeight="1" thickBot="1">
      <c r="A23" s="2273" t="s">
        <v>878</v>
      </c>
      <c r="B23" s="2275"/>
      <c r="C23" s="363"/>
      <c r="D23" s="363"/>
      <c r="E23" s="363"/>
      <c r="F23" s="363"/>
      <c r="G23" s="363"/>
      <c r="H23" s="363"/>
      <c r="I23" s="363"/>
      <c r="J23" s="363"/>
      <c r="K23" s="363"/>
    </row>
    <row r="24" spans="1:11" ht="90.75" customHeight="1" thickBot="1">
      <c r="A24" s="2532" t="s">
        <v>833</v>
      </c>
      <c r="B24" s="2533" t="s">
        <v>834</v>
      </c>
      <c r="C24" s="2533" t="s">
        <v>835</v>
      </c>
      <c r="D24" s="2533" t="s">
        <v>836</v>
      </c>
      <c r="E24" s="2533" t="s">
        <v>837</v>
      </c>
      <c r="F24" s="2533" t="s">
        <v>838</v>
      </c>
      <c r="G24" s="2533" t="s">
        <v>839</v>
      </c>
      <c r="H24" s="2533" t="s">
        <v>840</v>
      </c>
      <c r="I24" s="2533" t="s">
        <v>841</v>
      </c>
      <c r="J24" s="2533" t="s">
        <v>842</v>
      </c>
      <c r="K24" s="2534" t="s">
        <v>843</v>
      </c>
    </row>
    <row r="25" spans="1:11" ht="78.75">
      <c r="A25" s="1217" t="s">
        <v>876</v>
      </c>
      <c r="B25" s="1218" t="s">
        <v>879</v>
      </c>
      <c r="C25" s="1218" t="s">
        <v>845</v>
      </c>
      <c r="D25" s="1218" t="s">
        <v>846</v>
      </c>
      <c r="E25" s="1219" t="s">
        <v>72</v>
      </c>
      <c r="F25" s="1920" t="s">
        <v>72</v>
      </c>
      <c r="G25" s="1921" t="s">
        <v>72</v>
      </c>
      <c r="H25" s="1921">
        <v>1</v>
      </c>
      <c r="I25" s="1219" t="s">
        <v>72</v>
      </c>
      <c r="J25" s="1220" t="s">
        <v>72</v>
      </c>
      <c r="K25" s="1221" t="s">
        <v>848</v>
      </c>
    </row>
    <row r="26" spans="1:11" ht="63">
      <c r="A26" s="1187" t="s">
        <v>856</v>
      </c>
      <c r="B26" s="1188" t="s">
        <v>857</v>
      </c>
      <c r="C26" s="1188" t="s">
        <v>846</v>
      </c>
      <c r="D26" s="1188" t="s">
        <v>846</v>
      </c>
      <c r="E26" s="1204" t="s">
        <v>72</v>
      </c>
      <c r="F26" s="457" t="s">
        <v>72</v>
      </c>
      <c r="G26" s="457" t="s">
        <v>72</v>
      </c>
      <c r="H26" s="457" t="s">
        <v>72</v>
      </c>
      <c r="I26" s="1204" t="s">
        <v>72</v>
      </c>
      <c r="J26" s="1189" t="s">
        <v>72</v>
      </c>
      <c r="K26" s="1193" t="s">
        <v>848</v>
      </c>
    </row>
    <row r="27" spans="1:11" ht="63.75" thickBot="1">
      <c r="A27" s="1194" t="s">
        <v>860</v>
      </c>
      <c r="B27" s="1195" t="s">
        <v>861</v>
      </c>
      <c r="C27" s="1195" t="s">
        <v>846</v>
      </c>
      <c r="D27" s="1195" t="s">
        <v>846</v>
      </c>
      <c r="E27" s="1196" t="s">
        <v>72</v>
      </c>
      <c r="F27" s="1230" t="s">
        <v>72</v>
      </c>
      <c r="G27" s="1230" t="s">
        <v>72</v>
      </c>
      <c r="H27" s="1230" t="s">
        <v>72</v>
      </c>
      <c r="I27" s="1222" t="s">
        <v>72</v>
      </c>
      <c r="J27" s="1197" t="s">
        <v>846</v>
      </c>
      <c r="K27" s="1200" t="s">
        <v>848</v>
      </c>
    </row>
    <row r="28" spans="1:11" ht="66" customHeight="1" thickBot="1">
      <c r="A28" s="270"/>
      <c r="B28" s="270"/>
      <c r="C28" s="270"/>
      <c r="D28" s="270"/>
      <c r="E28" s="455"/>
      <c r="F28" s="455"/>
      <c r="G28" s="453"/>
      <c r="H28" s="453"/>
      <c r="I28" s="455"/>
      <c r="J28" s="453"/>
      <c r="K28" s="453"/>
    </row>
    <row r="29" spans="1:11" ht="33" customHeight="1" thickBot="1">
      <c r="A29" s="2306" t="s">
        <v>880</v>
      </c>
      <c r="B29" s="2305"/>
      <c r="C29" s="363"/>
      <c r="D29" s="363"/>
      <c r="E29" s="363"/>
      <c r="F29" s="363"/>
      <c r="G29" s="363"/>
      <c r="H29" s="363"/>
      <c r="I29" s="363"/>
      <c r="J29" s="363"/>
      <c r="K29" s="363"/>
    </row>
    <row r="30" spans="1:11" ht="63">
      <c r="A30" s="2024" t="s">
        <v>833</v>
      </c>
      <c r="B30" s="2025" t="s">
        <v>834</v>
      </c>
      <c r="C30" s="2025" t="s">
        <v>835</v>
      </c>
      <c r="D30" s="2025" t="s">
        <v>836</v>
      </c>
      <c r="E30" s="2025" t="s">
        <v>837</v>
      </c>
      <c r="F30" s="2025" t="s">
        <v>838</v>
      </c>
      <c r="G30" s="2025" t="s">
        <v>839</v>
      </c>
      <c r="H30" s="2025" t="s">
        <v>840</v>
      </c>
      <c r="I30" s="2025" t="s">
        <v>841</v>
      </c>
      <c r="J30" s="2025" t="s">
        <v>842</v>
      </c>
      <c r="K30" s="2026" t="s">
        <v>843</v>
      </c>
    </row>
    <row r="31" spans="1:11" ht="15.75">
      <c r="A31" s="2027"/>
      <c r="B31" s="1113"/>
      <c r="C31" s="1113"/>
      <c r="D31" s="1113"/>
      <c r="E31" s="1114"/>
      <c r="F31" s="1114"/>
      <c r="G31" s="1115"/>
      <c r="H31" s="1115"/>
      <c r="I31" s="1114"/>
      <c r="J31" s="1115"/>
      <c r="K31" s="2028"/>
    </row>
    <row r="32" spans="1:11" ht="15.75">
      <c r="A32" s="2027"/>
      <c r="B32" s="1113"/>
      <c r="C32" s="1113"/>
      <c r="D32" s="1113"/>
      <c r="E32" s="1114"/>
      <c r="F32" s="1114"/>
      <c r="G32" s="1115"/>
      <c r="H32" s="1115"/>
      <c r="I32" s="1114"/>
      <c r="J32" s="1115"/>
      <c r="K32" s="2028"/>
    </row>
    <row r="33" spans="1:12" ht="15.75">
      <c r="A33" s="2027"/>
      <c r="B33" s="1113"/>
      <c r="C33" s="1113"/>
      <c r="D33" s="1113"/>
      <c r="E33" s="1114"/>
      <c r="F33" s="1114"/>
      <c r="G33" s="1115"/>
      <c r="H33" s="1115"/>
      <c r="I33" s="1114"/>
      <c r="J33" s="1115"/>
      <c r="K33" s="2028"/>
    </row>
    <row r="34" spans="1:12" ht="16.5" thickBot="1">
      <c r="A34" s="2029"/>
      <c r="B34" s="2030"/>
      <c r="C34" s="2030"/>
      <c r="D34" s="2030"/>
      <c r="E34" s="2031"/>
      <c r="F34" s="2031"/>
      <c r="G34" s="2032"/>
      <c r="H34" s="2032"/>
      <c r="I34" s="2031"/>
      <c r="J34" s="2032"/>
      <c r="K34" s="2033"/>
    </row>
    <row r="35" spans="1:12" ht="16.5" thickBot="1">
      <c r="A35" s="270"/>
      <c r="B35" s="270"/>
      <c r="C35" s="270"/>
      <c r="D35" s="270"/>
      <c r="E35" s="455"/>
      <c r="F35" s="455"/>
      <c r="G35" s="453"/>
      <c r="H35" s="453"/>
      <c r="I35" s="455"/>
      <c r="J35" s="453"/>
      <c r="K35" s="453"/>
    </row>
    <row r="36" spans="1:12" ht="35.25" customHeight="1" thickBot="1">
      <c r="A36" s="2306" t="s">
        <v>881</v>
      </c>
      <c r="B36" s="2305"/>
      <c r="C36" s="363"/>
      <c r="D36" s="363"/>
      <c r="E36" s="363"/>
      <c r="F36" s="363"/>
      <c r="G36" s="363"/>
      <c r="H36" s="363"/>
      <c r="I36" s="363"/>
      <c r="J36" s="363"/>
      <c r="K36" s="363"/>
    </row>
    <row r="37" spans="1:12" ht="63">
      <c r="A37" s="1109" t="s">
        <v>833</v>
      </c>
      <c r="B37" s="1110" t="s">
        <v>834</v>
      </c>
      <c r="C37" s="1110" t="s">
        <v>835</v>
      </c>
      <c r="D37" s="1110" t="s">
        <v>836</v>
      </c>
      <c r="E37" s="1110" t="s">
        <v>837</v>
      </c>
      <c r="F37" s="1110" t="s">
        <v>838</v>
      </c>
      <c r="G37" s="1110" t="s">
        <v>839</v>
      </c>
      <c r="H37" s="1110" t="s">
        <v>840</v>
      </c>
      <c r="I37" s="1110" t="s">
        <v>841</v>
      </c>
      <c r="J37" s="1110" t="s">
        <v>842</v>
      </c>
      <c r="K37" s="1111" t="s">
        <v>843</v>
      </c>
    </row>
    <row r="38" spans="1:12" ht="15.75">
      <c r="A38" s="1112"/>
      <c r="B38" s="1113"/>
      <c r="C38" s="1113"/>
      <c r="D38" s="1113"/>
      <c r="E38" s="1114"/>
      <c r="F38" s="1114"/>
      <c r="G38" s="1115"/>
      <c r="H38" s="1115"/>
      <c r="I38" s="1114"/>
      <c r="J38" s="1115"/>
      <c r="K38" s="1116"/>
    </row>
    <row r="39" spans="1:12" ht="15.75">
      <c r="A39" s="1112"/>
      <c r="B39" s="1113"/>
      <c r="C39" s="1113"/>
      <c r="D39" s="1113"/>
      <c r="E39" s="1114"/>
      <c r="F39" s="1114"/>
      <c r="G39" s="1115"/>
      <c r="H39" s="1115"/>
      <c r="I39" s="1114"/>
      <c r="J39" s="1115"/>
      <c r="K39" s="1116"/>
    </row>
    <row r="40" spans="1:12" ht="15.75">
      <c r="A40" s="1112"/>
      <c r="B40" s="1113"/>
      <c r="C40" s="1113"/>
      <c r="D40" s="1113"/>
      <c r="E40" s="1114"/>
      <c r="F40" s="1114"/>
      <c r="G40" s="1115"/>
      <c r="H40" s="1115"/>
      <c r="I40" s="1114"/>
      <c r="J40" s="1115"/>
      <c r="K40" s="1116"/>
    </row>
    <row r="41" spans="1:12" ht="16.5" thickBot="1">
      <c r="A41" s="1117"/>
      <c r="B41" s="1118"/>
      <c r="C41" s="1118"/>
      <c r="D41" s="1118"/>
      <c r="E41" s="1119"/>
      <c r="F41" s="1119"/>
      <c r="G41" s="1120"/>
      <c r="H41" s="1120"/>
      <c r="I41" s="1119"/>
      <c r="J41" s="1120"/>
      <c r="K41" s="1121"/>
    </row>
    <row r="42" spans="1:12" ht="11.25" customHeight="1">
      <c r="A42" s="456"/>
      <c r="B42" s="456"/>
      <c r="C42" s="456"/>
      <c r="D42" s="456"/>
      <c r="E42" s="455"/>
      <c r="F42" s="455"/>
      <c r="G42" s="453"/>
      <c r="H42" s="453"/>
      <c r="I42" s="454"/>
      <c r="J42" s="453"/>
      <c r="K42" s="453"/>
    </row>
    <row r="43" spans="1:12" ht="35.25" customHeight="1">
      <c r="A43" s="2128" t="s">
        <v>882</v>
      </c>
      <c r="B43" s="2128"/>
      <c r="C43" s="2128"/>
      <c r="D43" s="2128"/>
      <c r="E43" s="2128"/>
      <c r="F43" s="2128"/>
      <c r="G43" s="2128"/>
      <c r="H43" s="2128"/>
      <c r="I43" s="2128"/>
      <c r="J43" s="2128"/>
      <c r="K43" s="453"/>
      <c r="L43" s="451"/>
    </row>
    <row r="44" spans="1:12" ht="15.75">
      <c r="A44" s="246"/>
      <c r="B44" s="246"/>
      <c r="C44" s="246"/>
      <c r="D44" s="246"/>
      <c r="E44" s="246"/>
      <c r="F44" s="246"/>
      <c r="G44" s="246"/>
      <c r="H44" s="246"/>
      <c r="I44" s="246"/>
      <c r="J44" s="246"/>
      <c r="K44" s="383"/>
      <c r="L44" s="452"/>
    </row>
    <row r="45" spans="1:12" ht="15.75">
      <c r="A45" s="2188" t="s">
        <v>883</v>
      </c>
      <c r="B45" s="2188"/>
      <c r="C45" s="2188"/>
      <c r="D45" s="2188"/>
      <c r="E45" s="2188"/>
      <c r="F45" s="2188"/>
      <c r="G45" s="2188"/>
      <c r="H45" s="2188"/>
      <c r="I45" s="2188"/>
      <c r="J45" s="2188"/>
      <c r="K45" s="246"/>
      <c r="L45" s="451"/>
    </row>
    <row r="46" spans="1:12" ht="32.25" customHeight="1">
      <c r="A46" s="2128" t="s">
        <v>884</v>
      </c>
      <c r="B46" s="2128"/>
      <c r="C46" s="2128"/>
      <c r="D46" s="2128"/>
      <c r="E46" s="2128"/>
      <c r="F46" s="2128"/>
      <c r="G46" s="2128"/>
      <c r="H46" s="2128"/>
      <c r="I46" s="2128"/>
      <c r="J46" s="2128"/>
      <c r="K46" s="409"/>
      <c r="L46" s="451"/>
    </row>
    <row r="47" spans="1:12" ht="16.5" customHeight="1">
      <c r="A47" s="2128" t="s">
        <v>885</v>
      </c>
      <c r="B47" s="2128"/>
      <c r="C47" s="2128"/>
      <c r="D47" s="2128"/>
      <c r="E47" s="2128"/>
      <c r="F47" s="2128"/>
      <c r="G47" s="2128"/>
      <c r="H47" s="2128"/>
      <c r="I47" s="2128"/>
      <c r="J47" s="2128"/>
      <c r="K47" s="246"/>
      <c r="L47" s="451"/>
    </row>
    <row r="48" spans="1:12" ht="15.75" customHeight="1">
      <c r="A48" s="2188" t="s">
        <v>886</v>
      </c>
      <c r="B48" s="2188"/>
      <c r="C48" s="2188"/>
      <c r="D48" s="2188"/>
      <c r="E48" s="2188"/>
      <c r="F48" s="2188"/>
      <c r="G48" s="2188"/>
      <c r="H48" s="2188"/>
      <c r="I48" s="2188"/>
      <c r="J48" s="2188"/>
      <c r="K48" s="246"/>
      <c r="L48" s="451"/>
    </row>
    <row r="49" spans="1:12" ht="20.25" customHeight="1">
      <c r="A49" s="2188" t="s">
        <v>887</v>
      </c>
      <c r="B49" s="2188"/>
      <c r="C49" s="2188"/>
      <c r="D49" s="2188"/>
      <c r="E49" s="2188"/>
      <c r="F49" s="2188"/>
      <c r="G49" s="2188"/>
      <c r="H49" s="2188"/>
      <c r="I49" s="2188"/>
      <c r="J49" s="2188"/>
      <c r="K49" s="246"/>
      <c r="L49" s="451"/>
    </row>
    <row r="50" spans="1:12" ht="15.75">
      <c r="A50" s="2303"/>
      <c r="B50" s="2303"/>
      <c r="C50" s="2303"/>
      <c r="D50" s="2303"/>
      <c r="E50" s="2303"/>
      <c r="F50" s="2303"/>
      <c r="G50" s="2303"/>
      <c r="H50" s="2303"/>
      <c r="I50" s="2303"/>
      <c r="J50" s="2303"/>
      <c r="K50" s="246"/>
      <c r="L50" s="449"/>
    </row>
    <row r="51" spans="1:12" ht="15.75">
      <c r="A51" s="2188" t="s">
        <v>888</v>
      </c>
      <c r="B51" s="2188"/>
      <c r="C51" s="2188"/>
      <c r="D51" s="2188"/>
      <c r="E51" s="2188"/>
      <c r="F51" s="2188"/>
      <c r="G51" s="2188"/>
      <c r="H51" s="2188"/>
      <c r="I51" s="2188"/>
      <c r="J51" s="2188"/>
      <c r="K51" s="246"/>
    </row>
    <row r="52" spans="1:12" ht="15">
      <c r="A52" s="450"/>
      <c r="B52" s="450"/>
      <c r="C52" s="450"/>
      <c r="D52" s="450"/>
      <c r="E52" s="450"/>
      <c r="F52" s="450"/>
      <c r="G52" s="450"/>
      <c r="H52" s="450"/>
      <c r="I52" s="450"/>
      <c r="J52" s="450"/>
      <c r="K52" s="450"/>
    </row>
    <row r="62" spans="1:12">
      <c r="H62" s="5"/>
    </row>
  </sheetData>
  <mergeCells count="16">
    <mergeCell ref="A1:K1"/>
    <mergeCell ref="A2:K2"/>
    <mergeCell ref="A3:K3"/>
    <mergeCell ref="A51:J51"/>
    <mergeCell ref="A46:J46"/>
    <mergeCell ref="A47:J47"/>
    <mergeCell ref="A45:J45"/>
    <mergeCell ref="A48:J48"/>
    <mergeCell ref="A49:J49"/>
    <mergeCell ref="A50:J50"/>
    <mergeCell ref="A43:J43"/>
    <mergeCell ref="A13:B13"/>
    <mergeCell ref="A5:B5"/>
    <mergeCell ref="A23:B23"/>
    <mergeCell ref="A29:B29"/>
    <mergeCell ref="A36:B36"/>
  </mergeCells>
  <printOptions horizontalCentered="1" verticalCentered="1"/>
  <pageMargins left="0.25" right="0.25" top="0.5" bottom="0.5" header="0.3" footer="0.3"/>
  <pageSetup scale="49" fitToHeight="2" orientation="portrait" r:id="rId1"/>
  <headerFooter scaleWithDoc="0" alignWithMargins="0">
    <oddFooter>&amp;CA - &amp;P</oddFooter>
  </headerFooter>
  <rowBreaks count="1" manualBreakCount="1">
    <brk id="22" max="10" man="1"/>
  </rowBreaks>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62574-3D86-4F33-9FA1-AB78C8402FBC}">
  <sheetPr>
    <tabColor rgb="FF00B050"/>
    <pageSetUpPr fitToPage="1"/>
  </sheetPr>
  <dimension ref="A1:Z23"/>
  <sheetViews>
    <sheetView topLeftCell="B1" workbookViewId="0">
      <selection activeCell="G10" sqref="G10"/>
    </sheetView>
  </sheetViews>
  <sheetFormatPr defaultColWidth="17.5703125" defaultRowHeight="14.25"/>
  <cols>
    <col min="1" max="1" width="20.28515625" style="382" customWidth="1"/>
    <col min="2" max="2" width="70.5703125" style="382" customWidth="1"/>
    <col min="3" max="3" width="12.5703125" style="382" customWidth="1"/>
    <col min="4" max="4" width="15.140625" style="382" customWidth="1"/>
    <col min="5" max="5" width="15.28515625" style="382" customWidth="1"/>
    <col min="6" max="6" width="12.5703125" style="382" customWidth="1"/>
    <col min="7" max="7" width="12" style="382" customWidth="1"/>
    <col min="8" max="10" width="17.5703125" style="382"/>
    <col min="11" max="11" width="34.28515625" style="382" customWidth="1"/>
    <col min="12" max="16384" width="17.5703125" style="382"/>
  </cols>
  <sheetData>
    <row r="1" spans="1:26" ht="15.75">
      <c r="A1" s="2110" t="s">
        <v>0</v>
      </c>
      <c r="B1" s="2110"/>
      <c r="C1" s="2110"/>
      <c r="D1" s="2110"/>
      <c r="E1" s="2110"/>
      <c r="F1" s="2110"/>
      <c r="G1" s="2110"/>
    </row>
    <row r="2" spans="1:26" customFormat="1" ht="15.75" customHeight="1">
      <c r="A2" s="2189" t="s">
        <v>889</v>
      </c>
      <c r="B2" s="2189"/>
      <c r="C2" s="2189"/>
      <c r="D2" s="2189"/>
      <c r="E2" s="2189"/>
      <c r="F2" s="2189"/>
      <c r="G2" s="2189"/>
      <c r="H2" s="175"/>
      <c r="I2" s="175"/>
      <c r="J2" s="175"/>
      <c r="K2" s="175"/>
      <c r="L2" s="175"/>
      <c r="M2" s="175"/>
      <c r="N2" s="175"/>
      <c r="O2" s="175"/>
      <c r="P2" s="175"/>
      <c r="Q2" s="175"/>
      <c r="R2" s="175"/>
      <c r="S2" s="175"/>
      <c r="T2" s="175"/>
      <c r="U2" s="175"/>
      <c r="V2" s="175"/>
      <c r="W2" s="175"/>
      <c r="X2" s="175"/>
      <c r="Y2" s="175"/>
      <c r="Z2" s="175"/>
    </row>
    <row r="3" spans="1:26" customFormat="1" ht="15.75">
      <c r="A3" s="2157" t="s">
        <v>41</v>
      </c>
      <c r="B3" s="2157"/>
      <c r="C3" s="2157"/>
      <c r="D3" s="2157"/>
      <c r="E3" s="2157"/>
      <c r="F3" s="2157"/>
      <c r="G3" s="2157"/>
      <c r="H3" s="176"/>
      <c r="I3" s="176"/>
      <c r="J3" s="176"/>
      <c r="K3" s="176"/>
      <c r="L3" s="176"/>
      <c r="M3" s="176"/>
      <c r="N3" s="176"/>
      <c r="O3" s="176"/>
      <c r="P3" s="176"/>
      <c r="Q3" s="176"/>
      <c r="R3" s="176"/>
      <c r="S3" s="176"/>
      <c r="T3" s="176"/>
      <c r="U3" s="176"/>
      <c r="V3" s="176"/>
      <c r="W3" s="176"/>
      <c r="X3" s="176"/>
      <c r="Y3" s="176"/>
      <c r="Z3" s="176"/>
    </row>
    <row r="4" spans="1:26" ht="20.25">
      <c r="A4" s="901"/>
      <c r="B4" s="14"/>
      <c r="C4" s="902"/>
      <c r="D4" s="903"/>
      <c r="E4" s="383"/>
      <c r="F4" s="383"/>
      <c r="G4" s="383"/>
    </row>
    <row r="5" spans="1:26" ht="78.75">
      <c r="A5" s="849" t="s">
        <v>833</v>
      </c>
      <c r="B5" s="849" t="s">
        <v>834</v>
      </c>
      <c r="C5" s="849" t="s">
        <v>890</v>
      </c>
      <c r="D5" s="849" t="s">
        <v>891</v>
      </c>
      <c r="E5" s="849" t="s">
        <v>892</v>
      </c>
      <c r="F5" s="849" t="s">
        <v>893</v>
      </c>
      <c r="G5" s="849" t="s">
        <v>894</v>
      </c>
      <c r="H5"/>
      <c r="I5" s="261"/>
      <c r="J5" s="259"/>
      <c r="K5" s="259"/>
    </row>
    <row r="6" spans="1:26" ht="31.5">
      <c r="A6" s="1207" t="s">
        <v>629</v>
      </c>
      <c r="B6" s="1208" t="s">
        <v>895</v>
      </c>
      <c r="C6" s="1823">
        <v>1230</v>
      </c>
      <c r="D6" s="1216">
        <v>0</v>
      </c>
      <c r="E6" s="1216">
        <v>0</v>
      </c>
      <c r="F6" s="1216">
        <v>0</v>
      </c>
      <c r="G6" s="1229">
        <v>0</v>
      </c>
      <c r="H6" s="461"/>
      <c r="I6" s="260"/>
      <c r="J6" s="259"/>
      <c r="K6" s="259"/>
    </row>
    <row r="7" spans="1:26" ht="47.25">
      <c r="A7" s="1207" t="s">
        <v>849</v>
      </c>
      <c r="B7" s="1208" t="s">
        <v>896</v>
      </c>
      <c r="C7" s="1216" t="s">
        <v>72</v>
      </c>
      <c r="D7" s="1216" t="s">
        <v>72</v>
      </c>
      <c r="E7" s="1216" t="s">
        <v>72</v>
      </c>
      <c r="F7" s="1216">
        <v>29</v>
      </c>
      <c r="G7" s="1229">
        <v>1</v>
      </c>
      <c r="H7" s="461"/>
      <c r="I7" s="461"/>
      <c r="J7" s="461"/>
      <c r="K7" s="461"/>
    </row>
    <row r="8" spans="1:26" ht="20.25">
      <c r="A8" s="1207" t="s">
        <v>852</v>
      </c>
      <c r="B8" s="1208" t="s">
        <v>897</v>
      </c>
      <c r="C8" s="1216">
        <v>1</v>
      </c>
      <c r="D8" s="1216">
        <v>1</v>
      </c>
      <c r="E8" s="1216">
        <v>1</v>
      </c>
      <c r="F8" s="1216">
        <v>6</v>
      </c>
      <c r="G8" s="1229">
        <v>0</v>
      </c>
      <c r="H8" s="461"/>
      <c r="I8" s="466"/>
      <c r="J8" s="461"/>
      <c r="K8" s="461"/>
    </row>
    <row r="9" spans="1:26" ht="15.75">
      <c r="A9" s="1207" t="s">
        <v>860</v>
      </c>
      <c r="B9" s="1208" t="s">
        <v>898</v>
      </c>
      <c r="C9" s="1823" t="s">
        <v>72</v>
      </c>
      <c r="D9" s="1823" t="s">
        <v>72</v>
      </c>
      <c r="E9" s="1823" t="s">
        <v>72</v>
      </c>
      <c r="F9" s="1823">
        <v>567</v>
      </c>
      <c r="G9" s="1824">
        <v>260</v>
      </c>
    </row>
    <row r="10" spans="1:26" ht="47.25">
      <c r="A10" s="1207" t="s">
        <v>899</v>
      </c>
      <c r="B10" s="1209" t="s">
        <v>900</v>
      </c>
      <c r="C10" s="1823" t="s">
        <v>72</v>
      </c>
      <c r="D10" s="1823">
        <v>654</v>
      </c>
      <c r="E10" s="1823">
        <v>1910</v>
      </c>
      <c r="F10" s="1823" t="s">
        <v>72</v>
      </c>
      <c r="G10" s="1824" t="s">
        <v>72</v>
      </c>
    </row>
    <row r="11" spans="1:26" ht="31.5">
      <c r="A11" s="1207" t="s">
        <v>901</v>
      </c>
      <c r="B11" s="1209" t="s">
        <v>902</v>
      </c>
      <c r="C11" s="1823" t="s">
        <v>72</v>
      </c>
      <c r="D11" s="1823">
        <v>129</v>
      </c>
      <c r="E11" s="1823">
        <v>545</v>
      </c>
      <c r="F11" s="1823">
        <v>2006</v>
      </c>
      <c r="G11" s="1824">
        <v>67</v>
      </c>
    </row>
    <row r="12" spans="1:26" ht="78.75">
      <c r="A12" s="1210" t="s">
        <v>903</v>
      </c>
      <c r="B12" s="1209" t="s">
        <v>904</v>
      </c>
      <c r="C12" s="1823" t="s">
        <v>72</v>
      </c>
      <c r="D12" s="1823" t="s">
        <v>72</v>
      </c>
      <c r="E12" s="1823" t="s">
        <v>72</v>
      </c>
      <c r="F12" s="1823" t="s">
        <v>72</v>
      </c>
      <c r="G12" s="1824" t="s">
        <v>72</v>
      </c>
    </row>
    <row r="13" spans="1:26" ht="31.5">
      <c r="A13" s="1223" t="s">
        <v>865</v>
      </c>
      <c r="B13" s="1224" t="s">
        <v>905</v>
      </c>
      <c r="C13" s="1225">
        <v>25</v>
      </c>
      <c r="D13" s="1225">
        <v>0</v>
      </c>
      <c r="E13" s="1225">
        <v>1</v>
      </c>
      <c r="F13" s="1225">
        <v>506</v>
      </c>
      <c r="G13" s="1226">
        <v>0</v>
      </c>
      <c r="H13" s="1928"/>
    </row>
    <row r="14" spans="1:26" ht="31.5">
      <c r="A14" s="1211" t="s">
        <v>906</v>
      </c>
      <c r="B14" s="1212" t="s">
        <v>907</v>
      </c>
      <c r="C14" s="1227">
        <v>506</v>
      </c>
      <c r="D14" s="1227">
        <v>0</v>
      </c>
      <c r="E14" s="1227">
        <v>1</v>
      </c>
      <c r="F14" s="1227">
        <v>50</v>
      </c>
      <c r="G14" s="1228">
        <v>0</v>
      </c>
      <c r="H14" s="465"/>
    </row>
    <row r="15" spans="1:26" ht="15">
      <c r="A15" s="263"/>
      <c r="B15" s="263"/>
      <c r="C15" s="263"/>
      <c r="D15" s="263"/>
      <c r="E15" s="263"/>
      <c r="F15" s="263"/>
      <c r="G15" s="263"/>
      <c r="H15" s="263"/>
      <c r="I15" s="263"/>
      <c r="J15" s="263"/>
      <c r="K15" s="263"/>
      <c r="L15" s="263"/>
    </row>
    <row r="16" spans="1:26" ht="15.75">
      <c r="A16" s="2127" t="s">
        <v>908</v>
      </c>
      <c r="B16" s="2127"/>
      <c r="C16" s="2127"/>
      <c r="D16" s="2127"/>
      <c r="E16" s="2127"/>
      <c r="F16" s="1213"/>
      <c r="G16" s="115"/>
      <c r="H16" s="115"/>
      <c r="I16" s="115"/>
      <c r="J16" s="115"/>
      <c r="K16" s="115"/>
    </row>
    <row r="17" spans="1:8" ht="15.75">
      <c r="A17" s="2127" t="s">
        <v>909</v>
      </c>
      <c r="B17" s="2127"/>
      <c r="C17" s="2127"/>
      <c r="D17" s="2127"/>
      <c r="E17" s="2127"/>
      <c r="F17" s="2127"/>
      <c r="G17" s="465"/>
      <c r="H17" s="465"/>
    </row>
    <row r="18" spans="1:8" ht="15.75">
      <c r="A18" s="2127" t="s">
        <v>910</v>
      </c>
      <c r="B18" s="2127"/>
      <c r="C18" s="2127"/>
      <c r="D18" s="2127"/>
      <c r="E18" s="2127"/>
      <c r="F18" s="2127"/>
    </row>
    <row r="19" spans="1:8" ht="15.75">
      <c r="A19" s="2127" t="s">
        <v>911</v>
      </c>
      <c r="B19" s="2127"/>
      <c r="C19" s="2127"/>
      <c r="D19" s="2127"/>
      <c r="E19" s="2127"/>
      <c r="F19" s="2127"/>
    </row>
    <row r="20" spans="1:8" ht="15.75">
      <c r="A20" s="2127" t="s">
        <v>912</v>
      </c>
      <c r="B20" s="2127"/>
      <c r="C20" s="2127"/>
      <c r="D20" s="2127"/>
      <c r="E20" s="2127"/>
      <c r="F20" s="2127"/>
    </row>
    <row r="21" spans="1:8" ht="15.75">
      <c r="A21" s="2127" t="s">
        <v>913</v>
      </c>
      <c r="B21" s="2127"/>
      <c r="C21" s="2127"/>
      <c r="D21" s="2127"/>
      <c r="E21" s="2127"/>
      <c r="F21" s="2127"/>
    </row>
    <row r="22" spans="1:8" ht="15.75">
      <c r="A22" s="2127" t="s">
        <v>914</v>
      </c>
      <c r="B22" s="2127"/>
      <c r="C22" s="2127"/>
      <c r="D22" s="2127"/>
      <c r="E22" s="2127"/>
      <c r="F22" s="2127"/>
    </row>
    <row r="23" spans="1:8" ht="15.75">
      <c r="A23" s="2127" t="s">
        <v>915</v>
      </c>
      <c r="B23" s="2127"/>
      <c r="C23" s="2127"/>
      <c r="D23" s="2127"/>
      <c r="E23" s="2127"/>
      <c r="F23" s="2127"/>
    </row>
  </sheetData>
  <mergeCells count="11">
    <mergeCell ref="A2:G2"/>
    <mergeCell ref="A3:G3"/>
    <mergeCell ref="A1:G1"/>
    <mergeCell ref="A16:E16"/>
    <mergeCell ref="A22:F22"/>
    <mergeCell ref="A23:F23"/>
    <mergeCell ref="A17:F17"/>
    <mergeCell ref="A18:F18"/>
    <mergeCell ref="A19:F19"/>
    <mergeCell ref="A20:F20"/>
    <mergeCell ref="A21:F21"/>
  </mergeCells>
  <printOptions horizontalCentered="1" verticalCentered="1"/>
  <pageMargins left="0.25" right="0.25" top="0.5" bottom="0.5" header="0.3" footer="0.3"/>
  <pageSetup scale="65" orientation="portrait" r:id="rId1"/>
  <headerFooter scaleWithDoc="0" alignWithMargins="0">
    <oddFooter>&amp;CA - &amp;P</oddFooter>
  </headerFooter>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56335-8777-4242-BE49-DAC31D0FDD23}">
  <sheetPr>
    <tabColor rgb="FF00B050"/>
    <pageSetUpPr fitToPage="1"/>
  </sheetPr>
  <dimension ref="A1:P27"/>
  <sheetViews>
    <sheetView workbookViewId="0">
      <selection activeCell="G10" sqref="G10"/>
    </sheetView>
  </sheetViews>
  <sheetFormatPr defaultColWidth="9.42578125" defaultRowHeight="12.75" customHeight="1"/>
  <cols>
    <col min="1" max="1" width="64.5703125" customWidth="1"/>
    <col min="2" max="4" width="13.5703125" customWidth="1"/>
    <col min="5" max="10" width="12.5703125" customWidth="1"/>
    <col min="11" max="13" width="13.5703125" customWidth="1"/>
    <col min="16" max="16" width="11.140625" bestFit="1" customWidth="1"/>
  </cols>
  <sheetData>
    <row r="1" spans="1:16" ht="12.75" customHeight="1">
      <c r="A1" s="1609" t="s">
        <v>0</v>
      </c>
      <c r="B1" s="1609"/>
      <c r="C1" s="1609"/>
      <c r="D1" s="1609"/>
      <c r="E1" s="1609"/>
      <c r="F1" s="1609"/>
      <c r="G1" s="1609"/>
      <c r="H1" s="1609"/>
      <c r="I1" s="1609"/>
      <c r="J1" s="1609"/>
      <c r="K1" s="1609"/>
      <c r="L1" s="1609"/>
      <c r="M1" s="1609"/>
    </row>
    <row r="2" spans="1:16" ht="15.75" customHeight="1">
      <c r="A2" s="1609" t="s">
        <v>916</v>
      </c>
      <c r="B2" s="1609"/>
      <c r="C2" s="1609"/>
      <c r="D2" s="1609"/>
      <c r="E2" s="1609"/>
      <c r="F2" s="1609"/>
      <c r="G2" s="1609"/>
      <c r="H2" s="1609"/>
      <c r="I2" s="1609"/>
      <c r="J2" s="1609"/>
      <c r="K2" s="1609"/>
      <c r="L2" s="1609"/>
      <c r="M2" s="446"/>
      <c r="N2" s="175"/>
      <c r="O2" s="175"/>
      <c r="P2" s="175"/>
    </row>
    <row r="3" spans="1:16" ht="15.75">
      <c r="A3" s="1610" t="s">
        <v>41</v>
      </c>
      <c r="B3" s="1610"/>
      <c r="C3" s="1610"/>
      <c r="D3" s="1610"/>
      <c r="E3" s="1610"/>
      <c r="F3" s="1610"/>
      <c r="G3" s="1610"/>
      <c r="H3" s="1610"/>
      <c r="I3" s="1610"/>
      <c r="J3" s="1610"/>
      <c r="K3" s="1610"/>
      <c r="L3" s="1610"/>
      <c r="M3" s="1610"/>
      <c r="N3" s="176"/>
      <c r="O3" s="176"/>
      <c r="P3" s="176"/>
    </row>
    <row r="4" spans="1:16" ht="16.5" thickBot="1">
      <c r="A4" s="490"/>
      <c r="B4" s="489"/>
      <c r="C4" s="489"/>
      <c r="D4" s="489"/>
      <c r="E4" s="489"/>
      <c r="F4" s="489"/>
      <c r="G4" s="489"/>
      <c r="H4" s="489"/>
      <c r="I4" s="489"/>
      <c r="J4" s="489"/>
      <c r="K4" s="489"/>
      <c r="L4" s="489"/>
      <c r="M4" s="489"/>
    </row>
    <row r="5" spans="1:16" ht="25.5" customHeight="1">
      <c r="A5" s="488"/>
      <c r="B5" s="2309" t="s">
        <v>917</v>
      </c>
      <c r="C5" s="2310"/>
      <c r="D5" s="2310"/>
      <c r="E5" s="2311" t="s">
        <v>918</v>
      </c>
      <c r="F5" s="2310"/>
      <c r="G5" s="2312"/>
      <c r="H5" s="1742" t="s">
        <v>919</v>
      </c>
      <c r="I5" s="487"/>
      <c r="J5" s="486"/>
      <c r="K5" s="485" t="s">
        <v>920</v>
      </c>
      <c r="L5" s="484"/>
      <c r="M5" s="483"/>
    </row>
    <row r="6" spans="1:16" ht="15.75">
      <c r="A6" s="482"/>
      <c r="B6" s="481" t="s">
        <v>47</v>
      </c>
      <c r="C6" s="386" t="s">
        <v>48</v>
      </c>
      <c r="D6" s="1737" t="s">
        <v>49</v>
      </c>
      <c r="E6" s="479" t="s">
        <v>47</v>
      </c>
      <c r="F6" s="386" t="s">
        <v>48</v>
      </c>
      <c r="G6" s="478" t="s">
        <v>49</v>
      </c>
      <c r="H6" s="480" t="s">
        <v>47</v>
      </c>
      <c r="I6" s="386" t="s">
        <v>48</v>
      </c>
      <c r="J6" s="478" t="s">
        <v>49</v>
      </c>
      <c r="K6" s="479" t="s">
        <v>47</v>
      </c>
      <c r="L6" s="386" t="s">
        <v>48</v>
      </c>
      <c r="M6" s="478" t="s">
        <v>49</v>
      </c>
    </row>
    <row r="7" spans="1:16" ht="15.75">
      <c r="A7" s="472" t="s">
        <v>252</v>
      </c>
      <c r="B7" s="471"/>
      <c r="C7" s="411"/>
      <c r="D7" s="833"/>
      <c r="E7" s="1745"/>
      <c r="F7" s="1606"/>
      <c r="G7" s="1746"/>
      <c r="H7" s="1743"/>
      <c r="I7" s="411"/>
      <c r="J7" s="470"/>
      <c r="K7" s="477"/>
      <c r="L7" s="411"/>
      <c r="M7" s="470"/>
    </row>
    <row r="8" spans="1:16" ht="15.6" customHeight="1" thickBot="1">
      <c r="A8" s="843" t="s">
        <v>921</v>
      </c>
      <c r="B8" s="1612"/>
      <c r="C8" s="1613"/>
      <c r="D8" s="1373">
        <v>7663415</v>
      </c>
      <c r="E8" s="1747">
        <f>+'ESA Table 1A'!E19</f>
        <v>606872.73499999999</v>
      </c>
      <c r="F8" s="1614">
        <f>+'ESA Table 1A'!F19</f>
        <v>379556.72499999998</v>
      </c>
      <c r="G8" s="1748">
        <f>+E8+F8</f>
        <v>986429.46</v>
      </c>
      <c r="H8" s="1615">
        <f>63839.97+50410+403205.5+E8</f>
        <v>1124328.2050000001</v>
      </c>
      <c r="I8" s="1613">
        <f>63839.94+50410+403205.5+F8</f>
        <v>897012.16500000004</v>
      </c>
      <c r="J8" s="1352">
        <f>1034911+G8</f>
        <v>2021340.46</v>
      </c>
      <c r="K8" s="1637"/>
      <c r="L8" s="1638"/>
      <c r="M8" s="1639">
        <f t="shared" ref="M8:M9" si="0">J8/D8</f>
        <v>0.26376497423146206</v>
      </c>
    </row>
    <row r="9" spans="1:16" ht="16.5" thickBot="1">
      <c r="A9" s="1605" t="s">
        <v>922</v>
      </c>
      <c r="B9" s="1628">
        <f t="shared" ref="B9:G9" si="1">SUM(B8:B8)</f>
        <v>0</v>
      </c>
      <c r="C9" s="1314">
        <f t="shared" si="1"/>
        <v>0</v>
      </c>
      <c r="D9" s="1738">
        <f t="shared" si="1"/>
        <v>7663415</v>
      </c>
      <c r="E9" s="1628">
        <f t="shared" si="1"/>
        <v>606872.73499999999</v>
      </c>
      <c r="F9" s="1314">
        <f t="shared" si="1"/>
        <v>379556.72499999998</v>
      </c>
      <c r="G9" s="1634">
        <f t="shared" si="1"/>
        <v>986429.46</v>
      </c>
      <c r="H9" s="1744">
        <f t="shared" ref="H9:J9" si="2">SUM(H8:H8)</f>
        <v>1124328.2050000001</v>
      </c>
      <c r="I9" s="1314">
        <f t="shared" si="2"/>
        <v>897012.16500000004</v>
      </c>
      <c r="J9" s="1634">
        <f t="shared" si="2"/>
        <v>2021340.46</v>
      </c>
      <c r="K9" s="1647"/>
      <c r="L9" s="1648"/>
      <c r="M9" s="1649">
        <f t="shared" si="0"/>
        <v>0.26376497423146206</v>
      </c>
      <c r="P9" s="1705"/>
    </row>
    <row r="10" spans="1:16" ht="15.75">
      <c r="A10" s="1611"/>
      <c r="B10" s="1616"/>
      <c r="C10" s="1617"/>
      <c r="D10" s="1371"/>
      <c r="E10" s="1749"/>
      <c r="F10" s="1618"/>
      <c r="G10" s="1302"/>
      <c r="H10" s="1619"/>
      <c r="I10" s="1617"/>
      <c r="J10" s="1349"/>
      <c r="K10" s="1340"/>
      <c r="L10" s="1640"/>
      <c r="M10" s="1641"/>
    </row>
    <row r="11" spans="1:16" ht="15.75">
      <c r="A11" s="475"/>
      <c r="B11" s="1620"/>
      <c r="C11" s="1580"/>
      <c r="D11" s="1372"/>
      <c r="E11" s="1750"/>
      <c r="F11" s="1621"/>
      <c r="G11" s="1751"/>
      <c r="H11" s="1622"/>
      <c r="I11" s="1580"/>
      <c r="J11" s="1350"/>
      <c r="K11" s="1642"/>
      <c r="L11" s="886"/>
      <c r="M11" s="1643"/>
    </row>
    <row r="12" spans="1:16" ht="15.75">
      <c r="A12" s="472" t="s">
        <v>923</v>
      </c>
      <c r="B12" s="1623"/>
      <c r="C12" s="1624"/>
      <c r="D12" s="1739"/>
      <c r="E12" s="1752"/>
      <c r="F12" s="1625"/>
      <c r="G12" s="1753"/>
      <c r="H12" s="1626"/>
      <c r="I12" s="1624"/>
      <c r="J12" s="1627"/>
      <c r="K12" s="1644"/>
      <c r="L12" s="1645"/>
      <c r="M12" s="1646"/>
    </row>
    <row r="13" spans="1:16" ht="15.75">
      <c r="A13" s="469" t="s">
        <v>924</v>
      </c>
      <c r="B13" s="1629">
        <f>37500/2</f>
        <v>18750</v>
      </c>
      <c r="C13" s="1301">
        <f>37500/2</f>
        <v>18750</v>
      </c>
      <c r="D13" s="1740">
        <f>+B13+C13</f>
        <v>37500</v>
      </c>
      <c r="E13" s="1300"/>
      <c r="F13" s="1301"/>
      <c r="G13" s="1303">
        <f>+E13+F13</f>
        <v>0</v>
      </c>
      <c r="H13" s="1576">
        <f>37450.38/2</f>
        <v>18725.189999999999</v>
      </c>
      <c r="I13" s="1301">
        <f>37450.38/2</f>
        <v>18725.189999999999</v>
      </c>
      <c r="J13" s="1330">
        <f>SUM(H13:I13)</f>
        <v>37450.379999999997</v>
      </c>
      <c r="K13" s="1642">
        <f t="shared" ref="K13:M20" si="3">H13/B13</f>
        <v>0.99867679999999992</v>
      </c>
      <c r="L13" s="886">
        <f t="shared" si="3"/>
        <v>0.99867679999999992</v>
      </c>
      <c r="M13" s="1643">
        <f t="shared" si="3"/>
        <v>0.99867679999999992</v>
      </c>
    </row>
    <row r="14" spans="1:16" ht="15.75">
      <c r="A14" s="469" t="s">
        <v>925</v>
      </c>
      <c r="B14" s="1629">
        <f t="shared" ref="B14:C15" si="4">37500/2</f>
        <v>18750</v>
      </c>
      <c r="C14" s="1301">
        <f t="shared" si="4"/>
        <v>18750</v>
      </c>
      <c r="D14" s="1741">
        <f t="shared" ref="D14:D20" si="5">+B14+C14</f>
        <v>37500</v>
      </c>
      <c r="E14" s="1300">
        <v>12848.04</v>
      </c>
      <c r="F14" s="1301">
        <v>12847.98</v>
      </c>
      <c r="G14" s="1303">
        <f t="shared" ref="G14:G20" si="6">+E14+F14</f>
        <v>25696.02</v>
      </c>
      <c r="H14" s="1576">
        <v>18741.41</v>
      </c>
      <c r="I14" s="1301">
        <v>18741.330000000002</v>
      </c>
      <c r="J14" s="1330">
        <f t="shared" ref="J14:J20" si="7">SUM(H14:I14)</f>
        <v>37482.740000000005</v>
      </c>
      <c r="K14" s="1642">
        <f t="shared" si="3"/>
        <v>0.99954186666666667</v>
      </c>
      <c r="L14" s="886">
        <f t="shared" si="3"/>
        <v>0.99953760000000014</v>
      </c>
      <c r="M14" s="1643">
        <f t="shared" si="3"/>
        <v>0.99953973333333346</v>
      </c>
      <c r="N14" s="1705"/>
    </row>
    <row r="15" spans="1:16" ht="15.75">
      <c r="A15" s="469" t="s">
        <v>926</v>
      </c>
      <c r="B15" s="1629">
        <f t="shared" si="4"/>
        <v>18750</v>
      </c>
      <c r="C15" s="1301">
        <f t="shared" si="4"/>
        <v>18750</v>
      </c>
      <c r="D15" s="1741">
        <f t="shared" si="5"/>
        <v>37500</v>
      </c>
      <c r="E15" s="1300"/>
      <c r="F15" s="1301"/>
      <c r="G15" s="1303">
        <f t="shared" si="6"/>
        <v>0</v>
      </c>
      <c r="H15" s="1576"/>
      <c r="I15" s="1301"/>
      <c r="J15" s="1330">
        <f t="shared" si="7"/>
        <v>0</v>
      </c>
      <c r="K15" s="1642">
        <f t="shared" si="3"/>
        <v>0</v>
      </c>
      <c r="L15" s="886">
        <f t="shared" si="3"/>
        <v>0</v>
      </c>
      <c r="M15" s="1643">
        <f t="shared" si="3"/>
        <v>0</v>
      </c>
    </row>
    <row r="16" spans="1:16" ht="15.75">
      <c r="A16" s="469" t="s">
        <v>927</v>
      </c>
      <c r="B16" s="1629">
        <v>5625</v>
      </c>
      <c r="C16" s="1301">
        <v>5625</v>
      </c>
      <c r="D16" s="1741">
        <f t="shared" si="5"/>
        <v>11250</v>
      </c>
      <c r="E16" s="1300"/>
      <c r="F16" s="1301"/>
      <c r="G16" s="1303">
        <f t="shared" si="6"/>
        <v>0</v>
      </c>
      <c r="H16" s="1576">
        <f>11167.06/2</f>
        <v>5583.53</v>
      </c>
      <c r="I16" s="1301">
        <f>11167.06/2</f>
        <v>5583.53</v>
      </c>
      <c r="J16" s="1330">
        <f t="shared" si="7"/>
        <v>11167.06</v>
      </c>
      <c r="K16" s="1642">
        <f t="shared" si="3"/>
        <v>0.99262755555555549</v>
      </c>
      <c r="L16" s="886">
        <f t="shared" si="3"/>
        <v>0.99262755555555549</v>
      </c>
      <c r="M16" s="1643">
        <f t="shared" si="3"/>
        <v>0.99262755555555549</v>
      </c>
    </row>
    <row r="17" spans="1:13" ht="15.75">
      <c r="A17" s="469" t="s">
        <v>928</v>
      </c>
      <c r="B17" s="1629">
        <v>37500</v>
      </c>
      <c r="C17" s="1301">
        <v>37500</v>
      </c>
      <c r="D17" s="1741">
        <f>+B17+C17</f>
        <v>75000</v>
      </c>
      <c r="E17" s="1300"/>
      <c r="F17" s="1301"/>
      <c r="G17" s="1303">
        <f>+E17+F17</f>
        <v>0</v>
      </c>
      <c r="H17" s="1576"/>
      <c r="I17" s="1301"/>
      <c r="J17" s="1330">
        <f>SUM(H17:I17)</f>
        <v>0</v>
      </c>
      <c r="K17" s="1642">
        <f t="shared" ref="K17:M18" si="8">H17/B17</f>
        <v>0</v>
      </c>
      <c r="L17" s="886">
        <f t="shared" si="8"/>
        <v>0</v>
      </c>
      <c r="M17" s="1643">
        <f t="shared" si="8"/>
        <v>0</v>
      </c>
    </row>
    <row r="18" spans="1:13" ht="15.75">
      <c r="A18" s="469" t="s">
        <v>929</v>
      </c>
      <c r="B18" s="1629">
        <v>37500</v>
      </c>
      <c r="C18" s="1301">
        <v>37500</v>
      </c>
      <c r="D18" s="1741">
        <f>+B18+C18</f>
        <v>75000</v>
      </c>
      <c r="E18" s="1300"/>
      <c r="F18" s="1301"/>
      <c r="G18" s="1303">
        <f>+E18+F18</f>
        <v>0</v>
      </c>
      <c r="H18" s="1576">
        <f>14534.19/2</f>
        <v>7267.0950000000003</v>
      </c>
      <c r="I18" s="1301">
        <f>14534.19/2</f>
        <v>7267.0950000000003</v>
      </c>
      <c r="J18" s="1330">
        <f>SUM(H18:I18)</f>
        <v>14534.19</v>
      </c>
      <c r="K18" s="1642">
        <f t="shared" si="8"/>
        <v>0.19378919999999999</v>
      </c>
      <c r="L18" s="886">
        <f t="shared" si="8"/>
        <v>0.19378919999999999</v>
      </c>
      <c r="M18" s="1643">
        <f t="shared" si="8"/>
        <v>0.19378919999999999</v>
      </c>
    </row>
    <row r="19" spans="1:13" ht="15.75">
      <c r="A19" s="469" t="s">
        <v>930</v>
      </c>
      <c r="B19" s="1629">
        <v>112500</v>
      </c>
      <c r="C19" s="1301">
        <v>112500</v>
      </c>
      <c r="D19" s="1741">
        <f t="shared" si="5"/>
        <v>225000</v>
      </c>
      <c r="E19" s="1300"/>
      <c r="F19" s="1301"/>
      <c r="G19" s="1303">
        <f t="shared" si="6"/>
        <v>0</v>
      </c>
      <c r="H19" s="1576"/>
      <c r="I19" s="1301"/>
      <c r="J19" s="1330">
        <f t="shared" si="7"/>
        <v>0</v>
      </c>
      <c r="K19" s="1642">
        <f t="shared" si="3"/>
        <v>0</v>
      </c>
      <c r="L19" s="886">
        <f t="shared" si="3"/>
        <v>0</v>
      </c>
      <c r="M19" s="1643">
        <f t="shared" si="3"/>
        <v>0</v>
      </c>
    </row>
    <row r="20" spans="1:13" ht="16.5" thickBot="1">
      <c r="A20" s="1607" t="s">
        <v>931</v>
      </c>
      <c r="B20" s="1630">
        <v>150000</v>
      </c>
      <c r="C20" s="1631">
        <v>150000</v>
      </c>
      <c r="D20" s="1325">
        <f t="shared" si="5"/>
        <v>300000</v>
      </c>
      <c r="E20" s="1310"/>
      <c r="F20" s="1631"/>
      <c r="G20" s="1311">
        <f t="shared" si="6"/>
        <v>0</v>
      </c>
      <c r="H20" s="1632">
        <f>75626.04/2</f>
        <v>37813.019999999997</v>
      </c>
      <c r="I20" s="1631">
        <f>75626.04/2</f>
        <v>37813.019999999997</v>
      </c>
      <c r="J20" s="1633">
        <f t="shared" si="7"/>
        <v>75626.039999999994</v>
      </c>
      <c r="K20" s="1637">
        <f t="shared" si="3"/>
        <v>0.2520868</v>
      </c>
      <c r="L20" s="1638">
        <f t="shared" si="3"/>
        <v>0.2520868</v>
      </c>
      <c r="M20" s="1639">
        <f t="shared" si="3"/>
        <v>0.2520868</v>
      </c>
    </row>
    <row r="21" spans="1:13" ht="20.100000000000001" customHeight="1" thickBot="1">
      <c r="A21" s="1605" t="s">
        <v>932</v>
      </c>
      <c r="B21" s="1628">
        <f t="shared" ref="B21:J21" si="9">SUM(B13:B20)</f>
        <v>399375</v>
      </c>
      <c r="C21" s="1314">
        <f t="shared" si="9"/>
        <v>399375</v>
      </c>
      <c r="D21" s="1738">
        <f t="shared" si="9"/>
        <v>798750</v>
      </c>
      <c r="E21" s="1628">
        <f t="shared" si="9"/>
        <v>12848.04</v>
      </c>
      <c r="F21" s="1314">
        <f t="shared" si="9"/>
        <v>12847.98</v>
      </c>
      <c r="G21" s="1634">
        <f t="shared" si="9"/>
        <v>25696.02</v>
      </c>
      <c r="H21" s="1744">
        <f t="shared" si="9"/>
        <v>88130.244999999995</v>
      </c>
      <c r="I21" s="1314">
        <f t="shared" si="9"/>
        <v>88130.165000000008</v>
      </c>
      <c r="J21" s="1634">
        <f t="shared" si="9"/>
        <v>176260.40999999997</v>
      </c>
      <c r="K21" s="1647">
        <f t="shared" ref="K21:M21" si="10">H21/B21</f>
        <v>0.22067041001564944</v>
      </c>
      <c r="L21" s="1648">
        <f t="shared" si="10"/>
        <v>0.22067020970266044</v>
      </c>
      <c r="M21" s="1649">
        <f t="shared" si="10"/>
        <v>0.2206703098591549</v>
      </c>
    </row>
    <row r="22" spans="1:13" ht="15.75">
      <c r="A22" s="60"/>
      <c r="B22" s="62"/>
      <c r="C22" s="62"/>
      <c r="D22" s="62"/>
      <c r="E22" s="62"/>
      <c r="F22" s="62"/>
      <c r="G22" s="62"/>
      <c r="H22" s="62"/>
      <c r="I22" s="62"/>
      <c r="J22" s="62"/>
      <c r="K22" s="62"/>
      <c r="L22" s="62"/>
      <c r="M22" s="62"/>
    </row>
    <row r="23" spans="1:13" ht="33" customHeight="1">
      <c r="A23" s="2307" t="s">
        <v>933</v>
      </c>
      <c r="B23" s="2308"/>
      <c r="C23" s="2308"/>
      <c r="D23" s="2308"/>
      <c r="E23" s="2308"/>
      <c r="F23" s="2308"/>
      <c r="G23" s="2308"/>
      <c r="H23" s="2308"/>
      <c r="I23" s="2308"/>
      <c r="J23" s="2308"/>
      <c r="K23" s="2308"/>
      <c r="L23" s="2308"/>
      <c r="M23" s="2308"/>
    </row>
    <row r="24" spans="1:13" ht="15.95" customHeight="1">
      <c r="A24" s="1608" t="s">
        <v>934</v>
      </c>
      <c r="B24" s="62"/>
      <c r="C24" s="62"/>
      <c r="D24" s="62"/>
      <c r="E24" s="62"/>
      <c r="F24" s="62"/>
      <c r="G24" s="62"/>
      <c r="H24" s="62"/>
      <c r="I24" s="62"/>
      <c r="J24" s="626"/>
      <c r="K24" s="62"/>
      <c r="L24" s="62"/>
      <c r="M24" s="62"/>
    </row>
    <row r="25" spans="1:13" ht="15.95" customHeight="1">
      <c r="A25" s="1608" t="s">
        <v>935</v>
      </c>
      <c r="B25" s="62"/>
      <c r="C25" s="62"/>
      <c r="D25" s="62"/>
      <c r="E25" s="62"/>
      <c r="F25" s="62"/>
      <c r="G25" s="62"/>
      <c r="H25" s="62"/>
      <c r="I25" s="62"/>
      <c r="J25" s="626"/>
      <c r="K25" s="62"/>
      <c r="L25" s="62"/>
      <c r="M25" s="62"/>
    </row>
    <row r="26" spans="1:13" ht="15.95" customHeight="1">
      <c r="A26" s="62" t="s">
        <v>936</v>
      </c>
      <c r="B26" s="62"/>
      <c r="C26" s="62"/>
      <c r="D26" s="62"/>
      <c r="E26" s="62"/>
      <c r="F26" s="62"/>
      <c r="G26" s="62"/>
      <c r="H26" s="626"/>
      <c r="I26" s="62"/>
      <c r="J26" s="62"/>
      <c r="K26" s="62"/>
      <c r="L26" s="62"/>
      <c r="M26" s="62"/>
    </row>
    <row r="27" spans="1:13" ht="15.95" customHeight="1">
      <c r="A27" s="62" t="s">
        <v>937</v>
      </c>
    </row>
  </sheetData>
  <mergeCells count="3">
    <mergeCell ref="A23:M23"/>
    <mergeCell ref="B5:D5"/>
    <mergeCell ref="E5:G5"/>
  </mergeCells>
  <printOptions horizontalCentered="1" verticalCentered="1"/>
  <pageMargins left="0.25" right="0.25" top="0.5" bottom="0.5" header="0.3" footer="0.3"/>
  <pageSetup scale="47" orientation="portrait" r:id="rId1"/>
  <headerFooter scaleWithDoc="0" alignWithMargins="0">
    <oddFooter>&amp;CA - &amp;P</oddFooter>
  </headerFooter>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B1408-592C-4C81-9AF4-94224B57C63F}">
  <sheetPr>
    <tabColor rgb="FF00B050"/>
    <pageSetUpPr fitToPage="1"/>
  </sheetPr>
  <dimension ref="A1:Z24"/>
  <sheetViews>
    <sheetView topLeftCell="A5" workbookViewId="0">
      <selection activeCell="G10" sqref="G10"/>
    </sheetView>
  </sheetViews>
  <sheetFormatPr defaultColWidth="9.28515625" defaultRowHeight="12.75"/>
  <cols>
    <col min="1" max="1" width="67.7109375" customWidth="1"/>
    <col min="2" max="2" width="15.42578125" customWidth="1"/>
    <col min="3" max="3" width="66.7109375" customWidth="1"/>
    <col min="8" max="8" width="38.5703125" customWidth="1"/>
  </cols>
  <sheetData>
    <row r="1" spans="1:26" ht="15.75">
      <c r="A1" s="2110" t="s">
        <v>0</v>
      </c>
      <c r="B1" s="2110"/>
      <c r="C1" s="2110"/>
    </row>
    <row r="2" spans="1:26" ht="15.75" customHeight="1">
      <c r="A2" s="2189" t="s">
        <v>938</v>
      </c>
      <c r="B2" s="2189"/>
      <c r="C2" s="2189"/>
      <c r="D2" s="177"/>
      <c r="E2" s="177"/>
      <c r="F2" s="177"/>
      <c r="G2" s="177"/>
      <c r="H2" s="177"/>
      <c r="I2" s="177"/>
      <c r="J2" s="177"/>
      <c r="K2" s="177"/>
      <c r="L2" s="177"/>
      <c r="M2" s="175"/>
      <c r="N2" s="175"/>
      <c r="O2" s="175"/>
      <c r="P2" s="175"/>
      <c r="Q2" s="175"/>
      <c r="R2" s="175"/>
      <c r="S2" s="175"/>
      <c r="T2" s="175"/>
      <c r="U2" s="175"/>
      <c r="V2" s="175"/>
      <c r="W2" s="175"/>
      <c r="X2" s="175"/>
      <c r="Y2" s="175"/>
      <c r="Z2" s="175"/>
    </row>
    <row r="3" spans="1:26" ht="15.75">
      <c r="A3" s="2157" t="s">
        <v>41</v>
      </c>
      <c r="B3" s="2157"/>
      <c r="C3" s="2157"/>
      <c r="D3" s="179"/>
      <c r="E3" s="179"/>
      <c r="F3" s="179"/>
      <c r="G3" s="179"/>
      <c r="H3" s="179"/>
      <c r="I3" s="179"/>
      <c r="J3" s="179"/>
      <c r="K3" s="179"/>
      <c r="L3" s="179"/>
      <c r="M3" s="176"/>
      <c r="N3" s="176"/>
      <c r="O3" s="176"/>
      <c r="P3" s="176"/>
      <c r="Q3" s="176"/>
      <c r="R3" s="176"/>
      <c r="S3" s="176"/>
      <c r="T3" s="176"/>
      <c r="U3" s="176"/>
      <c r="V3" s="176"/>
      <c r="W3" s="176"/>
      <c r="X3" s="176"/>
      <c r="Y3" s="176"/>
      <c r="Z3" s="176"/>
    </row>
    <row r="4" spans="1:26" ht="15.75">
      <c r="A4" s="2316"/>
      <c r="B4" s="2316"/>
      <c r="C4" s="2316"/>
      <c r="D4" s="501"/>
      <c r="E4" s="501"/>
      <c r="F4" s="501"/>
      <c r="G4" s="501"/>
      <c r="H4" s="501"/>
      <c r="I4" s="501"/>
      <c r="J4" s="501"/>
    </row>
    <row r="5" spans="1:26" ht="15.75" thickBot="1">
      <c r="A5" s="363"/>
      <c r="B5" s="363"/>
      <c r="C5" s="363"/>
    </row>
    <row r="6" spans="1:26" ht="63.75" thickBot="1">
      <c r="A6" s="500" t="s">
        <v>939</v>
      </c>
      <c r="B6" s="499" t="s">
        <v>940</v>
      </c>
      <c r="C6" s="498" t="s">
        <v>941</v>
      </c>
      <c r="F6" s="261"/>
      <c r="G6" s="259"/>
      <c r="H6" s="259"/>
    </row>
    <row r="7" spans="1:26" ht="90">
      <c r="A7" s="442"/>
      <c r="B7" s="497"/>
      <c r="C7" s="1231" t="s">
        <v>942</v>
      </c>
      <c r="F7" s="260"/>
      <c r="G7" s="259"/>
      <c r="H7" s="259"/>
    </row>
    <row r="8" spans="1:26" ht="15.75">
      <c r="A8" s="495" t="s">
        <v>943</v>
      </c>
      <c r="B8" s="431">
        <v>15</v>
      </c>
    </row>
    <row r="9" spans="1:26" ht="64.5">
      <c r="A9" s="495" t="s">
        <v>944</v>
      </c>
      <c r="B9" s="431">
        <v>9</v>
      </c>
      <c r="C9" s="1231" t="s">
        <v>945</v>
      </c>
    </row>
    <row r="10" spans="1:26" ht="15.75">
      <c r="A10" s="495" t="s">
        <v>946</v>
      </c>
      <c r="B10" s="431">
        <v>2</v>
      </c>
      <c r="C10" s="1232" t="s">
        <v>947</v>
      </c>
    </row>
    <row r="11" spans="1:26" ht="15.75">
      <c r="A11" s="495" t="s">
        <v>948</v>
      </c>
      <c r="B11" s="431">
        <v>0</v>
      </c>
      <c r="C11" s="496"/>
    </row>
    <row r="12" spans="1:26" ht="15.75">
      <c r="A12" s="495" t="s">
        <v>949</v>
      </c>
      <c r="B12" s="431" t="s">
        <v>72</v>
      </c>
      <c r="C12" s="494" t="s">
        <v>72</v>
      </c>
    </row>
    <row r="13" spans="1:26" ht="64.5">
      <c r="A13" s="495" t="s">
        <v>950</v>
      </c>
      <c r="B13" s="431">
        <v>9</v>
      </c>
      <c r="C13" s="1231" t="s">
        <v>951</v>
      </c>
    </row>
    <row r="14" spans="1:26" ht="73.5" customHeight="1">
      <c r="A14" s="495" t="s">
        <v>952</v>
      </c>
      <c r="B14" s="431">
        <v>2</v>
      </c>
      <c r="C14" s="1231" t="s">
        <v>953</v>
      </c>
    </row>
    <row r="15" spans="1:26" ht="57.75" customHeight="1" thickBot="1">
      <c r="A15" s="493" t="s">
        <v>954</v>
      </c>
      <c r="B15" s="492" t="s">
        <v>72</v>
      </c>
      <c r="C15" s="491" t="s">
        <v>72</v>
      </c>
    </row>
    <row r="16" spans="1:26" ht="15">
      <c r="A16" s="363"/>
      <c r="B16" s="363"/>
      <c r="C16" s="363"/>
    </row>
    <row r="17" spans="1:10" ht="15">
      <c r="A17" s="363"/>
      <c r="B17" s="363"/>
      <c r="C17" s="363"/>
    </row>
    <row r="18" spans="1:10" ht="14.1" customHeight="1">
      <c r="A18" s="2278" t="s">
        <v>955</v>
      </c>
      <c r="B18" s="2278"/>
      <c r="C18" s="2278"/>
      <c r="D18" s="417"/>
      <c r="E18" s="417"/>
      <c r="F18" s="417"/>
      <c r="G18" s="417"/>
      <c r="H18" s="417"/>
      <c r="I18" s="417"/>
      <c r="J18" s="417"/>
    </row>
    <row r="19" spans="1:10" ht="25.5" customHeight="1">
      <c r="A19" s="2278"/>
      <c r="B19" s="2278"/>
      <c r="C19" s="2278"/>
    </row>
    <row r="21" spans="1:10" ht="37.5" customHeight="1">
      <c r="A21" s="2313" t="s">
        <v>956</v>
      </c>
      <c r="B21" s="2313"/>
      <c r="C21" s="2313"/>
    </row>
    <row r="22" spans="1:10" ht="18.75">
      <c r="A22" s="2314" t="s">
        <v>957</v>
      </c>
      <c r="B22" s="2314"/>
      <c r="C22" s="2314"/>
    </row>
    <row r="23" spans="1:10" ht="18.75">
      <c r="A23" s="2315" t="s">
        <v>958</v>
      </c>
      <c r="B23" s="2315"/>
      <c r="C23" s="2315"/>
    </row>
    <row r="24" spans="1:10" ht="18.75">
      <c r="A24" s="1233" t="s">
        <v>959</v>
      </c>
      <c r="B24" s="246"/>
      <c r="C24" s="246"/>
    </row>
  </sheetData>
  <mergeCells count="8">
    <mergeCell ref="A21:C21"/>
    <mergeCell ref="A22:C22"/>
    <mergeCell ref="A23:C23"/>
    <mergeCell ref="A1:C1"/>
    <mergeCell ref="A2:C2"/>
    <mergeCell ref="A3:C3"/>
    <mergeCell ref="A4:C4"/>
    <mergeCell ref="A18:C19"/>
  </mergeCells>
  <printOptions horizontalCentered="1" verticalCentered="1"/>
  <pageMargins left="0.25" right="0.25" top="0.5" bottom="0.5" header="0.3" footer="0.3"/>
  <pageSetup scale="69" orientation="portrait" r:id="rId1"/>
  <headerFooter scaleWithDoc="0" alignWithMargins="0">
    <oddFooter>&amp;CA - &amp;P</oddFooter>
  </headerFooter>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AD7B6-3B57-4929-B7B3-101D3A27A69C}">
  <sheetPr>
    <tabColor rgb="FF00B050"/>
    <pageSetUpPr fitToPage="1"/>
  </sheetPr>
  <dimension ref="A1:Z248"/>
  <sheetViews>
    <sheetView tabSelected="1" zoomScaleNormal="100" workbookViewId="0">
      <selection activeCell="A58" sqref="A58:N97"/>
    </sheetView>
  </sheetViews>
  <sheetFormatPr defaultColWidth="8.7109375" defaultRowHeight="12.75"/>
  <cols>
    <col min="1" max="1" width="30.28515625" customWidth="1"/>
    <col min="2" max="2" width="15.28515625" customWidth="1"/>
    <col min="3" max="5" width="14.7109375" customWidth="1"/>
    <col min="6" max="6" width="12.5703125" customWidth="1"/>
    <col min="7" max="9" width="18.28515625" customWidth="1"/>
    <col min="10" max="11" width="20.42578125" customWidth="1"/>
    <col min="12" max="12" width="17.7109375" customWidth="1"/>
    <col min="13" max="13" width="16.7109375" customWidth="1"/>
    <col min="14" max="14" width="17.7109375" customWidth="1"/>
    <col min="15" max="15" width="15.7109375" customWidth="1"/>
    <col min="16" max="16" width="12.5703125" customWidth="1"/>
    <col min="17" max="17" width="14.42578125" customWidth="1"/>
    <col min="18" max="18" width="10.5703125" customWidth="1"/>
    <col min="19" max="19" width="14.7109375" customWidth="1"/>
    <col min="20" max="20" width="14.5703125" customWidth="1"/>
    <col min="21" max="21" width="15.28515625" customWidth="1"/>
    <col min="22" max="22" width="14.5703125" customWidth="1"/>
    <col min="23" max="23" width="16.28515625" customWidth="1"/>
    <col min="24" max="24" width="14.28515625" customWidth="1"/>
    <col min="25" max="25" width="14.42578125" customWidth="1"/>
    <col min="27" max="27" width="13.5703125" customWidth="1"/>
    <col min="28" max="28" width="14.42578125" customWidth="1"/>
    <col min="29" max="29" width="12.42578125" customWidth="1"/>
    <col min="30" max="30" width="11.7109375" customWidth="1"/>
    <col min="31" max="31" width="13.7109375" customWidth="1"/>
    <col min="32" max="32" width="12.7109375" customWidth="1"/>
    <col min="33" max="33" width="11.5703125" customWidth="1"/>
    <col min="35" max="35" width="12.28515625" customWidth="1"/>
    <col min="36" max="36" width="13" customWidth="1"/>
    <col min="37" max="37" width="12.28515625" customWidth="1"/>
    <col min="38" max="38" width="16.42578125" customWidth="1"/>
    <col min="39" max="40" width="12.42578125" customWidth="1"/>
    <col min="41" max="41" width="13" customWidth="1"/>
    <col min="42" max="42" width="11.5703125" customWidth="1"/>
    <col min="43" max="43" width="13.5703125" customWidth="1"/>
    <col min="44" max="44" width="12.42578125" customWidth="1"/>
    <col min="45" max="45" width="12.28515625" customWidth="1"/>
    <col min="46" max="46" width="14.5703125" customWidth="1"/>
    <col min="47" max="47" width="12.42578125" customWidth="1"/>
    <col min="48" max="48" width="15.28515625" customWidth="1"/>
    <col min="49" max="49" width="12.7109375" customWidth="1"/>
    <col min="50" max="50" width="9.5703125" customWidth="1"/>
    <col min="51" max="51" width="12.42578125" customWidth="1"/>
    <col min="52" max="53" width="12.5703125" customWidth="1"/>
    <col min="54" max="54" width="13.5703125" customWidth="1"/>
    <col min="55" max="55" width="13" customWidth="1"/>
    <col min="56" max="56" width="15.42578125" customWidth="1"/>
    <col min="57" max="57" width="12.5703125" customWidth="1"/>
    <col min="58" max="58" width="10" customWidth="1"/>
    <col min="16384" max="16384" width="8.7109375" bestFit="1" customWidth="1"/>
  </cols>
  <sheetData>
    <row r="1" spans="1:26" ht="15.75">
      <c r="A1" s="2110" t="s">
        <v>0</v>
      </c>
      <c r="B1" s="2110"/>
      <c r="C1" s="2110"/>
      <c r="D1" s="2110"/>
      <c r="E1" s="2110"/>
      <c r="F1" s="2110"/>
      <c r="G1" s="2110"/>
      <c r="H1" s="2110"/>
      <c r="I1" s="2110"/>
      <c r="J1" s="2110"/>
      <c r="K1" s="2110"/>
      <c r="L1" s="2110"/>
      <c r="M1" s="2110"/>
      <c r="N1" s="2110"/>
    </row>
    <row r="2" spans="1:26" ht="15.75" customHeight="1">
      <c r="A2" s="2189" t="s">
        <v>960</v>
      </c>
      <c r="B2" s="2189"/>
      <c r="C2" s="2189"/>
      <c r="D2" s="2189"/>
      <c r="E2" s="2189"/>
      <c r="F2" s="2189"/>
      <c r="G2" s="2189"/>
      <c r="H2" s="2189"/>
      <c r="I2" s="2189"/>
      <c r="J2" s="2189"/>
      <c r="K2" s="2189"/>
      <c r="L2" s="2189"/>
      <c r="M2" s="2189"/>
      <c r="N2" s="2189"/>
      <c r="O2" s="175"/>
      <c r="P2" s="175"/>
      <c r="Q2" s="175"/>
      <c r="R2" s="175"/>
      <c r="S2" s="175"/>
      <c r="T2" s="175"/>
      <c r="U2" s="175"/>
      <c r="V2" s="175"/>
      <c r="W2" s="175"/>
      <c r="X2" s="175"/>
      <c r="Y2" s="175"/>
      <c r="Z2" s="175"/>
    </row>
    <row r="3" spans="1:26" ht="15.75">
      <c r="A3" s="2157" t="s">
        <v>41</v>
      </c>
      <c r="B3" s="2157"/>
      <c r="C3" s="2157"/>
      <c r="D3" s="2157"/>
      <c r="E3" s="2157"/>
      <c r="F3" s="2157"/>
      <c r="G3" s="2157"/>
      <c r="H3" s="2157"/>
      <c r="I3" s="2157"/>
      <c r="J3" s="2157"/>
      <c r="K3" s="2157"/>
      <c r="L3" s="2157"/>
      <c r="M3" s="2157"/>
      <c r="N3" s="2157"/>
      <c r="O3" s="176"/>
      <c r="P3" s="176"/>
      <c r="Q3" s="176"/>
      <c r="R3" s="176"/>
      <c r="S3" s="176"/>
      <c r="T3" s="176"/>
      <c r="U3" s="176"/>
      <c r="V3" s="176"/>
      <c r="W3" s="176"/>
      <c r="X3" s="176"/>
      <c r="Y3" s="176"/>
      <c r="Z3" s="176"/>
    </row>
    <row r="4" spans="1:26" ht="16.5" thickBot="1">
      <c r="A4" s="80"/>
      <c r="B4" s="80"/>
      <c r="C4" s="80"/>
      <c r="D4" s="80"/>
      <c r="E4" s="80"/>
      <c r="F4" s="80"/>
      <c r="G4" s="80"/>
      <c r="H4" s="80"/>
      <c r="I4" s="80"/>
      <c r="J4" s="80"/>
      <c r="K4" s="80"/>
      <c r="L4" s="80"/>
      <c r="M4" s="62"/>
      <c r="N4" s="62"/>
    </row>
    <row r="5" spans="1:26" ht="39.6" customHeight="1" thickBot="1">
      <c r="A5" s="2327" t="s">
        <v>961</v>
      </c>
      <c r="B5" s="2327"/>
      <c r="C5" s="2327"/>
      <c r="D5" s="2327"/>
      <c r="E5" s="2327"/>
      <c r="F5" s="2327"/>
      <c r="G5" s="2327"/>
      <c r="H5" s="2327"/>
      <c r="I5" s="2327"/>
      <c r="J5" s="2327"/>
      <c r="K5" s="2327"/>
      <c r="L5" s="2327"/>
      <c r="M5" s="2327"/>
      <c r="N5" s="2328"/>
    </row>
    <row r="6" spans="1:26" ht="114" thickBot="1">
      <c r="A6" s="906" t="s">
        <v>962</v>
      </c>
      <c r="B6" s="1901" t="s">
        <v>963</v>
      </c>
      <c r="C6" s="1901" t="s">
        <v>964</v>
      </c>
      <c r="D6" s="907" t="s">
        <v>965</v>
      </c>
      <c r="E6" s="1901" t="s">
        <v>966</v>
      </c>
      <c r="F6" s="907" t="s">
        <v>967</v>
      </c>
      <c r="G6" s="1901" t="s">
        <v>968</v>
      </c>
      <c r="H6" s="1901" t="s">
        <v>969</v>
      </c>
      <c r="I6" s="907" t="s">
        <v>970</v>
      </c>
      <c r="J6" s="1901" t="s">
        <v>971</v>
      </c>
      <c r="K6" s="1901" t="s">
        <v>972</v>
      </c>
      <c r="L6" s="907" t="s">
        <v>973</v>
      </c>
      <c r="M6" s="907" t="s">
        <v>974</v>
      </c>
      <c r="N6" s="907" t="s">
        <v>975</v>
      </c>
    </row>
    <row r="7" spans="1:26" ht="15.75">
      <c r="A7" s="917" t="s">
        <v>976</v>
      </c>
      <c r="B7" s="908"/>
      <c r="C7" s="908"/>
      <c r="D7" s="908"/>
      <c r="E7" s="908"/>
      <c r="F7" s="908"/>
      <c r="G7" s="908"/>
      <c r="H7" s="908"/>
      <c r="I7" s="908"/>
      <c r="J7" s="908"/>
      <c r="K7" s="908"/>
      <c r="L7" s="908"/>
      <c r="M7" s="908"/>
      <c r="N7" s="908"/>
    </row>
    <row r="8" spans="1:26" ht="15.75">
      <c r="A8" s="918" t="s">
        <v>592</v>
      </c>
      <c r="B8" s="569"/>
      <c r="C8" s="569"/>
      <c r="D8" s="909"/>
      <c r="E8" s="569"/>
      <c r="F8" s="909"/>
      <c r="G8" s="911"/>
      <c r="H8" s="911"/>
      <c r="I8" s="911"/>
      <c r="J8" s="911"/>
      <c r="K8" s="911"/>
      <c r="L8" s="911"/>
      <c r="M8" s="911"/>
      <c r="N8" s="911"/>
    </row>
    <row r="9" spans="1:26" ht="15.75">
      <c r="A9" s="918" t="s">
        <v>977</v>
      </c>
      <c r="B9" s="776">
        <v>170522</v>
      </c>
      <c r="C9" s="569">
        <v>5214</v>
      </c>
      <c r="D9" s="909">
        <f t="shared" ref="D9:D20" si="0">IFERROR(C9/B9,0)</f>
        <v>3.0576699780673462E-2</v>
      </c>
      <c r="E9" s="569">
        <v>4976</v>
      </c>
      <c r="F9" s="909">
        <f t="shared" ref="F9:F20" si="1">IFERROR(C9/E9,0)</f>
        <v>1.0478295819935692</v>
      </c>
      <c r="G9" s="1155">
        <v>156.84</v>
      </c>
      <c r="H9" s="1155">
        <v>156.41999999999999</v>
      </c>
      <c r="I9" s="1155">
        <v>2.3E-2</v>
      </c>
      <c r="J9" s="1155">
        <v>13.14</v>
      </c>
      <c r="K9" s="1155">
        <v>13.15</v>
      </c>
      <c r="L9" s="1155">
        <v>1295.19</v>
      </c>
      <c r="M9" s="1184">
        <v>0.17394284199999999</v>
      </c>
      <c r="N9" s="1184">
        <v>0.104332828</v>
      </c>
    </row>
    <row r="10" spans="1:26" ht="15.75">
      <c r="A10" s="918" t="s">
        <v>978</v>
      </c>
      <c r="B10" s="1163">
        <v>22468</v>
      </c>
      <c r="C10" s="570">
        <v>593</v>
      </c>
      <c r="D10" s="909">
        <f t="shared" si="0"/>
        <v>2.6393092398077266E-2</v>
      </c>
      <c r="E10" s="570">
        <v>569</v>
      </c>
      <c r="F10" s="910">
        <f t="shared" si="1"/>
        <v>1.0421792618629173</v>
      </c>
      <c r="G10" s="1155">
        <v>13.41</v>
      </c>
      <c r="H10" s="1155">
        <v>6.62</v>
      </c>
      <c r="I10" s="1155">
        <v>-1.4E-2</v>
      </c>
      <c r="J10" s="1155">
        <v>17.149999999999999</v>
      </c>
      <c r="K10" s="1155">
        <v>17.260000000000002</v>
      </c>
      <c r="L10" s="1155">
        <v>1703.14</v>
      </c>
      <c r="M10" s="1184">
        <v>-8.3118159999999996E-3</v>
      </c>
      <c r="N10" s="1184">
        <v>0.15389034100000001</v>
      </c>
    </row>
    <row r="11" spans="1:26" ht="15.75">
      <c r="A11" s="918" t="s">
        <v>979</v>
      </c>
      <c r="B11" s="1176"/>
      <c r="C11" s="911"/>
      <c r="D11" s="909"/>
      <c r="E11" s="911"/>
      <c r="F11" s="910"/>
      <c r="G11" s="911"/>
      <c r="H11" s="911"/>
      <c r="I11" s="911"/>
      <c r="J11" s="911"/>
      <c r="K11" s="911"/>
      <c r="L11" s="911"/>
      <c r="M11" s="1185"/>
      <c r="N11" s="1185"/>
    </row>
    <row r="12" spans="1:26" ht="15.75">
      <c r="A12" s="918" t="s">
        <v>980</v>
      </c>
      <c r="B12" s="1176">
        <v>136885</v>
      </c>
      <c r="C12" s="1176">
        <v>2312</v>
      </c>
      <c r="D12" s="909">
        <f t="shared" si="0"/>
        <v>1.6890090221718963E-2</v>
      </c>
      <c r="E12" s="1176">
        <v>68105</v>
      </c>
      <c r="F12" s="910">
        <f t="shared" si="1"/>
        <v>3.3947580941193746E-2</v>
      </c>
      <c r="G12" s="1155">
        <v>191.41</v>
      </c>
      <c r="H12" s="1155">
        <v>189.64</v>
      </c>
      <c r="I12" s="1155">
        <v>2.5000000000000001E-2</v>
      </c>
      <c r="J12" s="1155">
        <v>25.11</v>
      </c>
      <c r="K12" s="1155">
        <v>25.16</v>
      </c>
      <c r="L12" s="1155">
        <v>1969.67</v>
      </c>
      <c r="M12" s="1184">
        <v>0.249141321</v>
      </c>
      <c r="N12" s="1184">
        <v>0.21792723</v>
      </c>
    </row>
    <row r="13" spans="1:26" ht="15.75">
      <c r="A13" s="918" t="s">
        <v>981</v>
      </c>
      <c r="B13" s="1176">
        <v>236613</v>
      </c>
      <c r="C13" s="1176">
        <v>3495</v>
      </c>
      <c r="D13" s="909">
        <f t="shared" si="0"/>
        <v>1.4770955103903843E-2</v>
      </c>
      <c r="E13" s="1176">
        <v>15457</v>
      </c>
      <c r="F13" s="910">
        <f t="shared" si="1"/>
        <v>0.22611114705311508</v>
      </c>
      <c r="G13" s="1155">
        <v>138.44</v>
      </c>
      <c r="H13" s="1155">
        <v>83.05</v>
      </c>
      <c r="I13" s="1155">
        <v>1.2E-2</v>
      </c>
      <c r="J13" s="1155">
        <v>2.56</v>
      </c>
      <c r="K13" s="1155">
        <v>2.56</v>
      </c>
      <c r="L13" s="1155">
        <v>754.48</v>
      </c>
      <c r="M13" s="1184">
        <v>6.7646508999999994E-2</v>
      </c>
      <c r="N13" s="1184">
        <v>1.8827177E-2</v>
      </c>
    </row>
    <row r="14" spans="1:26" ht="15.75">
      <c r="A14" s="918" t="s">
        <v>982</v>
      </c>
      <c r="B14" s="1176"/>
      <c r="C14" s="1176"/>
      <c r="D14" s="909"/>
      <c r="E14" s="1176"/>
      <c r="F14" s="910"/>
      <c r="G14" s="1155"/>
      <c r="H14" s="1155"/>
      <c r="I14" s="1155"/>
      <c r="J14" s="1155"/>
      <c r="K14" s="1155"/>
      <c r="L14" s="1155"/>
      <c r="M14" s="1184"/>
      <c r="N14" s="1184"/>
    </row>
    <row r="15" spans="1:26" ht="18.75">
      <c r="A15" s="1904" t="s">
        <v>983</v>
      </c>
      <c r="B15" s="1176" t="s">
        <v>72</v>
      </c>
      <c r="C15" s="1176">
        <v>3561</v>
      </c>
      <c r="D15" s="909">
        <f t="shared" si="0"/>
        <v>0</v>
      </c>
      <c r="E15" s="1176">
        <v>46673</v>
      </c>
      <c r="F15" s="910">
        <f t="shared" si="1"/>
        <v>7.6296788293017379E-2</v>
      </c>
      <c r="G15" s="1155">
        <v>138.44</v>
      </c>
      <c r="H15" s="1155">
        <v>137.25</v>
      </c>
      <c r="I15" s="1155">
        <v>1.9E-2</v>
      </c>
      <c r="J15" s="1155">
        <v>13.97</v>
      </c>
      <c r="K15" s="1155">
        <v>13.99</v>
      </c>
      <c r="L15" s="1155">
        <v>1384.16</v>
      </c>
      <c r="M15" s="1184">
        <v>0.164800367</v>
      </c>
      <c r="N15" s="1184">
        <v>0.106399724</v>
      </c>
    </row>
    <row r="16" spans="1:26" ht="15.75">
      <c r="A16" s="918" t="s">
        <v>984</v>
      </c>
      <c r="B16" s="1176">
        <v>13760</v>
      </c>
      <c r="C16" s="1176">
        <v>2246</v>
      </c>
      <c r="D16" s="909">
        <f t="shared" si="0"/>
        <v>0.16322674418604652</v>
      </c>
      <c r="E16" s="1176">
        <v>59193</v>
      </c>
      <c r="F16" s="910">
        <f t="shared" si="1"/>
        <v>3.7943675772473096E-2</v>
      </c>
      <c r="G16" s="1155">
        <v>135.99</v>
      </c>
      <c r="H16" s="1155">
        <v>134.78</v>
      </c>
      <c r="I16" s="1155">
        <v>1.7999999999999999E-2</v>
      </c>
      <c r="J16" s="1155">
        <v>13.61</v>
      </c>
      <c r="K16" s="1155">
        <v>13.62</v>
      </c>
      <c r="L16" s="1155">
        <v>1320.73</v>
      </c>
      <c r="M16" s="1184">
        <v>0.131301585</v>
      </c>
      <c r="N16" s="1184">
        <v>0.12280316300000001</v>
      </c>
    </row>
    <row r="17" spans="1:14" ht="16.5" customHeight="1">
      <c r="A17" s="1904" t="s">
        <v>985</v>
      </c>
      <c r="B17" s="1176">
        <v>166246</v>
      </c>
      <c r="C17" s="1176">
        <v>1588</v>
      </c>
      <c r="D17" s="909">
        <f t="shared" si="0"/>
        <v>9.5521095244396857E-3</v>
      </c>
      <c r="E17" s="1176" t="s">
        <v>72</v>
      </c>
      <c r="F17" s="910">
        <f t="shared" si="1"/>
        <v>0</v>
      </c>
      <c r="G17" s="1155">
        <v>167.17</v>
      </c>
      <c r="H17" s="1155">
        <v>166.25</v>
      </c>
      <c r="I17" s="1155">
        <v>0.02</v>
      </c>
      <c r="J17" s="1155">
        <v>19.420000000000002</v>
      </c>
      <c r="K17" s="1155">
        <v>19.43</v>
      </c>
      <c r="L17" s="1155">
        <v>1729.43</v>
      </c>
      <c r="M17" s="1184">
        <v>0.179878016</v>
      </c>
      <c r="N17" s="1184">
        <v>0.16519666399999999</v>
      </c>
    </row>
    <row r="18" spans="1:14" ht="15.75">
      <c r="A18" s="918" t="s">
        <v>986</v>
      </c>
      <c r="B18" s="1176">
        <v>44771</v>
      </c>
      <c r="C18" s="1176" t="s">
        <v>72</v>
      </c>
      <c r="D18" s="909">
        <f t="shared" si="0"/>
        <v>0</v>
      </c>
      <c r="E18" s="1176" t="s">
        <v>72</v>
      </c>
      <c r="F18" s="910">
        <f t="shared" si="1"/>
        <v>0</v>
      </c>
      <c r="G18" s="1155" t="s">
        <v>72</v>
      </c>
      <c r="H18" s="1155" t="s">
        <v>72</v>
      </c>
      <c r="I18" s="1155" t="s">
        <v>72</v>
      </c>
      <c r="J18" s="1155" t="s">
        <v>72</v>
      </c>
      <c r="K18" s="1155" t="s">
        <v>72</v>
      </c>
      <c r="L18" s="1155" t="s">
        <v>72</v>
      </c>
      <c r="M18" s="1184" t="s">
        <v>72</v>
      </c>
      <c r="N18" s="1184" t="s">
        <v>72</v>
      </c>
    </row>
    <row r="19" spans="1:14" ht="17.25" customHeight="1">
      <c r="A19" s="1905" t="s">
        <v>987</v>
      </c>
      <c r="B19" s="1176" t="s">
        <v>72</v>
      </c>
      <c r="C19" s="1176">
        <v>5688</v>
      </c>
      <c r="D19" s="909">
        <f t="shared" si="0"/>
        <v>0</v>
      </c>
      <c r="E19" s="1176" t="s">
        <v>72</v>
      </c>
      <c r="F19" s="910">
        <f t="shared" si="1"/>
        <v>0</v>
      </c>
      <c r="G19" s="1155">
        <v>135.22</v>
      </c>
      <c r="H19" s="1155">
        <v>134.01</v>
      </c>
      <c r="I19" s="1155">
        <v>1.7999999999999999E-2</v>
      </c>
      <c r="J19" s="1155">
        <v>13.67</v>
      </c>
      <c r="K19" s="1155">
        <v>13.69</v>
      </c>
      <c r="L19" s="1155">
        <v>1349.73</v>
      </c>
      <c r="M19" s="1184">
        <v>0.14089584699999999</v>
      </c>
      <c r="N19" s="1184">
        <v>0.10762266700000001</v>
      </c>
    </row>
    <row r="20" spans="1:14" ht="15.75">
      <c r="A20" s="918" t="s">
        <v>988</v>
      </c>
      <c r="B20" s="1176">
        <v>160975</v>
      </c>
      <c r="C20" s="1176">
        <v>1767</v>
      </c>
      <c r="D20" s="909">
        <f t="shared" si="0"/>
        <v>1.0976859760832427E-2</v>
      </c>
      <c r="E20" s="1176">
        <v>20690</v>
      </c>
      <c r="F20" s="910">
        <f t="shared" si="1"/>
        <v>8.5403576607056553E-2</v>
      </c>
      <c r="G20" s="1155">
        <v>94.14</v>
      </c>
      <c r="H20" s="1155">
        <v>92.31</v>
      </c>
      <c r="I20" s="1155">
        <v>1.2999999999999999E-2</v>
      </c>
      <c r="J20" s="1155">
        <v>9.4600000000000009</v>
      </c>
      <c r="K20" s="1155">
        <v>9.48</v>
      </c>
      <c r="L20" s="1155">
        <v>1215.2</v>
      </c>
      <c r="M20" s="1184">
        <v>6.8908202000000002E-2</v>
      </c>
      <c r="N20" s="1184">
        <v>8.4055151999999994E-2</v>
      </c>
    </row>
    <row r="21" spans="1:14" ht="15.75">
      <c r="A21" s="919" t="s">
        <v>989</v>
      </c>
      <c r="B21" s="920"/>
      <c r="C21" s="1179"/>
      <c r="D21" s="920"/>
      <c r="E21" s="1179"/>
      <c r="F21" s="920"/>
      <c r="G21" s="920"/>
      <c r="H21" s="920"/>
      <c r="I21" s="920"/>
      <c r="J21" s="920"/>
      <c r="K21" s="920"/>
      <c r="L21" s="920"/>
      <c r="M21" s="920"/>
      <c r="N21" s="920"/>
    </row>
    <row r="22" spans="1:14" ht="15.75">
      <c r="A22" s="912" t="s">
        <v>990</v>
      </c>
      <c r="B22" s="1176">
        <v>90092</v>
      </c>
      <c r="C22" s="1163">
        <v>1343</v>
      </c>
      <c r="D22" s="909">
        <f t="shared" ref="D22:D33" si="2">IFERROR(C22/B22,0)</f>
        <v>1.4906983971939795E-2</v>
      </c>
      <c r="E22" s="1163">
        <v>14066</v>
      </c>
      <c r="F22" s="910">
        <f t="shared" ref="F22:F33" si="3">IFERROR(C22/E22,0)</f>
        <v>9.5478458694724863E-2</v>
      </c>
      <c r="G22" s="1155">
        <v>91.38</v>
      </c>
      <c r="H22" s="1155">
        <v>91.03</v>
      </c>
      <c r="I22" s="1155">
        <v>1.2E-2</v>
      </c>
      <c r="J22" s="1155">
        <v>9.56</v>
      </c>
      <c r="K22" s="1155">
        <v>9.56</v>
      </c>
      <c r="L22" s="1155">
        <v>1289.67</v>
      </c>
      <c r="M22" s="1184">
        <v>6.2403172999999999E-2</v>
      </c>
      <c r="N22" s="1184">
        <v>8.0935502000000006E-2</v>
      </c>
    </row>
    <row r="23" spans="1:14" ht="15.75">
      <c r="A23" s="913" t="s">
        <v>991</v>
      </c>
      <c r="B23" s="1176">
        <v>8611</v>
      </c>
      <c r="C23" s="776">
        <v>154</v>
      </c>
      <c r="D23" s="909">
        <f t="shared" si="2"/>
        <v>1.7884101730344909E-2</v>
      </c>
      <c r="E23" s="776">
        <v>2556</v>
      </c>
      <c r="F23" s="909">
        <f t="shared" si="3"/>
        <v>6.0250391236306731E-2</v>
      </c>
      <c r="G23" s="1155">
        <v>167.31</v>
      </c>
      <c r="H23" s="1155">
        <v>157.5</v>
      </c>
      <c r="I23" s="1155">
        <v>2.5999999999999999E-2</v>
      </c>
      <c r="J23" s="1155">
        <v>12.78</v>
      </c>
      <c r="K23" s="1155">
        <v>12.83</v>
      </c>
      <c r="L23" s="1155">
        <v>1446.7</v>
      </c>
      <c r="M23" s="1184">
        <v>9.8883424999999997E-2</v>
      </c>
      <c r="N23" s="1184">
        <v>0.115815156</v>
      </c>
    </row>
    <row r="24" spans="1:14" ht="18.75">
      <c r="A24" s="1902" t="s">
        <v>992</v>
      </c>
      <c r="B24" s="1176">
        <v>21716</v>
      </c>
      <c r="C24" s="776">
        <v>1</v>
      </c>
      <c r="D24" s="909">
        <f t="shared" si="2"/>
        <v>4.6048996131884326E-5</v>
      </c>
      <c r="E24" s="776">
        <v>169</v>
      </c>
      <c r="F24" s="909">
        <f t="shared" si="3"/>
        <v>5.9171597633136093E-3</v>
      </c>
      <c r="G24" s="1155">
        <v>46.67</v>
      </c>
      <c r="H24" s="1155">
        <v>46.67</v>
      </c>
      <c r="I24" s="1155">
        <v>7.0000000000000001E-3</v>
      </c>
      <c r="J24" s="1155">
        <v>0</v>
      </c>
      <c r="K24" s="1155">
        <v>0</v>
      </c>
      <c r="L24" s="1155">
        <v>402.91</v>
      </c>
      <c r="M24" s="1184">
        <v>5.7720059999999997E-3</v>
      </c>
      <c r="N24" s="1184"/>
    </row>
    <row r="25" spans="1:14" ht="15.75">
      <c r="A25" s="913" t="s">
        <v>993</v>
      </c>
      <c r="B25" s="1176">
        <v>131968</v>
      </c>
      <c r="C25" s="776">
        <v>43</v>
      </c>
      <c r="D25" s="909">
        <f t="shared" si="2"/>
        <v>3.2583656644034919E-4</v>
      </c>
      <c r="E25" s="776">
        <v>1634</v>
      </c>
      <c r="F25" s="909">
        <f t="shared" si="3"/>
        <v>2.6315789473684209E-2</v>
      </c>
      <c r="G25" s="1155">
        <v>110.33</v>
      </c>
      <c r="H25" s="1155">
        <v>106.94</v>
      </c>
      <c r="I25" s="1155">
        <v>7.0000000000000001E-3</v>
      </c>
      <c r="J25" s="1155">
        <v>3.58</v>
      </c>
      <c r="K25" s="1155">
        <v>3.58</v>
      </c>
      <c r="L25" s="1155">
        <v>1198.25</v>
      </c>
      <c r="M25" s="1184">
        <v>4.7611393000000002E-2</v>
      </c>
      <c r="N25" s="1184">
        <v>7.9531551000000006E-2</v>
      </c>
    </row>
    <row r="26" spans="1:14" ht="18.75">
      <c r="A26" s="1902" t="s">
        <v>994</v>
      </c>
      <c r="B26" s="1176">
        <v>63552</v>
      </c>
      <c r="C26" s="776">
        <v>372</v>
      </c>
      <c r="D26" s="909">
        <f t="shared" si="2"/>
        <v>5.8534743202416917E-3</v>
      </c>
      <c r="E26" s="776">
        <v>10637</v>
      </c>
      <c r="F26" s="909">
        <f t="shared" si="3"/>
        <v>3.4972266616527213E-2</v>
      </c>
      <c r="G26" s="1155">
        <v>200.77</v>
      </c>
      <c r="H26" s="1155">
        <v>195.43</v>
      </c>
      <c r="I26" s="1155">
        <v>2.9000000000000001E-2</v>
      </c>
      <c r="J26" s="1155">
        <v>12.43</v>
      </c>
      <c r="K26" s="1155">
        <v>12.47</v>
      </c>
      <c r="L26" s="1155">
        <v>1476.82</v>
      </c>
      <c r="M26" s="1184">
        <v>0.112099712</v>
      </c>
      <c r="N26" s="1184">
        <v>0.14461225</v>
      </c>
    </row>
    <row r="27" spans="1:14" ht="15.75">
      <c r="A27" s="913" t="s">
        <v>995</v>
      </c>
      <c r="B27" s="1176">
        <v>16775</v>
      </c>
      <c r="C27" s="776">
        <v>6</v>
      </c>
      <c r="D27" s="909">
        <f t="shared" ref="D27:D29" si="4">IFERROR(C27/B27,0)</f>
        <v>3.5767511177347243E-4</v>
      </c>
      <c r="E27" s="776">
        <v>3168</v>
      </c>
      <c r="F27" s="909">
        <f t="shared" ref="F27:F29" si="5">IFERROR(C27/E27,0)</f>
        <v>1.893939393939394E-3</v>
      </c>
      <c r="G27" s="1155">
        <v>546.54</v>
      </c>
      <c r="H27" s="1155">
        <v>546.54</v>
      </c>
      <c r="I27" s="1155">
        <v>6.6000000000000003E-2</v>
      </c>
      <c r="J27" s="1155">
        <v>0</v>
      </c>
      <c r="K27" s="1155">
        <v>0</v>
      </c>
      <c r="L27" s="1155">
        <v>1874.48</v>
      </c>
      <c r="M27" s="1184">
        <v>0.15826338700000001</v>
      </c>
      <c r="N27" s="1184" t="s">
        <v>72</v>
      </c>
    </row>
    <row r="28" spans="1:14" ht="15.75">
      <c r="A28" s="914" t="s">
        <v>996</v>
      </c>
      <c r="B28" s="1176">
        <v>244028</v>
      </c>
      <c r="C28" s="776">
        <v>3935</v>
      </c>
      <c r="D28" s="909">
        <f t="shared" si="4"/>
        <v>1.6125198747684692E-2</v>
      </c>
      <c r="E28" s="776">
        <v>73370</v>
      </c>
      <c r="F28" s="909">
        <f t="shared" si="5"/>
        <v>5.3632274771705055E-2</v>
      </c>
      <c r="G28" s="1155">
        <v>132.77000000000001</v>
      </c>
      <c r="H28" s="1155">
        <v>132.77000000000001</v>
      </c>
      <c r="I28" s="1155">
        <v>1.7000000000000001E-2</v>
      </c>
      <c r="J28" s="1155">
        <v>14.39</v>
      </c>
      <c r="K28" s="1155">
        <v>14.39</v>
      </c>
      <c r="L28" s="1155">
        <v>1366.42</v>
      </c>
      <c r="M28" s="1184">
        <v>0.143630228</v>
      </c>
      <c r="N28" s="1184">
        <v>0.114812478</v>
      </c>
    </row>
    <row r="29" spans="1:14" ht="15.75">
      <c r="A29" s="914" t="s">
        <v>997</v>
      </c>
      <c r="B29" s="1176">
        <v>4649</v>
      </c>
      <c r="C29" s="776">
        <v>2</v>
      </c>
      <c r="D29" s="909">
        <f t="shared" si="4"/>
        <v>4.3020004302000433E-4</v>
      </c>
      <c r="E29" s="776">
        <v>994</v>
      </c>
      <c r="F29" s="909">
        <f t="shared" si="5"/>
        <v>2.012072434607646E-3</v>
      </c>
      <c r="G29" s="1155">
        <v>940.5</v>
      </c>
      <c r="H29" s="1155">
        <v>940.5</v>
      </c>
      <c r="I29" s="1155">
        <v>0.17699999999999999</v>
      </c>
      <c r="J29" s="1155">
        <v>0</v>
      </c>
      <c r="K29" s="1155">
        <v>0</v>
      </c>
      <c r="L29" s="1155">
        <v>2355.4699999999998</v>
      </c>
      <c r="M29" s="1184">
        <v>0.48176598399999998</v>
      </c>
      <c r="N29" s="1184" t="s">
        <v>72</v>
      </c>
    </row>
    <row r="30" spans="1:14" ht="15.75">
      <c r="A30" s="914" t="s">
        <v>998</v>
      </c>
      <c r="B30" s="1176">
        <v>99636</v>
      </c>
      <c r="C30" s="776">
        <v>1854</v>
      </c>
      <c r="D30" s="909">
        <f t="shared" si="2"/>
        <v>1.8607732145007827E-2</v>
      </c>
      <c r="E30" s="776">
        <v>31465</v>
      </c>
      <c r="F30" s="909">
        <f t="shared" si="3"/>
        <v>5.8922612426505643E-2</v>
      </c>
      <c r="G30" s="1155">
        <v>144.41</v>
      </c>
      <c r="H30" s="1155">
        <v>140.82</v>
      </c>
      <c r="I30" s="1155">
        <v>0.02</v>
      </c>
      <c r="J30" s="1155">
        <v>12.95</v>
      </c>
      <c r="K30" s="1155">
        <v>13</v>
      </c>
      <c r="L30" s="1155">
        <v>1358.04</v>
      </c>
      <c r="M30" s="1184">
        <v>0.17555269700000001</v>
      </c>
      <c r="N30" s="1184">
        <v>0.10479416699999999</v>
      </c>
    </row>
    <row r="31" spans="1:14" ht="15.75">
      <c r="A31" s="914" t="s">
        <v>999</v>
      </c>
      <c r="B31" s="1176">
        <v>3490</v>
      </c>
      <c r="C31" s="776">
        <v>8</v>
      </c>
      <c r="D31" s="909">
        <f t="shared" si="2"/>
        <v>2.2922636103151861E-3</v>
      </c>
      <c r="E31" s="776">
        <v>611</v>
      </c>
      <c r="F31" s="909">
        <f t="shared" si="3"/>
        <v>1.3093289689034371E-2</v>
      </c>
      <c r="G31" s="1155">
        <v>341.18</v>
      </c>
      <c r="H31" s="1155">
        <v>341.18</v>
      </c>
      <c r="I31" s="1155">
        <v>3.9E-2</v>
      </c>
      <c r="J31" s="1155">
        <v>0</v>
      </c>
      <c r="K31" s="1155">
        <v>0</v>
      </c>
      <c r="L31" s="1155">
        <v>1114.3</v>
      </c>
      <c r="M31" s="1184">
        <v>9.8797880000000005E-2</v>
      </c>
      <c r="N31" s="1184" t="s">
        <v>72</v>
      </c>
    </row>
    <row r="32" spans="1:14" ht="15.75">
      <c r="A32" s="914" t="s">
        <v>1000</v>
      </c>
      <c r="B32" s="1176">
        <v>1084</v>
      </c>
      <c r="C32" s="776">
        <v>2</v>
      </c>
      <c r="D32" s="909">
        <f t="shared" si="2"/>
        <v>1.8450184501845018E-3</v>
      </c>
      <c r="E32" s="776">
        <v>108</v>
      </c>
      <c r="F32" s="909">
        <f t="shared" si="3"/>
        <v>1.8518518518518517E-2</v>
      </c>
      <c r="G32" s="1155">
        <v>266.20999999999998</v>
      </c>
      <c r="H32" s="1155">
        <v>266.20999999999998</v>
      </c>
      <c r="I32" s="1155">
        <v>2.4E-2</v>
      </c>
      <c r="J32" s="1155">
        <v>-3.99</v>
      </c>
      <c r="K32" s="1155">
        <v>-3.99</v>
      </c>
      <c r="L32" s="1155">
        <v>1025.8599999999999</v>
      </c>
      <c r="M32" s="1184">
        <v>5.3679532000000002E-2</v>
      </c>
      <c r="N32" s="1184">
        <v>-6.7361111000000001E-2</v>
      </c>
    </row>
    <row r="33" spans="1:14" ht="18.75">
      <c r="A33" s="1903" t="s">
        <v>1001</v>
      </c>
      <c r="B33" s="1176">
        <v>293478</v>
      </c>
      <c r="C33" s="776">
        <v>935</v>
      </c>
      <c r="D33" s="909">
        <f t="shared" si="2"/>
        <v>3.1859287578625997E-3</v>
      </c>
      <c r="E33" s="776">
        <v>9166</v>
      </c>
      <c r="F33" s="909">
        <f t="shared" si="3"/>
        <v>0.10200741872136156</v>
      </c>
      <c r="G33" s="1155">
        <v>93.44</v>
      </c>
      <c r="H33" s="1155">
        <v>93.44</v>
      </c>
      <c r="I33" s="1155">
        <v>1.2E-2</v>
      </c>
      <c r="J33" s="1155">
        <v>10.38</v>
      </c>
      <c r="K33" s="1155">
        <v>10.38</v>
      </c>
      <c r="L33" s="1155">
        <v>1247.3</v>
      </c>
      <c r="M33" s="1184">
        <v>6.1060081000000002E-2</v>
      </c>
      <c r="N33" s="1184">
        <v>7.2723621000000002E-2</v>
      </c>
    </row>
    <row r="34" spans="1:14" ht="15.75">
      <c r="A34" s="917" t="s">
        <v>1002</v>
      </c>
      <c r="B34" s="857"/>
      <c r="C34" s="1180"/>
      <c r="D34" s="856"/>
      <c r="E34" s="1180"/>
      <c r="F34" s="856"/>
      <c r="G34" s="856"/>
      <c r="H34" s="856"/>
      <c r="I34" s="856"/>
      <c r="J34" s="856"/>
      <c r="K34" s="1097"/>
      <c r="L34" s="869"/>
      <c r="M34" s="869"/>
      <c r="N34" s="869"/>
    </row>
    <row r="35" spans="1:14" ht="15.75">
      <c r="A35" s="913" t="s">
        <v>1003</v>
      </c>
      <c r="B35" s="776">
        <v>287738</v>
      </c>
      <c r="C35" s="776">
        <v>4882</v>
      </c>
      <c r="D35" s="909">
        <f t="shared" ref="D35:D45" si="6">IFERROR(C35/B35,0)</f>
        <v>1.6966823985709222E-2</v>
      </c>
      <c r="E35" s="776">
        <v>96767</v>
      </c>
      <c r="F35" s="909">
        <f t="shared" ref="F35:F45" si="7">IFERROR(C35/E35,0)</f>
        <v>5.0451083530542437E-2</v>
      </c>
      <c r="G35" s="1155">
        <v>144.88999999999999</v>
      </c>
      <c r="H35" s="1155">
        <v>143.59</v>
      </c>
      <c r="I35" s="1155">
        <v>0.02</v>
      </c>
      <c r="J35" s="1155">
        <v>14.11</v>
      </c>
      <c r="K35" s="1155">
        <v>14.13</v>
      </c>
      <c r="L35" s="1155">
        <v>1372.22</v>
      </c>
      <c r="M35" s="1184">
        <v>0.14769917699999999</v>
      </c>
      <c r="N35" s="1184">
        <v>0.112268221</v>
      </c>
    </row>
    <row r="36" spans="1:14" ht="15.75">
      <c r="A36" s="913" t="s">
        <v>1004</v>
      </c>
      <c r="B36" s="776">
        <v>81019</v>
      </c>
      <c r="C36" s="776">
        <v>189</v>
      </c>
      <c r="D36" s="909"/>
      <c r="E36" s="776">
        <v>10696</v>
      </c>
      <c r="F36" s="909"/>
      <c r="G36" s="1155">
        <v>115.06</v>
      </c>
      <c r="H36" s="1155">
        <v>114.4</v>
      </c>
      <c r="I36" s="1155">
        <v>1.6E-2</v>
      </c>
      <c r="J36" s="1155">
        <v>14.35</v>
      </c>
      <c r="K36" s="1155">
        <v>14.35</v>
      </c>
      <c r="L36" s="1155">
        <v>1219.1199999999999</v>
      </c>
      <c r="M36" s="1184">
        <v>8.5513013999999998E-2</v>
      </c>
      <c r="N36" s="1184">
        <v>9.9219591999999995E-2</v>
      </c>
    </row>
    <row r="37" spans="1:14" ht="15.75">
      <c r="A37" s="913" t="s">
        <v>1005</v>
      </c>
      <c r="B37" s="1177" t="s">
        <v>72</v>
      </c>
      <c r="C37" s="776" t="s">
        <v>72</v>
      </c>
      <c r="D37" s="909">
        <f t="shared" si="6"/>
        <v>0</v>
      </c>
      <c r="E37" s="776" t="s">
        <v>72</v>
      </c>
      <c r="F37" s="909">
        <f t="shared" si="7"/>
        <v>0</v>
      </c>
      <c r="G37" s="1155" t="s">
        <v>72</v>
      </c>
      <c r="H37" s="1155" t="s">
        <v>72</v>
      </c>
      <c r="I37" s="1155" t="s">
        <v>72</v>
      </c>
      <c r="J37" s="1155" t="s">
        <v>72</v>
      </c>
      <c r="K37" s="1155" t="s">
        <v>72</v>
      </c>
      <c r="L37" s="1155" t="s">
        <v>72</v>
      </c>
      <c r="M37" s="1184" t="s">
        <v>72</v>
      </c>
      <c r="N37" s="1184" t="s">
        <v>72</v>
      </c>
    </row>
    <row r="38" spans="1:14" ht="18.75">
      <c r="A38" s="1902" t="s">
        <v>1006</v>
      </c>
      <c r="B38" s="776">
        <v>144053</v>
      </c>
      <c r="C38" s="776">
        <v>2025</v>
      </c>
      <c r="D38" s="909">
        <f t="shared" si="6"/>
        <v>1.4057326123024164E-2</v>
      </c>
      <c r="E38" s="776">
        <v>32354</v>
      </c>
      <c r="F38" s="909">
        <f t="shared" si="7"/>
        <v>6.2588860728194348E-2</v>
      </c>
      <c r="G38" s="1155">
        <v>113.62</v>
      </c>
      <c r="H38" s="1155">
        <v>112.82</v>
      </c>
      <c r="I38" s="1155">
        <v>1.6E-2</v>
      </c>
      <c r="J38" s="1155">
        <v>9.14</v>
      </c>
      <c r="K38" s="1155">
        <v>9.14</v>
      </c>
      <c r="L38" s="1155">
        <v>1139.8699999999999</v>
      </c>
      <c r="M38" s="1184">
        <v>0.14554476</v>
      </c>
      <c r="N38" s="1184">
        <v>5.9148570999999997E-2</v>
      </c>
    </row>
    <row r="39" spans="1:14" ht="18.75">
      <c r="A39" s="1902" t="s">
        <v>1007</v>
      </c>
      <c r="B39" s="776">
        <v>52414</v>
      </c>
      <c r="C39" s="776">
        <v>388</v>
      </c>
      <c r="D39" s="909">
        <f t="shared" si="6"/>
        <v>7.4026023581485866E-3</v>
      </c>
      <c r="E39" s="776">
        <v>5812</v>
      </c>
      <c r="F39" s="909">
        <f t="shared" si="7"/>
        <v>6.6758430832759813E-2</v>
      </c>
      <c r="G39" s="1155">
        <v>182.32</v>
      </c>
      <c r="H39" s="1155">
        <v>182.32</v>
      </c>
      <c r="I39" s="1155">
        <v>2.7E-2</v>
      </c>
      <c r="J39" s="1155">
        <v>9.73</v>
      </c>
      <c r="K39" s="1155">
        <v>9.73</v>
      </c>
      <c r="L39" s="1155">
        <v>1130.72</v>
      </c>
      <c r="M39" s="1184">
        <v>2.8624012000000001E-2</v>
      </c>
      <c r="N39" s="1184">
        <v>5.0956099999999997E-2</v>
      </c>
    </row>
    <row r="40" spans="1:14" ht="18.75">
      <c r="A40" s="1902" t="s">
        <v>1008</v>
      </c>
      <c r="B40" s="776">
        <v>132033</v>
      </c>
      <c r="C40" s="776">
        <v>1299</v>
      </c>
      <c r="D40" s="909">
        <f t="shared" si="6"/>
        <v>9.8384494785394554E-3</v>
      </c>
      <c r="E40" s="776">
        <v>12013</v>
      </c>
      <c r="F40" s="909">
        <f t="shared" si="7"/>
        <v>0.10813285607258803</v>
      </c>
      <c r="G40" s="1155">
        <v>107.32</v>
      </c>
      <c r="H40" s="1155">
        <v>105.79</v>
      </c>
      <c r="I40" s="1155">
        <v>1.4E-2</v>
      </c>
      <c r="J40" s="1155">
        <v>10.66</v>
      </c>
      <c r="K40" s="1155">
        <v>10.68</v>
      </c>
      <c r="L40" s="1155">
        <v>1221.3900000000001</v>
      </c>
      <c r="M40" s="1184">
        <v>7.4045059999999996E-2</v>
      </c>
      <c r="N40" s="1184">
        <v>4.5931140000000002E-2</v>
      </c>
    </row>
    <row r="41" spans="1:14" ht="18.75">
      <c r="A41" s="1902" t="s">
        <v>1009</v>
      </c>
      <c r="B41" s="776"/>
      <c r="C41" s="776"/>
      <c r="D41" s="909"/>
      <c r="E41" s="776"/>
      <c r="F41" s="909"/>
      <c r="G41" s="1155"/>
      <c r="H41" s="1155"/>
      <c r="I41" s="1155"/>
      <c r="J41" s="1155"/>
      <c r="K41" s="1155"/>
      <c r="L41" s="1155"/>
      <c r="M41" s="1184"/>
      <c r="N41" s="1184"/>
    </row>
    <row r="42" spans="1:14" ht="15.75">
      <c r="A42" s="913" t="s">
        <v>1010</v>
      </c>
      <c r="B42" s="776">
        <v>243149</v>
      </c>
      <c r="C42" s="776">
        <v>872</v>
      </c>
      <c r="D42" s="909">
        <f t="shared" ref="D42:D44" si="8">IFERROR(C42/B42,0)</f>
        <v>3.5862783725205531E-3</v>
      </c>
      <c r="E42" s="776">
        <v>27338</v>
      </c>
      <c r="F42" s="909">
        <f t="shared" ref="F42:F44" si="9">IFERROR(C42/E42,0)</f>
        <v>3.1896993196283564E-2</v>
      </c>
      <c r="G42" s="1155">
        <v>193.47</v>
      </c>
      <c r="H42" s="1155">
        <v>193.3</v>
      </c>
      <c r="I42" s="1155">
        <v>2.7E-2</v>
      </c>
      <c r="J42" s="1155">
        <v>14.57</v>
      </c>
      <c r="K42" s="1155">
        <v>14.58</v>
      </c>
      <c r="L42" s="1155">
        <v>1431.56</v>
      </c>
      <c r="M42" s="1184">
        <v>0.21398219900000001</v>
      </c>
      <c r="N42" s="1184">
        <v>0.121803893</v>
      </c>
    </row>
    <row r="43" spans="1:14" ht="15.75">
      <c r="A43" s="913" t="s">
        <v>1011</v>
      </c>
      <c r="B43" s="776">
        <v>318131</v>
      </c>
      <c r="C43" s="776">
        <v>1693</v>
      </c>
      <c r="D43" s="909">
        <f t="shared" si="8"/>
        <v>5.3217070955046825E-3</v>
      </c>
      <c r="E43" s="776">
        <v>41030</v>
      </c>
      <c r="F43" s="909">
        <f t="shared" si="9"/>
        <v>4.1262490860346085E-2</v>
      </c>
      <c r="G43" s="1155">
        <v>162.69999999999999</v>
      </c>
      <c r="H43" s="1155">
        <v>161.37</v>
      </c>
      <c r="I43" s="1155">
        <v>2.1999999999999999E-2</v>
      </c>
      <c r="J43" s="1155">
        <v>17.11</v>
      </c>
      <c r="K43" s="1155">
        <v>17.12</v>
      </c>
      <c r="L43" s="1155">
        <v>1524.51</v>
      </c>
      <c r="M43" s="1184">
        <v>0.149023025</v>
      </c>
      <c r="N43" s="1184">
        <v>0.14027321500000001</v>
      </c>
    </row>
    <row r="44" spans="1:14" ht="15.75">
      <c r="A44" s="913" t="s">
        <v>1012</v>
      </c>
      <c r="B44" s="776">
        <v>275414</v>
      </c>
      <c r="C44" s="776">
        <v>3198</v>
      </c>
      <c r="D44" s="909">
        <f t="shared" si="8"/>
        <v>1.1611610157798805E-2</v>
      </c>
      <c r="E44" s="776">
        <v>40707</v>
      </c>
      <c r="F44" s="909">
        <f t="shared" si="9"/>
        <v>7.8561426781634608E-2</v>
      </c>
      <c r="G44" s="1155">
        <v>108.75</v>
      </c>
      <c r="H44" s="1155">
        <v>107.29</v>
      </c>
      <c r="I44" s="1155">
        <v>1.4E-2</v>
      </c>
      <c r="J44" s="1155">
        <v>11.9</v>
      </c>
      <c r="K44" s="1155">
        <v>11.92</v>
      </c>
      <c r="L44" s="1155">
        <v>1251.21</v>
      </c>
      <c r="M44" s="1184">
        <v>0.140929731</v>
      </c>
      <c r="N44" s="1184">
        <v>9.4726108000000003E-2</v>
      </c>
    </row>
    <row r="45" spans="1:14" ht="18.75">
      <c r="A45" s="1902" t="s">
        <v>1013</v>
      </c>
      <c r="B45" s="776">
        <v>35421</v>
      </c>
      <c r="C45" s="776">
        <v>542</v>
      </c>
      <c r="D45" s="909">
        <f t="shared" si="6"/>
        <v>1.530165720900031E-2</v>
      </c>
      <c r="E45" s="776">
        <v>7776</v>
      </c>
      <c r="F45" s="909">
        <f t="shared" si="7"/>
        <v>6.9701646090534974E-2</v>
      </c>
      <c r="G45" s="1155">
        <v>98.77</v>
      </c>
      <c r="H45" s="1155">
        <v>98.77</v>
      </c>
      <c r="I45" s="1155">
        <v>1.2999999999999999E-2</v>
      </c>
      <c r="J45" s="1155">
        <v>7.48</v>
      </c>
      <c r="K45" s="1155">
        <v>7.48</v>
      </c>
      <c r="L45" s="1155">
        <v>957.98</v>
      </c>
      <c r="M45" s="1184">
        <v>6.5941942000000003E-2</v>
      </c>
      <c r="N45" s="1184">
        <v>5.6243210000000002E-2</v>
      </c>
    </row>
    <row r="46" spans="1:14" ht="15.75">
      <c r="A46" s="917" t="s">
        <v>1014</v>
      </c>
      <c r="B46" s="857"/>
      <c r="C46" s="1180"/>
      <c r="D46" s="856"/>
      <c r="E46" s="1180"/>
      <c r="F46" s="921"/>
      <c r="G46" s="856"/>
      <c r="H46" s="856"/>
      <c r="I46" s="856"/>
      <c r="J46" s="856"/>
      <c r="K46" s="1097"/>
      <c r="L46" s="869"/>
      <c r="M46" s="869"/>
      <c r="N46" s="869"/>
    </row>
    <row r="47" spans="1:14" ht="15.75">
      <c r="A47" s="913" t="s">
        <v>1015</v>
      </c>
      <c r="B47" s="776">
        <v>20925</v>
      </c>
      <c r="C47" s="776">
        <v>443</v>
      </c>
      <c r="D47" s="909">
        <f>IFERROR(C47/B47,0)</f>
        <v>2.1170848267622461E-2</v>
      </c>
      <c r="E47" s="776">
        <v>5831</v>
      </c>
      <c r="F47" s="909">
        <f>IFERROR(C47/E47,0)</f>
        <v>7.5973246441433717E-2</v>
      </c>
      <c r="G47" s="1155">
        <v>195.46</v>
      </c>
      <c r="H47" s="1155">
        <v>195.04</v>
      </c>
      <c r="I47" s="1155">
        <v>2.8000000000000001E-2</v>
      </c>
      <c r="J47" s="1155">
        <v>13.7</v>
      </c>
      <c r="K47" s="1155">
        <v>13.72</v>
      </c>
      <c r="L47" s="1155">
        <v>1750.52</v>
      </c>
      <c r="M47" s="1184">
        <v>0.13682082700000001</v>
      </c>
      <c r="N47" s="1184">
        <v>9.8843027E-2</v>
      </c>
    </row>
    <row r="48" spans="1:14" ht="18.75">
      <c r="A48" s="1902" t="s">
        <v>1016</v>
      </c>
      <c r="B48" s="776"/>
      <c r="C48" s="776"/>
      <c r="D48" s="922"/>
      <c r="E48" s="776"/>
      <c r="F48" s="909"/>
      <c r="G48" s="1155"/>
      <c r="H48" s="1155"/>
      <c r="I48" s="1155"/>
      <c r="J48" s="1155"/>
      <c r="K48" s="1155"/>
      <c r="L48" s="1155"/>
      <c r="M48" s="1184"/>
      <c r="N48" s="1184"/>
    </row>
    <row r="49" spans="1:14" ht="15.75">
      <c r="A49" s="1178" t="s">
        <v>1010</v>
      </c>
      <c r="B49" s="1165">
        <v>283333</v>
      </c>
      <c r="C49" s="1181">
        <v>1764</v>
      </c>
      <c r="D49" s="922">
        <f t="shared" ref="D49:D51" si="10">IFERROR(C49/B49,0)</f>
        <v>6.2258896775172681E-3</v>
      </c>
      <c r="E49" s="776">
        <v>50502</v>
      </c>
      <c r="F49" s="909">
        <f t="shared" ref="F49:F51" si="11">IFERROR(C49/E49,0)</f>
        <v>3.4929309730307709E-2</v>
      </c>
      <c r="G49" s="1155">
        <v>172.02</v>
      </c>
      <c r="H49" s="1155">
        <v>170.29</v>
      </c>
      <c r="I49" s="1155">
        <v>2.3E-2</v>
      </c>
      <c r="J49" s="1155">
        <v>14.88</v>
      </c>
      <c r="K49" s="1155">
        <v>14.9</v>
      </c>
      <c r="L49" s="1155">
        <v>1427.22</v>
      </c>
      <c r="M49" s="1184">
        <v>0.20271695300000001</v>
      </c>
      <c r="N49" s="1184">
        <v>0.12056151599999999</v>
      </c>
    </row>
    <row r="50" spans="1:14" ht="15.75">
      <c r="A50" s="1178" t="s">
        <v>1011</v>
      </c>
      <c r="B50" s="1165">
        <v>195497</v>
      </c>
      <c r="C50" s="1181">
        <v>1723</v>
      </c>
      <c r="D50" s="922">
        <f t="shared" si="10"/>
        <v>8.8134344772554055E-3</v>
      </c>
      <c r="E50" s="776">
        <v>33767</v>
      </c>
      <c r="F50" s="909">
        <f t="shared" si="11"/>
        <v>5.1026149791216273E-2</v>
      </c>
      <c r="G50" s="1155">
        <v>140.54</v>
      </c>
      <c r="H50" s="1155">
        <v>138.46</v>
      </c>
      <c r="I50" s="1155">
        <v>0.02</v>
      </c>
      <c r="J50" s="1155">
        <v>14.73</v>
      </c>
      <c r="K50" s="1155">
        <v>14.77</v>
      </c>
      <c r="L50" s="1155">
        <v>1372.83</v>
      </c>
      <c r="M50" s="1184">
        <v>0.15355750600000001</v>
      </c>
      <c r="N50" s="1184">
        <v>0.12338007400000001</v>
      </c>
    </row>
    <row r="51" spans="1:14" ht="15.75">
      <c r="A51" s="1178" t="s">
        <v>1012</v>
      </c>
      <c r="B51" s="1165">
        <v>113025</v>
      </c>
      <c r="C51" s="1181">
        <v>2276</v>
      </c>
      <c r="D51" s="922">
        <f t="shared" si="10"/>
        <v>2.0137137801371378E-2</v>
      </c>
      <c r="E51" s="776">
        <v>24806</v>
      </c>
      <c r="F51" s="909">
        <f t="shared" si="11"/>
        <v>9.1751995484963308E-2</v>
      </c>
      <c r="G51" s="1155">
        <v>107.84</v>
      </c>
      <c r="H51" s="1155">
        <v>107.84</v>
      </c>
      <c r="I51" s="1155">
        <v>1.4E-2</v>
      </c>
      <c r="J51" s="1155">
        <v>12.45</v>
      </c>
      <c r="K51" s="1155">
        <v>12.45</v>
      </c>
      <c r="L51" s="1155">
        <v>1301.81</v>
      </c>
      <c r="M51" s="1184">
        <v>0.114197255</v>
      </c>
      <c r="N51" s="1184">
        <v>9.6551696000000006E-2</v>
      </c>
    </row>
    <row r="52" spans="1:14" ht="16.5" thickBot="1">
      <c r="A52" s="915" t="s">
        <v>1017</v>
      </c>
      <c r="B52" s="1166">
        <v>115907</v>
      </c>
      <c r="C52" s="1182">
        <v>338</v>
      </c>
      <c r="D52" s="916">
        <f>IFERROR(C52/B52,0)</f>
        <v>2.9161310360892785E-3</v>
      </c>
      <c r="E52" s="1183" t="s">
        <v>72</v>
      </c>
      <c r="F52" s="916">
        <f>IFERROR(C52/E52,0)</f>
        <v>0</v>
      </c>
      <c r="G52" s="2034">
        <v>160.56</v>
      </c>
      <c r="H52" s="2034">
        <v>158.35</v>
      </c>
      <c r="I52" s="2034">
        <v>2.1000000000000001E-2</v>
      </c>
      <c r="J52" s="2034">
        <v>15.37</v>
      </c>
      <c r="K52" s="2034">
        <v>15.4</v>
      </c>
      <c r="L52" s="2034">
        <v>1570.34</v>
      </c>
      <c r="M52" s="2035">
        <v>0.12425938</v>
      </c>
      <c r="N52" s="2035">
        <v>0.119930603</v>
      </c>
    </row>
    <row r="53" spans="1:14" ht="15.75">
      <c r="A53" s="923"/>
      <c r="B53" s="62"/>
      <c r="C53" s="62"/>
      <c r="D53" s="924"/>
      <c r="E53" s="62"/>
      <c r="F53" s="924"/>
      <c r="G53" s="62"/>
      <c r="H53" s="62"/>
      <c r="I53" s="62"/>
      <c r="J53" s="62"/>
      <c r="K53" s="62"/>
      <c r="L53" s="62"/>
      <c r="M53" s="62"/>
      <c r="N53" s="62"/>
    </row>
    <row r="54" spans="1:14" ht="14.1" customHeight="1">
      <c r="A54" s="2329"/>
      <c r="B54" s="2329"/>
      <c r="C54" s="2329"/>
      <c r="D54" s="2329"/>
      <c r="E54" s="2329"/>
      <c r="F54" s="2329"/>
      <c r="G54" s="2329"/>
      <c r="H54" s="2329"/>
      <c r="I54" s="2329"/>
      <c r="J54" s="2329"/>
      <c r="K54" s="2329"/>
      <c r="L54" s="2329"/>
      <c r="M54" s="2329"/>
      <c r="N54" s="62"/>
    </row>
    <row r="55" spans="1:14" ht="16.5" thickBot="1">
      <c r="A55" s="923"/>
      <c r="B55" s="62"/>
      <c r="C55" s="62"/>
      <c r="D55" s="924"/>
      <c r="E55" s="62"/>
      <c r="F55" s="924"/>
      <c r="G55" s="62"/>
      <c r="H55" s="62"/>
      <c r="I55" s="62"/>
      <c r="J55" s="62"/>
      <c r="K55" s="62"/>
      <c r="L55" s="62"/>
      <c r="M55" s="62"/>
      <c r="N55" s="62"/>
    </row>
    <row r="56" spans="1:14" ht="37.5" customHeight="1" thickBot="1">
      <c r="A56" s="2325" t="s">
        <v>1018</v>
      </c>
      <c r="B56" s="2325"/>
      <c r="C56" s="2325"/>
      <c r="D56" s="2325"/>
      <c r="E56" s="2325"/>
      <c r="F56" s="2325"/>
      <c r="G56" s="2325"/>
      <c r="H56" s="2325"/>
      <c r="I56" s="2325"/>
      <c r="J56" s="2325"/>
      <c r="K56" s="2325"/>
      <c r="L56" s="2325"/>
      <c r="M56" s="2325"/>
      <c r="N56" s="2326"/>
    </row>
    <row r="57" spans="1:14" ht="114" thickBot="1">
      <c r="A57" s="906" t="s">
        <v>962</v>
      </c>
      <c r="B57" s="926" t="s">
        <v>1019</v>
      </c>
      <c r="C57" s="1906" t="s">
        <v>1020</v>
      </c>
      <c r="D57" s="926" t="s">
        <v>965</v>
      </c>
      <c r="E57" s="926" t="s">
        <v>1021</v>
      </c>
      <c r="F57" s="926" t="s">
        <v>967</v>
      </c>
      <c r="G57" s="1901" t="s">
        <v>1022</v>
      </c>
      <c r="H57" s="1901" t="s">
        <v>1023</v>
      </c>
      <c r="I57" s="907" t="s">
        <v>1024</v>
      </c>
      <c r="J57" s="1901" t="s">
        <v>1025</v>
      </c>
      <c r="K57" s="1901" t="s">
        <v>1026</v>
      </c>
      <c r="L57" s="907" t="s">
        <v>1027</v>
      </c>
      <c r="M57" s="907" t="s">
        <v>1028</v>
      </c>
      <c r="N57" s="907" t="s">
        <v>1029</v>
      </c>
    </row>
    <row r="58" spans="1:14" ht="16.5" thickBot="1">
      <c r="A58" s="2553" t="s">
        <v>976</v>
      </c>
      <c r="B58" s="2554"/>
      <c r="C58" s="907"/>
      <c r="D58" s="2555"/>
      <c r="E58" s="2555"/>
      <c r="F58" s="2555"/>
      <c r="G58" s="907"/>
      <c r="H58" s="907"/>
      <c r="I58" s="907"/>
      <c r="J58" s="907"/>
      <c r="K58" s="907"/>
      <c r="L58" s="907"/>
      <c r="M58" s="907"/>
      <c r="N58" s="907"/>
    </row>
    <row r="59" spans="1:14" ht="16.5" thickBot="1">
      <c r="A59" s="2556" t="s">
        <v>592</v>
      </c>
      <c r="B59" s="2557"/>
      <c r="C59" s="2558"/>
      <c r="D59" s="2555">
        <f t="shared" ref="D59:D69" si="12">IFERROR(C59/B59,0)</f>
        <v>0</v>
      </c>
      <c r="E59" s="2555"/>
      <c r="F59" s="2555">
        <f t="shared" ref="F59:F69" si="13">IFERROR(C59/E59,0)</f>
        <v>0</v>
      </c>
      <c r="G59" s="907"/>
      <c r="H59" s="907"/>
      <c r="I59" s="907"/>
      <c r="J59" s="907"/>
      <c r="K59" s="907"/>
      <c r="L59" s="907"/>
      <c r="M59" s="907"/>
      <c r="N59" s="907"/>
    </row>
    <row r="60" spans="1:14" ht="16.5" thickBot="1">
      <c r="A60" s="2556" t="s">
        <v>977</v>
      </c>
      <c r="B60" s="2557"/>
      <c r="C60" s="2558"/>
      <c r="D60" s="2555">
        <f t="shared" si="12"/>
        <v>0</v>
      </c>
      <c r="E60" s="2555"/>
      <c r="F60" s="2555">
        <f t="shared" si="13"/>
        <v>0</v>
      </c>
      <c r="G60" s="907"/>
      <c r="H60" s="907"/>
      <c r="I60" s="907"/>
      <c r="J60" s="907"/>
      <c r="K60" s="907"/>
      <c r="L60" s="907"/>
      <c r="M60" s="907"/>
      <c r="N60" s="907"/>
    </row>
    <row r="61" spans="1:14" ht="16.5" thickBot="1">
      <c r="A61" s="2556" t="s">
        <v>978</v>
      </c>
      <c r="B61" s="2554"/>
      <c r="C61" s="2558"/>
      <c r="D61" s="2555">
        <f t="shared" si="12"/>
        <v>0</v>
      </c>
      <c r="E61" s="2555"/>
      <c r="F61" s="2555">
        <f t="shared" si="13"/>
        <v>0</v>
      </c>
      <c r="G61" s="907"/>
      <c r="H61" s="907"/>
      <c r="I61" s="907"/>
      <c r="J61" s="907"/>
      <c r="K61" s="907"/>
      <c r="L61" s="907"/>
      <c r="M61" s="907"/>
      <c r="N61" s="907"/>
    </row>
    <row r="62" spans="1:14" ht="16.5" thickBot="1">
      <c r="A62" s="2556" t="s">
        <v>1030</v>
      </c>
      <c r="B62" s="2559"/>
      <c r="C62" s="2558"/>
      <c r="D62" s="2555">
        <f t="shared" si="12"/>
        <v>0</v>
      </c>
      <c r="E62" s="2555"/>
      <c r="F62" s="2555">
        <f t="shared" si="13"/>
        <v>0</v>
      </c>
      <c r="G62" s="907"/>
      <c r="H62" s="907"/>
      <c r="I62" s="907"/>
      <c r="J62" s="907"/>
      <c r="K62" s="907"/>
      <c r="L62" s="907"/>
      <c r="M62" s="907"/>
      <c r="N62" s="907"/>
    </row>
    <row r="63" spans="1:14" ht="16.5" thickBot="1">
      <c r="A63" s="2556" t="s">
        <v>979</v>
      </c>
      <c r="B63" s="2559"/>
      <c r="C63" s="907"/>
      <c r="D63" s="2555">
        <f t="shared" si="12"/>
        <v>0</v>
      </c>
      <c r="E63" s="2555"/>
      <c r="F63" s="2555">
        <f t="shared" si="13"/>
        <v>0</v>
      </c>
      <c r="G63" s="907"/>
      <c r="H63" s="907"/>
      <c r="I63" s="907"/>
      <c r="J63" s="907"/>
      <c r="K63" s="907"/>
      <c r="L63" s="907"/>
      <c r="M63" s="907"/>
      <c r="N63" s="907"/>
    </row>
    <row r="64" spans="1:14" ht="16.5" thickBot="1">
      <c r="A64" s="2556" t="s">
        <v>980</v>
      </c>
      <c r="B64" s="2555"/>
      <c r="C64" s="907"/>
      <c r="D64" s="2555">
        <f t="shared" si="12"/>
        <v>0</v>
      </c>
      <c r="E64" s="2555"/>
      <c r="F64" s="2555">
        <f t="shared" si="13"/>
        <v>0</v>
      </c>
      <c r="G64" s="907"/>
      <c r="H64" s="907"/>
      <c r="I64" s="907"/>
      <c r="J64" s="907"/>
      <c r="K64" s="907"/>
      <c r="L64" s="907"/>
      <c r="M64" s="907"/>
      <c r="N64" s="907"/>
    </row>
    <row r="65" spans="1:14" ht="16.5" thickBot="1">
      <c r="A65" s="2556" t="s">
        <v>981</v>
      </c>
      <c r="B65" s="2554"/>
      <c r="C65" s="907"/>
      <c r="D65" s="2555">
        <f t="shared" si="12"/>
        <v>0</v>
      </c>
      <c r="E65" s="2555"/>
      <c r="F65" s="2555">
        <f t="shared" si="13"/>
        <v>0</v>
      </c>
      <c r="G65" s="907"/>
      <c r="H65" s="907"/>
      <c r="I65" s="907"/>
      <c r="J65" s="907"/>
      <c r="K65" s="907"/>
      <c r="L65" s="907"/>
      <c r="M65" s="907"/>
      <c r="N65" s="907"/>
    </row>
    <row r="66" spans="1:14" ht="16.5" thickBot="1">
      <c r="A66" s="2556" t="s">
        <v>982</v>
      </c>
      <c r="B66" s="2557"/>
      <c r="C66" s="907"/>
      <c r="D66" s="2555">
        <f t="shared" si="12"/>
        <v>0</v>
      </c>
      <c r="E66" s="2555"/>
      <c r="F66" s="2555">
        <f t="shared" si="13"/>
        <v>0</v>
      </c>
      <c r="G66" s="907"/>
      <c r="H66" s="907"/>
      <c r="I66" s="907"/>
      <c r="J66" s="907"/>
      <c r="K66" s="907"/>
      <c r="L66" s="907"/>
      <c r="M66" s="907"/>
      <c r="N66" s="907"/>
    </row>
    <row r="67" spans="1:14" ht="19.5" thickBot="1">
      <c r="A67" s="2560" t="s">
        <v>985</v>
      </c>
      <c r="B67" s="2557"/>
      <c r="C67" s="907"/>
      <c r="D67" s="2555">
        <f t="shared" si="12"/>
        <v>0</v>
      </c>
      <c r="E67" s="2555"/>
      <c r="F67" s="2555">
        <f t="shared" si="13"/>
        <v>0</v>
      </c>
      <c r="G67" s="907"/>
      <c r="H67" s="907"/>
      <c r="I67" s="907"/>
      <c r="J67" s="907"/>
      <c r="K67" s="907"/>
      <c r="L67" s="907"/>
      <c r="M67" s="907"/>
      <c r="N67" s="907"/>
    </row>
    <row r="68" spans="1:14" ht="16.5" thickBot="1">
      <c r="A68" s="2556" t="s">
        <v>986</v>
      </c>
      <c r="B68" s="2557"/>
      <c r="C68" s="907"/>
      <c r="D68" s="2555">
        <f t="shared" si="12"/>
        <v>0</v>
      </c>
      <c r="E68" s="2555"/>
      <c r="F68" s="2555">
        <f t="shared" si="13"/>
        <v>0</v>
      </c>
      <c r="G68" s="907"/>
      <c r="H68" s="907"/>
      <c r="I68" s="907"/>
      <c r="J68" s="907"/>
      <c r="K68" s="907"/>
      <c r="L68" s="907"/>
      <c r="M68" s="907"/>
      <c r="N68" s="907"/>
    </row>
    <row r="69" spans="1:14" ht="19.5" thickBot="1">
      <c r="A69" s="2560" t="s">
        <v>987</v>
      </c>
      <c r="B69" s="2557"/>
      <c r="C69" s="907"/>
      <c r="D69" s="2555">
        <f t="shared" si="12"/>
        <v>0</v>
      </c>
      <c r="E69" s="2555"/>
      <c r="F69" s="2555">
        <f t="shared" si="13"/>
        <v>0</v>
      </c>
      <c r="G69" s="907"/>
      <c r="H69" s="907"/>
      <c r="I69" s="907"/>
      <c r="J69" s="907"/>
      <c r="K69" s="907"/>
      <c r="L69" s="907"/>
      <c r="M69" s="907"/>
      <c r="N69" s="907"/>
    </row>
    <row r="70" spans="1:14" ht="16.5" thickBot="1">
      <c r="A70" s="2553" t="s">
        <v>989</v>
      </c>
      <c r="B70" s="2557"/>
      <c r="C70" s="907"/>
      <c r="D70" s="2555"/>
      <c r="E70" s="2555"/>
      <c r="F70" s="2555"/>
      <c r="G70" s="907"/>
      <c r="H70" s="907"/>
      <c r="I70" s="907"/>
      <c r="J70" s="907"/>
      <c r="K70" s="907"/>
      <c r="L70" s="907"/>
      <c r="M70" s="907"/>
      <c r="N70" s="907"/>
    </row>
    <row r="71" spans="1:14" ht="16.5" thickBot="1">
      <c r="A71" s="2561" t="s">
        <v>990</v>
      </c>
      <c r="B71" s="2557"/>
      <c r="C71" s="2562">
        <v>0</v>
      </c>
      <c r="D71" s="2555">
        <f t="shared" ref="D71:D77" si="14">IFERROR(C71/B71,0)</f>
        <v>0</v>
      </c>
      <c r="E71" s="2555" t="s">
        <v>72</v>
      </c>
      <c r="F71" s="2555">
        <f t="shared" ref="F71:F77" si="15">IFERROR(C71/E71,0)</f>
        <v>0</v>
      </c>
      <c r="G71" s="2562">
        <v>0</v>
      </c>
      <c r="H71" s="2562">
        <v>0</v>
      </c>
      <c r="I71" s="2562">
        <v>0</v>
      </c>
      <c r="J71" s="2562">
        <v>0</v>
      </c>
      <c r="K71" s="2562">
        <v>0</v>
      </c>
      <c r="L71" s="2562">
        <v>0</v>
      </c>
      <c r="M71" s="2562">
        <v>0</v>
      </c>
      <c r="N71" s="2562">
        <v>0</v>
      </c>
    </row>
    <row r="72" spans="1:14" ht="16.5" thickBot="1">
      <c r="A72" s="2561" t="s">
        <v>991</v>
      </c>
      <c r="B72" s="2557"/>
      <c r="C72" s="2562">
        <v>1</v>
      </c>
      <c r="D72" s="2555">
        <f t="shared" si="14"/>
        <v>0</v>
      </c>
      <c r="E72" s="2555" t="s">
        <v>72</v>
      </c>
      <c r="F72" s="2555">
        <f t="shared" si="15"/>
        <v>0</v>
      </c>
      <c r="G72" s="2562">
        <v>720.75800000000004</v>
      </c>
      <c r="H72" s="2562">
        <v>142.75800000000001</v>
      </c>
      <c r="I72" s="2562">
        <v>0.01</v>
      </c>
      <c r="J72" s="2562">
        <v>538.25</v>
      </c>
      <c r="K72" s="2562">
        <v>543.34</v>
      </c>
      <c r="L72" s="2562">
        <v>26086.73</v>
      </c>
      <c r="M72" s="2562">
        <v>7.4366281469253004E-2</v>
      </c>
      <c r="N72" s="2562">
        <v>0.69272844272844303</v>
      </c>
    </row>
    <row r="73" spans="1:14" ht="19.5" thickBot="1">
      <c r="A73" s="2563" t="s">
        <v>992</v>
      </c>
      <c r="B73" s="2557"/>
      <c r="C73" s="2562">
        <v>0</v>
      </c>
      <c r="D73" s="2555">
        <f t="shared" si="14"/>
        <v>0</v>
      </c>
      <c r="E73" s="2555" t="s">
        <v>72</v>
      </c>
      <c r="F73" s="2555">
        <f t="shared" si="15"/>
        <v>0</v>
      </c>
      <c r="G73" s="2562">
        <v>0</v>
      </c>
      <c r="H73" s="2562">
        <v>0</v>
      </c>
      <c r="I73" s="2562">
        <v>0</v>
      </c>
      <c r="J73" s="2562">
        <v>0</v>
      </c>
      <c r="K73" s="2562">
        <v>0</v>
      </c>
      <c r="L73" s="2562">
        <v>0</v>
      </c>
      <c r="M73" s="2562">
        <v>0</v>
      </c>
      <c r="N73" s="2562">
        <v>0</v>
      </c>
    </row>
    <row r="74" spans="1:14" ht="16.5" thickBot="1">
      <c r="A74" s="2561" t="s">
        <v>993</v>
      </c>
      <c r="B74" s="2557"/>
      <c r="C74" s="2562">
        <v>0</v>
      </c>
      <c r="D74" s="2555">
        <f t="shared" si="14"/>
        <v>0</v>
      </c>
      <c r="E74" s="2555" t="s">
        <v>72</v>
      </c>
      <c r="F74" s="2555">
        <f t="shared" si="15"/>
        <v>0</v>
      </c>
      <c r="G74" s="2562">
        <v>0</v>
      </c>
      <c r="H74" s="2562">
        <v>0</v>
      </c>
      <c r="I74" s="2562">
        <v>0</v>
      </c>
      <c r="J74" s="2562">
        <v>0</v>
      </c>
      <c r="K74" s="2562">
        <v>0</v>
      </c>
      <c r="L74" s="2562">
        <v>0</v>
      </c>
      <c r="M74" s="2562">
        <v>0</v>
      </c>
      <c r="N74" s="2562">
        <v>0</v>
      </c>
    </row>
    <row r="75" spans="1:14" ht="19.5" thickBot="1">
      <c r="A75" s="2563" t="s">
        <v>994</v>
      </c>
      <c r="B75" s="2557"/>
      <c r="C75" s="2562">
        <v>2</v>
      </c>
      <c r="D75" s="2555">
        <f t="shared" si="14"/>
        <v>0</v>
      </c>
      <c r="E75" s="2555" t="s">
        <v>72</v>
      </c>
      <c r="F75" s="2555">
        <f t="shared" si="15"/>
        <v>0</v>
      </c>
      <c r="G75" s="2562">
        <v>4261.1790000000001</v>
      </c>
      <c r="H75" s="2562">
        <v>3972.1790000000001</v>
      </c>
      <c r="I75" s="2562">
        <v>2.4430000000000001</v>
      </c>
      <c r="J75" s="2562">
        <v>271.56299999999999</v>
      </c>
      <c r="K75" s="2562">
        <v>274.108</v>
      </c>
      <c r="L75" s="2562">
        <v>63475.06</v>
      </c>
      <c r="M75" s="2562">
        <v>1.1636053180375401</v>
      </c>
      <c r="N75" s="2562">
        <v>0.348030660188555</v>
      </c>
    </row>
    <row r="76" spans="1:14" ht="16.5" thickBot="1">
      <c r="A76" s="2564" t="s">
        <v>998</v>
      </c>
      <c r="B76" s="2557"/>
      <c r="C76" s="2562">
        <v>2</v>
      </c>
      <c r="D76" s="2555">
        <f t="shared" si="14"/>
        <v>0</v>
      </c>
      <c r="E76" s="2555" t="s">
        <v>72</v>
      </c>
      <c r="F76" s="2555">
        <f t="shared" si="15"/>
        <v>0</v>
      </c>
      <c r="G76" s="2562">
        <v>4261.1790000000001</v>
      </c>
      <c r="H76" s="2562">
        <v>3972.1790000000001</v>
      </c>
      <c r="I76" s="2562">
        <v>2.4430000000000001</v>
      </c>
      <c r="J76" s="2562">
        <v>271.56299999999999</v>
      </c>
      <c r="K76" s="2562">
        <v>274.108</v>
      </c>
      <c r="L76" s="2562">
        <v>63475.06</v>
      </c>
      <c r="M76" s="2562">
        <v>1.1636053180375401</v>
      </c>
      <c r="N76" s="2562">
        <v>0.348030660188555</v>
      </c>
    </row>
    <row r="77" spans="1:14" ht="19.5" thickBot="1">
      <c r="A77" s="2565" t="s">
        <v>1001</v>
      </c>
      <c r="B77" s="2557"/>
      <c r="C77" s="2562">
        <v>2</v>
      </c>
      <c r="D77" s="2555">
        <f t="shared" si="14"/>
        <v>0</v>
      </c>
      <c r="E77" s="2555" t="s">
        <v>72</v>
      </c>
      <c r="F77" s="2555">
        <f t="shared" si="15"/>
        <v>0</v>
      </c>
      <c r="G77" s="2562">
        <v>4261.1790000000001</v>
      </c>
      <c r="H77" s="2562">
        <v>3972.1790000000001</v>
      </c>
      <c r="I77" s="2562">
        <v>2.4430000000000001</v>
      </c>
      <c r="J77" s="2562">
        <v>271.56299999999999</v>
      </c>
      <c r="K77" s="2562">
        <v>274.108</v>
      </c>
      <c r="L77" s="2562">
        <v>63475.06</v>
      </c>
      <c r="M77" s="2562">
        <v>1.1636053180375401</v>
      </c>
      <c r="N77" s="2562">
        <v>0.348030660188555</v>
      </c>
    </row>
    <row r="78" spans="1:14" ht="16.5" thickBot="1">
      <c r="A78" s="2553" t="s">
        <v>1002</v>
      </c>
      <c r="B78" s="2557"/>
      <c r="C78" s="907"/>
      <c r="D78" s="2555"/>
      <c r="E78" s="2555"/>
      <c r="F78" s="2555"/>
      <c r="G78" s="907"/>
      <c r="H78" s="907"/>
      <c r="I78" s="907"/>
      <c r="J78" s="907"/>
      <c r="K78" s="907"/>
      <c r="L78" s="907"/>
      <c r="M78" s="907"/>
      <c r="N78" s="907"/>
    </row>
    <row r="79" spans="1:14" ht="16.5" thickBot="1">
      <c r="A79" s="2566" t="s">
        <v>1003</v>
      </c>
      <c r="B79" s="2557"/>
      <c r="C79" s="2558"/>
      <c r="D79" s="2555">
        <f>IFERROR(C79/B79,0)</f>
        <v>0</v>
      </c>
      <c r="E79" s="2555"/>
      <c r="F79" s="2555">
        <f>IFERROR(C79/E79,0)</f>
        <v>0</v>
      </c>
      <c r="G79" s="2558"/>
      <c r="H79" s="2558"/>
      <c r="I79" s="2558"/>
      <c r="J79" s="2558"/>
      <c r="K79" s="2558"/>
      <c r="L79" s="2558"/>
      <c r="M79" s="2558"/>
      <c r="N79" s="2558"/>
    </row>
    <row r="80" spans="1:14" ht="16.5" thickBot="1">
      <c r="A80" s="2566" t="s">
        <v>1005</v>
      </c>
      <c r="B80" s="2557"/>
      <c r="C80" s="2558"/>
      <c r="D80" s="2555">
        <f>IFERROR(C80/B80,0)</f>
        <v>0</v>
      </c>
      <c r="E80" s="2555"/>
      <c r="F80" s="2555">
        <f>IFERROR(C80/E80,0)</f>
        <v>0</v>
      </c>
      <c r="G80" s="2558"/>
      <c r="H80" s="2558"/>
      <c r="I80" s="2558"/>
      <c r="J80" s="2558"/>
      <c r="K80" s="2558"/>
      <c r="L80" s="2558"/>
      <c r="M80" s="2558"/>
      <c r="N80" s="2558"/>
    </row>
    <row r="81" spans="1:14" ht="19.5" thickBot="1">
      <c r="A81" s="2567" t="s">
        <v>1006</v>
      </c>
      <c r="B81" s="2557"/>
      <c r="C81" s="2558"/>
      <c r="D81" s="2555">
        <f>IFERROR(C81/B81,0)</f>
        <v>0</v>
      </c>
      <c r="E81" s="2555"/>
      <c r="F81" s="2555">
        <f>IFERROR(C81/E81,0)</f>
        <v>0</v>
      </c>
      <c r="G81" s="2558"/>
      <c r="H81" s="2558"/>
      <c r="I81" s="2558"/>
      <c r="J81" s="2558"/>
      <c r="K81" s="2558"/>
      <c r="L81" s="2558"/>
      <c r="M81" s="2558"/>
      <c r="N81" s="2558"/>
    </row>
    <row r="82" spans="1:14" ht="19.5" thickBot="1">
      <c r="A82" s="2567" t="s">
        <v>1007</v>
      </c>
      <c r="B82" s="2557"/>
      <c r="C82" s="2558"/>
      <c r="D82" s="2555">
        <f>IFERROR(C82/B82,0)</f>
        <v>0</v>
      </c>
      <c r="E82" s="2555"/>
      <c r="F82" s="2555">
        <f>IFERROR(C82/E82,0)</f>
        <v>0</v>
      </c>
      <c r="G82" s="2558"/>
      <c r="H82" s="2558"/>
      <c r="I82" s="2558"/>
      <c r="J82" s="2558"/>
      <c r="K82" s="2558"/>
      <c r="L82" s="2558"/>
      <c r="M82" s="2558"/>
      <c r="N82" s="2558"/>
    </row>
    <row r="83" spans="1:14" ht="16.5" thickBot="1">
      <c r="A83" s="907" t="s">
        <v>1014</v>
      </c>
      <c r="B83" s="2557"/>
      <c r="C83" s="907"/>
      <c r="D83" s="2555"/>
      <c r="E83" s="2555"/>
      <c r="F83" s="2555"/>
      <c r="G83" s="907"/>
      <c r="H83" s="907"/>
      <c r="I83" s="907"/>
      <c r="J83" s="907"/>
      <c r="K83" s="907"/>
      <c r="L83" s="907"/>
      <c r="M83" s="907"/>
      <c r="N83" s="907"/>
    </row>
    <row r="84" spans="1:14" ht="16.5" thickBot="1">
      <c r="A84" s="2566" t="s">
        <v>1015</v>
      </c>
      <c r="B84" s="2557"/>
      <c r="C84" s="2558"/>
      <c r="D84" s="2555">
        <f>IFERROR(C84/B84,0)</f>
        <v>0</v>
      </c>
      <c r="E84" s="2555"/>
      <c r="F84" s="2555">
        <f>IFERROR(C84/E84,0)</f>
        <v>0</v>
      </c>
      <c r="G84" s="2558"/>
      <c r="H84" s="2558"/>
      <c r="I84" s="2558"/>
      <c r="J84" s="2558"/>
      <c r="K84" s="2558"/>
      <c r="L84" s="2558"/>
      <c r="M84" s="2558"/>
      <c r="N84" s="2558"/>
    </row>
    <row r="85" spans="1:14" ht="16.5" thickBot="1">
      <c r="A85" s="2566" t="s">
        <v>1017</v>
      </c>
      <c r="B85" s="2557"/>
      <c r="C85" s="2558"/>
      <c r="D85" s="2555">
        <f>IFERROR(C85/B85,0)</f>
        <v>0</v>
      </c>
      <c r="E85" s="2555"/>
      <c r="F85" s="2555">
        <f>IFERROR(C85/E85,0)</f>
        <v>0</v>
      </c>
      <c r="G85" s="2558"/>
      <c r="H85" s="2558"/>
      <c r="I85" s="2558"/>
      <c r="J85" s="2558"/>
      <c r="K85" s="2558"/>
      <c r="L85" s="2558"/>
      <c r="M85" s="2558"/>
      <c r="N85" s="2558"/>
    </row>
    <row r="86" spans="1:14" s="94" customFormat="1" ht="16.5" thickBot="1">
      <c r="A86" s="2566" t="s">
        <v>1031</v>
      </c>
      <c r="B86" s="2557"/>
      <c r="C86" s="2558"/>
      <c r="D86" s="2555"/>
      <c r="E86" s="2555"/>
      <c r="F86" s="2555"/>
      <c r="G86" s="2558"/>
      <c r="H86" s="2558"/>
      <c r="I86" s="2558"/>
      <c r="J86" s="2558"/>
      <c r="K86" s="2558"/>
      <c r="L86" s="2558"/>
      <c r="M86" s="2558"/>
      <c r="N86" s="2558"/>
    </row>
    <row r="87" spans="1:14" s="94" customFormat="1" ht="19.5" thickBot="1">
      <c r="A87" s="2568" t="s">
        <v>1032</v>
      </c>
      <c r="B87" s="2557"/>
      <c r="C87" s="2569">
        <v>0</v>
      </c>
      <c r="D87" s="2555">
        <f t="shared" ref="D87:D97" si="16">IFERROR(C87/B87,0)</f>
        <v>0</v>
      </c>
      <c r="E87" s="2555" t="s">
        <v>72</v>
      </c>
      <c r="F87" s="2555">
        <f t="shared" ref="F87:F97" si="17">IFERROR(C87/E87,0)</f>
        <v>0</v>
      </c>
      <c r="G87" s="2569">
        <v>0</v>
      </c>
      <c r="H87" s="2569">
        <v>0</v>
      </c>
      <c r="I87" s="2569">
        <v>0</v>
      </c>
      <c r="J87" s="2569">
        <v>0</v>
      </c>
      <c r="K87" s="2569">
        <v>0</v>
      </c>
      <c r="L87" s="2569">
        <v>0</v>
      </c>
      <c r="M87" s="2569">
        <v>0</v>
      </c>
      <c r="N87" s="2569">
        <v>0</v>
      </c>
    </row>
    <row r="88" spans="1:14" s="94" customFormat="1" ht="19.5" thickBot="1">
      <c r="A88" s="2568" t="s">
        <v>1008</v>
      </c>
      <c r="B88" s="2557"/>
      <c r="C88" s="2569">
        <v>2</v>
      </c>
      <c r="D88" s="2555">
        <f t="shared" si="16"/>
        <v>0</v>
      </c>
      <c r="E88" s="2555" t="s">
        <v>72</v>
      </c>
      <c r="F88" s="2555">
        <f t="shared" si="17"/>
        <v>0</v>
      </c>
      <c r="G88" s="2569">
        <v>7801.6</v>
      </c>
      <c r="H88" s="2569">
        <v>4.8760000000000003</v>
      </c>
      <c r="I88" s="2569">
        <v>4.8760000000000003</v>
      </c>
      <c r="J88" s="2569">
        <v>4.8760000000000003</v>
      </c>
      <c r="K88" s="2569">
        <v>100863.39</v>
      </c>
      <c r="L88" s="2569">
        <v>2.2528443546058301</v>
      </c>
      <c r="M88" s="2569">
        <v>3.3328776486671202E-3</v>
      </c>
      <c r="N88" s="2569">
        <v>0.69272844272844303</v>
      </c>
    </row>
    <row r="89" spans="1:14" s="94" customFormat="1" ht="19.5" thickBot="1">
      <c r="A89" s="2568" t="s">
        <v>1009</v>
      </c>
      <c r="B89" s="2557"/>
      <c r="C89" s="2569"/>
      <c r="D89" s="2555"/>
      <c r="E89" s="2555"/>
      <c r="F89" s="2555"/>
      <c r="G89" s="2569"/>
      <c r="H89" s="2569"/>
      <c r="I89" s="2569"/>
      <c r="J89" s="2569"/>
      <c r="K89" s="2569"/>
      <c r="L89" s="2569"/>
      <c r="M89" s="2569"/>
      <c r="N89" s="2569"/>
    </row>
    <row r="90" spans="1:14" s="94" customFormat="1" ht="16.5" thickBot="1">
      <c r="A90" s="2010" t="s">
        <v>1033</v>
      </c>
      <c r="B90" s="2557"/>
      <c r="C90" s="2569">
        <v>1</v>
      </c>
      <c r="D90" s="2555">
        <f t="shared" si="16"/>
        <v>0</v>
      </c>
      <c r="E90" s="2555" t="s">
        <v>72</v>
      </c>
      <c r="F90" s="2555">
        <f t="shared" si="17"/>
        <v>0</v>
      </c>
      <c r="G90" s="2569">
        <v>7801.6</v>
      </c>
      <c r="H90" s="2569">
        <v>7801.6</v>
      </c>
      <c r="I90" s="2569">
        <v>4.8760000000000003</v>
      </c>
      <c r="J90" s="2569">
        <v>4.8760000000000003</v>
      </c>
      <c r="K90" s="2569">
        <v>4.8760000000000003</v>
      </c>
      <c r="L90" s="2569">
        <v>100863.39</v>
      </c>
      <c r="M90" s="2569">
        <v>2.2528443546058301</v>
      </c>
      <c r="N90" s="2569">
        <v>3.3328776486671202E-3</v>
      </c>
    </row>
    <row r="91" spans="1:14" s="94" customFormat="1" ht="16.5" thickBot="1">
      <c r="A91" s="2010" t="s">
        <v>1034</v>
      </c>
      <c r="B91" s="2557"/>
      <c r="C91" s="2569">
        <v>1</v>
      </c>
      <c r="D91" s="2555">
        <f t="shared" si="16"/>
        <v>0</v>
      </c>
      <c r="E91" s="2555" t="s">
        <v>72</v>
      </c>
      <c r="F91" s="2555">
        <f t="shared" si="17"/>
        <v>0</v>
      </c>
      <c r="G91" s="2569">
        <v>720.75800000000004</v>
      </c>
      <c r="H91" s="2569">
        <v>142.75800000000001</v>
      </c>
      <c r="I91" s="2569">
        <v>0.01</v>
      </c>
      <c r="J91" s="2569">
        <v>538.25</v>
      </c>
      <c r="K91" s="2569">
        <v>543.34</v>
      </c>
      <c r="L91" s="2569">
        <v>26086.73</v>
      </c>
      <c r="M91" s="2569">
        <v>7.4366281469253004E-2</v>
      </c>
      <c r="N91" s="2569">
        <v>0.69272844272844303</v>
      </c>
    </row>
    <row r="92" spans="1:14" s="94" customFormat="1" ht="16.5" thickBot="1">
      <c r="A92" s="2010" t="s">
        <v>1035</v>
      </c>
      <c r="B92" s="2557"/>
      <c r="C92" s="2569">
        <v>0</v>
      </c>
      <c r="D92" s="2555">
        <f t="shared" si="16"/>
        <v>0</v>
      </c>
      <c r="E92" s="2555" t="s">
        <v>72</v>
      </c>
      <c r="F92" s="2555">
        <f t="shared" si="17"/>
        <v>0</v>
      </c>
      <c r="G92" s="2569">
        <v>0</v>
      </c>
      <c r="H92" s="2569">
        <v>0</v>
      </c>
      <c r="I92" s="2569">
        <v>0</v>
      </c>
      <c r="J92" s="2569">
        <v>0</v>
      </c>
      <c r="K92" s="2569">
        <v>0</v>
      </c>
      <c r="L92" s="2569">
        <v>0</v>
      </c>
      <c r="M92" s="2569">
        <v>3.7183140734626502E-2</v>
      </c>
      <c r="N92" s="2569">
        <v>0.34636422136422101</v>
      </c>
    </row>
    <row r="93" spans="1:14" s="94" customFormat="1" ht="19.5" thickBot="1">
      <c r="A93" s="2568" t="s">
        <v>1013</v>
      </c>
      <c r="B93" s="2557"/>
      <c r="C93" s="2569">
        <v>2</v>
      </c>
      <c r="D93" s="2555">
        <f t="shared" si="16"/>
        <v>0</v>
      </c>
      <c r="E93" s="2555" t="s">
        <v>72</v>
      </c>
      <c r="F93" s="2555">
        <f t="shared" si="17"/>
        <v>0</v>
      </c>
      <c r="G93" s="2569">
        <v>4261.1790000000001</v>
      </c>
      <c r="H93" s="2569">
        <v>3972.1790000000001</v>
      </c>
      <c r="I93" s="2569">
        <v>2.4430000000000001</v>
      </c>
      <c r="J93" s="2569">
        <v>271.56299999999999</v>
      </c>
      <c r="K93" s="2569">
        <v>274.108</v>
      </c>
      <c r="L93" s="2569">
        <v>63475.06</v>
      </c>
      <c r="M93" s="2569">
        <v>1.1636053180375401</v>
      </c>
      <c r="N93" s="2569">
        <v>0.348030660188555</v>
      </c>
    </row>
    <row r="94" spans="1:14" s="94" customFormat="1" ht="19.5" thickBot="1">
      <c r="A94" s="2568" t="s">
        <v>1036</v>
      </c>
      <c r="B94" s="2557"/>
      <c r="C94" s="2569"/>
      <c r="D94" s="2555"/>
      <c r="E94" s="2555"/>
      <c r="F94" s="2555"/>
      <c r="G94" s="2569"/>
      <c r="H94" s="2569"/>
      <c r="I94" s="2569"/>
      <c r="J94" s="2569"/>
      <c r="K94" s="2569"/>
      <c r="L94" s="2569"/>
      <c r="M94" s="2569"/>
      <c r="N94" s="2569"/>
    </row>
    <row r="95" spans="1:14" s="94" customFormat="1" ht="16.5" thickBot="1">
      <c r="A95" s="2010" t="s">
        <v>1033</v>
      </c>
      <c r="B95" s="2557"/>
      <c r="C95" s="2569">
        <v>0</v>
      </c>
      <c r="D95" s="2555">
        <f t="shared" si="16"/>
        <v>0</v>
      </c>
      <c r="E95" s="2555" t="s">
        <v>72</v>
      </c>
      <c r="F95" s="2555">
        <f t="shared" si="17"/>
        <v>0</v>
      </c>
      <c r="G95" s="2569">
        <v>0</v>
      </c>
      <c r="H95" s="2569">
        <v>0</v>
      </c>
      <c r="I95" s="2569">
        <v>0</v>
      </c>
      <c r="J95" s="2569">
        <v>0</v>
      </c>
      <c r="K95" s="2569">
        <v>0</v>
      </c>
      <c r="L95" s="2569">
        <v>0</v>
      </c>
      <c r="M95" s="2569">
        <v>3.7183140734626502E-2</v>
      </c>
      <c r="N95" s="2569">
        <v>0.34636422136422101</v>
      </c>
    </row>
    <row r="96" spans="1:14" s="94" customFormat="1" ht="16.5" thickBot="1">
      <c r="A96" s="2010" t="s">
        <v>1034</v>
      </c>
      <c r="B96" s="2557"/>
      <c r="C96" s="2569">
        <v>0</v>
      </c>
      <c r="D96" s="2555">
        <f t="shared" si="16"/>
        <v>0</v>
      </c>
      <c r="E96" s="2555" t="s">
        <v>72</v>
      </c>
      <c r="F96" s="2555">
        <f t="shared" si="17"/>
        <v>0</v>
      </c>
      <c r="G96" s="2569">
        <v>0</v>
      </c>
      <c r="H96" s="2569">
        <v>0</v>
      </c>
      <c r="I96" s="2569">
        <v>0</v>
      </c>
      <c r="J96" s="2569">
        <v>0</v>
      </c>
      <c r="K96" s="2569">
        <v>0</v>
      </c>
      <c r="L96" s="2569">
        <v>0</v>
      </c>
      <c r="M96" s="2569">
        <v>3.7183140734626502E-2</v>
      </c>
      <c r="N96" s="2569">
        <v>0.34636422136422101</v>
      </c>
    </row>
    <row r="97" spans="1:14" s="94" customFormat="1" ht="16.5" thickBot="1">
      <c r="A97" s="2010" t="s">
        <v>1035</v>
      </c>
      <c r="B97" s="2557"/>
      <c r="C97" s="2569">
        <v>2</v>
      </c>
      <c r="D97" s="2555">
        <f t="shared" si="16"/>
        <v>0</v>
      </c>
      <c r="E97" s="2555" t="s">
        <v>72</v>
      </c>
      <c r="F97" s="2555">
        <f t="shared" si="17"/>
        <v>0</v>
      </c>
      <c r="G97" s="2569">
        <v>4261.1790000000001</v>
      </c>
      <c r="H97" s="2569">
        <v>3972.1790000000001</v>
      </c>
      <c r="I97" s="2569">
        <v>2.4430000000000001</v>
      </c>
      <c r="J97" s="2569">
        <v>271.56299999999999</v>
      </c>
      <c r="K97" s="2569">
        <v>274.108</v>
      </c>
      <c r="L97" s="2569">
        <v>63475.06</v>
      </c>
      <c r="M97" s="2569">
        <v>1.1636053180375401</v>
      </c>
      <c r="N97" s="2569">
        <v>0.348030660188555</v>
      </c>
    </row>
    <row r="98" spans="1:14" s="94" customFormat="1" ht="15.75">
      <c r="A98" s="2036"/>
      <c r="B98" s="61"/>
      <c r="C98" s="61"/>
      <c r="D98" s="924"/>
      <c r="E98" s="61"/>
      <c r="F98" s="924"/>
      <c r="G98" s="61"/>
      <c r="H98" s="61"/>
      <c r="I98" s="61"/>
      <c r="J98" s="61"/>
      <c r="K98" s="61"/>
      <c r="L98" s="61"/>
      <c r="M98" s="61"/>
      <c r="N98" s="2037"/>
    </row>
    <row r="99" spans="1:14" s="505" customFormat="1" ht="16.5" thickBot="1">
      <c r="A99" s="2038"/>
      <c r="B99" s="2039"/>
      <c r="C99" s="2039"/>
      <c r="D99" s="2039"/>
      <c r="E99" s="2039"/>
      <c r="F99" s="2039"/>
      <c r="G99" s="2039"/>
      <c r="H99" s="2039"/>
      <c r="I99" s="2039"/>
      <c r="J99" s="2039"/>
      <c r="K99" s="2039"/>
      <c r="L99" s="2039"/>
      <c r="M99" s="2040"/>
      <c r="N99" s="2041"/>
    </row>
    <row r="100" spans="1:14" s="273" customFormat="1" ht="41.85" customHeight="1" thickBot="1">
      <c r="A100" s="2325" t="s">
        <v>1037</v>
      </c>
      <c r="B100" s="2325"/>
      <c r="C100" s="2325"/>
      <c r="D100" s="2325"/>
      <c r="E100" s="2325"/>
      <c r="F100" s="2325"/>
      <c r="G100" s="2325"/>
      <c r="H100" s="2325"/>
      <c r="I100" s="2325"/>
      <c r="J100" s="2325"/>
      <c r="K100" s="2325"/>
      <c r="L100" s="2325"/>
      <c r="M100" s="2325"/>
      <c r="N100" s="2326"/>
    </row>
    <row r="101" spans="1:14" s="504" customFormat="1" ht="186" customHeight="1" thickBot="1">
      <c r="A101" s="925" t="s">
        <v>962</v>
      </c>
      <c r="B101" s="926" t="s">
        <v>1038</v>
      </c>
      <c r="C101" s="927" t="s">
        <v>1039</v>
      </c>
      <c r="D101" s="926" t="s">
        <v>965</v>
      </c>
      <c r="E101" s="926" t="s">
        <v>1040</v>
      </c>
      <c r="F101" s="926" t="s">
        <v>967</v>
      </c>
      <c r="G101" s="927" t="s">
        <v>1041</v>
      </c>
      <c r="H101" s="927" t="s">
        <v>1042</v>
      </c>
      <c r="I101" s="927" t="s">
        <v>1043</v>
      </c>
      <c r="J101" s="927" t="s">
        <v>1044</v>
      </c>
      <c r="K101" s="927" t="s">
        <v>1045</v>
      </c>
      <c r="L101" s="927" t="s">
        <v>1046</v>
      </c>
      <c r="M101" s="907" t="s">
        <v>1047</v>
      </c>
      <c r="N101" s="907" t="s">
        <v>1048</v>
      </c>
    </row>
    <row r="102" spans="1:14" s="273" customFormat="1" ht="15.75">
      <c r="A102" s="928" t="s">
        <v>979</v>
      </c>
      <c r="B102" s="929"/>
      <c r="C102" s="930"/>
      <c r="D102" s="929"/>
      <c r="E102" s="931"/>
      <c r="F102" s="932"/>
      <c r="G102" s="933"/>
      <c r="H102" s="933"/>
      <c r="I102" s="933"/>
      <c r="J102" s="933"/>
      <c r="K102" s="933"/>
      <c r="L102" s="933"/>
      <c r="M102" s="933"/>
      <c r="N102" s="933"/>
    </row>
    <row r="103" spans="1:14" s="273" customFormat="1" ht="15.75">
      <c r="A103" s="934" t="s">
        <v>980</v>
      </c>
      <c r="B103" s="935"/>
      <c r="C103" s="1172">
        <v>6</v>
      </c>
      <c r="D103" s="936"/>
      <c r="E103" s="937"/>
      <c r="F103" s="938"/>
      <c r="G103" s="939">
        <v>1927.38666666667</v>
      </c>
      <c r="H103" s="939">
        <v>1480.99</v>
      </c>
      <c r="I103" s="939">
        <v>0.1772</v>
      </c>
      <c r="J103" s="939">
        <v>17.615449999999999</v>
      </c>
      <c r="K103" s="939">
        <v>19.3</v>
      </c>
      <c r="L103" s="939">
        <v>8152.66</v>
      </c>
      <c r="M103" s="939">
        <v>0.69388333333333296</v>
      </c>
      <c r="N103" s="939">
        <v>6.31833333333333E-2</v>
      </c>
    </row>
    <row r="104" spans="1:14" s="273" customFormat="1" ht="15.75">
      <c r="A104" s="934" t="s">
        <v>981</v>
      </c>
      <c r="B104" s="935"/>
      <c r="C104" s="1172">
        <v>1168</v>
      </c>
      <c r="D104" s="936"/>
      <c r="E104" s="937"/>
      <c r="F104" s="938"/>
      <c r="G104" s="939">
        <v>1229.6201443719399</v>
      </c>
      <c r="H104" s="939">
        <v>832.11699592169703</v>
      </c>
      <c r="I104" s="939">
        <v>9.9476427406198997E-2</v>
      </c>
      <c r="J104" s="939">
        <v>45.228252202283798</v>
      </c>
      <c r="K104" s="939">
        <v>46.125211745513901</v>
      </c>
      <c r="L104" s="939">
        <v>5018.8296329526902</v>
      </c>
      <c r="M104" s="939">
        <v>1.0293816476345801</v>
      </c>
      <c r="N104" s="939">
        <v>0.37008148450244699</v>
      </c>
    </row>
    <row r="105" spans="1:14" s="273" customFormat="1" ht="15.75">
      <c r="A105" s="928" t="s">
        <v>982</v>
      </c>
      <c r="B105" s="929"/>
      <c r="C105" s="930"/>
      <c r="D105" s="929"/>
      <c r="E105" s="931"/>
      <c r="F105" s="932"/>
      <c r="G105" s="940"/>
      <c r="H105" s="940"/>
      <c r="I105" s="940"/>
      <c r="J105" s="940"/>
      <c r="K105" s="940"/>
      <c r="L105" s="940"/>
      <c r="M105" s="940"/>
      <c r="N105" s="940"/>
    </row>
    <row r="106" spans="1:14" s="273" customFormat="1" ht="15.75">
      <c r="A106" s="934" t="s">
        <v>1049</v>
      </c>
      <c r="B106" s="941"/>
      <c r="C106" s="1918">
        <v>1174</v>
      </c>
      <c r="D106" s="936"/>
      <c r="E106" s="937"/>
      <c r="F106" s="938"/>
      <c r="G106" s="939">
        <v>1233.0183579545501</v>
      </c>
      <c r="H106" s="939">
        <v>835.27709172077903</v>
      </c>
      <c r="I106" s="939">
        <v>9.9854951298701297E-2</v>
      </c>
      <c r="J106" s="939">
        <v>45.093774269480498</v>
      </c>
      <c r="K106" s="939">
        <v>45.994569480519502</v>
      </c>
      <c r="L106" s="939">
        <v>5034.0917938311704</v>
      </c>
      <c r="M106" s="939">
        <v>1.02774772727273</v>
      </c>
      <c r="N106" s="939">
        <v>0.36858685064935098</v>
      </c>
    </row>
    <row r="107" spans="1:14" s="273" customFormat="1" ht="15.75">
      <c r="A107" s="934" t="s">
        <v>1050</v>
      </c>
      <c r="B107" s="941"/>
      <c r="C107" s="1172">
        <v>0</v>
      </c>
      <c r="D107" s="936"/>
      <c r="E107" s="937"/>
      <c r="F107" s="938"/>
      <c r="G107" s="939">
        <v>0</v>
      </c>
      <c r="H107" s="939">
        <v>0</v>
      </c>
      <c r="I107" s="939">
        <v>0</v>
      </c>
      <c r="J107" s="939">
        <v>0</v>
      </c>
      <c r="K107" s="939">
        <v>0</v>
      </c>
      <c r="L107" s="939">
        <v>0</v>
      </c>
      <c r="M107" s="939">
        <v>0</v>
      </c>
      <c r="N107" s="939">
        <v>0</v>
      </c>
    </row>
    <row r="108" spans="1:14" s="273" customFormat="1" ht="18.75">
      <c r="A108" s="934" t="s">
        <v>1051</v>
      </c>
      <c r="B108" s="935"/>
      <c r="C108" s="1172">
        <v>473</v>
      </c>
      <c r="D108" s="936"/>
      <c r="E108" s="937"/>
      <c r="F108" s="938"/>
      <c r="G108" s="939">
        <v>958.401973630832</v>
      </c>
      <c r="H108" s="939">
        <v>649.48207505071002</v>
      </c>
      <c r="I108" s="939">
        <v>9.3261663286004007E-2</v>
      </c>
      <c r="J108" s="939">
        <v>18.234527383367102</v>
      </c>
      <c r="K108" s="939">
        <v>19.102990669371199</v>
      </c>
      <c r="L108" s="939">
        <v>3758.3899188640999</v>
      </c>
      <c r="M108" s="939">
        <v>1.0302160243407701</v>
      </c>
      <c r="N108" s="939">
        <v>0.19626795131845801</v>
      </c>
    </row>
    <row r="109" spans="1:14" s="273" customFormat="1" ht="18.75">
      <c r="A109" s="934" t="s">
        <v>1052</v>
      </c>
      <c r="B109" s="935"/>
      <c r="C109" s="1172">
        <v>20</v>
      </c>
      <c r="D109" s="936"/>
      <c r="E109" s="937"/>
      <c r="F109" s="938"/>
      <c r="G109" s="939">
        <v>1852.55633333333</v>
      </c>
      <c r="H109" s="939">
        <v>1462.0182380952399</v>
      </c>
      <c r="I109" s="939">
        <v>0.21383333333333299</v>
      </c>
      <c r="J109" s="939">
        <v>42.4027666666667</v>
      </c>
      <c r="K109" s="939">
        <v>44.222209523809497</v>
      </c>
      <c r="L109" s="939">
        <v>7049.8776190476201</v>
      </c>
      <c r="M109" s="939">
        <v>0.47493333333333299</v>
      </c>
      <c r="N109" s="939">
        <v>0.20207142857142901</v>
      </c>
    </row>
    <row r="110" spans="1:14" s="273" customFormat="1" ht="18.75">
      <c r="A110" s="934" t="s">
        <v>1053</v>
      </c>
      <c r="B110" s="941"/>
      <c r="C110" s="1172">
        <v>0</v>
      </c>
      <c r="D110" s="936"/>
      <c r="E110" s="937"/>
      <c r="F110" s="938"/>
      <c r="G110" s="939">
        <v>0</v>
      </c>
      <c r="H110" s="939">
        <v>0</v>
      </c>
      <c r="I110" s="939">
        <v>0</v>
      </c>
      <c r="J110" s="939">
        <v>0</v>
      </c>
      <c r="K110" s="939">
        <v>0</v>
      </c>
      <c r="L110" s="939">
        <v>0</v>
      </c>
      <c r="M110" s="939">
        <v>0</v>
      </c>
      <c r="N110" s="939">
        <v>0</v>
      </c>
    </row>
    <row r="111" spans="1:14" s="273" customFormat="1" ht="18.75">
      <c r="A111" s="934" t="s">
        <v>1054</v>
      </c>
      <c r="B111" s="935"/>
      <c r="C111" s="1172">
        <v>332</v>
      </c>
      <c r="D111" s="936"/>
      <c r="E111" s="937"/>
      <c r="F111" s="938"/>
      <c r="G111" s="939">
        <v>1146.9484463276799</v>
      </c>
      <c r="H111" s="939">
        <v>578.917231638418</v>
      </c>
      <c r="I111" s="939">
        <v>6.2941242937853095E-2</v>
      </c>
      <c r="J111" s="939">
        <v>60.413192655367197</v>
      </c>
      <c r="K111" s="939">
        <v>60.756214689265498</v>
      </c>
      <c r="L111" s="939">
        <v>4922.6657909604501</v>
      </c>
      <c r="M111" s="939">
        <v>1.9430833333333299</v>
      </c>
      <c r="N111" s="939">
        <v>0.75833813559322005</v>
      </c>
    </row>
    <row r="112" spans="1:14" s="273" customFormat="1" ht="15.75">
      <c r="A112" s="928" t="s">
        <v>989</v>
      </c>
      <c r="B112" s="929"/>
      <c r="C112" s="930"/>
      <c r="D112" s="929"/>
      <c r="E112" s="931"/>
      <c r="F112" s="932"/>
      <c r="G112" s="940"/>
      <c r="H112" s="940"/>
      <c r="I112" s="940"/>
      <c r="J112" s="940"/>
      <c r="K112" s="940"/>
      <c r="L112" s="940"/>
      <c r="M112" s="940"/>
      <c r="N112" s="940"/>
    </row>
    <row r="113" spans="1:14" s="273" customFormat="1" ht="15.75">
      <c r="A113" s="942" t="s">
        <v>990</v>
      </c>
      <c r="B113" s="935"/>
      <c r="C113" s="1172">
        <v>111</v>
      </c>
      <c r="D113" s="936"/>
      <c r="E113" s="937"/>
      <c r="F113" s="938"/>
      <c r="G113" s="939">
        <v>1248.6775</v>
      </c>
      <c r="H113" s="939">
        <v>130.69466666666699</v>
      </c>
      <c r="I113" s="939">
        <v>1.86258333333333E-2</v>
      </c>
      <c r="J113" s="939">
        <v>133.40817000000001</v>
      </c>
      <c r="K113" s="939">
        <v>133.62174999999999</v>
      </c>
      <c r="L113" s="939">
        <v>3541.0617499999998</v>
      </c>
      <c r="M113" s="939">
        <v>0.91818416666666702</v>
      </c>
      <c r="N113" s="939">
        <v>1.8475824999999999</v>
      </c>
    </row>
    <row r="114" spans="1:14" s="273" customFormat="1" ht="15.75">
      <c r="A114" s="942" t="s">
        <v>991</v>
      </c>
      <c r="B114" s="935"/>
      <c r="C114" s="1172"/>
      <c r="D114" s="936"/>
      <c r="E114" s="937"/>
      <c r="F114" s="938"/>
      <c r="G114" s="939"/>
      <c r="H114" s="939"/>
      <c r="I114" s="939"/>
      <c r="J114" s="939"/>
      <c r="K114" s="939"/>
      <c r="L114" s="939"/>
      <c r="M114" s="939"/>
      <c r="N114" s="939"/>
    </row>
    <row r="115" spans="1:14" s="273" customFormat="1" ht="18.75">
      <c r="A115" s="942" t="s">
        <v>1055</v>
      </c>
      <c r="B115" s="935"/>
      <c r="C115" s="1172">
        <v>0</v>
      </c>
      <c r="D115" s="936"/>
      <c r="E115" s="937"/>
      <c r="F115" s="938"/>
      <c r="G115" s="939">
        <v>0</v>
      </c>
      <c r="H115" s="939">
        <v>0</v>
      </c>
      <c r="I115" s="939">
        <v>0</v>
      </c>
      <c r="J115" s="939">
        <v>0</v>
      </c>
      <c r="K115" s="939">
        <v>0</v>
      </c>
      <c r="L115" s="939">
        <v>0</v>
      </c>
      <c r="M115" s="939">
        <v>0</v>
      </c>
      <c r="N115" s="939">
        <v>0</v>
      </c>
    </row>
    <row r="116" spans="1:14" s="273" customFormat="1" ht="15.75">
      <c r="A116" s="942" t="s">
        <v>1056</v>
      </c>
      <c r="B116" s="943"/>
      <c r="C116" s="1172">
        <v>0</v>
      </c>
      <c r="D116" s="936"/>
      <c r="E116" s="937"/>
      <c r="F116" s="938"/>
      <c r="G116" s="939">
        <v>0</v>
      </c>
      <c r="H116" s="939">
        <v>0</v>
      </c>
      <c r="I116" s="939">
        <v>0</v>
      </c>
      <c r="J116" s="939">
        <v>0</v>
      </c>
      <c r="K116" s="939">
        <v>0</v>
      </c>
      <c r="L116" s="939">
        <v>0</v>
      </c>
      <c r="M116" s="939">
        <v>0</v>
      </c>
      <c r="N116" s="939">
        <v>0</v>
      </c>
    </row>
    <row r="117" spans="1:14" s="273" customFormat="1" ht="18.75">
      <c r="A117" s="942" t="s">
        <v>1057</v>
      </c>
      <c r="B117" s="935"/>
      <c r="C117" s="1172">
        <v>306</v>
      </c>
      <c r="D117" s="936"/>
      <c r="E117" s="937"/>
      <c r="F117" s="938"/>
      <c r="G117" s="939">
        <v>1838.08518867925</v>
      </c>
      <c r="H117" s="939">
        <v>1440.20770440252</v>
      </c>
      <c r="I117" s="939">
        <v>0.159390251572327</v>
      </c>
      <c r="J117" s="939">
        <v>48.590704088050302</v>
      </c>
      <c r="K117" s="939">
        <v>49.192767295597498</v>
      </c>
      <c r="L117" s="939">
        <v>6697.7238993710698</v>
      </c>
      <c r="M117" s="939">
        <v>0.81756823899371101</v>
      </c>
      <c r="N117" s="939">
        <v>0.34469528301886798</v>
      </c>
    </row>
    <row r="118" spans="1:14" s="273" customFormat="1" ht="15.75">
      <c r="A118" s="944" t="s">
        <v>1058</v>
      </c>
      <c r="B118" s="935"/>
      <c r="C118" s="1172">
        <v>602</v>
      </c>
      <c r="D118" s="936"/>
      <c r="E118" s="937"/>
      <c r="F118" s="938"/>
      <c r="G118" s="939">
        <v>1073.85195238095</v>
      </c>
      <c r="H118" s="939">
        <v>533.66730158730195</v>
      </c>
      <c r="I118" s="939">
        <v>6.33350793650794E-2</v>
      </c>
      <c r="J118" s="939">
        <v>48.370475714285703</v>
      </c>
      <c r="K118" s="939">
        <v>49.7329841269841</v>
      </c>
      <c r="L118" s="939">
        <v>4612.2486031746002</v>
      </c>
      <c r="M118" s="939">
        <v>1.3186252380952399</v>
      </c>
      <c r="N118" s="939">
        <v>0.37211142857142898</v>
      </c>
    </row>
    <row r="119" spans="1:14" s="273" customFormat="1" ht="15.75">
      <c r="A119" s="945" t="s">
        <v>997</v>
      </c>
      <c r="B119" s="935"/>
      <c r="C119" s="1172">
        <v>107</v>
      </c>
      <c r="D119" s="936"/>
      <c r="E119" s="937"/>
      <c r="F119" s="938"/>
      <c r="G119" s="939">
        <v>119.902473214286</v>
      </c>
      <c r="H119" s="939">
        <v>119.902473214286</v>
      </c>
      <c r="I119" s="939">
        <v>8.9533928571428598E-2</v>
      </c>
      <c r="J119" s="939">
        <v>5.6336571428571398</v>
      </c>
      <c r="K119" s="939">
        <v>5.6336571428571398</v>
      </c>
      <c r="L119" s="939">
        <v>601.135625</v>
      </c>
      <c r="M119" s="939">
        <v>3.7591071428571397E-2</v>
      </c>
      <c r="N119" s="939">
        <v>0</v>
      </c>
    </row>
    <row r="120" spans="1:14" s="273" customFormat="1" ht="15.75">
      <c r="A120" s="945" t="s">
        <v>998</v>
      </c>
      <c r="B120" s="935"/>
      <c r="C120" s="1172">
        <v>465</v>
      </c>
      <c r="D120" s="936"/>
      <c r="E120" s="937"/>
      <c r="F120" s="938"/>
      <c r="G120" s="939">
        <v>1692.08736734694</v>
      </c>
      <c r="H120" s="939">
        <v>1386.57530612245</v>
      </c>
      <c r="I120" s="939">
        <v>0.14916816326530599</v>
      </c>
      <c r="J120" s="939">
        <v>49.900327755101998</v>
      </c>
      <c r="K120" s="939">
        <v>50.413387755102001</v>
      </c>
      <c r="L120" s="939">
        <v>6589.7087346938797</v>
      </c>
      <c r="M120" s="939">
        <v>0.88008387755102002</v>
      </c>
      <c r="N120" s="939">
        <v>0.44830367346938799</v>
      </c>
    </row>
    <row r="121" spans="1:14" s="273" customFormat="1" ht="18.75">
      <c r="A121" s="945" t="s">
        <v>1059</v>
      </c>
      <c r="B121" s="935"/>
      <c r="C121" s="1172">
        <v>79</v>
      </c>
      <c r="D121" s="936"/>
      <c r="E121" s="937"/>
      <c r="F121" s="938"/>
      <c r="G121" s="939">
        <v>251.21095238095199</v>
      </c>
      <c r="H121" s="939">
        <v>207.05238095238099</v>
      </c>
      <c r="I121" s="939">
        <v>5.8464285714285701E-3</v>
      </c>
      <c r="J121" s="939">
        <v>-0.74060714285714302</v>
      </c>
      <c r="K121" s="939">
        <v>0</v>
      </c>
      <c r="L121" s="939">
        <v>3131.2940476190502</v>
      </c>
      <c r="M121" s="939">
        <v>0.15013809523809499</v>
      </c>
      <c r="N121" s="939">
        <v>-9.2345238095238105E-3</v>
      </c>
    </row>
    <row r="122" spans="1:14" s="273" customFormat="1" ht="15.75">
      <c r="A122" s="946" t="s">
        <v>1002</v>
      </c>
      <c r="B122" s="947"/>
      <c r="C122" s="930"/>
      <c r="D122" s="929"/>
      <c r="E122" s="948"/>
      <c r="F122" s="949"/>
      <c r="G122" s="950"/>
      <c r="H122" s="950"/>
      <c r="I122" s="950"/>
      <c r="J122" s="950"/>
      <c r="K122" s="951"/>
      <c r="L122" s="952"/>
      <c r="M122" s="952"/>
      <c r="N122" s="952"/>
    </row>
    <row r="123" spans="1:14" s="273" customFormat="1" ht="15.75">
      <c r="A123" s="942" t="s">
        <v>1003</v>
      </c>
      <c r="B123" s="935"/>
      <c r="C123" s="1172">
        <v>935</v>
      </c>
      <c r="D123" s="936"/>
      <c r="E123" s="937"/>
      <c r="F123" s="938"/>
      <c r="G123" s="939">
        <v>1262.8753198724801</v>
      </c>
      <c r="H123" s="939">
        <v>846.21843358129604</v>
      </c>
      <c r="I123" s="939">
        <v>0.10194102019128599</v>
      </c>
      <c r="J123" s="939">
        <v>43.425916153028702</v>
      </c>
      <c r="K123" s="939">
        <v>44.411741551540899</v>
      </c>
      <c r="L123" s="939">
        <v>4987.3944420828902</v>
      </c>
      <c r="M123" s="939">
        <v>0.59250701381508997</v>
      </c>
      <c r="N123" s="939">
        <v>0.263852284803401</v>
      </c>
    </row>
    <row r="124" spans="1:14" s="273" customFormat="1" ht="15.75">
      <c r="A124" s="942" t="s">
        <v>1004</v>
      </c>
      <c r="B124" s="953"/>
      <c r="C124" s="1172">
        <v>23</v>
      </c>
      <c r="D124" s="936"/>
      <c r="E124" s="937"/>
      <c r="F124" s="938"/>
      <c r="G124" s="939">
        <v>1184.5730434782599</v>
      </c>
      <c r="H124" s="939">
        <v>923.55826086956495</v>
      </c>
      <c r="I124" s="939">
        <v>9.3260869565217397E-2</v>
      </c>
      <c r="J124" s="939">
        <v>96.250752173913</v>
      </c>
      <c r="K124" s="939">
        <v>96.623913043478296</v>
      </c>
      <c r="L124" s="939">
        <v>6463.8165217391297</v>
      </c>
      <c r="M124" s="939">
        <v>0.50085217391304304</v>
      </c>
      <c r="N124" s="939">
        <v>0.56872608695652205</v>
      </c>
    </row>
    <row r="125" spans="1:14" s="273" customFormat="1" ht="18.75">
      <c r="A125" s="942" t="s">
        <v>1060</v>
      </c>
      <c r="B125" s="954"/>
      <c r="C125" s="1172">
        <v>0</v>
      </c>
      <c r="D125" s="936"/>
      <c r="E125" s="937"/>
      <c r="F125" s="938"/>
      <c r="G125" s="939">
        <v>0</v>
      </c>
      <c r="H125" s="939">
        <v>0</v>
      </c>
      <c r="I125" s="939">
        <v>0</v>
      </c>
      <c r="J125" s="939">
        <v>0</v>
      </c>
      <c r="K125" s="939">
        <v>0</v>
      </c>
      <c r="L125" s="939">
        <v>0</v>
      </c>
      <c r="M125" s="939">
        <v>0</v>
      </c>
      <c r="N125" s="939">
        <v>0</v>
      </c>
    </row>
    <row r="126" spans="1:14" s="273" customFormat="1" ht="18.75">
      <c r="A126" s="942" t="s">
        <v>1061</v>
      </c>
      <c r="B126" s="953"/>
      <c r="C126" s="1172">
        <v>622</v>
      </c>
      <c r="D126" s="936"/>
      <c r="E126" s="937"/>
      <c r="F126" s="938"/>
      <c r="G126" s="939">
        <v>2020.5180998487101</v>
      </c>
      <c r="H126" s="939">
        <v>1362.57607261725</v>
      </c>
      <c r="I126" s="939">
        <v>0.15982163388804799</v>
      </c>
      <c r="J126" s="939">
        <v>77.2332149773071</v>
      </c>
      <c r="K126" s="939">
        <v>78.634830862329807</v>
      </c>
      <c r="L126" s="939">
        <v>8298.0906656580901</v>
      </c>
      <c r="M126" s="939">
        <v>1.77184947049924</v>
      </c>
      <c r="N126" s="939">
        <v>0.58403600605143702</v>
      </c>
    </row>
    <row r="127" spans="1:14" s="273" customFormat="1" ht="18.75">
      <c r="A127" s="942" t="s">
        <v>1062</v>
      </c>
      <c r="B127" s="953"/>
      <c r="C127" s="1918">
        <v>11</v>
      </c>
      <c r="D127" s="936"/>
      <c r="E127" s="937"/>
      <c r="F127" s="938"/>
      <c r="G127" s="939">
        <v>1470.27727272727</v>
      </c>
      <c r="H127" s="939">
        <v>484.55909090909103</v>
      </c>
      <c r="I127" s="939">
        <v>6.8945454545454504E-2</v>
      </c>
      <c r="J127" s="939">
        <v>13.9897363636364</v>
      </c>
      <c r="K127" s="939">
        <v>18.1309090909091</v>
      </c>
      <c r="L127" s="939">
        <v>6093.8872727272701</v>
      </c>
      <c r="M127" s="939">
        <v>0.17803636363636399</v>
      </c>
      <c r="N127" s="939">
        <v>5.68818181818182E-2</v>
      </c>
    </row>
    <row r="128" spans="1:14" s="273" customFormat="1" ht="18.75">
      <c r="A128" s="942" t="s">
        <v>1063</v>
      </c>
      <c r="B128" s="953"/>
      <c r="C128" s="1172">
        <v>257</v>
      </c>
      <c r="D128" s="936"/>
      <c r="E128" s="937"/>
      <c r="F128" s="938"/>
      <c r="G128" s="939">
        <v>1119.1109782608701</v>
      </c>
      <c r="H128" s="939">
        <v>391.15347826086997</v>
      </c>
      <c r="I128" s="939">
        <v>4.1208333333333298E-2</v>
      </c>
      <c r="J128" s="939">
        <v>57.667700000000004</v>
      </c>
      <c r="K128" s="939">
        <v>58.0964130434783</v>
      </c>
      <c r="L128" s="939">
        <v>4535.5773550724598</v>
      </c>
      <c r="M128" s="939">
        <v>2.33247427536232</v>
      </c>
      <c r="N128" s="939">
        <v>0.80048623188405799</v>
      </c>
    </row>
    <row r="129" spans="1:14" s="273" customFormat="1" ht="18.75">
      <c r="A129" s="942" t="s">
        <v>1064</v>
      </c>
      <c r="B129" s="955"/>
      <c r="C129" s="1172"/>
      <c r="D129" s="936"/>
      <c r="E129" s="937"/>
      <c r="F129" s="938"/>
      <c r="G129" s="939"/>
      <c r="H129" s="939"/>
      <c r="I129" s="939"/>
      <c r="J129" s="939"/>
      <c r="K129" s="939"/>
      <c r="L129" s="939"/>
      <c r="M129" s="939"/>
      <c r="N129" s="939"/>
    </row>
    <row r="130" spans="1:14" s="273" customFormat="1" ht="15.75">
      <c r="A130" s="956" t="s">
        <v>1033</v>
      </c>
      <c r="B130" s="935"/>
      <c r="C130" s="1172">
        <v>285</v>
      </c>
      <c r="D130" s="936"/>
      <c r="E130" s="937"/>
      <c r="F130" s="938"/>
      <c r="G130" s="939">
        <v>1102.0255921052601</v>
      </c>
      <c r="H130" s="939">
        <v>422.71891447368398</v>
      </c>
      <c r="I130" s="939">
        <v>4.4809539473684198E-2</v>
      </c>
      <c r="J130" s="939">
        <v>60.139384210526302</v>
      </c>
      <c r="K130" s="939">
        <v>60.5384868421053</v>
      </c>
      <c r="L130" s="939">
        <v>4564.8646381578901</v>
      </c>
      <c r="M130" s="939">
        <v>2.1872309210526302</v>
      </c>
      <c r="N130" s="939">
        <v>0.76783914473684201</v>
      </c>
    </row>
    <row r="131" spans="1:14" s="273" customFormat="1" ht="15.75">
      <c r="A131" s="956" t="s">
        <v>1034</v>
      </c>
      <c r="B131" s="935"/>
      <c r="C131" s="1172">
        <v>327</v>
      </c>
      <c r="D131" s="936"/>
      <c r="E131" s="937"/>
      <c r="F131" s="938"/>
      <c r="G131" s="939">
        <v>400.72247660818698</v>
      </c>
      <c r="H131" s="939">
        <v>399.31002046783601</v>
      </c>
      <c r="I131" s="939">
        <v>6.4950584795321606E-2</v>
      </c>
      <c r="J131" s="939">
        <v>56.226364327485399</v>
      </c>
      <c r="K131" s="939">
        <v>56.253302923976598</v>
      </c>
      <c r="L131" s="939">
        <v>3290.6816374269001</v>
      </c>
      <c r="M131" s="939">
        <v>0.18770730994151999</v>
      </c>
      <c r="N131" s="939">
        <v>0.20758245614035101</v>
      </c>
    </row>
    <row r="132" spans="1:14" s="273" customFormat="1" ht="15.75">
      <c r="A132" s="956" t="s">
        <v>1035</v>
      </c>
      <c r="B132" s="935"/>
      <c r="C132" s="1172">
        <v>561</v>
      </c>
      <c r="D132" s="936"/>
      <c r="E132" s="937"/>
      <c r="F132" s="938"/>
      <c r="G132" s="939">
        <v>1776.2265128205099</v>
      </c>
      <c r="H132" s="939">
        <v>1292.5920000000001</v>
      </c>
      <c r="I132" s="939">
        <v>0.14768222222222199</v>
      </c>
      <c r="J132" s="939">
        <v>30.7305239316239</v>
      </c>
      <c r="K132" s="939">
        <v>32.401606837606799</v>
      </c>
      <c r="L132" s="939">
        <v>6257.2305641025596</v>
      </c>
      <c r="M132" s="939">
        <v>0.914392820512821</v>
      </c>
      <c r="N132" s="939">
        <v>0.25586786324786298</v>
      </c>
    </row>
    <row r="133" spans="1:14" s="273" customFormat="1" ht="18.75">
      <c r="A133" s="942" t="s">
        <v>1065</v>
      </c>
      <c r="B133" s="935"/>
      <c r="C133" s="1172">
        <v>72</v>
      </c>
      <c r="D133" s="936"/>
      <c r="E133" s="937"/>
      <c r="F133" s="938"/>
      <c r="G133" s="939">
        <v>1820.4580519480501</v>
      </c>
      <c r="H133" s="939">
        <v>1000.70909090909</v>
      </c>
      <c r="I133" s="939">
        <v>0.115781818181818</v>
      </c>
      <c r="J133" s="939">
        <v>-0.41167792207792198</v>
      </c>
      <c r="K133" s="939">
        <v>0</v>
      </c>
      <c r="L133" s="939">
        <v>7397.5916883116897</v>
      </c>
      <c r="M133" s="939">
        <v>6.7659493506493504</v>
      </c>
      <c r="N133" s="939">
        <v>0</v>
      </c>
    </row>
    <row r="134" spans="1:14" s="273" customFormat="1" ht="15.75">
      <c r="A134" s="946" t="s">
        <v>1014</v>
      </c>
      <c r="B134" s="947"/>
      <c r="C134" s="930"/>
      <c r="D134" s="929"/>
      <c r="E134" s="948"/>
      <c r="F134" s="949"/>
      <c r="G134" s="950"/>
      <c r="H134" s="950"/>
      <c r="I134" s="950"/>
      <c r="J134" s="950"/>
      <c r="K134" s="951"/>
      <c r="L134" s="952"/>
      <c r="M134" s="952"/>
      <c r="N134" s="952"/>
    </row>
    <row r="135" spans="1:14" s="273" customFormat="1" ht="15.75">
      <c r="A135" s="942" t="s">
        <v>1015</v>
      </c>
      <c r="B135" s="935"/>
      <c r="C135" s="1172">
        <v>61</v>
      </c>
      <c r="D135" s="936"/>
      <c r="E135" s="937"/>
      <c r="F135" s="938"/>
      <c r="G135" s="939">
        <v>871.71380952381003</v>
      </c>
      <c r="H135" s="939">
        <v>524.311746031746</v>
      </c>
      <c r="I135" s="939">
        <v>5.73253968253968E-2</v>
      </c>
      <c r="J135" s="939">
        <v>20.193703174603201</v>
      </c>
      <c r="K135" s="939">
        <v>21.013174603174601</v>
      </c>
      <c r="L135" s="939">
        <v>3530.2480952381002</v>
      </c>
      <c r="M135" s="939">
        <v>0.22960952380952401</v>
      </c>
      <c r="N135" s="939">
        <v>9.55492063492063E-2</v>
      </c>
    </row>
    <row r="136" spans="1:14" s="273" customFormat="1" ht="18.75">
      <c r="A136" s="942" t="s">
        <v>1066</v>
      </c>
      <c r="B136" s="955"/>
      <c r="C136" s="1172"/>
      <c r="D136" s="936"/>
      <c r="E136" s="937"/>
      <c r="F136" s="938"/>
      <c r="G136" s="939"/>
      <c r="H136" s="939"/>
      <c r="I136" s="939"/>
      <c r="J136" s="939"/>
      <c r="K136" s="939"/>
      <c r="L136" s="939"/>
      <c r="M136" s="939"/>
      <c r="N136" s="939"/>
    </row>
    <row r="137" spans="1:14" s="273" customFormat="1" ht="15.75">
      <c r="A137" s="957" t="s">
        <v>1033</v>
      </c>
      <c r="B137" s="958"/>
      <c r="C137" s="1172">
        <v>187</v>
      </c>
      <c r="D137" s="936"/>
      <c r="E137" s="937"/>
      <c r="F137" s="938"/>
      <c r="G137" s="939">
        <v>844.86706467661702</v>
      </c>
      <c r="H137" s="939">
        <v>159.153034825871</v>
      </c>
      <c r="I137" s="939">
        <v>1.2895024875621899E-2</v>
      </c>
      <c r="J137" s="939">
        <v>79.340459701492506</v>
      </c>
      <c r="K137" s="939">
        <v>79.774179104477597</v>
      </c>
      <c r="L137" s="939">
        <v>3407.5869154228899</v>
      </c>
      <c r="M137" s="939">
        <v>0.61087462686567195</v>
      </c>
      <c r="N137" s="939">
        <v>1.09917512437811</v>
      </c>
    </row>
    <row r="138" spans="1:14" s="273" customFormat="1" ht="15.75">
      <c r="A138" s="957" t="s">
        <v>1034</v>
      </c>
      <c r="B138" s="958"/>
      <c r="C138" s="1172">
        <v>84</v>
      </c>
      <c r="D138" s="936"/>
      <c r="E138" s="937"/>
      <c r="F138" s="938"/>
      <c r="G138" s="939">
        <v>1710.3977528089899</v>
      </c>
      <c r="H138" s="939">
        <v>1000.9805617977501</v>
      </c>
      <c r="I138" s="939">
        <v>0.11411348314606699</v>
      </c>
      <c r="J138" s="939">
        <v>17.995143820224701</v>
      </c>
      <c r="K138" s="939">
        <v>18.3550561797753</v>
      </c>
      <c r="L138" s="939">
        <v>7259.6735955056201</v>
      </c>
      <c r="M138" s="939">
        <v>5.9032651685393303</v>
      </c>
      <c r="N138" s="939">
        <v>6.5247191011235994E-2</v>
      </c>
    </row>
    <row r="139" spans="1:14" s="273" customFormat="1" ht="15.75">
      <c r="A139" s="959" t="s">
        <v>1035</v>
      </c>
      <c r="B139" s="935"/>
      <c r="C139" s="1172">
        <v>902</v>
      </c>
      <c r="D139" s="936"/>
      <c r="E139" s="937"/>
      <c r="F139" s="938"/>
      <c r="G139" s="939">
        <v>1263.6681158342201</v>
      </c>
      <c r="H139" s="939">
        <v>956.59922104144505</v>
      </c>
      <c r="I139" s="939">
        <v>0.116345696068013</v>
      </c>
      <c r="J139" s="939">
        <v>40.318964612114797</v>
      </c>
      <c r="K139" s="939">
        <v>41.369882678002099</v>
      </c>
      <c r="L139" s="939">
        <v>5146.2018384697103</v>
      </c>
      <c r="M139" s="939">
        <v>0.65447130712008506</v>
      </c>
      <c r="N139" s="939">
        <v>0.24161296493092499</v>
      </c>
    </row>
    <row r="140" spans="1:14" s="273" customFormat="1" ht="16.5" thickBot="1">
      <c r="A140" s="960" t="s">
        <v>1017</v>
      </c>
      <c r="B140" s="1845"/>
      <c r="C140" s="2042">
        <v>0</v>
      </c>
      <c r="D140" s="2043"/>
      <c r="E140" s="2044"/>
      <c r="F140" s="2045"/>
      <c r="G140" s="961">
        <v>0</v>
      </c>
      <c r="H140" s="961">
        <v>0</v>
      </c>
      <c r="I140" s="961">
        <v>0</v>
      </c>
      <c r="J140" s="961">
        <v>0</v>
      </c>
      <c r="K140" s="961">
        <v>0</v>
      </c>
      <c r="L140" s="961">
        <v>0</v>
      </c>
      <c r="M140" s="961">
        <v>0</v>
      </c>
      <c r="N140" s="961">
        <v>0</v>
      </c>
    </row>
    <row r="141" spans="1:14" s="273" customFormat="1">
      <c r="B141" s="1907"/>
      <c r="C141" s="1908"/>
      <c r="D141" s="1908"/>
      <c r="E141" s="1908"/>
      <c r="F141" s="1908"/>
      <c r="M141"/>
      <c r="N141"/>
    </row>
    <row r="142" spans="1:14" ht="13.5" thickBot="1"/>
    <row r="143" spans="1:14" ht="43.5" customHeight="1">
      <c r="A143" s="2322" t="s">
        <v>1067</v>
      </c>
      <c r="B143" s="2322"/>
      <c r="C143" s="2322"/>
      <c r="D143" s="2322"/>
      <c r="E143" s="2322"/>
      <c r="F143" s="2322"/>
      <c r="G143" s="2322"/>
      <c r="H143" s="2322"/>
      <c r="I143" s="2322"/>
      <c r="J143" s="2322"/>
      <c r="K143" s="2322"/>
      <c r="L143" s="2322"/>
      <c r="M143" s="2322"/>
      <c r="N143" s="2323"/>
    </row>
    <row r="144" spans="1:14" ht="113.25">
      <c r="A144" s="906" t="s">
        <v>962</v>
      </c>
      <c r="B144" s="1901" t="s">
        <v>963</v>
      </c>
      <c r="C144" s="1901" t="s">
        <v>964</v>
      </c>
      <c r="D144" s="907" t="s">
        <v>965</v>
      </c>
      <c r="E144" s="1901" t="s">
        <v>1068</v>
      </c>
      <c r="F144" s="907" t="s">
        <v>1069</v>
      </c>
      <c r="G144" s="1901" t="s">
        <v>968</v>
      </c>
      <c r="H144" s="1901" t="s">
        <v>1070</v>
      </c>
      <c r="I144" s="907" t="s">
        <v>970</v>
      </c>
      <c r="J144" s="1901" t="s">
        <v>1071</v>
      </c>
      <c r="K144" s="1901" t="s">
        <v>1072</v>
      </c>
      <c r="L144" s="907" t="s">
        <v>973</v>
      </c>
      <c r="M144" s="907" t="s">
        <v>1073</v>
      </c>
      <c r="N144" s="907" t="s">
        <v>1074</v>
      </c>
    </row>
    <row r="145" spans="1:14" ht="15.75">
      <c r="A145" s="917" t="s">
        <v>976</v>
      </c>
      <c r="B145" s="908"/>
      <c r="C145" s="908"/>
      <c r="D145" s="908"/>
      <c r="E145" s="908"/>
      <c r="F145" s="908"/>
      <c r="G145" s="908"/>
      <c r="H145" s="908"/>
      <c r="I145" s="908"/>
      <c r="J145" s="908"/>
      <c r="K145" s="908"/>
      <c r="L145" s="908"/>
      <c r="M145" s="908"/>
      <c r="N145" s="908"/>
    </row>
    <row r="146" spans="1:14" ht="15.75">
      <c r="A146" s="918" t="s">
        <v>592</v>
      </c>
      <c r="B146" s="1888"/>
      <c r="C146" s="569"/>
      <c r="D146" s="1896"/>
      <c r="E146" s="1889"/>
      <c r="F146" s="1896"/>
      <c r="G146" s="1160"/>
      <c r="H146" s="1160"/>
      <c r="I146" s="1160"/>
      <c r="J146" s="1160"/>
      <c r="K146" s="1160"/>
      <c r="L146" s="1160"/>
      <c r="M146" s="1160"/>
      <c r="N146" s="1160"/>
    </row>
    <row r="147" spans="1:14" ht="15.75">
      <c r="A147" s="918" t="s">
        <v>977</v>
      </c>
      <c r="B147" s="1889" t="s">
        <v>1075</v>
      </c>
      <c r="C147" s="776">
        <v>22</v>
      </c>
      <c r="D147" s="1896">
        <f t="shared" ref="D147:D159" si="18">IFERROR(C147/B147,0)</f>
        <v>0</v>
      </c>
      <c r="E147" s="1890" t="s">
        <v>1075</v>
      </c>
      <c r="F147" s="1896">
        <f t="shared" ref="F147:F159" si="19">IFERROR(C147/E147,0)</f>
        <v>0</v>
      </c>
      <c r="G147" s="1160">
        <v>2745.1804999999999</v>
      </c>
      <c r="H147" s="1160">
        <v>2219.5083770000001</v>
      </c>
      <c r="I147" s="1160">
        <v>0.14283636399999999</v>
      </c>
      <c r="J147" s="1160">
        <v>56.16010455</v>
      </c>
      <c r="K147" s="1160">
        <v>58.570322730000001</v>
      </c>
      <c r="L147" s="1160">
        <v>15454.25</v>
      </c>
      <c r="M147" s="1167">
        <v>1.0573114999999999E-2</v>
      </c>
      <c r="N147" s="1167">
        <v>7.6382790000000004E-3</v>
      </c>
    </row>
    <row r="148" spans="1:14" ht="15.75">
      <c r="A148" s="918" t="s">
        <v>978</v>
      </c>
      <c r="B148" s="1890" t="s">
        <v>1075</v>
      </c>
      <c r="C148" s="1163">
        <v>1</v>
      </c>
      <c r="D148" s="1896">
        <f t="shared" si="18"/>
        <v>0</v>
      </c>
      <c r="E148" s="1890" t="s">
        <v>1075</v>
      </c>
      <c r="F148" s="1897">
        <f t="shared" si="19"/>
        <v>0</v>
      </c>
      <c r="G148" s="1160">
        <v>2107.7267000000002</v>
      </c>
      <c r="H148" s="1160">
        <v>2.1535000000000002</v>
      </c>
      <c r="I148" s="1160">
        <v>0</v>
      </c>
      <c r="J148" s="1160">
        <v>136.97999999999999</v>
      </c>
      <c r="K148" s="1160">
        <v>153.14060000000001</v>
      </c>
      <c r="L148" s="1160">
        <v>18240.78</v>
      </c>
      <c r="M148" s="1167">
        <v>3.5101899999999999E-4</v>
      </c>
      <c r="N148" s="1167">
        <v>3.0628120000000001</v>
      </c>
    </row>
    <row r="149" spans="1:14" ht="15.75">
      <c r="A149" s="918" t="s">
        <v>1030</v>
      </c>
      <c r="B149" s="1890" t="s">
        <v>1075</v>
      </c>
      <c r="C149" s="1163">
        <v>0</v>
      </c>
      <c r="D149" s="1896">
        <f>IFERROR(C149/B149,0)</f>
        <v>0</v>
      </c>
      <c r="E149" s="1890" t="s">
        <v>1075</v>
      </c>
      <c r="F149" s="1897">
        <f>IFERROR(C149/E149,0)</f>
        <v>0</v>
      </c>
      <c r="G149" s="1160">
        <v>0</v>
      </c>
      <c r="H149" s="1160">
        <v>0</v>
      </c>
      <c r="I149" s="1160">
        <v>0</v>
      </c>
      <c r="J149" s="1160">
        <v>0</v>
      </c>
      <c r="K149" s="1160">
        <v>0</v>
      </c>
      <c r="L149" s="1160">
        <v>0</v>
      </c>
      <c r="M149" s="1167">
        <v>0</v>
      </c>
      <c r="N149" s="1167">
        <v>0</v>
      </c>
    </row>
    <row r="150" spans="1:14" ht="15.75">
      <c r="A150" s="918" t="s">
        <v>979</v>
      </c>
      <c r="B150" s="1890"/>
      <c r="C150" s="1163"/>
      <c r="D150" s="1896"/>
      <c r="E150" s="1890"/>
      <c r="F150" s="1897"/>
      <c r="G150" s="1160"/>
      <c r="H150" s="1160"/>
      <c r="I150" s="1160"/>
      <c r="J150" s="1160"/>
      <c r="K150" s="1160"/>
      <c r="L150" s="1160"/>
      <c r="M150" s="1167"/>
      <c r="N150" s="1167"/>
    </row>
    <row r="151" spans="1:14" ht="15.75">
      <c r="A151" s="918" t="s">
        <v>980</v>
      </c>
      <c r="B151" s="1890" t="s">
        <v>1075</v>
      </c>
      <c r="C151" s="1163">
        <v>18</v>
      </c>
      <c r="D151" s="1896">
        <f t="shared" si="18"/>
        <v>0</v>
      </c>
      <c r="E151" s="1891" t="s">
        <v>1075</v>
      </c>
      <c r="F151" s="1897">
        <f t="shared" si="19"/>
        <v>0</v>
      </c>
      <c r="G151" s="1160">
        <v>2892.7594279999998</v>
      </c>
      <c r="H151" s="1160">
        <v>2183.272978</v>
      </c>
      <c r="I151" s="1160">
        <v>0.136133333</v>
      </c>
      <c r="J151" s="1160">
        <v>63.873072219999997</v>
      </c>
      <c r="K151" s="1160">
        <v>66.971161109999997</v>
      </c>
      <c r="L151" s="1160">
        <v>16188.591109999999</v>
      </c>
      <c r="M151" s="1167">
        <v>1.3780156999999999E-2</v>
      </c>
      <c r="N151" s="1167">
        <v>1.0477340999999999E-2</v>
      </c>
    </row>
    <row r="152" spans="1:14" ht="15.75">
      <c r="A152" s="918" t="s">
        <v>981</v>
      </c>
      <c r="B152" s="1891" t="s">
        <v>1075</v>
      </c>
      <c r="C152" s="776">
        <v>5</v>
      </c>
      <c r="D152" s="1896">
        <f t="shared" si="18"/>
        <v>0</v>
      </c>
      <c r="E152" s="1891" t="s">
        <v>1075</v>
      </c>
      <c r="F152" s="1898">
        <f t="shared" si="19"/>
        <v>0</v>
      </c>
      <c r="G152" s="1160">
        <v>2086.4056</v>
      </c>
      <c r="H152" s="1160">
        <v>1906.4848400000001</v>
      </c>
      <c r="I152" s="1160">
        <v>0.1384</v>
      </c>
      <c r="J152" s="1160">
        <v>44.557400000000001</v>
      </c>
      <c r="K152" s="1160">
        <v>47.24136</v>
      </c>
      <c r="L152" s="1160">
        <v>13367.928</v>
      </c>
      <c r="M152" s="1167">
        <v>3.3087780999999997E-2</v>
      </c>
      <c r="N152" s="1167">
        <v>3.5626968000000002E-2</v>
      </c>
    </row>
    <row r="153" spans="1:14" ht="15.75">
      <c r="A153" s="918" t="s">
        <v>982</v>
      </c>
      <c r="B153" s="1891"/>
      <c r="C153" s="776"/>
      <c r="D153" s="1896"/>
      <c r="E153" s="1891"/>
      <c r="F153" s="1898"/>
      <c r="G153" s="1160"/>
      <c r="H153" s="1160"/>
      <c r="I153" s="1160"/>
      <c r="J153" s="1160"/>
      <c r="K153" s="1160"/>
      <c r="L153" s="1160"/>
      <c r="M153" s="1167"/>
      <c r="N153" s="1167"/>
    </row>
    <row r="154" spans="1:14" ht="15.75">
      <c r="A154" s="918" t="s">
        <v>984</v>
      </c>
      <c r="B154" s="1891" t="s">
        <v>1075</v>
      </c>
      <c r="C154" s="776">
        <v>0</v>
      </c>
      <c r="D154" s="1896">
        <f>IFERROR(C154/B154,0)</f>
        <v>0</v>
      </c>
      <c r="E154" s="1891" t="s">
        <v>1075</v>
      </c>
      <c r="F154" s="1898">
        <f>IFERROR(C154/E154,0)</f>
        <v>0</v>
      </c>
      <c r="G154" s="1160">
        <v>0</v>
      </c>
      <c r="H154" s="1160">
        <v>0</v>
      </c>
      <c r="I154" s="1160">
        <v>0</v>
      </c>
      <c r="J154" s="1160">
        <v>0</v>
      </c>
      <c r="K154" s="1160">
        <v>0</v>
      </c>
      <c r="L154" s="1160">
        <v>0</v>
      </c>
      <c r="M154" s="1167">
        <v>0</v>
      </c>
      <c r="N154" s="1167">
        <v>0</v>
      </c>
    </row>
    <row r="155" spans="1:14" ht="21" customHeight="1">
      <c r="A155" s="1904" t="s">
        <v>983</v>
      </c>
      <c r="B155" s="1891" t="s">
        <v>1075</v>
      </c>
      <c r="C155" s="776">
        <v>0</v>
      </c>
      <c r="D155" s="1896">
        <f>IFERROR(C155/B155,0)</f>
        <v>0</v>
      </c>
      <c r="E155" s="1891" t="s">
        <v>1075</v>
      </c>
      <c r="F155" s="1898">
        <f>IFERROR(C155/E155,0)</f>
        <v>0</v>
      </c>
      <c r="G155" s="1160">
        <v>0</v>
      </c>
      <c r="H155" s="1160">
        <v>0</v>
      </c>
      <c r="I155" s="1160">
        <v>0</v>
      </c>
      <c r="J155" s="1160">
        <v>0</v>
      </c>
      <c r="K155" s="1160">
        <v>0</v>
      </c>
      <c r="L155" s="1160">
        <v>0</v>
      </c>
      <c r="M155" s="1167">
        <v>0</v>
      </c>
      <c r="N155" s="1167">
        <v>0</v>
      </c>
    </row>
    <row r="156" spans="1:14" ht="18.75">
      <c r="A156" s="1904" t="s">
        <v>985</v>
      </c>
      <c r="B156" s="1891" t="s">
        <v>1075</v>
      </c>
      <c r="C156" s="776">
        <v>0</v>
      </c>
      <c r="D156" s="1896">
        <f t="shared" si="18"/>
        <v>0</v>
      </c>
      <c r="E156" s="1891" t="s">
        <v>1075</v>
      </c>
      <c r="F156" s="1898">
        <f t="shared" si="19"/>
        <v>0</v>
      </c>
      <c r="G156" s="1160">
        <v>0</v>
      </c>
      <c r="H156" s="1160">
        <v>0</v>
      </c>
      <c r="I156" s="1160">
        <v>0</v>
      </c>
      <c r="J156" s="1160">
        <v>0</v>
      </c>
      <c r="K156" s="1160">
        <v>0</v>
      </c>
      <c r="L156" s="1160">
        <v>0</v>
      </c>
      <c r="M156" s="1167">
        <v>0</v>
      </c>
      <c r="N156" s="1167">
        <v>0</v>
      </c>
    </row>
    <row r="157" spans="1:14" ht="53.85" customHeight="1">
      <c r="A157" s="918" t="s">
        <v>986</v>
      </c>
      <c r="B157" s="1891" t="s">
        <v>1075</v>
      </c>
      <c r="C157" s="776">
        <v>0</v>
      </c>
      <c r="D157" s="1896">
        <f t="shared" si="18"/>
        <v>0</v>
      </c>
      <c r="E157" s="1891" t="s">
        <v>1075</v>
      </c>
      <c r="F157" s="1898">
        <f t="shared" si="19"/>
        <v>0</v>
      </c>
      <c r="G157" s="1160">
        <v>0</v>
      </c>
      <c r="H157" s="1160">
        <v>0</v>
      </c>
      <c r="I157" s="1160">
        <v>0</v>
      </c>
      <c r="J157" s="1160">
        <v>0</v>
      </c>
      <c r="K157" s="1160">
        <v>0</v>
      </c>
      <c r="L157" s="1160">
        <v>0</v>
      </c>
      <c r="M157" s="1167">
        <v>0</v>
      </c>
      <c r="N157" s="1167">
        <v>0</v>
      </c>
    </row>
    <row r="158" spans="1:14" ht="18.75">
      <c r="A158" s="1904" t="s">
        <v>987</v>
      </c>
      <c r="B158" s="1891" t="s">
        <v>1075</v>
      </c>
      <c r="C158" s="776">
        <v>0</v>
      </c>
      <c r="D158" s="1896">
        <f t="shared" si="18"/>
        <v>0</v>
      </c>
      <c r="E158" s="1891" t="s">
        <v>1075</v>
      </c>
      <c r="F158" s="1898">
        <f t="shared" si="19"/>
        <v>0</v>
      </c>
      <c r="G158" s="1160">
        <v>0</v>
      </c>
      <c r="H158" s="1160">
        <v>0</v>
      </c>
      <c r="I158" s="1160">
        <v>0</v>
      </c>
      <c r="J158" s="1160">
        <v>0</v>
      </c>
      <c r="K158" s="1160">
        <v>0</v>
      </c>
      <c r="L158" s="1160">
        <v>0</v>
      </c>
      <c r="M158" s="1167">
        <v>0</v>
      </c>
      <c r="N158" s="1167">
        <v>0</v>
      </c>
    </row>
    <row r="159" spans="1:14" ht="18.75">
      <c r="A159" s="1904" t="s">
        <v>1076</v>
      </c>
      <c r="B159" s="1891" t="s">
        <v>1075</v>
      </c>
      <c r="C159" s="776">
        <v>2</v>
      </c>
      <c r="D159" s="1896">
        <f t="shared" si="18"/>
        <v>0</v>
      </c>
      <c r="E159" s="1889" t="s">
        <v>1075</v>
      </c>
      <c r="F159" s="1898">
        <f t="shared" si="19"/>
        <v>0</v>
      </c>
      <c r="G159" s="1160">
        <v>1327.4695999999999</v>
      </c>
      <c r="H159" s="1160">
        <v>1327.4695999999999</v>
      </c>
      <c r="I159" s="1160">
        <v>0.11</v>
      </c>
      <c r="J159" s="1160">
        <v>70.466800000000006</v>
      </c>
      <c r="K159" s="1160">
        <v>70.466800000000006</v>
      </c>
      <c r="L159" s="1160">
        <v>10284.25</v>
      </c>
      <c r="M159" s="1167">
        <v>6.2702262999999994E-2</v>
      </c>
      <c r="N159" s="1167">
        <v>0.10548922199999999</v>
      </c>
    </row>
    <row r="160" spans="1:14" ht="15.75">
      <c r="A160" s="917" t="s">
        <v>989</v>
      </c>
      <c r="B160" s="1892"/>
      <c r="C160" s="1164"/>
      <c r="D160" s="1892"/>
      <c r="E160" s="1892"/>
      <c r="F160" s="1892"/>
      <c r="G160" s="1158"/>
      <c r="H160" s="1158"/>
      <c r="I160" s="1158"/>
      <c r="J160" s="1158"/>
      <c r="K160" s="1158"/>
      <c r="L160" s="1158"/>
      <c r="M160" s="1168"/>
      <c r="N160" s="2046"/>
    </row>
    <row r="161" spans="1:14" ht="15.75">
      <c r="A161" s="912" t="s">
        <v>990</v>
      </c>
      <c r="B161" s="1890" t="s">
        <v>1075</v>
      </c>
      <c r="C161" s="1163">
        <v>1</v>
      </c>
      <c r="D161" s="1896">
        <f t="shared" ref="D161:D170" si="20">IFERROR(C161/B161,0)</f>
        <v>0</v>
      </c>
      <c r="E161" s="1890" t="s">
        <v>1075</v>
      </c>
      <c r="F161" s="1897">
        <f t="shared" ref="F161:F170" si="21">IFERROR(C161/E161,0)</f>
        <v>0</v>
      </c>
      <c r="G161" s="1159">
        <v>377.22</v>
      </c>
      <c r="H161" s="1159">
        <v>377.22</v>
      </c>
      <c r="I161" s="1159">
        <v>0.22</v>
      </c>
      <c r="J161" s="1159">
        <v>76.385599999999997</v>
      </c>
      <c r="K161" s="1159">
        <v>76.385599999999997</v>
      </c>
      <c r="L161" s="1159">
        <v>6660.49</v>
      </c>
      <c r="M161" s="1169">
        <v>4.9046937999999998E-2</v>
      </c>
      <c r="N161" s="1169">
        <v>0.48041257900000001</v>
      </c>
    </row>
    <row r="162" spans="1:14" ht="15.75">
      <c r="A162" s="913" t="s">
        <v>991</v>
      </c>
      <c r="B162" s="1890" t="s">
        <v>1075</v>
      </c>
      <c r="C162" s="1163">
        <v>1</v>
      </c>
      <c r="D162" s="1896">
        <f t="shared" si="20"/>
        <v>0</v>
      </c>
      <c r="E162" s="1890" t="s">
        <v>1075</v>
      </c>
      <c r="F162" s="1897">
        <f t="shared" si="21"/>
        <v>0</v>
      </c>
      <c r="G162" s="1159">
        <v>3739.759</v>
      </c>
      <c r="H162" s="1159">
        <v>3110.893</v>
      </c>
      <c r="I162" s="1159">
        <v>0.16300000000000001</v>
      </c>
      <c r="J162" s="1160">
        <v>56.630299999999998</v>
      </c>
      <c r="K162" s="1160">
        <v>62.031799999999997</v>
      </c>
      <c r="L162" s="1160">
        <v>17496.060000000001</v>
      </c>
      <c r="M162" s="1167">
        <v>0.60090650999999995</v>
      </c>
      <c r="N162" s="1167">
        <v>0</v>
      </c>
    </row>
    <row r="163" spans="1:14" ht="18.75">
      <c r="A163" s="1902" t="s">
        <v>992</v>
      </c>
      <c r="B163" s="1889" t="s">
        <v>1075</v>
      </c>
      <c r="C163" s="776">
        <v>0</v>
      </c>
      <c r="D163" s="1896">
        <f t="shared" si="20"/>
        <v>0</v>
      </c>
      <c r="E163" s="1889" t="s">
        <v>1075</v>
      </c>
      <c r="F163" s="1896">
        <f t="shared" si="21"/>
        <v>0</v>
      </c>
      <c r="G163" s="1160">
        <v>0</v>
      </c>
      <c r="H163" s="1160">
        <v>0</v>
      </c>
      <c r="I163" s="1160">
        <v>0</v>
      </c>
      <c r="J163" s="1160">
        <v>0</v>
      </c>
      <c r="K163" s="1160">
        <v>0</v>
      </c>
      <c r="L163" s="1160">
        <v>0</v>
      </c>
      <c r="M163" s="1167">
        <v>0</v>
      </c>
      <c r="N163" s="1167">
        <v>0</v>
      </c>
    </row>
    <row r="164" spans="1:14" ht="15.75">
      <c r="A164" s="913" t="s">
        <v>993</v>
      </c>
      <c r="B164" s="1889" t="s">
        <v>1075</v>
      </c>
      <c r="C164" s="776">
        <v>0</v>
      </c>
      <c r="D164" s="1896">
        <f t="shared" si="20"/>
        <v>0</v>
      </c>
      <c r="E164" s="1889" t="s">
        <v>1075</v>
      </c>
      <c r="F164" s="1896">
        <f t="shared" si="21"/>
        <v>0</v>
      </c>
      <c r="G164" s="1160">
        <v>0</v>
      </c>
      <c r="H164" s="1160">
        <v>0</v>
      </c>
      <c r="I164" s="1160">
        <v>0</v>
      </c>
      <c r="J164" s="1160">
        <v>0</v>
      </c>
      <c r="K164" s="1160">
        <v>0</v>
      </c>
      <c r="L164" s="1160">
        <v>0</v>
      </c>
      <c r="M164" s="1167">
        <v>0</v>
      </c>
      <c r="N164" s="1167">
        <v>0</v>
      </c>
    </row>
    <row r="165" spans="1:14" ht="18.75">
      <c r="A165" s="1902" t="s">
        <v>994</v>
      </c>
      <c r="B165" s="1889" t="s">
        <v>1075</v>
      </c>
      <c r="C165" s="776">
        <v>5</v>
      </c>
      <c r="D165" s="1896">
        <f t="shared" si="20"/>
        <v>0</v>
      </c>
      <c r="E165" s="1889" t="s">
        <v>1075</v>
      </c>
      <c r="F165" s="1896">
        <f t="shared" si="21"/>
        <v>0</v>
      </c>
      <c r="G165" s="1160">
        <v>3187.7896599999999</v>
      </c>
      <c r="H165" s="1160">
        <v>2695.3754800000002</v>
      </c>
      <c r="I165" s="1160">
        <v>0.25868000000000002</v>
      </c>
      <c r="J165" s="1160">
        <v>32.999859999999998</v>
      </c>
      <c r="K165" s="1160">
        <v>35.797759999999997</v>
      </c>
      <c r="L165" s="1160">
        <v>13827.75</v>
      </c>
      <c r="M165" s="1167">
        <v>4.6922609999999997E-2</v>
      </c>
      <c r="N165" s="1167">
        <v>5.2183324000000003E-2</v>
      </c>
    </row>
    <row r="166" spans="1:14" ht="15.75">
      <c r="A166" s="914" t="s">
        <v>1077</v>
      </c>
      <c r="B166" s="1889" t="s">
        <v>1075</v>
      </c>
      <c r="C166" s="776">
        <v>0</v>
      </c>
      <c r="D166" s="1896">
        <f t="shared" si="20"/>
        <v>0</v>
      </c>
      <c r="E166" s="1889" t="s">
        <v>1075</v>
      </c>
      <c r="F166" s="1896">
        <f t="shared" si="21"/>
        <v>0</v>
      </c>
      <c r="G166" s="1160">
        <v>0</v>
      </c>
      <c r="H166" s="1160">
        <v>0</v>
      </c>
      <c r="I166" s="1160">
        <v>0</v>
      </c>
      <c r="J166" s="1160">
        <v>0</v>
      </c>
      <c r="K166" s="1160">
        <v>0</v>
      </c>
      <c r="L166" s="1160">
        <v>0</v>
      </c>
      <c r="M166" s="1167">
        <v>0</v>
      </c>
      <c r="N166" s="1167">
        <v>0</v>
      </c>
    </row>
    <row r="167" spans="1:14" ht="15.75">
      <c r="A167" s="914" t="s">
        <v>1078</v>
      </c>
      <c r="B167" s="1889" t="s">
        <v>1075</v>
      </c>
      <c r="C167" s="776">
        <v>22</v>
      </c>
      <c r="D167" s="1896">
        <f t="shared" si="20"/>
        <v>0</v>
      </c>
      <c r="E167" s="1889" t="s">
        <v>1075</v>
      </c>
      <c r="F167" s="1896">
        <f t="shared" si="21"/>
        <v>0</v>
      </c>
      <c r="G167" s="1160">
        <v>2745.1804999999999</v>
      </c>
      <c r="H167" s="1160">
        <v>2219.5083770000001</v>
      </c>
      <c r="I167" s="1160">
        <v>0.14283636399999999</v>
      </c>
      <c r="J167" s="1160">
        <v>56.16010455</v>
      </c>
      <c r="K167" s="1160">
        <v>58.570322730000001</v>
      </c>
      <c r="L167" s="1160">
        <v>15454.25</v>
      </c>
      <c r="M167" s="1167">
        <v>1.0573114999999999E-2</v>
      </c>
      <c r="N167" s="1167">
        <v>7.6382790000000004E-3</v>
      </c>
    </row>
    <row r="168" spans="1:14" ht="15.75">
      <c r="A168" s="914" t="s">
        <v>1079</v>
      </c>
      <c r="B168" s="1889" t="s">
        <v>1075</v>
      </c>
      <c r="C168" s="776">
        <v>0</v>
      </c>
      <c r="D168" s="1896">
        <f t="shared" si="20"/>
        <v>0</v>
      </c>
      <c r="E168" s="1889" t="s">
        <v>1075</v>
      </c>
      <c r="F168" s="1896">
        <f t="shared" si="21"/>
        <v>0</v>
      </c>
      <c r="G168" s="1160">
        <v>0</v>
      </c>
      <c r="H168" s="1160">
        <v>0</v>
      </c>
      <c r="I168" s="1160">
        <v>0</v>
      </c>
      <c r="J168" s="1160">
        <v>0</v>
      </c>
      <c r="K168" s="1160">
        <v>0</v>
      </c>
      <c r="L168" s="1160">
        <v>0</v>
      </c>
      <c r="M168" s="1167">
        <v>0</v>
      </c>
      <c r="N168" s="1167">
        <v>0</v>
      </c>
    </row>
    <row r="169" spans="1:14" ht="15.75">
      <c r="A169" s="914" t="s">
        <v>1080</v>
      </c>
      <c r="B169" s="1889" t="s">
        <v>1075</v>
      </c>
      <c r="C169" s="776">
        <v>1</v>
      </c>
      <c r="D169" s="1896">
        <f t="shared" si="20"/>
        <v>0</v>
      </c>
      <c r="E169" s="1889" t="s">
        <v>1075</v>
      </c>
      <c r="F169" s="1896">
        <f t="shared" si="21"/>
        <v>0</v>
      </c>
      <c r="G169" s="1160">
        <v>2107.7267000000002</v>
      </c>
      <c r="H169" s="1160">
        <v>2.1535000000000002</v>
      </c>
      <c r="I169" s="1160">
        <v>0</v>
      </c>
      <c r="J169" s="1160">
        <v>136.97999999999999</v>
      </c>
      <c r="K169" s="1160">
        <v>153.14060000000001</v>
      </c>
      <c r="L169" s="1160">
        <v>18240.78</v>
      </c>
      <c r="M169" s="1167">
        <v>3.5101899999999999E-4</v>
      </c>
      <c r="N169" s="1167">
        <v>3.0628120000000001</v>
      </c>
    </row>
    <row r="170" spans="1:14" ht="18.75">
      <c r="A170" s="1903" t="s">
        <v>1001</v>
      </c>
      <c r="B170" s="1889" t="s">
        <v>1075</v>
      </c>
      <c r="C170" s="776">
        <v>1</v>
      </c>
      <c r="D170" s="1896">
        <f t="shared" si="20"/>
        <v>0</v>
      </c>
      <c r="E170" s="1889" t="s">
        <v>1075</v>
      </c>
      <c r="F170" s="1896">
        <f t="shared" si="21"/>
        <v>0</v>
      </c>
      <c r="G170" s="1160">
        <v>2107.7267000000002</v>
      </c>
      <c r="H170" s="1160">
        <v>2.1535000000000002</v>
      </c>
      <c r="I170" s="1160">
        <v>0</v>
      </c>
      <c r="J170" s="1160">
        <v>136.97999999999999</v>
      </c>
      <c r="K170" s="1160">
        <v>153.14060000000001</v>
      </c>
      <c r="L170" s="1160">
        <v>18240.78</v>
      </c>
      <c r="M170" s="1167">
        <v>3.5101899999999999E-4</v>
      </c>
      <c r="N170" s="1167">
        <v>3.0628120000000001</v>
      </c>
    </row>
    <row r="171" spans="1:14" ht="15.75">
      <c r="A171" s="917" t="s">
        <v>1002</v>
      </c>
      <c r="B171" s="1893"/>
      <c r="C171" s="1164"/>
      <c r="D171" s="1892"/>
      <c r="E171" s="1892"/>
      <c r="F171" s="1892"/>
      <c r="G171" s="1158"/>
      <c r="H171" s="1158"/>
      <c r="I171" s="1158"/>
      <c r="J171" s="1158"/>
      <c r="K171" s="1158"/>
      <c r="L171" s="1158"/>
      <c r="M171" s="1168"/>
      <c r="N171" s="2046"/>
    </row>
    <row r="172" spans="1:14" ht="15.75">
      <c r="A172" s="913" t="s">
        <v>1003</v>
      </c>
      <c r="B172" s="1889" t="s">
        <v>1075</v>
      </c>
      <c r="C172" s="776">
        <v>22</v>
      </c>
      <c r="D172" s="1896">
        <f t="shared" ref="D172:D182" si="22">IFERROR(C172/B172,0)</f>
        <v>0</v>
      </c>
      <c r="E172" s="1889" t="s">
        <v>1075</v>
      </c>
      <c r="F172" s="1896">
        <f t="shared" ref="F172:F182" si="23">IFERROR(C172/E172,0)</f>
        <v>0</v>
      </c>
      <c r="G172" s="1160">
        <v>2607.4029860000001</v>
      </c>
      <c r="H172" s="1160">
        <v>1995.639809</v>
      </c>
      <c r="I172" s="1160">
        <v>0.12638181800000001</v>
      </c>
      <c r="J172" s="1160">
        <v>62.413286360000001</v>
      </c>
      <c r="K172" s="1160">
        <v>65.531259090000006</v>
      </c>
      <c r="L172" s="1160">
        <v>15809.514999999999</v>
      </c>
      <c r="M172" s="1167">
        <v>1.0244346999999999E-2</v>
      </c>
      <c r="N172" s="1167">
        <v>8.4907049999999994E-3</v>
      </c>
    </row>
    <row r="173" spans="1:14" ht="15.75">
      <c r="A173" s="913" t="s">
        <v>1004</v>
      </c>
      <c r="B173" s="1889" t="s">
        <v>1075</v>
      </c>
      <c r="C173" s="776">
        <v>1</v>
      </c>
      <c r="D173" s="1896"/>
      <c r="E173" s="1889" t="s">
        <v>1075</v>
      </c>
      <c r="F173" s="1896"/>
      <c r="G173" s="1160">
        <v>5138.8320000000003</v>
      </c>
      <c r="H173" s="1160">
        <v>4927.2619999999997</v>
      </c>
      <c r="I173" s="1160">
        <v>0.36199999999999999</v>
      </c>
      <c r="J173" s="1160">
        <v>-0.59</v>
      </c>
      <c r="K173" s="1160">
        <v>0</v>
      </c>
      <c r="L173" s="1160">
        <v>10424.950000000001</v>
      </c>
      <c r="M173" s="1167">
        <v>0.23186024199999999</v>
      </c>
      <c r="N173" s="1167">
        <v>0</v>
      </c>
    </row>
    <row r="174" spans="1:14" ht="15.75">
      <c r="A174" s="913" t="s">
        <v>1005</v>
      </c>
      <c r="B174" s="1889" t="s">
        <v>1075</v>
      </c>
      <c r="C174" s="776">
        <v>0</v>
      </c>
      <c r="D174" s="1896">
        <f t="shared" si="22"/>
        <v>0</v>
      </c>
      <c r="E174" s="1889" t="s">
        <v>1075</v>
      </c>
      <c r="F174" s="1896">
        <f t="shared" si="23"/>
        <v>0</v>
      </c>
      <c r="G174" s="1160">
        <v>0</v>
      </c>
      <c r="H174" s="1160">
        <v>0</v>
      </c>
      <c r="I174" s="1160">
        <v>0</v>
      </c>
      <c r="J174" s="1160">
        <v>0</v>
      </c>
      <c r="K174" s="1160">
        <v>0</v>
      </c>
      <c r="L174" s="1160">
        <v>0</v>
      </c>
      <c r="M174" s="1167">
        <v>0</v>
      </c>
      <c r="N174" s="1167">
        <v>0</v>
      </c>
    </row>
    <row r="175" spans="1:14" ht="18.75">
      <c r="A175" s="1902" t="s">
        <v>1006</v>
      </c>
      <c r="B175" s="1889" t="s">
        <v>1075</v>
      </c>
      <c r="C175" s="776">
        <v>11</v>
      </c>
      <c r="D175" s="1896">
        <f t="shared" si="22"/>
        <v>0</v>
      </c>
      <c r="E175" s="1889" t="s">
        <v>1075</v>
      </c>
      <c r="F175" s="1896">
        <f t="shared" si="23"/>
        <v>0</v>
      </c>
      <c r="G175" s="1160">
        <v>1643.858164</v>
      </c>
      <c r="H175" s="1160">
        <v>1361.0918449999999</v>
      </c>
      <c r="I175" s="1160">
        <v>0.148763636</v>
      </c>
      <c r="J175" s="1160">
        <v>59.556145450000002</v>
      </c>
      <c r="K175" s="1160">
        <v>62.263018180000003</v>
      </c>
      <c r="L175" s="1160">
        <v>13660.78</v>
      </c>
      <c r="M175" s="1167">
        <v>1.2210057999999999E-2</v>
      </c>
      <c r="N175" s="1167">
        <v>2.1170695999999999E-2</v>
      </c>
    </row>
    <row r="176" spans="1:14" ht="18.75">
      <c r="A176" s="1902" t="s">
        <v>1007</v>
      </c>
      <c r="B176" s="1889" t="s">
        <v>1075</v>
      </c>
      <c r="C176" s="776">
        <v>1</v>
      </c>
      <c r="D176" s="1896">
        <f t="shared" si="22"/>
        <v>0</v>
      </c>
      <c r="E176" s="1889" t="s">
        <v>1075</v>
      </c>
      <c r="F176" s="1896">
        <f t="shared" si="23"/>
        <v>0</v>
      </c>
      <c r="G176" s="1160">
        <v>0</v>
      </c>
      <c r="H176" s="1160">
        <v>0</v>
      </c>
      <c r="I176" s="1160">
        <v>0</v>
      </c>
      <c r="J176" s="1160">
        <v>0</v>
      </c>
      <c r="K176" s="1160">
        <v>0</v>
      </c>
      <c r="L176" s="1160">
        <v>0</v>
      </c>
      <c r="M176" s="1167">
        <v>0</v>
      </c>
      <c r="N176" s="1167">
        <v>0</v>
      </c>
    </row>
    <row r="177" spans="1:14" ht="18.75">
      <c r="A177" s="1902" t="s">
        <v>1008</v>
      </c>
      <c r="B177" s="1889" t="s">
        <v>1075</v>
      </c>
      <c r="C177" s="776">
        <v>3</v>
      </c>
      <c r="D177" s="1896">
        <f t="shared" si="22"/>
        <v>0</v>
      </c>
      <c r="E177" s="1889" t="s">
        <v>1075</v>
      </c>
      <c r="F177" s="1896">
        <f t="shared" si="23"/>
        <v>0</v>
      </c>
      <c r="G177" s="1160">
        <v>2803.5620330000002</v>
      </c>
      <c r="H177" s="1160">
        <v>1986.3718329999999</v>
      </c>
      <c r="I177" s="1160">
        <v>0.30380000000000001</v>
      </c>
      <c r="J177" s="1160">
        <v>46.075666669999997</v>
      </c>
      <c r="K177" s="1160">
        <v>52.520200000000003</v>
      </c>
      <c r="L177" s="1160">
        <v>12386.29</v>
      </c>
      <c r="M177" s="1167">
        <v>4.5494292999999998E-2</v>
      </c>
      <c r="N177" s="1167">
        <v>1.0504039999999999</v>
      </c>
    </row>
    <row r="178" spans="1:14" ht="18.75">
      <c r="A178" s="1902" t="s">
        <v>1009</v>
      </c>
      <c r="B178" s="1889"/>
      <c r="C178" s="776"/>
      <c r="D178" s="1896"/>
      <c r="E178" s="1889"/>
      <c r="F178" s="1896"/>
      <c r="G178" s="1160"/>
      <c r="H178" s="1160"/>
      <c r="I178" s="1160"/>
      <c r="J178" s="1160"/>
      <c r="K178" s="1160"/>
      <c r="L178" s="1160"/>
      <c r="M178" s="1167"/>
      <c r="N178" s="1167"/>
    </row>
    <row r="179" spans="1:14" ht="15.75">
      <c r="A179" s="1156" t="s">
        <v>1033</v>
      </c>
      <c r="B179" s="1889" t="s">
        <v>1075</v>
      </c>
      <c r="C179" s="776">
        <v>4</v>
      </c>
      <c r="D179" s="1896">
        <f>IFERROR(C179/B179,0)</f>
        <v>0</v>
      </c>
      <c r="E179" s="1889" t="s">
        <v>1075</v>
      </c>
      <c r="F179" s="1896"/>
      <c r="G179" s="1160">
        <v>2313.62815</v>
      </c>
      <c r="H179" s="1160">
        <v>1681.5353</v>
      </c>
      <c r="I179" s="1160">
        <v>5.8999999999999997E-2</v>
      </c>
      <c r="J179" s="1160">
        <v>72.160375000000002</v>
      </c>
      <c r="K179" s="1160">
        <v>77.507249999999999</v>
      </c>
      <c r="L179" s="1160">
        <v>14436.81</v>
      </c>
      <c r="M179" s="1167">
        <v>4.7589724E-2</v>
      </c>
      <c r="N179" s="1167">
        <v>6.1464908999999998E-2</v>
      </c>
    </row>
    <row r="180" spans="1:14" ht="15.75">
      <c r="A180" s="1156" t="s">
        <v>1034</v>
      </c>
      <c r="B180" s="1889" t="s">
        <v>1075</v>
      </c>
      <c r="C180" s="776">
        <v>12</v>
      </c>
      <c r="D180" s="1896">
        <f>IFERROR(C180/B180,0)</f>
        <v>0</v>
      </c>
      <c r="E180" s="1889" t="s">
        <v>1075</v>
      </c>
      <c r="F180" s="1896"/>
      <c r="G180" s="1160">
        <v>2121.0545080000002</v>
      </c>
      <c r="H180" s="1160">
        <v>1565.9144920000001</v>
      </c>
      <c r="I180" s="1160">
        <v>0.12330000000000001</v>
      </c>
      <c r="J180" s="1160">
        <v>66.092308329999994</v>
      </c>
      <c r="K180" s="1160">
        <v>69.134116669999997</v>
      </c>
      <c r="L180" s="1160">
        <v>15127.74667</v>
      </c>
      <c r="M180" s="1167">
        <v>1.4289888000000001E-2</v>
      </c>
      <c r="N180" s="1167">
        <v>2.5370317999999999E-2</v>
      </c>
    </row>
    <row r="181" spans="1:14" ht="15.75">
      <c r="A181" s="1156" t="s">
        <v>1035</v>
      </c>
      <c r="B181" s="1889" t="s">
        <v>1075</v>
      </c>
      <c r="C181" s="776">
        <v>7</v>
      </c>
      <c r="D181" s="1896">
        <f>IFERROR(C181/B181,0)</f>
        <v>0</v>
      </c>
      <c r="E181" s="1889" t="s">
        <v>1075</v>
      </c>
      <c r="F181" s="1896"/>
      <c r="G181" s="1160">
        <v>3970.6472859999999</v>
      </c>
      <c r="H181" s="1160">
        <v>3330.603243</v>
      </c>
      <c r="I181" s="1160">
        <v>0.20382857099999999</v>
      </c>
      <c r="J181" s="1160">
        <v>41.53615714</v>
      </c>
      <c r="K181" s="1160">
        <v>43.149900000000002</v>
      </c>
      <c r="L181" s="1160">
        <v>16993.439999999999</v>
      </c>
      <c r="M181" s="1167">
        <v>4.6818247E-2</v>
      </c>
      <c r="N181" s="1167">
        <v>1.1562138E-2</v>
      </c>
    </row>
    <row r="182" spans="1:14" ht="18.75">
      <c r="A182" s="1902" t="s">
        <v>1013</v>
      </c>
      <c r="B182" s="1889" t="s">
        <v>1075</v>
      </c>
      <c r="C182" s="776">
        <v>0</v>
      </c>
      <c r="D182" s="1896">
        <f t="shared" si="22"/>
        <v>0</v>
      </c>
      <c r="E182" s="1889" t="s">
        <v>1075</v>
      </c>
      <c r="F182" s="1896">
        <f t="shared" si="23"/>
        <v>0</v>
      </c>
      <c r="G182" s="1160">
        <v>0</v>
      </c>
      <c r="H182" s="1160">
        <v>0</v>
      </c>
      <c r="I182" s="1160">
        <v>0</v>
      </c>
      <c r="J182" s="1160">
        <v>0</v>
      </c>
      <c r="K182" s="1160">
        <v>0</v>
      </c>
      <c r="L182" s="1160">
        <v>0</v>
      </c>
      <c r="M182" s="1167">
        <v>0</v>
      </c>
      <c r="N182" s="1167">
        <v>0</v>
      </c>
    </row>
    <row r="183" spans="1:14" ht="15.75">
      <c r="A183" s="917" t="s">
        <v>1014</v>
      </c>
      <c r="B183" s="1893"/>
      <c r="C183" s="1164"/>
      <c r="D183" s="1892"/>
      <c r="E183" s="1893"/>
      <c r="F183" s="1892"/>
      <c r="G183" s="1158"/>
      <c r="H183" s="1158"/>
      <c r="I183" s="1158"/>
      <c r="J183" s="1158"/>
      <c r="K183" s="1158"/>
      <c r="L183" s="1158"/>
      <c r="M183" s="1168"/>
      <c r="N183" s="2046"/>
    </row>
    <row r="184" spans="1:14" ht="15.75">
      <c r="A184" s="913" t="s">
        <v>1015</v>
      </c>
      <c r="B184" s="1889" t="s">
        <v>1075</v>
      </c>
      <c r="C184" s="776">
        <v>5</v>
      </c>
      <c r="D184" s="1896">
        <f>IFERROR(C184/B184,0)</f>
        <v>0</v>
      </c>
      <c r="E184" s="1889" t="s">
        <v>1075</v>
      </c>
      <c r="F184" s="1896">
        <f>IFERROR(C184/E184,0)</f>
        <v>0</v>
      </c>
      <c r="G184" s="1160">
        <v>4727.7224399999996</v>
      </c>
      <c r="H184" s="1160">
        <v>4120.5746399999998</v>
      </c>
      <c r="I184" s="1160">
        <v>0.15559999999999999</v>
      </c>
      <c r="J184" s="1160">
        <v>65.604259999999996</v>
      </c>
      <c r="K184" s="1160">
        <v>67.215860000000006</v>
      </c>
      <c r="L184" s="1160">
        <v>16878.903999999999</v>
      </c>
      <c r="M184" s="1167">
        <v>5.8500974999999997E-2</v>
      </c>
      <c r="N184" s="1167">
        <v>2.8823267999999999E-2</v>
      </c>
    </row>
    <row r="185" spans="1:14" ht="18.75">
      <c r="A185" s="1902" t="s">
        <v>1016</v>
      </c>
      <c r="B185" s="1889"/>
      <c r="C185" s="776"/>
      <c r="D185" s="1896"/>
      <c r="E185" s="1889"/>
      <c r="F185" s="1896"/>
      <c r="G185" s="1160"/>
      <c r="H185" s="1160"/>
      <c r="I185" s="1160"/>
      <c r="J185" s="1160"/>
      <c r="K185" s="1160"/>
      <c r="L185" s="1160"/>
      <c r="M185" s="1167"/>
      <c r="N185" s="1167"/>
    </row>
    <row r="186" spans="1:14" ht="15.75">
      <c r="A186" s="1157" t="s">
        <v>1035</v>
      </c>
      <c r="B186" s="1894" t="s">
        <v>1075</v>
      </c>
      <c r="C186" s="1165">
        <v>15</v>
      </c>
      <c r="D186" s="1896">
        <f>IFERROR(C186/B186,0)</f>
        <v>0</v>
      </c>
      <c r="E186" s="1894" t="s">
        <v>1075</v>
      </c>
      <c r="F186" s="1899"/>
      <c r="G186" s="1161">
        <v>3095.9268670000001</v>
      </c>
      <c r="H186" s="1161">
        <v>2324.4056599999999</v>
      </c>
      <c r="I186" s="1161">
        <v>0.15736</v>
      </c>
      <c r="J186" s="1161">
        <v>54.529766670000001</v>
      </c>
      <c r="K186" s="1161">
        <v>58.191266669999997</v>
      </c>
      <c r="L186" s="1161">
        <v>17269.763999999999</v>
      </c>
      <c r="M186" s="1170">
        <v>1.5549632000000001E-2</v>
      </c>
      <c r="N186" s="1170">
        <v>1.1868502E-2</v>
      </c>
    </row>
    <row r="187" spans="1:14" ht="15.75">
      <c r="A187" s="1157" t="s">
        <v>1034</v>
      </c>
      <c r="B187" s="1894" t="s">
        <v>1075</v>
      </c>
      <c r="C187" s="1165">
        <v>4</v>
      </c>
      <c r="D187" s="1896">
        <f>IFERROR(C187/B187,0)</f>
        <v>0</v>
      </c>
      <c r="E187" s="1894" t="s">
        <v>1075</v>
      </c>
      <c r="F187" s="1899"/>
      <c r="G187" s="1161">
        <v>2061.549</v>
      </c>
      <c r="H187" s="1161">
        <v>1835.4283250000001</v>
      </c>
      <c r="I187" s="1161">
        <v>6.3250000000000001E-2</v>
      </c>
      <c r="J187" s="1161">
        <v>70.996849999999995</v>
      </c>
      <c r="K187" s="1161">
        <v>73.566299999999998</v>
      </c>
      <c r="L187" s="1161">
        <v>12929.115</v>
      </c>
      <c r="M187" s="1170">
        <v>5.5497954000000002E-2</v>
      </c>
      <c r="N187" s="1170">
        <v>4.6297231000000001E-2</v>
      </c>
    </row>
    <row r="188" spans="1:14" ht="15.75">
      <c r="A188" s="1157" t="s">
        <v>1033</v>
      </c>
      <c r="B188" s="1894" t="s">
        <v>1075</v>
      </c>
      <c r="C188" s="1165">
        <v>4</v>
      </c>
      <c r="D188" s="1896">
        <f>IFERROR(C188/B188,0)</f>
        <v>0</v>
      </c>
      <c r="E188" s="1894" t="s">
        <v>1075</v>
      </c>
      <c r="F188" s="1899"/>
      <c r="G188" s="1161">
        <v>1954.1496749999999</v>
      </c>
      <c r="H188" s="1161">
        <v>1655.8849</v>
      </c>
      <c r="I188" s="1161">
        <v>0.13225000000000001</v>
      </c>
      <c r="J188" s="1161">
        <v>67.642099999999999</v>
      </c>
      <c r="K188" s="1161">
        <v>68.638374999999996</v>
      </c>
      <c r="L188" s="1161">
        <v>11867.84</v>
      </c>
      <c r="M188" s="1170">
        <v>4.9429399999999998E-2</v>
      </c>
      <c r="N188" s="1170">
        <v>5.5985623999999998E-2</v>
      </c>
    </row>
    <row r="189" spans="1:14" ht="15.75">
      <c r="A189" s="915" t="s">
        <v>1017</v>
      </c>
      <c r="B189" s="1895" t="s">
        <v>1075</v>
      </c>
      <c r="C189" s="1166">
        <v>0</v>
      </c>
      <c r="D189" s="1900">
        <f>IFERROR(C189/B189,0)</f>
        <v>0</v>
      </c>
      <c r="E189" s="1895" t="s">
        <v>1075</v>
      </c>
      <c r="F189" s="1900">
        <f>IFERROR(C189/E189,0)</f>
        <v>0</v>
      </c>
      <c r="G189" s="1162">
        <v>0</v>
      </c>
      <c r="H189" s="1162">
        <v>0</v>
      </c>
      <c r="I189" s="1162">
        <v>0</v>
      </c>
      <c r="J189" s="1162">
        <v>0</v>
      </c>
      <c r="K189" s="1162">
        <v>0</v>
      </c>
      <c r="L189" s="1162">
        <v>0</v>
      </c>
      <c r="M189" s="1171">
        <v>0</v>
      </c>
      <c r="N189" s="1171">
        <v>0</v>
      </c>
    </row>
    <row r="191" spans="1:14" ht="30" customHeight="1">
      <c r="A191" s="2318" t="s">
        <v>1081</v>
      </c>
      <c r="B191" s="2317"/>
      <c r="C191" s="2317"/>
      <c r="D191" s="2317"/>
      <c r="E191" s="2317"/>
      <c r="F191" s="2317"/>
      <c r="G191" s="2317"/>
      <c r="H191" s="2317"/>
      <c r="I191" s="2317"/>
      <c r="J191" s="2317"/>
      <c r="K191" s="2317"/>
      <c r="L191" s="2317"/>
      <c r="M191" s="2317"/>
      <c r="N191" s="2317"/>
    </row>
    <row r="192" spans="1:14" ht="30" customHeight="1">
      <c r="A192" s="2317" t="s">
        <v>1082</v>
      </c>
      <c r="B192" s="2317"/>
      <c r="C192" s="2317"/>
      <c r="D192" s="2317"/>
      <c r="E192" s="2317"/>
      <c r="F192" s="2317"/>
      <c r="G192" s="2317"/>
      <c r="H192" s="2317"/>
      <c r="I192" s="2317"/>
      <c r="J192" s="2317"/>
      <c r="K192" s="2317"/>
      <c r="L192" s="2317"/>
      <c r="M192" s="2317"/>
      <c r="N192" s="2317"/>
    </row>
    <row r="193" spans="1:14" ht="30" customHeight="1">
      <c r="A193" s="2317" t="s">
        <v>1083</v>
      </c>
      <c r="B193" s="2317"/>
      <c r="C193" s="2317"/>
      <c r="D193" s="2317"/>
      <c r="E193" s="2317"/>
      <c r="F193" s="2317"/>
      <c r="G193" s="2317"/>
      <c r="H193" s="2317"/>
      <c r="I193" s="2317"/>
      <c r="J193" s="2317"/>
      <c r="K193" s="2317"/>
      <c r="L193" s="2317"/>
      <c r="M193" s="2317"/>
      <c r="N193" s="2317"/>
    </row>
    <row r="194" spans="1:14" ht="39.75" customHeight="1">
      <c r="A194" s="2317" t="s">
        <v>1084</v>
      </c>
      <c r="B194" s="2317"/>
      <c r="C194" s="2317"/>
      <c r="D194" s="2317"/>
      <c r="E194" s="2317"/>
      <c r="F194" s="2317"/>
      <c r="G194" s="2317"/>
      <c r="H194" s="2317"/>
      <c r="I194" s="2317"/>
      <c r="J194" s="2317"/>
      <c r="K194" s="2317"/>
      <c r="L194" s="2317"/>
      <c r="M194" s="2317"/>
      <c r="N194" s="2317"/>
    </row>
    <row r="195" spans="1:14" ht="30" customHeight="1">
      <c r="A195" s="2317" t="s">
        <v>1085</v>
      </c>
      <c r="B195" s="2317"/>
      <c r="C195" s="2317"/>
      <c r="D195" s="2317"/>
      <c r="E195" s="2317"/>
      <c r="F195" s="2317"/>
      <c r="G195" s="2317"/>
      <c r="H195" s="2317"/>
      <c r="I195" s="2317"/>
      <c r="J195" s="2317"/>
      <c r="K195" s="2317"/>
      <c r="L195" s="2317"/>
      <c r="M195" s="2317"/>
      <c r="N195" s="2317"/>
    </row>
    <row r="196" spans="1:14" ht="30" customHeight="1">
      <c r="A196" s="2317" t="s">
        <v>1086</v>
      </c>
      <c r="B196" s="2317"/>
      <c r="C196" s="2317"/>
      <c r="D196" s="2317"/>
      <c r="E196" s="2317"/>
      <c r="F196" s="2317"/>
      <c r="G196" s="2317"/>
      <c r="H196" s="2317"/>
      <c r="I196" s="2317"/>
      <c r="J196" s="2317"/>
      <c r="K196" s="2317"/>
      <c r="L196" s="2317"/>
      <c r="M196" s="2317"/>
      <c r="N196" s="2317"/>
    </row>
    <row r="197" spans="1:14" ht="57" customHeight="1">
      <c r="A197" s="2317" t="s">
        <v>1087</v>
      </c>
      <c r="B197" s="2317"/>
      <c r="C197" s="2317"/>
      <c r="D197" s="2317"/>
      <c r="E197" s="2317"/>
      <c r="F197" s="2317"/>
      <c r="G197" s="2317"/>
      <c r="H197" s="2317"/>
      <c r="I197" s="2317"/>
      <c r="J197" s="2317"/>
      <c r="K197" s="2317"/>
      <c r="L197" s="2317"/>
      <c r="M197" s="2317"/>
      <c r="N197" s="2317"/>
    </row>
    <row r="198" spans="1:14" ht="55.5" customHeight="1">
      <c r="A198" s="2317" t="s">
        <v>1088</v>
      </c>
      <c r="B198" s="2317"/>
      <c r="C198" s="2317"/>
      <c r="D198" s="2317"/>
      <c r="E198" s="2317"/>
      <c r="F198" s="2317"/>
      <c r="G198" s="2317"/>
      <c r="H198" s="2317"/>
      <c r="I198" s="2317"/>
      <c r="J198" s="2317"/>
      <c r="K198" s="2317"/>
      <c r="L198" s="2317"/>
      <c r="M198" s="2317"/>
      <c r="N198" s="2317"/>
    </row>
    <row r="199" spans="1:14" ht="30" customHeight="1">
      <c r="A199" s="2317" t="s">
        <v>1089</v>
      </c>
      <c r="B199" s="2317"/>
      <c r="C199" s="2317"/>
      <c r="D199" s="2317"/>
      <c r="E199" s="2317"/>
      <c r="F199" s="2317"/>
      <c r="G199" s="2317"/>
      <c r="H199" s="2317"/>
      <c r="I199" s="2317"/>
      <c r="J199" s="2317"/>
      <c r="K199" s="2317"/>
      <c r="L199" s="2317"/>
      <c r="M199" s="2317"/>
      <c r="N199" s="2317"/>
    </row>
    <row r="200" spans="1:14" ht="30" customHeight="1">
      <c r="A200" s="2317" t="s">
        <v>1090</v>
      </c>
      <c r="B200" s="2317"/>
      <c r="C200" s="2317"/>
      <c r="D200" s="2317"/>
      <c r="E200" s="2317"/>
      <c r="F200" s="2317"/>
      <c r="G200" s="2317"/>
      <c r="H200" s="2317"/>
      <c r="I200" s="2317"/>
      <c r="J200" s="2317"/>
      <c r="K200" s="2317"/>
      <c r="L200" s="2317"/>
      <c r="M200" s="2317"/>
      <c r="N200" s="2317"/>
    </row>
    <row r="201" spans="1:14" ht="30" customHeight="1">
      <c r="A201" s="2317" t="s">
        <v>1091</v>
      </c>
      <c r="B201" s="2317"/>
      <c r="C201" s="2317"/>
      <c r="D201" s="2317"/>
      <c r="E201" s="2317"/>
      <c r="F201" s="2317"/>
      <c r="G201" s="2317"/>
      <c r="H201" s="2317"/>
      <c r="I201" s="2317"/>
      <c r="J201" s="2317"/>
      <c r="K201" s="2317"/>
      <c r="L201" s="2317"/>
      <c r="M201" s="2317"/>
      <c r="N201" s="2317"/>
    </row>
    <row r="202" spans="1:14" ht="30" customHeight="1">
      <c r="A202" s="2140" t="s">
        <v>1092</v>
      </c>
      <c r="B202" s="2140"/>
      <c r="C202" s="2140"/>
      <c r="D202" s="2140"/>
      <c r="E202" s="2140"/>
      <c r="F202" s="2140"/>
      <c r="G202" s="2140"/>
      <c r="H202" s="2140"/>
      <c r="I202" s="2140"/>
      <c r="J202" s="2140"/>
      <c r="K202" s="2140"/>
      <c r="L202" s="2140"/>
      <c r="M202" s="2140"/>
      <c r="N202" s="2140"/>
    </row>
    <row r="203" spans="1:14" ht="30" customHeight="1">
      <c r="A203" s="2317" t="s">
        <v>1093</v>
      </c>
      <c r="B203" s="2317"/>
      <c r="C203" s="2317"/>
      <c r="D203" s="2317"/>
      <c r="E203" s="2317"/>
      <c r="F203" s="2317"/>
      <c r="G203" s="2317"/>
      <c r="H203" s="2317"/>
      <c r="I203" s="2317"/>
      <c r="J203" s="2317"/>
      <c r="K203" s="2317"/>
      <c r="L203" s="2317"/>
      <c r="M203" s="2317"/>
      <c r="N203" s="2317"/>
    </row>
    <row r="204" spans="1:14" ht="30" customHeight="1">
      <c r="A204" s="2318" t="s">
        <v>1094</v>
      </c>
      <c r="B204" s="2317"/>
      <c r="C204" s="2317"/>
      <c r="D204" s="2317"/>
      <c r="E204" s="2317"/>
      <c r="F204" s="2317"/>
      <c r="G204" s="2317"/>
      <c r="H204" s="2317"/>
      <c r="I204" s="2317"/>
      <c r="J204" s="2317"/>
      <c r="K204" s="2317"/>
      <c r="L204" s="2317"/>
      <c r="M204" s="2317"/>
      <c r="N204" s="2317"/>
    </row>
    <row r="205" spans="1:14" ht="42" customHeight="1">
      <c r="A205" s="2317" t="s">
        <v>1095</v>
      </c>
      <c r="B205" s="2317"/>
      <c r="C205" s="2317"/>
      <c r="D205" s="2317"/>
      <c r="E205" s="2317"/>
      <c r="F205" s="2317"/>
      <c r="G205" s="2317"/>
      <c r="H205" s="2317"/>
      <c r="I205" s="2317"/>
      <c r="J205" s="2317"/>
      <c r="K205" s="2317"/>
      <c r="L205" s="2317"/>
      <c r="M205" s="2317"/>
      <c r="N205" s="2317"/>
    </row>
    <row r="206" spans="1:14" ht="60" customHeight="1">
      <c r="A206" s="2317" t="s">
        <v>1096</v>
      </c>
      <c r="B206" s="2317"/>
      <c r="C206" s="2317"/>
      <c r="D206" s="2317"/>
      <c r="E206" s="2317"/>
      <c r="F206" s="2317"/>
      <c r="G206" s="2317"/>
      <c r="H206" s="2317"/>
      <c r="I206" s="2317"/>
      <c r="J206" s="2317"/>
      <c r="K206" s="2317"/>
      <c r="L206" s="2317"/>
      <c r="M206" s="2317"/>
      <c r="N206" s="2317"/>
    </row>
    <row r="207" spans="1:14" ht="33.75" customHeight="1">
      <c r="A207" s="2317" t="s">
        <v>1097</v>
      </c>
      <c r="B207" s="2317"/>
      <c r="C207" s="2317"/>
      <c r="D207" s="2317"/>
      <c r="E207" s="2317"/>
      <c r="F207" s="2317"/>
      <c r="G207" s="2317"/>
      <c r="H207" s="2317"/>
      <c r="I207" s="2317"/>
      <c r="J207" s="2317"/>
      <c r="K207" s="2317"/>
      <c r="L207" s="2317"/>
      <c r="M207" s="2317"/>
      <c r="N207" s="2317"/>
    </row>
    <row r="208" spans="1:14" ht="30" customHeight="1">
      <c r="A208" s="2317" t="s">
        <v>1098</v>
      </c>
      <c r="B208" s="2317"/>
      <c r="C208" s="2317"/>
      <c r="D208" s="2317"/>
      <c r="E208" s="2317"/>
      <c r="F208" s="2317"/>
      <c r="G208" s="2317"/>
      <c r="H208" s="2317"/>
      <c r="I208" s="2317"/>
      <c r="J208" s="2317"/>
      <c r="K208" s="2317"/>
      <c r="L208" s="2317"/>
      <c r="M208" s="2317"/>
      <c r="N208" s="2317"/>
    </row>
    <row r="209" spans="1:14" ht="30" customHeight="1">
      <c r="A209" s="2324" t="s">
        <v>1099</v>
      </c>
      <c r="B209" s="2140"/>
      <c r="C209" s="2140"/>
      <c r="D209" s="2140"/>
      <c r="E209" s="2140"/>
      <c r="F209" s="2140"/>
      <c r="G209" s="2140"/>
      <c r="H209" s="2140"/>
      <c r="I209" s="2140"/>
      <c r="J209" s="2140"/>
      <c r="K209" s="2140"/>
      <c r="L209" s="2140"/>
      <c r="M209" s="2140"/>
      <c r="N209" s="503"/>
    </row>
    <row r="210" spans="1:14" ht="13.5" thickBot="1"/>
    <row r="211" spans="1:14" ht="42.75" customHeight="1" thickBot="1">
      <c r="A211" s="2319" t="s">
        <v>1100</v>
      </c>
      <c r="B211" s="2320"/>
      <c r="C211" s="2320"/>
      <c r="D211" s="2320"/>
      <c r="E211" s="2320"/>
      <c r="F211" s="2320"/>
      <c r="G211" s="2320"/>
      <c r="H211" s="2320"/>
      <c r="I211" s="2320"/>
      <c r="J211" s="2320"/>
      <c r="K211" s="2320"/>
      <c r="L211" s="2320"/>
      <c r="M211" s="2320"/>
      <c r="N211" s="2321"/>
    </row>
    <row r="212" spans="1:14" ht="64.5" thickBot="1">
      <c r="A212" s="904" t="s">
        <v>962</v>
      </c>
      <c r="B212" s="905" t="s">
        <v>1101</v>
      </c>
      <c r="C212" s="905" t="s">
        <v>1102</v>
      </c>
      <c r="D212" s="905" t="s">
        <v>965</v>
      </c>
      <c r="E212" s="905" t="s">
        <v>1103</v>
      </c>
      <c r="F212" s="905" t="s">
        <v>1069</v>
      </c>
      <c r="G212" s="905" t="s">
        <v>1104</v>
      </c>
      <c r="H212" s="905" t="s">
        <v>1105</v>
      </c>
      <c r="I212" s="905" t="s">
        <v>970</v>
      </c>
      <c r="J212" s="905" t="s">
        <v>1106</v>
      </c>
      <c r="K212" s="905" t="s">
        <v>1107</v>
      </c>
      <c r="L212" s="905" t="s">
        <v>973</v>
      </c>
      <c r="M212" s="905" t="s">
        <v>1108</v>
      </c>
      <c r="N212" s="905" t="s">
        <v>1109</v>
      </c>
    </row>
    <row r="213" spans="1:14">
      <c r="A213" s="2535" t="s">
        <v>976</v>
      </c>
      <c r="B213" s="2536"/>
      <c r="C213" s="2536"/>
      <c r="D213" s="2536"/>
      <c r="E213" s="2536"/>
      <c r="F213" s="2536"/>
      <c r="G213" s="2536"/>
      <c r="H213" s="2536"/>
      <c r="I213" s="2536"/>
      <c r="J213" s="2536"/>
      <c r="K213" s="2536"/>
      <c r="L213" s="2536"/>
      <c r="M213" s="2536"/>
      <c r="N213" s="2537"/>
    </row>
    <row r="214" spans="1:14">
      <c r="A214" s="2538" t="s">
        <v>592</v>
      </c>
      <c r="B214" s="357"/>
      <c r="C214" s="357"/>
      <c r="D214" s="2539">
        <f t="shared" ref="D214:D225" si="24">IFERROR(C214/B214,0)</f>
        <v>0</v>
      </c>
      <c r="E214" s="357"/>
      <c r="F214" s="2539">
        <f t="shared" ref="F214:F225" si="25">IFERROR(C214/E214,0)</f>
        <v>0</v>
      </c>
      <c r="G214" s="2540"/>
      <c r="H214" s="2540"/>
      <c r="I214" s="2540"/>
      <c r="J214" s="2540"/>
      <c r="K214" s="2540"/>
      <c r="L214" s="2540"/>
      <c r="M214" s="2540"/>
      <c r="N214" s="2541"/>
    </row>
    <row r="215" spans="1:14">
      <c r="A215" s="2538" t="s">
        <v>977</v>
      </c>
      <c r="B215" s="357"/>
      <c r="C215" s="357"/>
      <c r="D215" s="2539">
        <f t="shared" si="24"/>
        <v>0</v>
      </c>
      <c r="E215" s="357"/>
      <c r="F215" s="2539">
        <f t="shared" si="25"/>
        <v>0</v>
      </c>
      <c r="G215" s="2540"/>
      <c r="H215" s="2540"/>
      <c r="I215" s="2540"/>
      <c r="J215" s="2540"/>
      <c r="K215" s="2540"/>
      <c r="L215" s="2540"/>
      <c r="M215" s="2540"/>
      <c r="N215" s="2541"/>
    </row>
    <row r="216" spans="1:14">
      <c r="A216" s="2538" t="s">
        <v>978</v>
      </c>
      <c r="B216" s="357"/>
      <c r="C216" s="357"/>
      <c r="D216" s="2539">
        <f t="shared" si="24"/>
        <v>0</v>
      </c>
      <c r="E216" s="357"/>
      <c r="F216" s="2539">
        <f t="shared" si="25"/>
        <v>0</v>
      </c>
      <c r="G216" s="2540"/>
      <c r="H216" s="2540"/>
      <c r="I216" s="2540"/>
      <c r="J216" s="2540"/>
      <c r="K216" s="2540"/>
      <c r="L216" s="2540"/>
      <c r="M216" s="2540"/>
      <c r="N216" s="2541"/>
    </row>
    <row r="217" spans="1:14">
      <c r="A217" s="2538" t="s">
        <v>1030</v>
      </c>
      <c r="B217" s="357"/>
      <c r="C217" s="357"/>
      <c r="D217" s="2539">
        <f t="shared" si="24"/>
        <v>0</v>
      </c>
      <c r="E217" s="357"/>
      <c r="F217" s="2539">
        <f t="shared" si="25"/>
        <v>0</v>
      </c>
      <c r="G217" s="2540"/>
      <c r="H217" s="2540"/>
      <c r="I217" s="2540"/>
      <c r="J217" s="2540"/>
      <c r="K217" s="2540"/>
      <c r="L217" s="2540"/>
      <c r="M217" s="2540"/>
      <c r="N217" s="2541"/>
    </row>
    <row r="218" spans="1:14">
      <c r="A218" s="2538" t="s">
        <v>979</v>
      </c>
      <c r="B218" s="357"/>
      <c r="C218" s="357"/>
      <c r="D218" s="2539">
        <f t="shared" si="24"/>
        <v>0</v>
      </c>
      <c r="E218" s="357"/>
      <c r="F218" s="2539">
        <f t="shared" si="25"/>
        <v>0</v>
      </c>
      <c r="G218" s="2540"/>
      <c r="H218" s="2540"/>
      <c r="I218" s="2540"/>
      <c r="J218" s="2540"/>
      <c r="K218" s="2540"/>
      <c r="L218" s="2540"/>
      <c r="M218" s="2540"/>
      <c r="N218" s="2541"/>
    </row>
    <row r="219" spans="1:14">
      <c r="A219" s="2538" t="s">
        <v>980</v>
      </c>
      <c r="B219" s="357"/>
      <c r="C219" s="357"/>
      <c r="D219" s="2539">
        <f t="shared" si="24"/>
        <v>0</v>
      </c>
      <c r="E219" s="357"/>
      <c r="F219" s="2539">
        <f t="shared" si="25"/>
        <v>0</v>
      </c>
      <c r="G219" s="2540"/>
      <c r="H219" s="2540"/>
      <c r="I219" s="2540"/>
      <c r="J219" s="2540"/>
      <c r="K219" s="2540"/>
      <c r="L219" s="2540"/>
      <c r="M219" s="2540"/>
      <c r="N219" s="2541"/>
    </row>
    <row r="220" spans="1:14">
      <c r="A220" s="2538" t="s">
        <v>981</v>
      </c>
      <c r="B220" s="2542"/>
      <c r="C220" s="2542"/>
      <c r="D220" s="2539">
        <f t="shared" si="24"/>
        <v>0</v>
      </c>
      <c r="E220" s="2542"/>
      <c r="F220" s="2543">
        <f t="shared" si="25"/>
        <v>0</v>
      </c>
      <c r="G220" s="2540"/>
      <c r="H220" s="2540"/>
      <c r="I220" s="2540"/>
      <c r="J220" s="2540"/>
      <c r="K220" s="2540"/>
      <c r="L220" s="2540"/>
      <c r="M220" s="2540"/>
      <c r="N220" s="2541"/>
    </row>
    <row r="221" spans="1:14">
      <c r="A221" s="2538" t="s">
        <v>982</v>
      </c>
      <c r="B221" s="2542"/>
      <c r="C221" s="2542"/>
      <c r="D221" s="2539">
        <f t="shared" si="24"/>
        <v>0</v>
      </c>
      <c r="E221" s="2542"/>
      <c r="F221" s="2543">
        <f t="shared" si="25"/>
        <v>0</v>
      </c>
      <c r="G221" s="2540"/>
      <c r="H221" s="2540"/>
      <c r="I221" s="2540"/>
      <c r="J221" s="2540"/>
      <c r="K221" s="2540"/>
      <c r="L221" s="2540"/>
      <c r="M221" s="2540"/>
      <c r="N221" s="2541"/>
    </row>
    <row r="222" spans="1:14">
      <c r="A222" s="2538" t="s">
        <v>1110</v>
      </c>
      <c r="B222" s="2542"/>
      <c r="C222" s="2542"/>
      <c r="D222" s="2539">
        <f t="shared" si="24"/>
        <v>0</v>
      </c>
      <c r="E222" s="2542"/>
      <c r="F222" s="2543">
        <f t="shared" si="25"/>
        <v>0</v>
      </c>
      <c r="G222" s="2540"/>
      <c r="H222" s="2540"/>
      <c r="I222" s="2540"/>
      <c r="J222" s="2540"/>
      <c r="K222" s="2540"/>
      <c r="L222" s="2540"/>
      <c r="M222" s="2540"/>
      <c r="N222" s="2541"/>
    </row>
    <row r="223" spans="1:14">
      <c r="A223" s="2538" t="s">
        <v>986</v>
      </c>
      <c r="B223" s="2542"/>
      <c r="C223" s="2542"/>
      <c r="D223" s="2539">
        <f t="shared" si="24"/>
        <v>0</v>
      </c>
      <c r="E223" s="2542"/>
      <c r="F223" s="2543">
        <f t="shared" si="25"/>
        <v>0</v>
      </c>
      <c r="G223" s="2540"/>
      <c r="H223" s="2540"/>
      <c r="I223" s="2540"/>
      <c r="J223" s="2540"/>
      <c r="K223" s="2540"/>
      <c r="L223" s="2540"/>
      <c r="M223" s="2540"/>
      <c r="N223" s="2541"/>
    </row>
    <row r="224" spans="1:14">
      <c r="A224" s="2538" t="s">
        <v>1111</v>
      </c>
      <c r="B224" s="2542"/>
      <c r="C224" s="2542"/>
      <c r="D224" s="2539">
        <f t="shared" si="24"/>
        <v>0</v>
      </c>
      <c r="E224" s="2542"/>
      <c r="F224" s="2543">
        <f t="shared" si="25"/>
        <v>0</v>
      </c>
      <c r="G224" s="2540"/>
      <c r="H224" s="2540"/>
      <c r="I224" s="2540"/>
      <c r="J224" s="2540"/>
      <c r="K224" s="2540"/>
      <c r="L224" s="2540"/>
      <c r="M224" s="2540"/>
      <c r="N224" s="2541"/>
    </row>
    <row r="225" spans="1:14">
      <c r="A225" s="2538" t="s">
        <v>988</v>
      </c>
      <c r="B225" s="2542"/>
      <c r="C225" s="2542"/>
      <c r="D225" s="2539">
        <f t="shared" si="24"/>
        <v>0</v>
      </c>
      <c r="E225" s="2542"/>
      <c r="F225" s="2543">
        <f t="shared" si="25"/>
        <v>0</v>
      </c>
      <c r="G225" s="2540"/>
      <c r="H225" s="2540"/>
      <c r="I225" s="2540"/>
      <c r="J225" s="2540"/>
      <c r="K225" s="2540"/>
      <c r="L225" s="2540"/>
      <c r="M225" s="2540"/>
      <c r="N225" s="2541"/>
    </row>
    <row r="226" spans="1:14">
      <c r="A226" s="2544" t="s">
        <v>989</v>
      </c>
      <c r="B226" s="2545"/>
      <c r="C226" s="2545"/>
      <c r="D226" s="2545"/>
      <c r="E226" s="2545"/>
      <c r="F226" s="2545"/>
      <c r="G226" s="2545"/>
      <c r="H226" s="2545"/>
      <c r="I226" s="2545"/>
      <c r="J226" s="2545"/>
      <c r="K226" s="2545"/>
      <c r="L226" s="2545"/>
      <c r="M226" s="2545"/>
      <c r="N226" s="2047"/>
    </row>
    <row r="227" spans="1:14">
      <c r="A227" s="2546" t="s">
        <v>990</v>
      </c>
      <c r="B227" s="357"/>
      <c r="C227" s="357"/>
      <c r="D227" s="2539">
        <f t="shared" ref="D227:D236" si="26">IFERROR(C227/B227,0)</f>
        <v>0</v>
      </c>
      <c r="E227" s="357"/>
      <c r="F227" s="2539">
        <f t="shared" ref="F227:F236" si="27">IFERROR(C227/E227,0)</f>
        <v>0</v>
      </c>
      <c r="G227" s="357"/>
      <c r="H227" s="357"/>
      <c r="I227" s="357"/>
      <c r="J227" s="357"/>
      <c r="K227" s="357"/>
      <c r="L227" s="357"/>
      <c r="M227" s="357"/>
      <c r="N227" s="2547"/>
    </row>
    <row r="228" spans="1:14">
      <c r="A228" s="2546" t="s">
        <v>991</v>
      </c>
      <c r="B228" s="357"/>
      <c r="C228" s="357"/>
      <c r="D228" s="2539">
        <f t="shared" si="26"/>
        <v>0</v>
      </c>
      <c r="E228" s="357"/>
      <c r="F228" s="2539">
        <f t="shared" si="27"/>
        <v>0</v>
      </c>
      <c r="G228" s="357"/>
      <c r="H228" s="357"/>
      <c r="I228" s="357"/>
      <c r="J228" s="357"/>
      <c r="K228" s="357"/>
      <c r="L228" s="357"/>
      <c r="M228" s="357"/>
      <c r="N228" s="2547"/>
    </row>
    <row r="229" spans="1:14">
      <c r="A229" s="2546" t="s">
        <v>1112</v>
      </c>
      <c r="B229" s="357"/>
      <c r="C229" s="357"/>
      <c r="D229" s="2539">
        <f t="shared" si="26"/>
        <v>0</v>
      </c>
      <c r="E229" s="357"/>
      <c r="F229" s="2539">
        <f t="shared" si="27"/>
        <v>0</v>
      </c>
      <c r="G229" s="357"/>
      <c r="H229" s="357"/>
      <c r="I229" s="357"/>
      <c r="J229" s="357"/>
      <c r="K229" s="357"/>
      <c r="L229" s="357"/>
      <c r="M229" s="357"/>
      <c r="N229" s="2547"/>
    </row>
    <row r="230" spans="1:14">
      <c r="A230" s="2546" t="s">
        <v>993</v>
      </c>
      <c r="B230" s="357"/>
      <c r="C230" s="357"/>
      <c r="D230" s="2539">
        <f t="shared" si="26"/>
        <v>0</v>
      </c>
      <c r="E230" s="357"/>
      <c r="F230" s="2539">
        <f t="shared" si="27"/>
        <v>0</v>
      </c>
      <c r="G230" s="357"/>
      <c r="H230" s="357"/>
      <c r="I230" s="357"/>
      <c r="J230" s="357"/>
      <c r="K230" s="357"/>
      <c r="L230" s="357"/>
      <c r="M230" s="357"/>
      <c r="N230" s="2547"/>
    </row>
    <row r="231" spans="1:14">
      <c r="A231" s="2546" t="s">
        <v>1113</v>
      </c>
      <c r="B231" s="357"/>
      <c r="C231" s="357"/>
      <c r="D231" s="2539">
        <f t="shared" si="26"/>
        <v>0</v>
      </c>
      <c r="E231" s="357"/>
      <c r="F231" s="2539">
        <f t="shared" si="27"/>
        <v>0</v>
      </c>
      <c r="G231" s="357"/>
      <c r="H231" s="357"/>
      <c r="I231" s="357"/>
      <c r="J231" s="357"/>
      <c r="K231" s="357"/>
      <c r="L231" s="357"/>
      <c r="M231" s="357"/>
      <c r="N231" s="2547"/>
    </row>
    <row r="232" spans="1:14">
      <c r="A232" s="2548" t="s">
        <v>1077</v>
      </c>
      <c r="B232" s="357"/>
      <c r="C232" s="357"/>
      <c r="D232" s="2539">
        <f t="shared" si="26"/>
        <v>0</v>
      </c>
      <c r="E232" s="357"/>
      <c r="F232" s="2539">
        <f t="shared" si="27"/>
        <v>0</v>
      </c>
      <c r="G232" s="357"/>
      <c r="H232" s="357"/>
      <c r="I232" s="357"/>
      <c r="J232" s="357"/>
      <c r="K232" s="357"/>
      <c r="L232" s="357"/>
      <c r="M232" s="357"/>
      <c r="N232" s="2547"/>
    </row>
    <row r="233" spans="1:14">
      <c r="A233" s="2548" t="s">
        <v>1078</v>
      </c>
      <c r="B233" s="357"/>
      <c r="C233" s="357"/>
      <c r="D233" s="2539">
        <f t="shared" si="26"/>
        <v>0</v>
      </c>
      <c r="E233" s="357"/>
      <c r="F233" s="2539">
        <f t="shared" si="27"/>
        <v>0</v>
      </c>
      <c r="G233" s="357"/>
      <c r="H233" s="357"/>
      <c r="I233" s="357"/>
      <c r="J233" s="357"/>
      <c r="K233" s="357"/>
      <c r="L233" s="357"/>
      <c r="M233" s="357"/>
      <c r="N233" s="2547"/>
    </row>
    <row r="234" spans="1:14">
      <c r="A234" s="2548" t="s">
        <v>1079</v>
      </c>
      <c r="B234" s="357"/>
      <c r="C234" s="357"/>
      <c r="D234" s="2539">
        <f t="shared" si="26"/>
        <v>0</v>
      </c>
      <c r="E234" s="357"/>
      <c r="F234" s="2539">
        <f t="shared" si="27"/>
        <v>0</v>
      </c>
      <c r="G234" s="357"/>
      <c r="H234" s="357"/>
      <c r="I234" s="357"/>
      <c r="J234" s="357"/>
      <c r="K234" s="357"/>
      <c r="L234" s="357"/>
      <c r="M234" s="357"/>
      <c r="N234" s="2547"/>
    </row>
    <row r="235" spans="1:14">
      <c r="A235" s="2548" t="s">
        <v>1080</v>
      </c>
      <c r="B235" s="357"/>
      <c r="C235" s="357"/>
      <c r="D235" s="2539">
        <f t="shared" si="26"/>
        <v>0</v>
      </c>
      <c r="E235" s="357"/>
      <c r="F235" s="2539">
        <f t="shared" si="27"/>
        <v>0</v>
      </c>
      <c r="G235" s="357"/>
      <c r="H235" s="357"/>
      <c r="I235" s="357"/>
      <c r="J235" s="357"/>
      <c r="K235" s="357"/>
      <c r="L235" s="357"/>
      <c r="M235" s="357"/>
      <c r="N235" s="2547"/>
    </row>
    <row r="236" spans="1:14">
      <c r="A236" s="2548" t="s">
        <v>1114</v>
      </c>
      <c r="B236" s="357"/>
      <c r="C236" s="357"/>
      <c r="D236" s="2539">
        <f t="shared" si="26"/>
        <v>0</v>
      </c>
      <c r="E236" s="357"/>
      <c r="F236" s="2539">
        <f t="shared" si="27"/>
        <v>0</v>
      </c>
      <c r="G236" s="357"/>
      <c r="H236" s="357"/>
      <c r="I236" s="357"/>
      <c r="J236" s="357"/>
      <c r="K236" s="357"/>
      <c r="L236" s="357"/>
      <c r="M236" s="357"/>
      <c r="N236" s="2547"/>
    </row>
    <row r="237" spans="1:14">
      <c r="A237" s="2544" t="s">
        <v>1002</v>
      </c>
      <c r="B237" s="2545"/>
      <c r="C237" s="2545"/>
      <c r="D237" s="2545"/>
      <c r="E237" s="2545"/>
      <c r="F237" s="2545"/>
      <c r="G237" s="2545"/>
      <c r="H237" s="2545"/>
      <c r="I237" s="2545"/>
      <c r="J237" s="2545"/>
      <c r="K237" s="2545"/>
      <c r="L237" s="2545"/>
      <c r="M237" s="2545"/>
      <c r="N237" s="2047"/>
    </row>
    <row r="238" spans="1:14">
      <c r="A238" s="2546" t="s">
        <v>1003</v>
      </c>
      <c r="B238" s="357"/>
      <c r="C238" s="357"/>
      <c r="D238" s="2539">
        <f t="shared" ref="D238:D244" si="28">IFERROR(C238/B238,0)</f>
        <v>0</v>
      </c>
      <c r="E238" s="357"/>
      <c r="F238" s="2539">
        <f t="shared" ref="F238:F244" si="29">IFERROR(C238/E238,0)</f>
        <v>0</v>
      </c>
      <c r="G238" s="357"/>
      <c r="H238" s="357"/>
      <c r="I238" s="357"/>
      <c r="J238" s="357"/>
      <c r="K238" s="357"/>
      <c r="L238" s="357"/>
      <c r="M238" s="357"/>
      <c r="N238" s="2547"/>
    </row>
    <row r="239" spans="1:14">
      <c r="A239" s="2546" t="s">
        <v>1005</v>
      </c>
      <c r="B239" s="357"/>
      <c r="C239" s="357"/>
      <c r="D239" s="2539">
        <f t="shared" si="28"/>
        <v>0</v>
      </c>
      <c r="E239" s="357"/>
      <c r="F239" s="2539">
        <f t="shared" si="29"/>
        <v>0</v>
      </c>
      <c r="G239" s="357"/>
      <c r="H239" s="357"/>
      <c r="I239" s="357"/>
      <c r="J239" s="357"/>
      <c r="K239" s="357"/>
      <c r="L239" s="357"/>
      <c r="M239" s="357"/>
      <c r="N239" s="2547"/>
    </row>
    <row r="240" spans="1:14">
      <c r="A240" s="2546" t="s">
        <v>1115</v>
      </c>
      <c r="B240" s="357"/>
      <c r="C240" s="357"/>
      <c r="D240" s="2539">
        <f t="shared" si="28"/>
        <v>0</v>
      </c>
      <c r="E240" s="357"/>
      <c r="F240" s="2539">
        <f t="shared" si="29"/>
        <v>0</v>
      </c>
      <c r="G240" s="357"/>
      <c r="H240" s="357"/>
      <c r="I240" s="357"/>
      <c r="J240" s="357"/>
      <c r="K240" s="357"/>
      <c r="L240" s="357"/>
      <c r="M240" s="357"/>
      <c r="N240" s="2547"/>
    </row>
    <row r="241" spans="1:14">
      <c r="A241" s="2546" t="s">
        <v>1116</v>
      </c>
      <c r="B241" s="357"/>
      <c r="C241" s="357"/>
      <c r="D241" s="2539">
        <f t="shared" si="28"/>
        <v>0</v>
      </c>
      <c r="E241" s="357"/>
      <c r="F241" s="2539">
        <f t="shared" si="29"/>
        <v>0</v>
      </c>
      <c r="G241" s="357"/>
      <c r="H241" s="357"/>
      <c r="I241" s="357"/>
      <c r="J241" s="357"/>
      <c r="K241" s="357"/>
      <c r="L241" s="357"/>
      <c r="M241" s="357"/>
      <c r="N241" s="2547"/>
    </row>
    <row r="242" spans="1:14">
      <c r="A242" s="2546" t="s">
        <v>1117</v>
      </c>
      <c r="B242" s="357"/>
      <c r="C242" s="357"/>
      <c r="D242" s="2539">
        <f t="shared" si="28"/>
        <v>0</v>
      </c>
      <c r="E242" s="357"/>
      <c r="F242" s="2539">
        <f t="shared" si="29"/>
        <v>0</v>
      </c>
      <c r="G242" s="357"/>
      <c r="H242" s="357"/>
      <c r="I242" s="357"/>
      <c r="J242" s="357"/>
      <c r="K242" s="357"/>
      <c r="L242" s="357"/>
      <c r="M242" s="357"/>
      <c r="N242" s="2547"/>
    </row>
    <row r="243" spans="1:14">
      <c r="A243" s="2546" t="s">
        <v>1118</v>
      </c>
      <c r="B243" s="357"/>
      <c r="C243" s="357"/>
      <c r="D243" s="2539">
        <f t="shared" si="28"/>
        <v>0</v>
      </c>
      <c r="E243" s="357"/>
      <c r="F243" s="2539">
        <f t="shared" si="29"/>
        <v>0</v>
      </c>
      <c r="G243" s="357"/>
      <c r="H243" s="357"/>
      <c r="I243" s="357"/>
      <c r="J243" s="357"/>
      <c r="K243" s="357"/>
      <c r="L243" s="357"/>
      <c r="M243" s="357"/>
      <c r="N243" s="2547"/>
    </row>
    <row r="244" spans="1:14">
      <c r="A244" s="2546" t="s">
        <v>1119</v>
      </c>
      <c r="B244" s="357"/>
      <c r="C244" s="357"/>
      <c r="D244" s="2539">
        <f t="shared" si="28"/>
        <v>0</v>
      </c>
      <c r="E244" s="357"/>
      <c r="F244" s="2539">
        <f t="shared" si="29"/>
        <v>0</v>
      </c>
      <c r="G244" s="357"/>
      <c r="H244" s="357"/>
      <c r="I244" s="357"/>
      <c r="J244" s="357"/>
      <c r="K244" s="357"/>
      <c r="L244" s="357"/>
      <c r="M244" s="357"/>
      <c r="N244" s="2547"/>
    </row>
    <row r="245" spans="1:14">
      <c r="A245" s="2544" t="s">
        <v>1014</v>
      </c>
      <c r="B245" s="2545"/>
      <c r="C245" s="2545"/>
      <c r="D245" s="2545"/>
      <c r="E245" s="2545"/>
      <c r="F245" s="2545"/>
      <c r="G245" s="2545"/>
      <c r="H245" s="2545"/>
      <c r="I245" s="2545"/>
      <c r="J245" s="2545"/>
      <c r="K245" s="2545"/>
      <c r="L245" s="2545"/>
      <c r="M245" s="2545"/>
      <c r="N245" s="2047"/>
    </row>
    <row r="246" spans="1:14">
      <c r="A246" s="2546" t="s">
        <v>1015</v>
      </c>
      <c r="B246" s="357"/>
      <c r="C246" s="357"/>
      <c r="D246" s="2539">
        <f>IFERROR(C246/B246,0)</f>
        <v>0</v>
      </c>
      <c r="E246" s="357"/>
      <c r="F246" s="2539">
        <f>IFERROR(C246/E246,0)</f>
        <v>0</v>
      </c>
      <c r="G246" s="357"/>
      <c r="H246" s="357"/>
      <c r="I246" s="357"/>
      <c r="J246" s="357"/>
      <c r="K246" s="357"/>
      <c r="L246" s="357"/>
      <c r="M246" s="357"/>
      <c r="N246" s="2547"/>
    </row>
    <row r="247" spans="1:14">
      <c r="A247" s="2546" t="s">
        <v>1120</v>
      </c>
      <c r="B247" s="357"/>
      <c r="C247" s="357"/>
      <c r="D247" s="2539">
        <f>IFERROR(C247/B247,0)</f>
        <v>0</v>
      </c>
      <c r="E247" s="357"/>
      <c r="F247" s="2539">
        <f>IFERROR(C247/E247,0)</f>
        <v>0</v>
      </c>
      <c r="G247" s="357"/>
      <c r="H247" s="357"/>
      <c r="I247" s="357"/>
      <c r="J247" s="357"/>
      <c r="K247" s="357"/>
      <c r="L247" s="357"/>
      <c r="M247" s="357"/>
      <c r="N247" s="2547"/>
    </row>
    <row r="248" spans="1:14" ht="13.5" thickBot="1">
      <c r="A248" s="2549" t="s">
        <v>1017</v>
      </c>
      <c r="B248" s="2550"/>
      <c r="C248" s="2550"/>
      <c r="D248" s="2551">
        <f>IFERROR(C248/B248,0)</f>
        <v>0</v>
      </c>
      <c r="E248" s="2550"/>
      <c r="F248" s="2551">
        <f>IFERROR(C248/E248,0)</f>
        <v>0</v>
      </c>
      <c r="G248" s="2550"/>
      <c r="H248" s="2550"/>
      <c r="I248" s="2550"/>
      <c r="J248" s="2550"/>
      <c r="K248" s="2550"/>
      <c r="L248" s="2550"/>
      <c r="M248" s="2550"/>
      <c r="N248" s="2552"/>
    </row>
  </sheetData>
  <mergeCells count="28">
    <mergeCell ref="A56:N56"/>
    <mergeCell ref="A5:N5"/>
    <mergeCell ref="A1:N1"/>
    <mergeCell ref="A100:N100"/>
    <mergeCell ref="A2:N2"/>
    <mergeCell ref="A3:N3"/>
    <mergeCell ref="A54:M54"/>
    <mergeCell ref="A211:N211"/>
    <mergeCell ref="A143:N143"/>
    <mergeCell ref="A191:N191"/>
    <mergeCell ref="A192:N192"/>
    <mergeCell ref="A193:N193"/>
    <mergeCell ref="A194:N194"/>
    <mergeCell ref="A195:N195"/>
    <mergeCell ref="A196:N196"/>
    <mergeCell ref="A197:N197"/>
    <mergeCell ref="A198:N198"/>
    <mergeCell ref="A199:N199"/>
    <mergeCell ref="A200:N200"/>
    <mergeCell ref="A201:N201"/>
    <mergeCell ref="A202:N202"/>
    <mergeCell ref="A208:N208"/>
    <mergeCell ref="A209:M209"/>
    <mergeCell ref="A203:N203"/>
    <mergeCell ref="A204:N204"/>
    <mergeCell ref="A205:N205"/>
    <mergeCell ref="A206:N206"/>
    <mergeCell ref="A207:N207"/>
  </mergeCells>
  <printOptions horizontalCentered="1" verticalCentered="1"/>
  <pageMargins left="0.25" right="0.25" top="0.5" bottom="0.5" header="0.3" footer="0.3"/>
  <pageSetup scale="14" orientation="portrait" r:id="rId1"/>
  <headerFooter scaleWithDoc="0" alignWithMargins="0">
    <oddFooter>&amp;CA - &amp;P</oddFooter>
  </headerFooter>
  <rowBreaks count="3" manualBreakCount="3">
    <brk id="55" max="13" man="1"/>
    <brk id="140" max="13" man="1"/>
    <brk id="209" max="13" man="1"/>
  </rowBreaks>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pageSetUpPr fitToPage="1"/>
  </sheetPr>
  <dimension ref="A1:H31"/>
  <sheetViews>
    <sheetView showGridLines="0" zoomScaleNormal="100" workbookViewId="0">
      <selection activeCell="G10" sqref="G10"/>
    </sheetView>
  </sheetViews>
  <sheetFormatPr defaultColWidth="9.42578125" defaultRowHeight="15"/>
  <cols>
    <col min="1" max="1" width="38.5703125" style="12" customWidth="1"/>
    <col min="2" max="7" width="15.5703125" style="12" customWidth="1"/>
    <col min="8" max="8" width="45.28515625" style="12" customWidth="1"/>
    <col min="9" max="16384" width="9.42578125" style="12"/>
  </cols>
  <sheetData>
    <row r="1" spans="1:8" ht="15.75">
      <c r="A1" s="2110" t="s">
        <v>0</v>
      </c>
      <c r="B1" s="2110"/>
      <c r="C1" s="2110"/>
      <c r="D1" s="2110"/>
      <c r="E1" s="2110"/>
      <c r="F1" s="2110"/>
      <c r="G1" s="2110"/>
      <c r="H1" s="2110"/>
    </row>
    <row r="2" spans="1:8" customFormat="1" ht="15.75" customHeight="1">
      <c r="A2" s="2189" t="s">
        <v>1121</v>
      </c>
      <c r="B2" s="2189"/>
      <c r="C2" s="2189"/>
      <c r="D2" s="2189"/>
      <c r="E2" s="2189"/>
      <c r="F2" s="2189"/>
      <c r="G2" s="2189"/>
      <c r="H2" s="2189"/>
    </row>
    <row r="3" spans="1:8" customFormat="1" ht="15.75">
      <c r="A3" s="2157" t="s">
        <v>41</v>
      </c>
      <c r="B3" s="2157"/>
      <c r="C3" s="2157"/>
      <c r="D3" s="2157"/>
      <c r="E3" s="2157"/>
      <c r="F3" s="2157"/>
      <c r="G3" s="2157"/>
      <c r="H3" s="2157"/>
    </row>
    <row r="4" spans="1:8" customFormat="1" ht="16.5" thickBot="1">
      <c r="A4" s="174"/>
      <c r="B4" s="174"/>
      <c r="C4" s="174"/>
      <c r="D4" s="174"/>
      <c r="E4" s="174"/>
      <c r="F4" s="174"/>
      <c r="G4" s="174"/>
      <c r="H4" s="174"/>
    </row>
    <row r="5" spans="1:8" s="14" customFormat="1" ht="15.75">
      <c r="A5" s="2337" t="s">
        <v>1122</v>
      </c>
      <c r="B5" s="2339" t="s">
        <v>1123</v>
      </c>
      <c r="C5" s="2227"/>
      <c r="D5" s="2340" t="s">
        <v>1124</v>
      </c>
      <c r="E5" s="2333" t="s">
        <v>43</v>
      </c>
      <c r="F5" s="2331" t="s">
        <v>1125</v>
      </c>
      <c r="G5" s="2333" t="s">
        <v>1126</v>
      </c>
      <c r="H5" s="2335" t="s">
        <v>1127</v>
      </c>
    </row>
    <row r="6" spans="1:8" s="14" customFormat="1" ht="18" customHeight="1" thickBot="1">
      <c r="A6" s="2338"/>
      <c r="B6" s="1344" t="s">
        <v>47</v>
      </c>
      <c r="C6" s="1381" t="s">
        <v>48</v>
      </c>
      <c r="D6" s="2341"/>
      <c r="E6" s="2334"/>
      <c r="F6" s="2332"/>
      <c r="G6" s="2334"/>
      <c r="H6" s="2336"/>
    </row>
    <row r="7" spans="1:8" s="14" customFormat="1" ht="32.1" customHeight="1">
      <c r="A7" s="1731" t="s">
        <v>1128</v>
      </c>
      <c r="B7" s="1346">
        <v>2107847.0862109768</v>
      </c>
      <c r="C7" s="1382">
        <v>251317.78378902539</v>
      </c>
      <c r="D7" s="1349">
        <f>B7+C7</f>
        <v>2359164.870000002</v>
      </c>
      <c r="E7" s="1379">
        <f>3438565+G7</f>
        <v>2577547.0699999998</v>
      </c>
      <c r="F7" s="1732">
        <f>D7/E7</f>
        <v>0.91527518447994904</v>
      </c>
      <c r="G7" s="1366">
        <v>-861017.93</v>
      </c>
      <c r="H7" s="1357" t="s">
        <v>1129</v>
      </c>
    </row>
    <row r="8" spans="1:8" s="14" customFormat="1" ht="15.75">
      <c r="A8" s="1384" t="s">
        <v>1130</v>
      </c>
      <c r="B8" s="1348">
        <v>1356983.2393572084</v>
      </c>
      <c r="C8" s="1371">
        <v>161858.94064278292</v>
      </c>
      <c r="D8" s="1349">
        <f t="shared" ref="D8:D16" si="0">B8+C8</f>
        <v>1518842.1799999913</v>
      </c>
      <c r="E8" s="1379">
        <f>660963+G8</f>
        <v>1518842.1800000002</v>
      </c>
      <c r="F8" s="1732">
        <f t="shared" ref="F8:F16" si="1">D8/E8</f>
        <v>0.99999999999999423</v>
      </c>
      <c r="G8" s="1366">
        <v>857879.18</v>
      </c>
      <c r="H8" s="1358" t="s">
        <v>1131</v>
      </c>
    </row>
    <row r="9" spans="1:8" s="14" customFormat="1" ht="15.75">
      <c r="A9" s="1385" t="s">
        <v>1132</v>
      </c>
      <c r="B9" s="1347">
        <v>118425.70786661458</v>
      </c>
      <c r="C9" s="1372">
        <v>14125.642133385352</v>
      </c>
      <c r="D9" s="1350">
        <f t="shared" si="0"/>
        <v>132551.34999999995</v>
      </c>
      <c r="E9" s="1366">
        <v>513447</v>
      </c>
      <c r="F9" s="1732">
        <f t="shared" si="1"/>
        <v>0.25815975163940963</v>
      </c>
      <c r="G9" s="1366"/>
      <c r="H9" s="1359"/>
    </row>
    <row r="10" spans="1:8" s="14" customFormat="1" ht="15.75">
      <c r="A10" s="1385" t="s">
        <v>1133</v>
      </c>
      <c r="B10" s="1347">
        <v>699281.98576280684</v>
      </c>
      <c r="C10" s="1372">
        <v>83409.314237193044</v>
      </c>
      <c r="D10" s="1350">
        <f t="shared" si="0"/>
        <v>782691.29999999993</v>
      </c>
      <c r="E10" s="1366">
        <v>1169964</v>
      </c>
      <c r="F10" s="1732">
        <f t="shared" si="1"/>
        <v>0.66898750730791712</v>
      </c>
      <c r="G10" s="1366"/>
      <c r="H10" s="1360"/>
    </row>
    <row r="11" spans="1:8" s="14" customFormat="1" ht="15.75">
      <c r="A11" s="1385" t="s">
        <v>1134</v>
      </c>
      <c r="B11" s="1347">
        <v>239563.9220213088</v>
      </c>
      <c r="C11" s="1372">
        <v>28574.827978691148</v>
      </c>
      <c r="D11" s="1350">
        <f t="shared" si="0"/>
        <v>268138.74999999994</v>
      </c>
      <c r="E11" s="1366">
        <f>265000+G11</f>
        <v>268138.75</v>
      </c>
      <c r="F11" s="1732">
        <f t="shared" si="1"/>
        <v>0.99999999999999978</v>
      </c>
      <c r="G11" s="1366">
        <v>3138.75</v>
      </c>
      <c r="H11" s="1358" t="s">
        <v>1131</v>
      </c>
    </row>
    <row r="12" spans="1:8" s="14" customFormat="1" ht="15.75">
      <c r="A12" s="1386" t="s">
        <v>252</v>
      </c>
      <c r="B12" s="1347">
        <v>0</v>
      </c>
      <c r="C12" s="1372">
        <v>0</v>
      </c>
      <c r="D12" s="1350">
        <f t="shared" si="0"/>
        <v>0</v>
      </c>
      <c r="E12" s="1366">
        <v>0</v>
      </c>
      <c r="F12" s="1732">
        <v>0</v>
      </c>
      <c r="G12" s="1366"/>
      <c r="H12" s="1360"/>
    </row>
    <row r="13" spans="1:8" s="14" customFormat="1" ht="15.75">
      <c r="A13" s="1385" t="s">
        <v>1135</v>
      </c>
      <c r="B13" s="1347">
        <v>22957.646144988565</v>
      </c>
      <c r="C13" s="1372">
        <v>2738.3538550114367</v>
      </c>
      <c r="D13" s="1350">
        <f t="shared" si="0"/>
        <v>25696</v>
      </c>
      <c r="E13" s="1366">
        <v>110512</v>
      </c>
      <c r="F13" s="1732">
        <f>D13/E13</f>
        <v>0.23251773563051975</v>
      </c>
      <c r="G13" s="1366"/>
      <c r="H13" s="1360"/>
    </row>
    <row r="14" spans="1:8" s="14" customFormat="1" ht="15.75">
      <c r="A14" s="1386" t="s">
        <v>104</v>
      </c>
      <c r="B14" s="1347">
        <v>273328.08314710023</v>
      </c>
      <c r="C14" s="1372">
        <v>32602.166852899769</v>
      </c>
      <c r="D14" s="1350">
        <f t="shared" si="0"/>
        <v>305930.25</v>
      </c>
      <c r="E14" s="1366">
        <v>337632</v>
      </c>
      <c r="F14" s="1732">
        <f t="shared" si="1"/>
        <v>0.906105612027296</v>
      </c>
      <c r="G14" s="1366"/>
      <c r="H14" s="1360"/>
    </row>
    <row r="15" spans="1:8" s="14" customFormat="1" ht="15.75">
      <c r="A15" s="1386" t="s">
        <v>105</v>
      </c>
      <c r="B15" s="1347">
        <v>471063.46157756296</v>
      </c>
      <c r="C15" s="1372">
        <v>56187.748422437151</v>
      </c>
      <c r="D15" s="1350">
        <f t="shared" si="0"/>
        <v>527251.21000000008</v>
      </c>
      <c r="E15" s="1366">
        <v>829303</v>
      </c>
      <c r="F15" s="1732">
        <f t="shared" si="1"/>
        <v>0.63577632059693512</v>
      </c>
      <c r="G15" s="1366"/>
      <c r="H15" s="1359"/>
    </row>
    <row r="16" spans="1:8" s="14" customFormat="1" ht="15.75">
      <c r="A16" s="1385" t="s">
        <v>1136</v>
      </c>
      <c r="B16" s="1351">
        <v>5885.2554869284895</v>
      </c>
      <c r="C16" s="1373">
        <v>701.98451307151061</v>
      </c>
      <c r="D16" s="1352">
        <f t="shared" si="0"/>
        <v>6587.24</v>
      </c>
      <c r="E16" s="1367">
        <v>74184</v>
      </c>
      <c r="F16" s="1732">
        <f t="shared" si="1"/>
        <v>8.8795966785290628E-2</v>
      </c>
      <c r="G16" s="1367"/>
      <c r="H16" s="1360"/>
    </row>
    <row r="17" spans="1:8" s="14" customFormat="1" ht="16.5" thickBot="1">
      <c r="A17" s="1387"/>
      <c r="B17" s="1353"/>
      <c r="C17" s="1374"/>
      <c r="D17" s="1354"/>
      <c r="E17" s="1368"/>
      <c r="F17" s="1375"/>
      <c r="G17" s="1368"/>
      <c r="H17" s="1361"/>
    </row>
    <row r="18" spans="1:8" s="14" customFormat="1" ht="15.75">
      <c r="A18" s="1388" t="s">
        <v>1137</v>
      </c>
      <c r="B18" s="1355">
        <f t="shared" ref="B18:D18" si="2">SUM(B7:B16)</f>
        <v>5295336.387575496</v>
      </c>
      <c r="C18" s="1720">
        <f t="shared" si="2"/>
        <v>631516.76242449775</v>
      </c>
      <c r="D18" s="1721">
        <f t="shared" si="2"/>
        <v>5926853.1499999939</v>
      </c>
      <c r="E18" s="1369">
        <f>SUM(E7:E16)</f>
        <v>7399570</v>
      </c>
      <c r="F18" s="1733">
        <f>D18/E18</f>
        <v>0.8009726443563604</v>
      </c>
      <c r="G18" s="1369">
        <f>SUM(G7:G16)</f>
        <v>0</v>
      </c>
      <c r="H18" s="1362"/>
    </row>
    <row r="19" spans="1:8" s="14" customFormat="1" ht="16.5" thickBot="1">
      <c r="A19" s="1387"/>
      <c r="B19" s="1353"/>
      <c r="C19" s="1374"/>
      <c r="D19" s="1354"/>
      <c r="E19" s="1368"/>
      <c r="F19" s="1375"/>
      <c r="G19" s="1368"/>
      <c r="H19" s="1361"/>
    </row>
    <row r="20" spans="1:8" s="14" customFormat="1" ht="15.75">
      <c r="A20" s="1389" t="s">
        <v>1138</v>
      </c>
      <c r="B20" s="1346">
        <v>188969466.16999999</v>
      </c>
      <c r="C20" s="1382">
        <v>22547346.300000004</v>
      </c>
      <c r="D20" s="1383">
        <f>B20+C20</f>
        <v>211516812.47</v>
      </c>
      <c r="E20" s="1380">
        <v>125271491</v>
      </c>
      <c r="F20" s="1734">
        <f>D20/E20</f>
        <v>1.688467270418295</v>
      </c>
      <c r="G20" s="1366">
        <v>0</v>
      </c>
      <c r="H20" s="1363"/>
    </row>
    <row r="21" spans="1:8" s="14" customFormat="1" ht="15.75">
      <c r="A21" s="1390" t="s">
        <v>1139</v>
      </c>
      <c r="B21" s="1347">
        <v>0</v>
      </c>
      <c r="C21" s="1372">
        <v>0</v>
      </c>
      <c r="D21" s="1350">
        <f t="shared" ref="D21" si="3">B21+C21</f>
        <v>0</v>
      </c>
      <c r="E21" s="1366">
        <v>0</v>
      </c>
      <c r="F21" s="1735">
        <v>0</v>
      </c>
      <c r="G21" s="1366">
        <v>0</v>
      </c>
      <c r="H21" s="1364"/>
    </row>
    <row r="22" spans="1:8" s="14" customFormat="1" ht="16.5" thickBot="1">
      <c r="A22" s="1387"/>
      <c r="B22" s="1353"/>
      <c r="C22" s="1374"/>
      <c r="D22" s="1354"/>
      <c r="E22" s="1368"/>
      <c r="F22" s="1375"/>
      <c r="G22" s="1368"/>
      <c r="H22" s="1361"/>
    </row>
    <row r="23" spans="1:8" s="14" customFormat="1" ht="32.25" thickBot="1">
      <c r="A23" s="1391" t="s">
        <v>1140</v>
      </c>
      <c r="B23" s="1392">
        <f>B18+B20+B21</f>
        <v>194264802.55757549</v>
      </c>
      <c r="C23" s="1846">
        <f t="shared" ref="C23:E23" si="4">C18+C20+C21</f>
        <v>23178863.062424503</v>
      </c>
      <c r="D23" s="1878">
        <f t="shared" si="4"/>
        <v>217443665.62</v>
      </c>
      <c r="E23" s="1370">
        <f t="shared" si="4"/>
        <v>132671061</v>
      </c>
      <c r="F23" s="1736">
        <f>D23/E23</f>
        <v>1.6389683174388725</v>
      </c>
      <c r="G23" s="1370">
        <f>SUM(G7:G16)</f>
        <v>0</v>
      </c>
      <c r="H23" s="1365"/>
    </row>
    <row r="24" spans="1:8">
      <c r="B24" s="84"/>
      <c r="C24" s="84"/>
      <c r="D24" s="84"/>
      <c r="E24" s="84"/>
      <c r="G24" s="84"/>
    </row>
    <row r="25" spans="1:8" ht="15.75">
      <c r="A25" s="2330" t="s">
        <v>1141</v>
      </c>
      <c r="B25" s="2330"/>
      <c r="C25" s="2330"/>
      <c r="D25" s="2330"/>
      <c r="E25" s="2330"/>
      <c r="F25" s="2330"/>
      <c r="G25" s="2330"/>
      <c r="H25" s="2330"/>
    </row>
    <row r="26" spans="1:8" ht="32.1" customHeight="1">
      <c r="A26" s="2138" t="s">
        <v>1142</v>
      </c>
      <c r="B26" s="2138"/>
      <c r="C26" s="2138"/>
      <c r="D26" s="2138"/>
      <c r="E26" s="2138"/>
      <c r="F26" s="2138"/>
      <c r="G26" s="2138"/>
      <c r="H26" s="2138"/>
    </row>
    <row r="28" spans="1:8">
      <c r="D28" s="813"/>
    </row>
    <row r="29" spans="1:8">
      <c r="D29" s="813"/>
    </row>
    <row r="30" spans="1:8">
      <c r="D30" s="813"/>
    </row>
    <row r="31" spans="1:8">
      <c r="D31" s="84"/>
    </row>
  </sheetData>
  <customSheetViews>
    <customSheetView guid="{F8F6599B-2A1F-4529-A350-AEBC686D896D}" scale="120" showPageBreaks="1" fitToPage="1" printArea="1" topLeftCell="A2">
      <selection activeCell="A28" sqref="A28"/>
      <pageMargins left="0" right="0" top="0" bottom="0" header="0" footer="0"/>
      <printOptions horizontalCentered="1" verticalCentered="1" headings="1" gridLines="1"/>
      <pageSetup scale="77" orientation="landscape" r:id="rId1"/>
    </customSheetView>
  </customSheetViews>
  <mergeCells count="12">
    <mergeCell ref="A1:H1"/>
    <mergeCell ref="A2:H2"/>
    <mergeCell ref="A3:H3"/>
    <mergeCell ref="A25:H25"/>
    <mergeCell ref="A26:H26"/>
    <mergeCell ref="F5:F6"/>
    <mergeCell ref="G5:G6"/>
    <mergeCell ref="H5:H6"/>
    <mergeCell ref="A5:A6"/>
    <mergeCell ref="B5:C5"/>
    <mergeCell ref="D5:D6"/>
    <mergeCell ref="E5:E6"/>
  </mergeCells>
  <printOptions horizontalCentered="1" verticalCentered="1"/>
  <pageMargins left="0.25" right="0.25" top="0.5" bottom="0.5" header="0.3" footer="0.3"/>
  <pageSetup scale="58" orientation="portrait" r:id="rId2"/>
  <headerFooter scaleWithDoc="0" alignWithMargins="0">
    <oddFooter>&amp;CA - &amp;P</oddFooter>
  </headerFooter>
  <customProperties>
    <customPr name="_pios_id" r:id="rId3"/>
  </customProperties>
  <ignoredErrors>
    <ignoredError sqref="F17 F22 F19" evalError="1" calculatedColumn="1"/>
    <ignoredError sqref="F18" formula="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AFC34-A2C7-4848-A10F-F9D61C3AFAC1}">
  <sheetPr>
    <tabColor rgb="FF00B050"/>
    <pageSetUpPr fitToPage="1"/>
  </sheetPr>
  <dimension ref="A1:AD33"/>
  <sheetViews>
    <sheetView workbookViewId="0">
      <selection activeCell="G10" sqref="G10"/>
    </sheetView>
  </sheetViews>
  <sheetFormatPr defaultColWidth="9.42578125" defaultRowHeight="15"/>
  <cols>
    <col min="1" max="1" width="15.42578125" style="11" customWidth="1"/>
    <col min="2" max="2" width="11" style="12" customWidth="1"/>
    <col min="3" max="4" width="11.5703125" style="12" customWidth="1"/>
    <col min="5" max="5" width="13.42578125" style="12" customWidth="1"/>
    <col min="6" max="7" width="11.5703125" style="12" customWidth="1"/>
    <col min="8" max="8" width="11.42578125" style="12" customWidth="1"/>
    <col min="9" max="9" width="12" style="12" customWidth="1"/>
    <col min="10" max="10" width="12.42578125" style="12" customWidth="1"/>
    <col min="11" max="11" width="13.42578125" style="12" customWidth="1"/>
    <col min="12" max="12" width="11.5703125" style="12" customWidth="1"/>
    <col min="13" max="13" width="13.42578125" style="12" customWidth="1"/>
    <col min="14" max="14" width="11.42578125" style="12" customWidth="1"/>
    <col min="15" max="15" width="13.5703125" style="12" customWidth="1"/>
    <col min="16" max="16" width="12.42578125" style="12" customWidth="1"/>
    <col min="17" max="17" width="10.5703125" style="12" customWidth="1"/>
    <col min="18" max="18" width="14.42578125" style="12" customWidth="1"/>
    <col min="19" max="19" width="9.42578125" style="12"/>
    <col min="20" max="20" width="11.42578125" style="12" customWidth="1"/>
    <col min="21" max="21" width="10.5703125" style="12" customWidth="1"/>
    <col min="22" max="25" width="9.42578125" style="12"/>
    <col min="26" max="26" width="12.42578125" style="12" customWidth="1"/>
    <col min="27" max="27" width="12" style="12" customWidth="1"/>
    <col min="28" max="28" width="11.42578125" style="12" customWidth="1"/>
    <col min="29" max="16384" width="9.42578125" style="12"/>
  </cols>
  <sheetData>
    <row r="1" spans="1:30" ht="15.75">
      <c r="A1" s="2110" t="s">
        <v>0</v>
      </c>
      <c r="B1" s="2110"/>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row>
    <row r="2" spans="1:30" customFormat="1" ht="15.75" customHeight="1">
      <c r="A2" s="2189" t="s">
        <v>1143</v>
      </c>
      <c r="B2" s="2189"/>
      <c r="C2" s="2189"/>
      <c r="D2" s="2189"/>
      <c r="E2" s="2189"/>
      <c r="F2" s="2189"/>
      <c r="G2" s="2189"/>
      <c r="H2" s="2189"/>
      <c r="I2" s="2189"/>
      <c r="J2" s="2189"/>
      <c r="K2" s="2189"/>
      <c r="L2" s="2189"/>
      <c r="M2" s="2189"/>
      <c r="N2" s="2189"/>
      <c r="O2" s="2189"/>
      <c r="P2" s="2189"/>
      <c r="Q2" s="2189"/>
      <c r="R2" s="2189"/>
      <c r="S2" s="2189"/>
      <c r="T2" s="2189"/>
      <c r="U2" s="2189"/>
      <c r="V2" s="2189"/>
      <c r="W2" s="2189"/>
      <c r="X2" s="2189"/>
      <c r="Y2" s="2189"/>
      <c r="Z2" s="2189"/>
      <c r="AA2" s="2189"/>
      <c r="AB2" s="2189"/>
    </row>
    <row r="3" spans="1:30" customFormat="1" ht="15.75">
      <c r="A3" s="2367" t="s">
        <v>41</v>
      </c>
      <c r="B3" s="2367"/>
      <c r="C3" s="2367"/>
      <c r="D3" s="2367"/>
      <c r="E3" s="2367"/>
      <c r="F3" s="2367"/>
      <c r="G3" s="2367"/>
      <c r="H3" s="2367"/>
      <c r="I3" s="2367"/>
      <c r="J3" s="2367"/>
      <c r="K3" s="2367"/>
      <c r="L3" s="2367"/>
      <c r="M3" s="2367"/>
      <c r="N3" s="2367"/>
      <c r="O3" s="2367"/>
      <c r="P3" s="2367"/>
      <c r="Q3" s="2367"/>
      <c r="R3" s="2367"/>
      <c r="S3" s="2367"/>
      <c r="T3" s="2367"/>
      <c r="U3" s="2367"/>
      <c r="V3" s="2367"/>
      <c r="W3" s="2367"/>
      <c r="X3" s="2367"/>
      <c r="Y3" s="2367"/>
      <c r="Z3" s="2367"/>
      <c r="AA3" s="2367"/>
      <c r="AB3" s="2367"/>
    </row>
    <row r="4" spans="1:30" ht="15.75" thickBot="1">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row>
    <row r="5" spans="1:30" s="182" customFormat="1" ht="18.600000000000001" customHeight="1" thickBot="1">
      <c r="A5" s="2342"/>
      <c r="B5" s="2345" t="s">
        <v>1144</v>
      </c>
      <c r="C5" s="2346"/>
      <c r="D5" s="2346"/>
      <c r="E5" s="2346"/>
      <c r="F5" s="2346"/>
      <c r="G5" s="2346"/>
      <c r="H5" s="2346"/>
      <c r="I5" s="2346"/>
      <c r="J5" s="2346"/>
      <c r="K5" s="2347"/>
      <c r="L5" s="2348" t="s">
        <v>1145</v>
      </c>
      <c r="M5" s="2349"/>
      <c r="N5" s="2349"/>
      <c r="O5" s="2350"/>
      <c r="P5" s="2345" t="s">
        <v>1146</v>
      </c>
      <c r="Q5" s="2346"/>
      <c r="R5" s="2346"/>
      <c r="S5" s="2346"/>
      <c r="T5" s="2346"/>
      <c r="U5" s="2348" t="s">
        <v>1147</v>
      </c>
      <c r="V5" s="2350"/>
      <c r="W5" s="2353" t="s">
        <v>1148</v>
      </c>
      <c r="X5" s="2354"/>
      <c r="Y5" s="2355"/>
      <c r="Z5" s="2377" t="s">
        <v>1149</v>
      </c>
      <c r="AA5" s="2379" t="s">
        <v>1150</v>
      </c>
      <c r="AB5" s="2370" t="s">
        <v>1151</v>
      </c>
      <c r="AC5" s="1098"/>
      <c r="AD5" s="1099"/>
    </row>
    <row r="6" spans="1:30" ht="29.85" customHeight="1" thickBot="1">
      <c r="A6" s="2343"/>
      <c r="B6" s="2371" t="s">
        <v>1152</v>
      </c>
      <c r="C6" s="2372"/>
      <c r="D6" s="2372"/>
      <c r="E6" s="2373"/>
      <c r="F6" s="2374" t="s">
        <v>1153</v>
      </c>
      <c r="G6" s="2375"/>
      <c r="H6" s="2375"/>
      <c r="I6" s="2375"/>
      <c r="J6" s="2376"/>
      <c r="K6" s="2354" t="s">
        <v>1154</v>
      </c>
      <c r="L6" s="2363" t="s">
        <v>1155</v>
      </c>
      <c r="M6" s="2359" t="s">
        <v>1156</v>
      </c>
      <c r="N6" s="2359" t="s">
        <v>1157</v>
      </c>
      <c r="O6" s="2365" t="s">
        <v>1158</v>
      </c>
      <c r="P6" s="2363" t="s">
        <v>1159</v>
      </c>
      <c r="Q6" s="2359" t="s">
        <v>1160</v>
      </c>
      <c r="R6" s="2359" t="s">
        <v>1161</v>
      </c>
      <c r="S6" s="2361" t="s">
        <v>1162</v>
      </c>
      <c r="T6" s="2351" t="s">
        <v>1163</v>
      </c>
      <c r="U6" s="2363" t="s">
        <v>1164</v>
      </c>
      <c r="V6" s="2368" t="s">
        <v>1165</v>
      </c>
      <c r="W6" s="2356"/>
      <c r="X6" s="2357"/>
      <c r="Y6" s="2358"/>
      <c r="Z6" s="2377"/>
      <c r="AA6" s="2379"/>
      <c r="AB6" s="2370"/>
      <c r="AC6" s="14"/>
    </row>
    <row r="7" spans="1:30" ht="31.5" thickBot="1">
      <c r="A7" s="2344"/>
      <c r="B7" s="118" t="s">
        <v>1166</v>
      </c>
      <c r="C7" s="119" t="s">
        <v>1167</v>
      </c>
      <c r="D7" s="119" t="s">
        <v>1168</v>
      </c>
      <c r="E7" s="117" t="s">
        <v>1169</v>
      </c>
      <c r="F7" s="118" t="s">
        <v>1170</v>
      </c>
      <c r="G7" s="119" t="s">
        <v>1171</v>
      </c>
      <c r="H7" s="119" t="s">
        <v>1172</v>
      </c>
      <c r="I7" s="186" t="s">
        <v>1173</v>
      </c>
      <c r="J7" s="117" t="s">
        <v>1174</v>
      </c>
      <c r="K7" s="2357"/>
      <c r="L7" s="2364"/>
      <c r="M7" s="2360"/>
      <c r="N7" s="2360"/>
      <c r="O7" s="2366"/>
      <c r="P7" s="2364"/>
      <c r="Q7" s="2360"/>
      <c r="R7" s="2360"/>
      <c r="S7" s="2362"/>
      <c r="T7" s="2352"/>
      <c r="U7" s="2364"/>
      <c r="V7" s="2369"/>
      <c r="W7" s="140" t="s">
        <v>1175</v>
      </c>
      <c r="X7" s="140" t="s">
        <v>1176</v>
      </c>
      <c r="Y7" s="140" t="s">
        <v>1177</v>
      </c>
      <c r="Z7" s="2378"/>
      <c r="AA7" s="2380"/>
      <c r="AB7" s="2366"/>
      <c r="AC7" s="14"/>
    </row>
    <row r="8" spans="1:30">
      <c r="A8" s="35" t="s">
        <v>1178</v>
      </c>
      <c r="B8" s="48">
        <v>28</v>
      </c>
      <c r="C8" s="49">
        <v>58</v>
      </c>
      <c r="D8" s="49">
        <v>141</v>
      </c>
      <c r="E8" s="50">
        <f t="shared" ref="E8:E19" si="0">SUM(B8:D8)</f>
        <v>227</v>
      </c>
      <c r="F8" s="48">
        <v>4517</v>
      </c>
      <c r="G8" s="49">
        <v>310</v>
      </c>
      <c r="H8" s="49">
        <v>445</v>
      </c>
      <c r="I8" s="51">
        <v>168</v>
      </c>
      <c r="J8" s="187">
        <f>SUM(F8:I8)</f>
        <v>5440</v>
      </c>
      <c r="K8" s="52">
        <f>E8+J8</f>
        <v>5667</v>
      </c>
      <c r="L8" s="48">
        <v>5287</v>
      </c>
      <c r="M8" s="49">
        <v>3134</v>
      </c>
      <c r="N8" s="49">
        <v>1401</v>
      </c>
      <c r="O8" s="53">
        <f>SUM(L8:N8)</f>
        <v>9822</v>
      </c>
      <c r="P8" s="48">
        <v>3186</v>
      </c>
      <c r="Q8" s="49">
        <v>3</v>
      </c>
      <c r="R8" s="49">
        <v>529</v>
      </c>
      <c r="S8" s="53">
        <v>297</v>
      </c>
      <c r="T8" s="50">
        <f t="shared" ref="T8:T19" si="1">SUM(P8:S8)</f>
        <v>4015</v>
      </c>
      <c r="U8" s="188">
        <f>K8+O8</f>
        <v>15489</v>
      </c>
      <c r="V8" s="187">
        <f>K8-T8</f>
        <v>1652</v>
      </c>
      <c r="W8" s="123">
        <v>174762</v>
      </c>
      <c r="X8" s="49">
        <v>84803</v>
      </c>
      <c r="Y8" s="49">
        <v>7054</v>
      </c>
      <c r="Z8" s="123">
        <v>307554</v>
      </c>
      <c r="AA8" s="49">
        <v>287738</v>
      </c>
      <c r="AB8" s="54">
        <f>Z8/AA8</f>
        <v>1.0688682064934072</v>
      </c>
      <c r="AC8" s="14"/>
    </row>
    <row r="9" spans="1:30">
      <c r="A9" s="189" t="s">
        <v>1179</v>
      </c>
      <c r="B9" s="190">
        <v>21</v>
      </c>
      <c r="C9" s="511">
        <v>63</v>
      </c>
      <c r="D9" s="511">
        <v>60</v>
      </c>
      <c r="E9" s="50">
        <f t="shared" si="0"/>
        <v>144</v>
      </c>
      <c r="F9" s="190">
        <v>4461</v>
      </c>
      <c r="G9" s="511">
        <v>357</v>
      </c>
      <c r="H9" s="511">
        <v>539</v>
      </c>
      <c r="I9" s="512">
        <v>160</v>
      </c>
      <c r="J9" s="220">
        <f t="shared" ref="J9:J19" si="2">F9+G9+H9+I9</f>
        <v>5517</v>
      </c>
      <c r="K9" s="52">
        <f t="shared" ref="K9:K19" si="3">E9+J9</f>
        <v>5661</v>
      </c>
      <c r="L9" s="190">
        <v>4846</v>
      </c>
      <c r="M9" s="511">
        <v>2889</v>
      </c>
      <c r="N9" s="511">
        <v>855</v>
      </c>
      <c r="O9" s="53">
        <f t="shared" ref="O9:O19" si="4">SUM(L9:N9)</f>
        <v>8590</v>
      </c>
      <c r="P9" s="190">
        <v>2563</v>
      </c>
      <c r="Q9" s="511">
        <v>13</v>
      </c>
      <c r="R9" s="511">
        <v>443</v>
      </c>
      <c r="S9" s="53">
        <v>1306</v>
      </c>
      <c r="T9" s="50">
        <f t="shared" si="1"/>
        <v>4325</v>
      </c>
      <c r="U9" s="48">
        <f t="shared" ref="U9:U19" si="5">K9+O9</f>
        <v>14251</v>
      </c>
      <c r="V9" s="50">
        <f t="shared" ref="V9:V19" si="6">K9-T9</f>
        <v>1336</v>
      </c>
      <c r="W9" s="221">
        <v>175463</v>
      </c>
      <c r="X9" s="511">
        <v>84998</v>
      </c>
      <c r="Y9" s="511">
        <v>7307</v>
      </c>
      <c r="Z9" s="123">
        <v>308890</v>
      </c>
      <c r="AA9" s="49">
        <v>287738</v>
      </c>
      <c r="AB9" s="54">
        <f t="shared" ref="AB9:AB19" si="7">Z9/AA9</f>
        <v>1.0735113193252195</v>
      </c>
      <c r="AC9" s="15"/>
      <c r="AD9" s="16"/>
    </row>
    <row r="10" spans="1:30">
      <c r="A10" s="189" t="s">
        <v>1180</v>
      </c>
      <c r="B10" s="190">
        <v>16</v>
      </c>
      <c r="C10" s="511">
        <v>4</v>
      </c>
      <c r="D10" s="511">
        <v>42</v>
      </c>
      <c r="E10" s="50">
        <f t="shared" si="0"/>
        <v>62</v>
      </c>
      <c r="F10" s="190">
        <v>4730</v>
      </c>
      <c r="G10" s="511">
        <v>287</v>
      </c>
      <c r="H10" s="511">
        <v>504</v>
      </c>
      <c r="I10" s="512">
        <v>191</v>
      </c>
      <c r="J10" s="220">
        <f t="shared" si="2"/>
        <v>5712</v>
      </c>
      <c r="K10" s="52">
        <f t="shared" si="3"/>
        <v>5774</v>
      </c>
      <c r="L10" s="190">
        <v>5247</v>
      </c>
      <c r="M10" s="511">
        <v>2381</v>
      </c>
      <c r="N10" s="511">
        <v>579</v>
      </c>
      <c r="O10" s="53">
        <f t="shared" si="4"/>
        <v>8207</v>
      </c>
      <c r="P10" s="190">
        <v>2832</v>
      </c>
      <c r="Q10" s="511">
        <v>23</v>
      </c>
      <c r="R10" s="511">
        <v>536</v>
      </c>
      <c r="S10" s="53">
        <v>1800</v>
      </c>
      <c r="T10" s="50">
        <f t="shared" si="1"/>
        <v>5191</v>
      </c>
      <c r="U10" s="48">
        <f t="shared" si="5"/>
        <v>13981</v>
      </c>
      <c r="V10" s="50">
        <f t="shared" si="6"/>
        <v>583</v>
      </c>
      <c r="W10" s="221">
        <v>175891</v>
      </c>
      <c r="X10" s="511">
        <v>84957</v>
      </c>
      <c r="Y10" s="511">
        <v>7287</v>
      </c>
      <c r="Z10" s="123">
        <v>309473</v>
      </c>
      <c r="AA10" s="49">
        <v>287738</v>
      </c>
      <c r="AB10" s="54">
        <f t="shared" si="7"/>
        <v>1.0755374681133532</v>
      </c>
      <c r="AC10" s="15"/>
      <c r="AD10" s="16"/>
    </row>
    <row r="11" spans="1:30">
      <c r="A11" s="189" t="s">
        <v>1181</v>
      </c>
      <c r="B11" s="190">
        <v>19</v>
      </c>
      <c r="C11" s="511">
        <v>1</v>
      </c>
      <c r="D11" s="511">
        <v>54</v>
      </c>
      <c r="E11" s="50">
        <f t="shared" si="0"/>
        <v>74</v>
      </c>
      <c r="F11" s="190">
        <v>3628</v>
      </c>
      <c r="G11" s="511">
        <v>284</v>
      </c>
      <c r="H11" s="511">
        <v>209</v>
      </c>
      <c r="I11" s="512">
        <v>245</v>
      </c>
      <c r="J11" s="220">
        <f t="shared" si="2"/>
        <v>4366</v>
      </c>
      <c r="K11" s="52">
        <f t="shared" si="3"/>
        <v>4440</v>
      </c>
      <c r="L11" s="190">
        <v>5841</v>
      </c>
      <c r="M11" s="511">
        <v>1892</v>
      </c>
      <c r="N11" s="511">
        <v>700</v>
      </c>
      <c r="O11" s="53">
        <f t="shared" si="4"/>
        <v>8433</v>
      </c>
      <c r="P11" s="190">
        <v>3385</v>
      </c>
      <c r="Q11" s="511">
        <v>23</v>
      </c>
      <c r="R11" s="511">
        <v>626</v>
      </c>
      <c r="S11" s="53">
        <v>2115</v>
      </c>
      <c r="T11" s="50">
        <f t="shared" si="1"/>
        <v>6149</v>
      </c>
      <c r="U11" s="48">
        <f t="shared" si="5"/>
        <v>12873</v>
      </c>
      <c r="V11" s="50">
        <f t="shared" si="6"/>
        <v>-1709</v>
      </c>
      <c r="W11" s="221">
        <v>174939</v>
      </c>
      <c r="X11" s="511">
        <v>84332</v>
      </c>
      <c r="Y11" s="511">
        <v>7174</v>
      </c>
      <c r="Z11" s="123">
        <v>307764</v>
      </c>
      <c r="AA11" s="49">
        <v>287738</v>
      </c>
      <c r="AB11" s="54">
        <f t="shared" si="7"/>
        <v>1.0695980371031981</v>
      </c>
      <c r="AC11" s="15"/>
      <c r="AD11" s="16"/>
    </row>
    <row r="12" spans="1:30">
      <c r="A12" s="189" t="s">
        <v>1182</v>
      </c>
      <c r="B12" s="190">
        <v>22</v>
      </c>
      <c r="C12" s="511">
        <v>1</v>
      </c>
      <c r="D12" s="511">
        <v>38</v>
      </c>
      <c r="E12" s="50">
        <f t="shared" si="0"/>
        <v>61</v>
      </c>
      <c r="F12" s="190">
        <v>3717</v>
      </c>
      <c r="G12" s="511">
        <v>172</v>
      </c>
      <c r="H12" s="511">
        <v>279</v>
      </c>
      <c r="I12" s="512">
        <v>154</v>
      </c>
      <c r="J12" s="220">
        <f t="shared" si="2"/>
        <v>4322</v>
      </c>
      <c r="K12" s="52">
        <f t="shared" si="3"/>
        <v>4383</v>
      </c>
      <c r="L12" s="190">
        <v>5502</v>
      </c>
      <c r="M12" s="511">
        <v>1262</v>
      </c>
      <c r="N12" s="511">
        <v>506</v>
      </c>
      <c r="O12" s="53">
        <f t="shared" si="4"/>
        <v>7270</v>
      </c>
      <c r="P12" s="190">
        <v>6383</v>
      </c>
      <c r="Q12" s="511">
        <v>42</v>
      </c>
      <c r="R12" s="511">
        <v>450</v>
      </c>
      <c r="S12" s="53">
        <v>1724</v>
      </c>
      <c r="T12" s="50">
        <f t="shared" si="1"/>
        <v>8599</v>
      </c>
      <c r="U12" s="48">
        <f t="shared" si="5"/>
        <v>11653</v>
      </c>
      <c r="V12" s="50">
        <f t="shared" si="6"/>
        <v>-4216</v>
      </c>
      <c r="W12" s="221">
        <v>172380</v>
      </c>
      <c r="X12" s="511">
        <v>83283</v>
      </c>
      <c r="Y12" s="511">
        <v>7069</v>
      </c>
      <c r="Z12" s="123">
        <v>303548</v>
      </c>
      <c r="AA12" s="49">
        <v>287738</v>
      </c>
      <c r="AB12" s="54">
        <f t="shared" si="7"/>
        <v>1.0549458187656826</v>
      </c>
      <c r="AC12" s="15"/>
      <c r="AD12" s="16"/>
    </row>
    <row r="13" spans="1:30">
      <c r="A13" s="189" t="s">
        <v>1183</v>
      </c>
      <c r="B13" s="190">
        <v>14</v>
      </c>
      <c r="C13" s="511">
        <v>1</v>
      </c>
      <c r="D13" s="511">
        <v>24</v>
      </c>
      <c r="E13" s="50">
        <f t="shared" si="0"/>
        <v>39</v>
      </c>
      <c r="F13" s="190">
        <v>3577</v>
      </c>
      <c r="G13" s="511">
        <v>168</v>
      </c>
      <c r="H13" s="511">
        <v>309</v>
      </c>
      <c r="I13" s="512">
        <v>143</v>
      </c>
      <c r="J13" s="220">
        <f t="shared" si="2"/>
        <v>4197</v>
      </c>
      <c r="K13" s="52">
        <f t="shared" si="3"/>
        <v>4236</v>
      </c>
      <c r="L13" s="190">
        <v>5175</v>
      </c>
      <c r="M13" s="511">
        <v>1277</v>
      </c>
      <c r="N13" s="511">
        <v>447</v>
      </c>
      <c r="O13" s="53">
        <f t="shared" si="4"/>
        <v>6899</v>
      </c>
      <c r="P13" s="190">
        <v>5935</v>
      </c>
      <c r="Q13" s="511">
        <v>21</v>
      </c>
      <c r="R13" s="511">
        <v>459</v>
      </c>
      <c r="S13" s="53">
        <v>2587</v>
      </c>
      <c r="T13" s="50">
        <f t="shared" si="1"/>
        <v>9002</v>
      </c>
      <c r="U13" s="48">
        <f t="shared" si="5"/>
        <v>11135</v>
      </c>
      <c r="V13" s="50">
        <f t="shared" si="6"/>
        <v>-4766</v>
      </c>
      <c r="W13" s="221">
        <v>169830</v>
      </c>
      <c r="X13" s="511">
        <v>81687</v>
      </c>
      <c r="Y13" s="511">
        <v>6984</v>
      </c>
      <c r="Z13" s="123">
        <v>298782</v>
      </c>
      <c r="AA13" s="49">
        <v>287738</v>
      </c>
      <c r="AB13" s="54">
        <f t="shared" si="7"/>
        <v>1.0383821393072865</v>
      </c>
      <c r="AC13" s="15"/>
      <c r="AD13" s="16"/>
    </row>
    <row r="14" spans="1:30">
      <c r="A14" s="189" t="s">
        <v>1184</v>
      </c>
      <c r="B14" s="190">
        <v>14</v>
      </c>
      <c r="C14" s="511">
        <v>5</v>
      </c>
      <c r="D14" s="511">
        <v>31</v>
      </c>
      <c r="E14" s="50">
        <f t="shared" si="0"/>
        <v>50</v>
      </c>
      <c r="F14" s="190">
        <v>3809</v>
      </c>
      <c r="G14" s="511">
        <v>260</v>
      </c>
      <c r="H14" s="511">
        <v>260</v>
      </c>
      <c r="I14" s="512">
        <v>165</v>
      </c>
      <c r="J14" s="220">
        <f t="shared" si="2"/>
        <v>4494</v>
      </c>
      <c r="K14" s="52">
        <f t="shared" si="3"/>
        <v>4544</v>
      </c>
      <c r="L14" s="190">
        <v>5299</v>
      </c>
      <c r="M14" s="511">
        <v>1383</v>
      </c>
      <c r="N14" s="511">
        <v>333</v>
      </c>
      <c r="O14" s="53">
        <f t="shared" si="4"/>
        <v>7015</v>
      </c>
      <c r="P14" s="190">
        <v>4710</v>
      </c>
      <c r="Q14" s="511">
        <v>18</v>
      </c>
      <c r="R14" s="511">
        <v>507</v>
      </c>
      <c r="S14" s="53">
        <v>3055</v>
      </c>
      <c r="T14" s="50">
        <f t="shared" si="1"/>
        <v>8290</v>
      </c>
      <c r="U14" s="48">
        <f t="shared" si="5"/>
        <v>11559</v>
      </c>
      <c r="V14" s="50">
        <f t="shared" si="6"/>
        <v>-3746</v>
      </c>
      <c r="W14" s="221">
        <v>167368</v>
      </c>
      <c r="X14" s="511">
        <v>80575</v>
      </c>
      <c r="Y14" s="511">
        <v>6971</v>
      </c>
      <c r="Z14" s="123">
        <v>295036</v>
      </c>
      <c r="AA14" s="49">
        <v>287738</v>
      </c>
      <c r="AB14" s="54">
        <f t="shared" si="7"/>
        <v>1.0253633513821601</v>
      </c>
      <c r="AC14" s="15"/>
      <c r="AD14" s="16"/>
    </row>
    <row r="15" spans="1:30">
      <c r="A15" s="189" t="s">
        <v>1185</v>
      </c>
      <c r="B15" s="190">
        <v>21</v>
      </c>
      <c r="C15" s="511">
        <v>2</v>
      </c>
      <c r="D15" s="511">
        <v>198</v>
      </c>
      <c r="E15" s="50">
        <f t="shared" si="0"/>
        <v>221</v>
      </c>
      <c r="F15" s="190">
        <v>5103</v>
      </c>
      <c r="G15" s="511">
        <v>262</v>
      </c>
      <c r="H15" s="511">
        <v>542</v>
      </c>
      <c r="I15" s="512">
        <v>105</v>
      </c>
      <c r="J15" s="220">
        <f t="shared" si="2"/>
        <v>6012</v>
      </c>
      <c r="K15" s="52">
        <f t="shared" si="3"/>
        <v>6233</v>
      </c>
      <c r="L15" s="190">
        <v>4740</v>
      </c>
      <c r="M15" s="511">
        <v>1703</v>
      </c>
      <c r="N15" s="511">
        <v>560</v>
      </c>
      <c r="O15" s="53">
        <f t="shared" si="4"/>
        <v>7003</v>
      </c>
      <c r="P15" s="190">
        <v>5553</v>
      </c>
      <c r="Q15" s="511">
        <v>26</v>
      </c>
      <c r="R15" s="511">
        <v>410</v>
      </c>
      <c r="S15" s="53">
        <v>2718</v>
      </c>
      <c r="T15" s="50">
        <f t="shared" si="1"/>
        <v>8707</v>
      </c>
      <c r="U15" s="48">
        <f t="shared" si="5"/>
        <v>13236</v>
      </c>
      <c r="V15" s="50">
        <f t="shared" si="6"/>
        <v>-2474</v>
      </c>
      <c r="W15" s="221">
        <v>165812</v>
      </c>
      <c r="X15" s="511">
        <v>80018</v>
      </c>
      <c r="Y15" s="511">
        <v>6845</v>
      </c>
      <c r="Z15" s="123">
        <v>292562</v>
      </c>
      <c r="AA15" s="49">
        <v>287738</v>
      </c>
      <c r="AB15" s="54">
        <f t="shared" si="7"/>
        <v>1.0167652517220527</v>
      </c>
      <c r="AC15" s="15"/>
      <c r="AD15" s="16"/>
    </row>
    <row r="16" spans="1:30">
      <c r="A16" s="189" t="s">
        <v>1186</v>
      </c>
      <c r="B16" s="190">
        <v>18</v>
      </c>
      <c r="C16" s="511">
        <v>2</v>
      </c>
      <c r="D16" s="511">
        <v>27</v>
      </c>
      <c r="E16" s="50">
        <f t="shared" si="0"/>
        <v>47</v>
      </c>
      <c r="F16" s="190">
        <v>4896</v>
      </c>
      <c r="G16" s="511">
        <v>205</v>
      </c>
      <c r="H16" s="511">
        <v>577</v>
      </c>
      <c r="I16" s="512">
        <v>111</v>
      </c>
      <c r="J16" s="220">
        <f t="shared" si="2"/>
        <v>5789</v>
      </c>
      <c r="K16" s="52">
        <f t="shared" si="3"/>
        <v>5836</v>
      </c>
      <c r="L16" s="190">
        <v>5274</v>
      </c>
      <c r="M16" s="511">
        <v>1591</v>
      </c>
      <c r="N16" s="511">
        <v>295</v>
      </c>
      <c r="O16" s="53">
        <f t="shared" si="4"/>
        <v>7160</v>
      </c>
      <c r="P16" s="190">
        <v>3752</v>
      </c>
      <c r="Q16" s="511">
        <v>16</v>
      </c>
      <c r="R16" s="511">
        <v>467</v>
      </c>
      <c r="S16" s="53">
        <v>1856</v>
      </c>
      <c r="T16" s="50">
        <f t="shared" si="1"/>
        <v>6091</v>
      </c>
      <c r="U16" s="48">
        <f t="shared" si="5"/>
        <v>12996</v>
      </c>
      <c r="V16" s="50">
        <f t="shared" si="6"/>
        <v>-255</v>
      </c>
      <c r="W16" s="221">
        <v>165639</v>
      </c>
      <c r="X16" s="511">
        <v>80138</v>
      </c>
      <c r="Y16" s="511">
        <v>6848</v>
      </c>
      <c r="Z16" s="123">
        <v>292307</v>
      </c>
      <c r="AA16" s="49">
        <v>287738</v>
      </c>
      <c r="AB16" s="54">
        <f t="shared" si="7"/>
        <v>1.0158790288387352</v>
      </c>
      <c r="AC16" s="15"/>
      <c r="AD16" s="16"/>
    </row>
    <row r="17" spans="1:30">
      <c r="A17" s="189" t="s">
        <v>1187</v>
      </c>
      <c r="B17" s="190">
        <v>13</v>
      </c>
      <c r="C17" s="511">
        <v>2</v>
      </c>
      <c r="D17" s="511">
        <v>10</v>
      </c>
      <c r="E17" s="50">
        <f t="shared" si="0"/>
        <v>25</v>
      </c>
      <c r="F17" s="190">
        <v>4726</v>
      </c>
      <c r="G17" s="511">
        <v>160</v>
      </c>
      <c r="H17" s="511">
        <v>427</v>
      </c>
      <c r="I17" s="512">
        <v>93</v>
      </c>
      <c r="J17" s="220">
        <f t="shared" si="2"/>
        <v>5406</v>
      </c>
      <c r="K17" s="52">
        <f t="shared" si="3"/>
        <v>5431</v>
      </c>
      <c r="L17" s="190">
        <v>4614</v>
      </c>
      <c r="M17" s="511">
        <v>1339</v>
      </c>
      <c r="N17" s="511">
        <v>269</v>
      </c>
      <c r="O17" s="53">
        <f t="shared" si="4"/>
        <v>6222</v>
      </c>
      <c r="P17" s="190">
        <v>4213</v>
      </c>
      <c r="Q17" s="511">
        <v>11</v>
      </c>
      <c r="R17" s="511">
        <v>321</v>
      </c>
      <c r="S17" s="53">
        <v>1715</v>
      </c>
      <c r="T17" s="50">
        <f t="shared" si="1"/>
        <v>6260</v>
      </c>
      <c r="U17" s="48">
        <f t="shared" si="5"/>
        <v>11653</v>
      </c>
      <c r="V17" s="50">
        <f t="shared" si="6"/>
        <v>-829</v>
      </c>
      <c r="W17" s="221">
        <v>164905</v>
      </c>
      <c r="X17" s="511">
        <v>79884</v>
      </c>
      <c r="Y17" s="511">
        <v>6845</v>
      </c>
      <c r="Z17" s="123">
        <v>291478</v>
      </c>
      <c r="AA17" s="49">
        <v>287738</v>
      </c>
      <c r="AB17" s="54">
        <f t="shared" si="7"/>
        <v>1.0129979356219894</v>
      </c>
      <c r="AC17" s="15"/>
      <c r="AD17" s="16"/>
    </row>
    <row r="18" spans="1:30">
      <c r="A18" s="189" t="s">
        <v>1188</v>
      </c>
      <c r="B18" s="190">
        <v>7</v>
      </c>
      <c r="C18" s="511">
        <v>1</v>
      </c>
      <c r="D18" s="511">
        <v>46</v>
      </c>
      <c r="E18" s="50">
        <f t="shared" si="0"/>
        <v>54</v>
      </c>
      <c r="F18" s="190">
        <v>3540</v>
      </c>
      <c r="G18" s="511">
        <v>142</v>
      </c>
      <c r="H18" s="511">
        <v>318</v>
      </c>
      <c r="I18" s="512">
        <v>72</v>
      </c>
      <c r="J18" s="220">
        <f t="shared" si="2"/>
        <v>4072</v>
      </c>
      <c r="K18" s="52">
        <f t="shared" si="3"/>
        <v>4126</v>
      </c>
      <c r="L18" s="190">
        <v>5325</v>
      </c>
      <c r="M18" s="511">
        <v>1202</v>
      </c>
      <c r="N18" s="511">
        <v>308</v>
      </c>
      <c r="O18" s="53">
        <f t="shared" si="4"/>
        <v>6835</v>
      </c>
      <c r="P18" s="190">
        <v>3904</v>
      </c>
      <c r="Q18" s="511">
        <v>4</v>
      </c>
      <c r="R18" s="511">
        <v>401</v>
      </c>
      <c r="S18" s="53">
        <v>1687</v>
      </c>
      <c r="T18" s="50">
        <f t="shared" si="1"/>
        <v>5996</v>
      </c>
      <c r="U18" s="48">
        <f t="shared" si="5"/>
        <v>10961</v>
      </c>
      <c r="V18" s="50">
        <f t="shared" si="6"/>
        <v>-1870</v>
      </c>
      <c r="W18" s="221">
        <v>163739</v>
      </c>
      <c r="X18" s="511">
        <v>79441</v>
      </c>
      <c r="Y18" s="511">
        <v>6792</v>
      </c>
      <c r="Z18" s="123">
        <v>289608</v>
      </c>
      <c r="AA18" s="49">
        <v>287738</v>
      </c>
      <c r="AB18" s="54">
        <f t="shared" si="7"/>
        <v>1.0064989678109948</v>
      </c>
      <c r="AC18" s="15"/>
      <c r="AD18" s="16"/>
    </row>
    <row r="19" spans="1:30" ht="15.75" thickBot="1">
      <c r="A19" s="189" t="s">
        <v>1189</v>
      </c>
      <c r="B19" s="1100">
        <v>14</v>
      </c>
      <c r="C19" s="513">
        <v>52</v>
      </c>
      <c r="D19" s="513">
        <v>69</v>
      </c>
      <c r="E19" s="50">
        <f t="shared" si="0"/>
        <v>135</v>
      </c>
      <c r="F19" s="1100">
        <v>4507</v>
      </c>
      <c r="G19" s="513">
        <v>78</v>
      </c>
      <c r="H19" s="513">
        <v>424</v>
      </c>
      <c r="I19" s="1722">
        <v>58</v>
      </c>
      <c r="J19" s="95">
        <f t="shared" si="2"/>
        <v>5067</v>
      </c>
      <c r="K19" s="52">
        <f t="shared" si="3"/>
        <v>5202</v>
      </c>
      <c r="L19" s="1100">
        <v>5195</v>
      </c>
      <c r="M19" s="513">
        <v>1828</v>
      </c>
      <c r="N19" s="513">
        <v>246</v>
      </c>
      <c r="O19" s="53">
        <f t="shared" si="4"/>
        <v>7269</v>
      </c>
      <c r="P19" s="1100">
        <v>6276</v>
      </c>
      <c r="Q19" s="513">
        <v>1</v>
      </c>
      <c r="R19" s="513">
        <v>376</v>
      </c>
      <c r="S19" s="1723">
        <v>799</v>
      </c>
      <c r="T19" s="50">
        <f t="shared" si="1"/>
        <v>7452</v>
      </c>
      <c r="U19" s="48">
        <f t="shared" si="5"/>
        <v>12471</v>
      </c>
      <c r="V19" s="50">
        <f t="shared" si="6"/>
        <v>-2250</v>
      </c>
      <c r="W19" s="221">
        <v>162093</v>
      </c>
      <c r="X19" s="511">
        <v>79001</v>
      </c>
      <c r="Y19" s="511">
        <v>6806</v>
      </c>
      <c r="Z19" s="123">
        <v>287358</v>
      </c>
      <c r="AA19" s="49">
        <v>287738</v>
      </c>
      <c r="AB19" s="54">
        <f t="shared" si="7"/>
        <v>0.99867935413466413</v>
      </c>
      <c r="AC19" s="15"/>
      <c r="AD19" s="16"/>
    </row>
    <row r="20" spans="1:30" ht="15.75" thickBot="1">
      <c r="A20" s="191" t="s">
        <v>1190</v>
      </c>
      <c r="B20" s="141">
        <f>SUM(B8:B19)</f>
        <v>207</v>
      </c>
      <c r="C20" s="141">
        <f t="shared" ref="C20:V20" si="8">SUM(C8:C19)</f>
        <v>192</v>
      </c>
      <c r="D20" s="141">
        <f t="shared" si="8"/>
        <v>740</v>
      </c>
      <c r="E20" s="141">
        <f t="shared" si="8"/>
        <v>1139</v>
      </c>
      <c r="F20" s="141">
        <f t="shared" si="8"/>
        <v>51211</v>
      </c>
      <c r="G20" s="141">
        <f t="shared" si="8"/>
        <v>2685</v>
      </c>
      <c r="H20" s="141">
        <f t="shared" si="8"/>
        <v>4833</v>
      </c>
      <c r="I20" s="141">
        <f t="shared" si="8"/>
        <v>1665</v>
      </c>
      <c r="J20" s="141">
        <f t="shared" si="8"/>
        <v>60394</v>
      </c>
      <c r="K20" s="141">
        <f t="shared" si="8"/>
        <v>61533</v>
      </c>
      <c r="L20" s="141">
        <f t="shared" si="8"/>
        <v>62345</v>
      </c>
      <c r="M20" s="141">
        <f t="shared" si="8"/>
        <v>21881</v>
      </c>
      <c r="N20" s="141">
        <f t="shared" si="8"/>
        <v>6499</v>
      </c>
      <c r="O20" s="141">
        <f t="shared" si="8"/>
        <v>90725</v>
      </c>
      <c r="P20" s="141">
        <f t="shared" si="8"/>
        <v>52692</v>
      </c>
      <c r="Q20" s="141">
        <f t="shared" si="8"/>
        <v>201</v>
      </c>
      <c r="R20" s="142">
        <f t="shared" si="8"/>
        <v>5525</v>
      </c>
      <c r="S20" s="141">
        <f t="shared" si="8"/>
        <v>21659</v>
      </c>
      <c r="T20" s="141">
        <f t="shared" si="8"/>
        <v>80077</v>
      </c>
      <c r="U20" s="141">
        <f t="shared" si="8"/>
        <v>152258</v>
      </c>
      <c r="V20" s="142">
        <f t="shared" si="8"/>
        <v>-18544</v>
      </c>
      <c r="W20" s="141">
        <f t="shared" ref="W20:Y20" si="9">W19</f>
        <v>162093</v>
      </c>
      <c r="X20" s="141">
        <f t="shared" si="9"/>
        <v>79001</v>
      </c>
      <c r="Y20" s="141">
        <f t="shared" si="9"/>
        <v>6806</v>
      </c>
      <c r="Z20" s="141">
        <f>Z19</f>
        <v>287358</v>
      </c>
      <c r="AA20" s="142">
        <f>AA19</f>
        <v>287738</v>
      </c>
      <c r="AB20" s="143">
        <f>Z20/AA20</f>
        <v>0.99867935413466413</v>
      </c>
      <c r="AC20" s="14"/>
    </row>
    <row r="21" spans="1:30">
      <c r="A21" s="36"/>
      <c r="B21" s="16"/>
      <c r="C21" s="16"/>
      <c r="D21" s="16"/>
      <c r="E21" s="16"/>
      <c r="F21" s="16"/>
      <c r="G21" s="16"/>
      <c r="H21" s="16"/>
      <c r="I21" s="16"/>
      <c r="J21" s="16"/>
      <c r="K21" s="16"/>
      <c r="L21" s="16"/>
      <c r="M21" s="16"/>
      <c r="N21" s="16"/>
      <c r="O21" s="16"/>
      <c r="V21" s="14"/>
      <c r="W21" s="14"/>
      <c r="X21" s="14"/>
      <c r="Y21" s="14"/>
      <c r="AA21" s="14"/>
      <c r="AB21" s="14"/>
      <c r="AC21" s="14"/>
    </row>
    <row r="22" spans="1:30" ht="15.75">
      <c r="A22" s="10"/>
      <c r="B22" s="14"/>
      <c r="C22" s="14"/>
      <c r="D22" s="14"/>
      <c r="E22" s="14"/>
      <c r="F22" s="14"/>
      <c r="G22" s="14"/>
      <c r="H22" s="14"/>
      <c r="I22" s="37"/>
      <c r="J22" s="38"/>
      <c r="K22" s="14"/>
      <c r="L22" s="14"/>
      <c r="M22" s="14"/>
      <c r="N22" s="180"/>
      <c r="O22" s="180"/>
      <c r="P22" s="180"/>
      <c r="Q22" s="14"/>
      <c r="R22" s="14"/>
      <c r="S22" s="14"/>
      <c r="T22" s="14"/>
      <c r="U22" s="14"/>
      <c r="V22" s="38"/>
      <c r="W22" s="38"/>
      <c r="X22" s="38"/>
      <c r="Y22" s="38"/>
      <c r="Z22" s="14"/>
      <c r="AA22" s="14"/>
      <c r="AB22" s="14"/>
      <c r="AC22" s="14"/>
    </row>
    <row r="23" spans="1:30" ht="18">
      <c r="A23" s="1933" t="s">
        <v>1191</v>
      </c>
      <c r="B23" s="1933"/>
      <c r="C23" s="1933"/>
      <c r="D23" s="1933"/>
      <c r="E23" s="1933"/>
      <c r="F23" s="1933"/>
      <c r="G23" s="1933"/>
      <c r="H23" s="1933"/>
      <c r="I23" s="1933"/>
      <c r="J23" s="1933"/>
      <c r="K23" s="1933"/>
      <c r="L23" s="1933"/>
      <c r="M23" s="14"/>
      <c r="N23" s="181"/>
      <c r="O23" s="180"/>
      <c r="P23" s="180"/>
      <c r="Q23" s="14"/>
      <c r="R23" s="14"/>
      <c r="S23" s="14"/>
      <c r="T23" s="14"/>
      <c r="U23" s="14"/>
      <c r="V23" s="38"/>
      <c r="W23" s="38"/>
      <c r="X23" s="38"/>
      <c r="Y23" s="38"/>
      <c r="Z23" s="14"/>
      <c r="AA23" s="14"/>
      <c r="AB23" s="14"/>
      <c r="AC23" s="14"/>
    </row>
    <row r="24" spans="1:30" ht="18">
      <c r="A24" s="1933" t="s">
        <v>1192</v>
      </c>
      <c r="B24" s="1933"/>
      <c r="C24" s="1933"/>
      <c r="D24" s="1933"/>
      <c r="E24" s="1933"/>
      <c r="F24" s="1933"/>
      <c r="G24" s="1933"/>
      <c r="H24" s="1933"/>
      <c r="I24" s="1933"/>
      <c r="J24" s="1933"/>
      <c r="K24" s="1933"/>
      <c r="L24" s="1933"/>
      <c r="M24" s="14"/>
      <c r="N24" s="14"/>
      <c r="O24" s="14"/>
      <c r="P24" s="14"/>
      <c r="Q24" s="14"/>
      <c r="R24" s="14"/>
      <c r="S24" s="14"/>
      <c r="T24" s="14"/>
      <c r="U24" s="14"/>
      <c r="V24" s="14"/>
      <c r="W24" s="14"/>
      <c r="X24" s="14"/>
      <c r="Y24" s="14"/>
      <c r="Z24" s="14"/>
      <c r="AA24" s="14"/>
      <c r="AB24" s="14"/>
      <c r="AC24" s="14"/>
    </row>
    <row r="25" spans="1:30" ht="18">
      <c r="A25" s="1933" t="s">
        <v>1193</v>
      </c>
      <c r="B25" s="1933"/>
      <c r="C25" s="1933"/>
      <c r="D25" s="1933"/>
      <c r="E25" s="1933"/>
      <c r="F25" s="1933"/>
      <c r="G25" s="1933"/>
      <c r="H25" s="1933"/>
      <c r="I25" s="1933"/>
      <c r="J25" s="1933"/>
      <c r="K25" s="1933"/>
      <c r="L25" s="1933"/>
      <c r="M25" s="14"/>
      <c r="N25" s="14"/>
      <c r="O25" s="14"/>
      <c r="P25" s="14"/>
      <c r="Q25" s="14"/>
      <c r="R25" s="14"/>
      <c r="S25" s="14"/>
      <c r="T25" s="14"/>
      <c r="U25" s="14"/>
      <c r="V25" s="14"/>
      <c r="W25" s="14"/>
      <c r="X25" s="14"/>
      <c r="Y25" s="14"/>
      <c r="Z25" s="14"/>
      <c r="AA25" s="14"/>
      <c r="AB25" s="14"/>
      <c r="AC25" s="14"/>
    </row>
    <row r="26" spans="1:30" ht="18">
      <c r="A26" s="1932" t="s">
        <v>1194</v>
      </c>
      <c r="B26" s="1933"/>
      <c r="C26" s="1933"/>
      <c r="D26" s="1933"/>
      <c r="E26" s="1933"/>
      <c r="F26" s="1933"/>
      <c r="G26" s="1933"/>
      <c r="H26" s="1933"/>
      <c r="I26" s="1933"/>
      <c r="J26" s="1933"/>
      <c r="K26" s="1933"/>
      <c r="L26" s="1933"/>
      <c r="M26" s="14"/>
      <c r="N26" s="14"/>
      <c r="O26" s="14"/>
      <c r="P26" s="14"/>
      <c r="Q26" s="14"/>
      <c r="R26" s="14"/>
      <c r="S26" s="14"/>
      <c r="T26" s="14"/>
      <c r="U26" s="14"/>
      <c r="V26" s="14"/>
      <c r="W26" s="14"/>
      <c r="X26" s="14"/>
      <c r="Y26" s="14"/>
      <c r="Z26" s="14"/>
      <c r="AA26" s="14"/>
      <c r="AB26" s="14"/>
      <c r="AC26" s="14"/>
    </row>
    <row r="27" spans="1:30">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row>
    <row r="28" spans="1:30" ht="16.5">
      <c r="A28" s="4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row>
    <row r="29" spans="1:30">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row>
    <row r="30" spans="1:30">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row>
    <row r="31" spans="1:30">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row>
    <row r="32" spans="1:30">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row>
    <row r="33" spans="1:29">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sheetData>
  <customSheetViews>
    <customSheetView guid="{F8F6599B-2A1F-4529-A350-AEBC686D896D}" scale="90" showPageBreaks="1" fitToPage="1" printArea="1">
      <pageMargins left="0" right="0" top="0" bottom="0" header="0" footer="0"/>
      <printOptions horizontalCentered="1" verticalCentered="1" headings="1" gridLines="1"/>
      <pageSetup paperSize="5" scale="57" firstPageNumber="98" orientation="landscape" useFirstPageNumber="1" r:id="rId1"/>
      <headerFooter scaleWithDoc="0" alignWithMargins="0"/>
    </customSheetView>
  </customSheetViews>
  <mergeCells count="26">
    <mergeCell ref="U6:U7"/>
    <mergeCell ref="V6:V7"/>
    <mergeCell ref="AB5:AB7"/>
    <mergeCell ref="B6:E6"/>
    <mergeCell ref="F6:J6"/>
    <mergeCell ref="L6:L7"/>
    <mergeCell ref="U5:V5"/>
    <mergeCell ref="Z5:Z7"/>
    <mergeCell ref="AA5:AA7"/>
    <mergeCell ref="K6:K7"/>
    <mergeCell ref="A5:A7"/>
    <mergeCell ref="B5:K5"/>
    <mergeCell ref="L5:O5"/>
    <mergeCell ref="T6:T7"/>
    <mergeCell ref="A1:AB1"/>
    <mergeCell ref="W5:Y6"/>
    <mergeCell ref="R6:R7"/>
    <mergeCell ref="S6:S7"/>
    <mergeCell ref="P6:P7"/>
    <mergeCell ref="Q6:Q7"/>
    <mergeCell ref="M6:M7"/>
    <mergeCell ref="N6:N7"/>
    <mergeCell ref="O6:O7"/>
    <mergeCell ref="A2:AB2"/>
    <mergeCell ref="A3:AB3"/>
    <mergeCell ref="P5:T5"/>
  </mergeCells>
  <printOptions horizontalCentered="1" verticalCentered="1"/>
  <pageMargins left="0.25" right="0.25" top="0.5" bottom="0.5" header="0.3" footer="0.3"/>
  <pageSetup scale="31" firstPageNumber="98" orientation="portrait" r:id="rId2"/>
  <headerFooter scaleWithDoc="0" alignWithMargins="0">
    <oddFooter>&amp;CA - &amp;P</oddFooter>
  </headerFooter>
  <customProperties>
    <customPr name="_pios_id" r:id="rId3"/>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1FD81-6715-4B97-8907-3AFA95009E09}">
  <sheetPr>
    <tabColor rgb="FF00B050"/>
    <pageSetUpPr fitToPage="1"/>
  </sheetPr>
  <dimension ref="A1:AD46"/>
  <sheetViews>
    <sheetView topLeftCell="A24" workbookViewId="0">
      <selection activeCell="G10" sqref="G10"/>
    </sheetView>
  </sheetViews>
  <sheetFormatPr defaultColWidth="9.42578125" defaultRowHeight="12.75"/>
  <cols>
    <col min="1" max="10" width="16.5703125" style="14" customWidth="1"/>
    <col min="11" max="11" width="16.42578125" style="14" customWidth="1"/>
    <col min="12" max="12" width="25.5703125" style="14" bestFit="1" customWidth="1"/>
    <col min="13" max="16384" width="9.42578125" style="14"/>
  </cols>
  <sheetData>
    <row r="1" spans="1:30" ht="15.75">
      <c r="A1" s="2110" t="s">
        <v>0</v>
      </c>
      <c r="B1" s="2110"/>
      <c r="C1" s="2110"/>
      <c r="D1" s="2110"/>
      <c r="E1" s="2110"/>
      <c r="F1" s="2110"/>
      <c r="G1" s="2110"/>
      <c r="H1" s="2110"/>
      <c r="I1" s="2110"/>
      <c r="J1" s="2110"/>
      <c r="K1" s="2110"/>
    </row>
    <row r="2" spans="1:30" customFormat="1" ht="15.75" customHeight="1">
      <c r="A2" s="2189" t="s">
        <v>1195</v>
      </c>
      <c r="B2" s="2189"/>
      <c r="C2" s="2189"/>
      <c r="D2" s="2189"/>
      <c r="E2" s="2189"/>
      <c r="F2" s="2189"/>
      <c r="G2" s="2189"/>
      <c r="H2" s="2189"/>
      <c r="I2" s="2189"/>
      <c r="J2" s="2189"/>
      <c r="K2" s="2189"/>
      <c r="L2" s="175"/>
      <c r="M2" s="175"/>
      <c r="N2" s="175"/>
      <c r="O2" s="175"/>
      <c r="P2" s="175"/>
      <c r="Q2" s="175"/>
      <c r="R2" s="175"/>
      <c r="S2" s="175"/>
      <c r="T2" s="175"/>
      <c r="U2" s="175"/>
      <c r="V2" s="175"/>
      <c r="W2" s="175"/>
      <c r="X2" s="175"/>
      <c r="Y2" s="175"/>
      <c r="Z2" s="175"/>
      <c r="AA2" s="175"/>
      <c r="AB2" s="175"/>
      <c r="AC2" s="175"/>
      <c r="AD2" s="175"/>
    </row>
    <row r="3" spans="1:30" customFormat="1" ht="15.75">
      <c r="A3" s="2157" t="s">
        <v>41</v>
      </c>
      <c r="B3" s="2157"/>
      <c r="C3" s="2157"/>
      <c r="D3" s="2157"/>
      <c r="E3" s="2157"/>
      <c r="F3" s="2157"/>
      <c r="G3" s="2157"/>
      <c r="H3" s="2157"/>
      <c r="I3" s="2157"/>
      <c r="J3" s="2157"/>
      <c r="K3" s="2157"/>
      <c r="L3" s="176"/>
      <c r="M3" s="176"/>
      <c r="N3" s="176"/>
      <c r="O3" s="176"/>
      <c r="P3" s="176"/>
      <c r="Q3" s="176"/>
      <c r="R3" s="176"/>
      <c r="S3" s="176"/>
      <c r="T3" s="176"/>
      <c r="U3" s="176"/>
      <c r="V3" s="176"/>
      <c r="W3" s="176"/>
      <c r="X3" s="176"/>
      <c r="Y3" s="176"/>
      <c r="Z3" s="176"/>
      <c r="AA3" s="176"/>
      <c r="AB3" s="176"/>
      <c r="AC3" s="176"/>
      <c r="AD3" s="176"/>
    </row>
    <row r="4" spans="1:30" customFormat="1" ht="16.5" thickBot="1">
      <c r="A4" s="1851"/>
      <c r="B4" s="1851"/>
      <c r="C4" s="1851"/>
      <c r="D4" s="1851"/>
      <c r="E4" s="1851"/>
      <c r="F4" s="1851"/>
      <c r="G4" s="1851"/>
      <c r="H4" s="1851"/>
      <c r="I4" s="1851"/>
      <c r="J4" s="1851"/>
      <c r="K4" s="1851"/>
      <c r="L4" s="176"/>
      <c r="M4" s="176"/>
      <c r="N4" s="176"/>
      <c r="O4" s="176"/>
      <c r="P4" s="176"/>
      <c r="Q4" s="176"/>
      <c r="R4" s="176"/>
      <c r="S4" s="176"/>
      <c r="T4" s="176"/>
      <c r="U4" s="176"/>
      <c r="V4" s="176"/>
      <c r="W4" s="176"/>
      <c r="X4" s="176"/>
      <c r="Y4" s="176"/>
      <c r="Z4" s="176"/>
      <c r="AA4" s="176"/>
      <c r="AB4" s="176"/>
      <c r="AC4" s="176"/>
      <c r="AD4" s="176"/>
    </row>
    <row r="5" spans="1:30" ht="30" customHeight="1">
      <c r="A5" s="2262" t="s">
        <v>1196</v>
      </c>
      <c r="B5" s="2381"/>
      <c r="C5" s="2381"/>
      <c r="D5" s="2381"/>
      <c r="E5" s="2381"/>
      <c r="F5" s="2381"/>
      <c r="G5" s="2381"/>
      <c r="H5" s="2381"/>
      <c r="I5" s="2381"/>
      <c r="J5" s="2381"/>
      <c r="K5" s="2382"/>
    </row>
    <row r="6" spans="1:30" ht="81.75">
      <c r="A6" s="2050" t="s">
        <v>1197</v>
      </c>
      <c r="B6" s="2048" t="s">
        <v>1198</v>
      </c>
      <c r="C6" s="2048" t="s">
        <v>1199</v>
      </c>
      <c r="D6" s="238" t="s">
        <v>1200</v>
      </c>
      <c r="E6" s="238" t="s">
        <v>1201</v>
      </c>
      <c r="F6" s="238" t="s">
        <v>1202</v>
      </c>
      <c r="G6" s="2048" t="s">
        <v>1203</v>
      </c>
      <c r="H6" s="2048" t="s">
        <v>1204</v>
      </c>
      <c r="I6" s="2048" t="s">
        <v>1205</v>
      </c>
      <c r="J6" s="238" t="s">
        <v>1206</v>
      </c>
      <c r="K6" s="2051" t="s">
        <v>1207</v>
      </c>
    </row>
    <row r="7" spans="1:30" ht="15.75">
      <c r="A7" s="192" t="s">
        <v>1178</v>
      </c>
      <c r="B7" s="236">
        <v>307554</v>
      </c>
      <c r="C7" s="236">
        <v>2092</v>
      </c>
      <c r="D7" s="2049">
        <f t="shared" ref="D7:D18" si="0">C7/B7</f>
        <v>6.8020575248574234E-3</v>
      </c>
      <c r="E7" s="2049">
        <v>0.51256983240223464</v>
      </c>
      <c r="F7" s="2049">
        <v>0</v>
      </c>
      <c r="G7" s="236">
        <v>1101</v>
      </c>
      <c r="H7" s="236">
        <v>29</v>
      </c>
      <c r="I7" s="236">
        <v>1130</v>
      </c>
      <c r="J7" s="521">
        <f t="shared" ref="J7:J18" si="1">IF(C7=0,0,I7/C7)</f>
        <v>0.54015296367112808</v>
      </c>
      <c r="K7" s="222">
        <f t="shared" ref="K7:K19" si="2">I7/B7</f>
        <v>3.6741515311132355E-3</v>
      </c>
    </row>
    <row r="8" spans="1:30" ht="15.75">
      <c r="A8" s="192" t="s">
        <v>1179</v>
      </c>
      <c r="B8" s="236">
        <v>308890</v>
      </c>
      <c r="C8" s="236">
        <v>2070</v>
      </c>
      <c r="D8" s="2049">
        <f t="shared" si="0"/>
        <v>6.7014147431124346E-3</v>
      </c>
      <c r="E8" s="2049">
        <v>0.52376470588235291</v>
      </c>
      <c r="F8" s="2049">
        <v>0</v>
      </c>
      <c r="G8" s="236">
        <v>1113</v>
      </c>
      <c r="H8" s="236">
        <v>28</v>
      </c>
      <c r="I8" s="236">
        <v>1141</v>
      </c>
      <c r="J8" s="521">
        <f t="shared" si="1"/>
        <v>0.55120772946859908</v>
      </c>
      <c r="K8" s="222">
        <f t="shared" si="2"/>
        <v>3.6938716047784001E-3</v>
      </c>
    </row>
    <row r="9" spans="1:30" ht="15.75">
      <c r="A9" s="192" t="s">
        <v>1180</v>
      </c>
      <c r="B9" s="236">
        <v>309473</v>
      </c>
      <c r="C9" s="236">
        <v>2596</v>
      </c>
      <c r="D9" s="2049">
        <f t="shared" si="0"/>
        <v>8.3884539200511834E-3</v>
      </c>
      <c r="E9" s="2049">
        <v>0.53095684803001875</v>
      </c>
      <c r="F9" s="2049">
        <v>0</v>
      </c>
      <c r="G9" s="236">
        <v>1415</v>
      </c>
      <c r="H9" s="236">
        <v>34</v>
      </c>
      <c r="I9" s="236">
        <v>1449</v>
      </c>
      <c r="J9" s="521">
        <f t="shared" si="1"/>
        <v>0.55816640986132515</v>
      </c>
      <c r="K9" s="222">
        <f t="shared" si="2"/>
        <v>4.6821532088421281E-3</v>
      </c>
      <c r="L9" s="180"/>
      <c r="M9" s="180"/>
      <c r="N9" s="180"/>
    </row>
    <row r="10" spans="1:30" ht="15.75">
      <c r="A10" s="192" t="s">
        <v>1181</v>
      </c>
      <c r="B10" s="236">
        <v>307764</v>
      </c>
      <c r="C10" s="236">
        <v>2089</v>
      </c>
      <c r="D10" s="2049">
        <f t="shared" si="0"/>
        <v>6.7876684732457336E-3</v>
      </c>
      <c r="E10" s="2049">
        <v>0.56311131811830462</v>
      </c>
      <c r="F10" s="2049">
        <v>0</v>
      </c>
      <c r="G10" s="236">
        <v>1209</v>
      </c>
      <c r="H10" s="236">
        <v>19</v>
      </c>
      <c r="I10" s="236">
        <v>1228</v>
      </c>
      <c r="J10" s="521">
        <f t="shared" si="1"/>
        <v>0.58784107228338922</v>
      </c>
      <c r="K10" s="222">
        <f t="shared" si="2"/>
        <v>3.9900703136169276E-3</v>
      </c>
      <c r="L10" s="181"/>
      <c r="M10" s="180"/>
      <c r="N10" s="180"/>
    </row>
    <row r="11" spans="1:30" ht="15.75">
      <c r="A11" s="192" t="s">
        <v>1182</v>
      </c>
      <c r="B11" s="236">
        <v>303548</v>
      </c>
      <c r="C11" s="236">
        <v>2099</v>
      </c>
      <c r="D11" s="2049">
        <f t="shared" si="0"/>
        <v>6.9148866077193725E-3</v>
      </c>
      <c r="E11" s="2049">
        <v>0.52083333333333337</v>
      </c>
      <c r="F11" s="2049">
        <v>0</v>
      </c>
      <c r="G11" s="236">
        <v>1125</v>
      </c>
      <c r="H11" s="236">
        <v>26</v>
      </c>
      <c r="I11" s="236">
        <v>1151</v>
      </c>
      <c r="J11" s="521">
        <f t="shared" si="1"/>
        <v>0.54835636017151024</v>
      </c>
      <c r="K11" s="222">
        <f t="shared" si="2"/>
        <v>3.7918220512077167E-3</v>
      </c>
    </row>
    <row r="12" spans="1:30" ht="15.75">
      <c r="A12" s="192" t="s">
        <v>1183</v>
      </c>
      <c r="B12" s="236">
        <v>298782</v>
      </c>
      <c r="C12" s="236">
        <v>2764</v>
      </c>
      <c r="D12" s="2049">
        <f t="shared" si="0"/>
        <v>9.2508919546692905E-3</v>
      </c>
      <c r="E12" s="2049">
        <v>0.56041222459132911</v>
      </c>
      <c r="F12" s="2049">
        <v>0</v>
      </c>
      <c r="G12" s="236">
        <v>1577</v>
      </c>
      <c r="H12" s="236">
        <v>24</v>
      </c>
      <c r="I12" s="236">
        <v>1601</v>
      </c>
      <c r="J12" s="521">
        <f t="shared" si="1"/>
        <v>0.57923299565846598</v>
      </c>
      <c r="K12" s="222">
        <f t="shared" si="2"/>
        <v>5.3584218594158956E-3</v>
      </c>
    </row>
    <row r="13" spans="1:30" ht="15.75">
      <c r="A13" s="192" t="s">
        <v>1184</v>
      </c>
      <c r="B13" s="236">
        <v>295036</v>
      </c>
      <c r="C13" s="236">
        <v>2201</v>
      </c>
      <c r="D13" s="2049">
        <f t="shared" si="0"/>
        <v>7.4601065632668552E-3</v>
      </c>
      <c r="E13" s="2049">
        <v>0.53339230429013706</v>
      </c>
      <c r="F13" s="2049">
        <v>0</v>
      </c>
      <c r="G13" s="236">
        <v>1206</v>
      </c>
      <c r="H13" s="236">
        <v>19</v>
      </c>
      <c r="I13" s="236">
        <v>1225</v>
      </c>
      <c r="J13" s="521">
        <f t="shared" si="1"/>
        <v>0.5565651976374375</v>
      </c>
      <c r="K13" s="222">
        <f t="shared" si="2"/>
        <v>4.1520356837809625E-3</v>
      </c>
    </row>
    <row r="14" spans="1:30" ht="15.75">
      <c r="A14" s="192" t="s">
        <v>1185</v>
      </c>
      <c r="B14" s="236">
        <v>292562</v>
      </c>
      <c r="C14" s="236">
        <v>2133</v>
      </c>
      <c r="D14" s="2049">
        <f t="shared" si="0"/>
        <v>7.2907622999569318E-3</v>
      </c>
      <c r="E14" s="2049">
        <v>0.54849039341262584</v>
      </c>
      <c r="F14" s="2049">
        <v>0</v>
      </c>
      <c r="G14" s="236">
        <v>1199</v>
      </c>
      <c r="H14" s="236">
        <v>16</v>
      </c>
      <c r="I14" s="236">
        <v>1215</v>
      </c>
      <c r="J14" s="521">
        <f t="shared" si="1"/>
        <v>0.569620253164557</v>
      </c>
      <c r="K14" s="222">
        <f t="shared" si="2"/>
        <v>4.1529658670640757E-3</v>
      </c>
    </row>
    <row r="15" spans="1:30" ht="15.75">
      <c r="A15" s="192" t="s">
        <v>1186</v>
      </c>
      <c r="B15" s="236">
        <v>292307</v>
      </c>
      <c r="C15" s="236">
        <v>80</v>
      </c>
      <c r="D15" s="2049">
        <f t="shared" si="0"/>
        <v>2.7368485872729701E-4</v>
      </c>
      <c r="E15" s="2049">
        <v>0.20987654320987653</v>
      </c>
      <c r="F15" s="2049">
        <v>0</v>
      </c>
      <c r="G15" s="236">
        <v>17</v>
      </c>
      <c r="H15" s="236">
        <v>0</v>
      </c>
      <c r="I15" s="236">
        <v>17</v>
      </c>
      <c r="J15" s="521">
        <f t="shared" si="1"/>
        <v>0.21249999999999999</v>
      </c>
      <c r="K15" s="222">
        <f t="shared" si="2"/>
        <v>5.8158032479550612E-5</v>
      </c>
    </row>
    <row r="16" spans="1:30" ht="15.75">
      <c r="A16" s="192" t="s">
        <v>1187</v>
      </c>
      <c r="B16" s="236">
        <v>291478</v>
      </c>
      <c r="C16" s="236">
        <v>88</v>
      </c>
      <c r="D16" s="2049">
        <f t="shared" si="0"/>
        <v>3.0190957808136462E-4</v>
      </c>
      <c r="E16" s="2049">
        <v>0.14285714285714285</v>
      </c>
      <c r="F16" s="2049">
        <v>0</v>
      </c>
      <c r="G16" s="236">
        <v>13</v>
      </c>
      <c r="H16" s="236">
        <v>0</v>
      </c>
      <c r="I16" s="236">
        <v>13</v>
      </c>
      <c r="J16" s="521">
        <f t="shared" si="1"/>
        <v>0.14772727272727273</v>
      </c>
      <c r="K16" s="222">
        <f t="shared" si="2"/>
        <v>4.4600278580201591E-5</v>
      </c>
    </row>
    <row r="17" spans="1:11" ht="15.75">
      <c r="A17" s="192" t="s">
        <v>1188</v>
      </c>
      <c r="B17" s="236">
        <v>289608</v>
      </c>
      <c r="C17" s="236">
        <v>91</v>
      </c>
      <c r="D17" s="2049">
        <f t="shared" si="0"/>
        <v>3.1421783928620758E-4</v>
      </c>
      <c r="E17" s="2049">
        <v>2.1739130434782608E-2</v>
      </c>
      <c r="F17" s="2049">
        <v>0</v>
      </c>
      <c r="G17" s="236">
        <v>2</v>
      </c>
      <c r="H17" s="236">
        <v>0</v>
      </c>
      <c r="I17" s="236">
        <v>2</v>
      </c>
      <c r="J17" s="521">
        <f t="shared" si="1"/>
        <v>2.197802197802198E-2</v>
      </c>
      <c r="K17" s="222">
        <f t="shared" si="2"/>
        <v>6.9058865777188474E-6</v>
      </c>
    </row>
    <row r="18" spans="1:11" ht="15.75">
      <c r="A18" s="192" t="s">
        <v>1189</v>
      </c>
      <c r="B18" s="236">
        <v>287358</v>
      </c>
      <c r="C18" s="236">
        <v>10</v>
      </c>
      <c r="D18" s="2049">
        <f t="shared" si="0"/>
        <v>3.4799796769186866E-5</v>
      </c>
      <c r="E18" s="2049">
        <v>0.18181818181818182</v>
      </c>
      <c r="F18" s="2049">
        <v>0</v>
      </c>
      <c r="G18" s="236">
        <v>2</v>
      </c>
      <c r="H18" s="236">
        <v>0</v>
      </c>
      <c r="I18" s="236">
        <v>2</v>
      </c>
      <c r="J18" s="521">
        <f t="shared" si="1"/>
        <v>0.2</v>
      </c>
      <c r="K18" s="222">
        <f t="shared" si="2"/>
        <v>6.9599593538373739E-6</v>
      </c>
    </row>
    <row r="19" spans="1:11" ht="16.5" thickBot="1">
      <c r="A19" s="676" t="s">
        <v>1190</v>
      </c>
      <c r="B19" s="2052">
        <f>B18</f>
        <v>287358</v>
      </c>
      <c r="C19" s="2052">
        <f>SUM(C7:C18)</f>
        <v>18313</v>
      </c>
      <c r="D19" s="2053">
        <f>C19/B19</f>
        <v>6.3728867823411917E-2</v>
      </c>
      <c r="E19" s="2053">
        <f>G19/C19</f>
        <v>0.54491344946213072</v>
      </c>
      <c r="F19" s="2056">
        <f>SUM(F7:F18)</f>
        <v>0</v>
      </c>
      <c r="G19" s="2052">
        <f>SUM(G7:G18)</f>
        <v>9979</v>
      </c>
      <c r="H19" s="2052">
        <f>SUM(H7:H18)</f>
        <v>195</v>
      </c>
      <c r="I19" s="2052">
        <f>SUM(I7:I18)</f>
        <v>10174</v>
      </c>
      <c r="J19" s="2054">
        <f>I19/C19</f>
        <v>0.55556162289084254</v>
      </c>
      <c r="K19" s="2055">
        <f t="shared" si="2"/>
        <v>3.540531323297072E-2</v>
      </c>
    </row>
    <row r="20" spans="1:11" ht="15.75">
      <c r="A20" s="80"/>
      <c r="B20" s="81"/>
      <c r="C20" s="81"/>
      <c r="D20" s="82"/>
      <c r="E20" s="82"/>
      <c r="F20" s="82"/>
      <c r="G20" s="81"/>
      <c r="H20" s="81"/>
      <c r="I20" s="81"/>
      <c r="J20" s="82"/>
      <c r="K20" s="82"/>
    </row>
    <row r="21" spans="1:11" ht="18" customHeight="1">
      <c r="A21" s="2383" t="s">
        <v>1208</v>
      </c>
      <c r="B21" s="2128"/>
      <c r="C21" s="2128"/>
      <c r="D21" s="2128"/>
      <c r="E21" s="2128"/>
      <c r="F21" s="2128"/>
      <c r="G21" s="2128"/>
      <c r="H21" s="2128"/>
      <c r="I21" s="2128"/>
      <c r="J21" s="2128"/>
      <c r="K21" s="2128"/>
    </row>
    <row r="22" spans="1:11" ht="18" customHeight="1">
      <c r="A22" s="2383" t="s">
        <v>1209</v>
      </c>
      <c r="B22" s="2128"/>
      <c r="C22" s="2128"/>
      <c r="D22" s="2128"/>
      <c r="E22" s="2128"/>
      <c r="F22" s="2128"/>
      <c r="G22" s="2128"/>
      <c r="H22" s="2128"/>
      <c r="I22" s="2128"/>
      <c r="J22" s="2128"/>
      <c r="K22" s="2128"/>
    </row>
    <row r="23" spans="1:11" ht="18" customHeight="1">
      <c r="A23" s="2128" t="s">
        <v>1210</v>
      </c>
      <c r="B23" s="2128"/>
      <c r="C23" s="2128"/>
      <c r="D23" s="2128"/>
      <c r="E23" s="2128"/>
      <c r="F23" s="2128"/>
      <c r="G23" s="2128"/>
      <c r="H23" s="2128"/>
      <c r="I23" s="2128"/>
      <c r="J23" s="2128"/>
      <c r="K23" s="2128"/>
    </row>
    <row r="24" spans="1:11" ht="18" customHeight="1">
      <c r="A24" s="2387" t="s">
        <v>1211</v>
      </c>
      <c r="B24" s="2387"/>
      <c r="C24" s="2387"/>
      <c r="D24" s="2387"/>
      <c r="E24" s="2387"/>
      <c r="F24" s="2387"/>
      <c r="G24" s="2387"/>
      <c r="H24" s="2387"/>
      <c r="I24" s="2387"/>
      <c r="J24" s="2387"/>
      <c r="K24" s="2387"/>
    </row>
    <row r="25" spans="1:11" ht="15.75">
      <c r="A25" s="1819"/>
      <c r="B25" s="115"/>
      <c r="C25" s="115"/>
      <c r="D25" s="115"/>
      <c r="E25" s="115"/>
      <c r="F25" s="115"/>
      <c r="G25" s="115"/>
      <c r="H25" s="115"/>
      <c r="I25" s="115"/>
      <c r="J25" s="115"/>
      <c r="K25" s="115"/>
    </row>
    <row r="26" spans="1:11" ht="17.100000000000001" customHeight="1" thickBot="1">
      <c r="A26" s="2140"/>
      <c r="B26" s="2140"/>
      <c r="C26" s="2140"/>
      <c r="D26" s="2140"/>
      <c r="E26" s="2140"/>
      <c r="F26" s="2140"/>
      <c r="G26" s="2140"/>
      <c r="H26" s="2140"/>
      <c r="I26" s="2140"/>
      <c r="J26" s="114"/>
      <c r="K26" s="114"/>
    </row>
    <row r="27" spans="1:11" ht="15.6" customHeight="1">
      <c r="A27" s="2262" t="s">
        <v>1212</v>
      </c>
      <c r="B27" s="2263"/>
      <c r="C27" s="2263"/>
      <c r="D27" s="2263"/>
      <c r="E27" s="2263"/>
      <c r="F27" s="2263"/>
      <c r="G27" s="2263"/>
      <c r="H27" s="2263"/>
      <c r="I27" s="2263"/>
      <c r="J27" s="2263"/>
      <c r="K27" s="2264"/>
    </row>
    <row r="28" spans="1:11">
      <c r="A28" s="2384"/>
      <c r="B28" s="2134"/>
      <c r="C28" s="2134"/>
      <c r="D28" s="2134"/>
      <c r="E28" s="2134"/>
      <c r="F28" s="2134"/>
      <c r="G28" s="2134"/>
      <c r="H28" s="2134"/>
      <c r="I28" s="2134"/>
      <c r="J28" s="2134"/>
      <c r="K28" s="2385"/>
    </row>
    <row r="29" spans="1:11" ht="81.75">
      <c r="A29" s="2050" t="s">
        <v>1197</v>
      </c>
      <c r="B29" s="2048" t="s">
        <v>1198</v>
      </c>
      <c r="C29" s="2048" t="s">
        <v>1213</v>
      </c>
      <c r="D29" s="238" t="s">
        <v>1214</v>
      </c>
      <c r="E29" s="238" t="s">
        <v>1201</v>
      </c>
      <c r="F29" s="238" t="s">
        <v>1202</v>
      </c>
      <c r="G29" s="2048" t="s">
        <v>1215</v>
      </c>
      <c r="H29" s="2048" t="s">
        <v>1216</v>
      </c>
      <c r="I29" s="2048" t="s">
        <v>1217</v>
      </c>
      <c r="J29" s="238" t="s">
        <v>1218</v>
      </c>
      <c r="K29" s="2051" t="s">
        <v>1219</v>
      </c>
    </row>
    <row r="30" spans="1:11" ht="15.75">
      <c r="A30" s="192" t="s">
        <v>1178</v>
      </c>
      <c r="B30" s="236">
        <v>307554</v>
      </c>
      <c r="C30" s="236">
        <v>475</v>
      </c>
      <c r="D30" s="2049">
        <f t="shared" ref="D30:D42" si="3">C30/B30</f>
        <v>1.5444442276803423E-3</v>
      </c>
      <c r="E30" s="2049">
        <v>0.62804878048780488</v>
      </c>
      <c r="F30" s="2049">
        <v>0</v>
      </c>
      <c r="G30" s="236">
        <v>309</v>
      </c>
      <c r="H30" s="236">
        <v>1</v>
      </c>
      <c r="I30" s="236">
        <v>310</v>
      </c>
      <c r="J30" s="521">
        <f t="shared" ref="J30:J41" si="4">IF(C30=0,0,I30/C30)</f>
        <v>0.65263157894736845</v>
      </c>
      <c r="K30" s="222">
        <f t="shared" ref="K30:K42" si="5">I30/B30</f>
        <v>1.0079530749071708E-3</v>
      </c>
    </row>
    <row r="31" spans="1:11" ht="15.75">
      <c r="A31" s="192" t="s">
        <v>1179</v>
      </c>
      <c r="B31" s="236">
        <v>308890</v>
      </c>
      <c r="C31" s="236">
        <v>449</v>
      </c>
      <c r="D31" s="2049">
        <f t="shared" si="3"/>
        <v>1.4535918935543396E-3</v>
      </c>
      <c r="E31" s="2049">
        <v>0.61925601750547044</v>
      </c>
      <c r="F31" s="2049">
        <v>0</v>
      </c>
      <c r="G31" s="236">
        <v>283</v>
      </c>
      <c r="H31" s="236">
        <v>7</v>
      </c>
      <c r="I31" s="236">
        <v>290</v>
      </c>
      <c r="J31" s="521">
        <f t="shared" si="4"/>
        <v>0.6458797327394209</v>
      </c>
      <c r="K31" s="222">
        <f t="shared" si="5"/>
        <v>9.3884554372106578E-4</v>
      </c>
    </row>
    <row r="32" spans="1:11" ht="15.75">
      <c r="A32" s="192" t="s">
        <v>1180</v>
      </c>
      <c r="B32" s="236">
        <v>309473</v>
      </c>
      <c r="C32" s="236">
        <v>345</v>
      </c>
      <c r="D32" s="2049">
        <f t="shared" si="3"/>
        <v>1.1147983830576496E-3</v>
      </c>
      <c r="E32" s="2049">
        <v>0.64872521246458925</v>
      </c>
      <c r="F32" s="2049">
        <v>0</v>
      </c>
      <c r="G32" s="236">
        <v>229</v>
      </c>
      <c r="H32" s="236">
        <v>3</v>
      </c>
      <c r="I32" s="236">
        <v>232</v>
      </c>
      <c r="J32" s="521">
        <f t="shared" si="4"/>
        <v>0.672463768115942</v>
      </c>
      <c r="K32" s="222">
        <f t="shared" si="5"/>
        <v>7.4966152136050641E-4</v>
      </c>
    </row>
    <row r="33" spans="1:11" ht="15.75">
      <c r="A33" s="192" t="s">
        <v>1181</v>
      </c>
      <c r="B33" s="236">
        <v>307764</v>
      </c>
      <c r="C33" s="236">
        <v>222</v>
      </c>
      <c r="D33" s="2049">
        <f t="shared" si="3"/>
        <v>7.2133192966038911E-4</v>
      </c>
      <c r="E33" s="2049">
        <v>0.59111111111111114</v>
      </c>
      <c r="F33" s="2049">
        <v>0</v>
      </c>
      <c r="G33" s="236">
        <v>133</v>
      </c>
      <c r="H33" s="236">
        <v>3</v>
      </c>
      <c r="I33" s="236">
        <v>136</v>
      </c>
      <c r="J33" s="521">
        <f t="shared" si="4"/>
        <v>0.61261261261261257</v>
      </c>
      <c r="K33" s="222">
        <f t="shared" si="5"/>
        <v>4.4189703799014831E-4</v>
      </c>
    </row>
    <row r="34" spans="1:11" ht="15.75">
      <c r="A34" s="192" t="s">
        <v>1182</v>
      </c>
      <c r="B34" s="236">
        <v>303548</v>
      </c>
      <c r="C34" s="236">
        <v>176</v>
      </c>
      <c r="D34" s="2049">
        <f t="shared" si="3"/>
        <v>5.7980945352959E-4</v>
      </c>
      <c r="E34" s="2049">
        <v>0.59668508287292821</v>
      </c>
      <c r="F34" s="2049">
        <v>0</v>
      </c>
      <c r="G34" s="236">
        <v>108</v>
      </c>
      <c r="H34" s="236">
        <v>1</v>
      </c>
      <c r="I34" s="236">
        <v>109</v>
      </c>
      <c r="J34" s="521">
        <f t="shared" si="4"/>
        <v>0.61931818181818177</v>
      </c>
      <c r="K34" s="222">
        <f t="shared" si="5"/>
        <v>3.5908653656093929E-4</v>
      </c>
    </row>
    <row r="35" spans="1:11" ht="15.75">
      <c r="A35" s="192" t="s">
        <v>1183</v>
      </c>
      <c r="B35" s="236">
        <v>298782</v>
      </c>
      <c r="C35" s="236">
        <v>214</v>
      </c>
      <c r="D35" s="2049">
        <f t="shared" si="3"/>
        <v>7.1624127290131272E-4</v>
      </c>
      <c r="E35" s="2049">
        <v>0.57207207207207211</v>
      </c>
      <c r="F35" s="2049">
        <v>0</v>
      </c>
      <c r="G35" s="236">
        <v>127</v>
      </c>
      <c r="H35" s="236">
        <v>1</v>
      </c>
      <c r="I35" s="236">
        <v>128</v>
      </c>
      <c r="J35" s="521">
        <f t="shared" si="4"/>
        <v>0.59813084112149528</v>
      </c>
      <c r="K35" s="222">
        <f t="shared" si="5"/>
        <v>4.2840599500639263E-4</v>
      </c>
    </row>
    <row r="36" spans="1:11" ht="15.75">
      <c r="A36" s="192" t="s">
        <v>1184</v>
      </c>
      <c r="B36" s="236">
        <v>295036</v>
      </c>
      <c r="C36" s="236">
        <v>501</v>
      </c>
      <c r="D36" s="2049">
        <f t="shared" si="3"/>
        <v>1.6980978592442957E-3</v>
      </c>
      <c r="E36" s="2049">
        <v>0.57335907335907332</v>
      </c>
      <c r="F36" s="2049">
        <v>0</v>
      </c>
      <c r="G36" s="236">
        <v>297</v>
      </c>
      <c r="H36" s="236">
        <v>1</v>
      </c>
      <c r="I36" s="236">
        <v>298</v>
      </c>
      <c r="J36" s="521">
        <f t="shared" si="4"/>
        <v>0.59481037924151692</v>
      </c>
      <c r="K36" s="222">
        <f t="shared" si="5"/>
        <v>1.0100462316463075E-3</v>
      </c>
    </row>
    <row r="37" spans="1:11" ht="15.75">
      <c r="A37" s="192" t="s">
        <v>1185</v>
      </c>
      <c r="B37" s="236">
        <v>292562</v>
      </c>
      <c r="C37" s="236">
        <v>679</v>
      </c>
      <c r="D37" s="2049">
        <f t="shared" si="3"/>
        <v>2.3208755750917754E-3</v>
      </c>
      <c r="E37" s="2049">
        <v>0.62804005722460654</v>
      </c>
      <c r="F37" s="2049">
        <v>0</v>
      </c>
      <c r="G37" s="236">
        <v>439</v>
      </c>
      <c r="H37" s="236">
        <v>4</v>
      </c>
      <c r="I37" s="236">
        <v>443</v>
      </c>
      <c r="J37" s="521">
        <f t="shared" si="4"/>
        <v>0.65243004418262152</v>
      </c>
      <c r="K37" s="222">
        <f t="shared" si="5"/>
        <v>1.5142089539994942E-3</v>
      </c>
    </row>
    <row r="38" spans="1:11" ht="15.75">
      <c r="A38" s="192" t="s">
        <v>1186</v>
      </c>
      <c r="B38" s="236">
        <v>292307</v>
      </c>
      <c r="C38" s="236">
        <v>1078</v>
      </c>
      <c r="D38" s="2049">
        <f t="shared" si="3"/>
        <v>3.687903471350327E-3</v>
      </c>
      <c r="E38" s="2049">
        <v>0.6726296958855098</v>
      </c>
      <c r="F38" s="2049">
        <v>0</v>
      </c>
      <c r="G38" s="236">
        <v>752</v>
      </c>
      <c r="H38" s="236">
        <v>5</v>
      </c>
      <c r="I38" s="236">
        <v>757</v>
      </c>
      <c r="J38" s="521">
        <f t="shared" si="4"/>
        <v>0.70222634508348791</v>
      </c>
      <c r="K38" s="222">
        <f t="shared" si="5"/>
        <v>2.5897429757070476E-3</v>
      </c>
    </row>
    <row r="39" spans="1:11" ht="15.75">
      <c r="A39" s="192" t="s">
        <v>1187</v>
      </c>
      <c r="B39" s="236">
        <v>291478</v>
      </c>
      <c r="C39" s="236">
        <v>1057</v>
      </c>
      <c r="D39" s="2049">
        <f t="shared" si="3"/>
        <v>3.6263457276363912E-3</v>
      </c>
      <c r="E39" s="2049">
        <v>0.61275415896487984</v>
      </c>
      <c r="F39" s="2049">
        <v>0</v>
      </c>
      <c r="G39" s="236">
        <v>663</v>
      </c>
      <c r="H39" s="236">
        <v>10</v>
      </c>
      <c r="I39" s="236">
        <v>673</v>
      </c>
      <c r="J39" s="521">
        <f t="shared" si="4"/>
        <v>0.63670766319772942</v>
      </c>
      <c r="K39" s="222">
        <f t="shared" si="5"/>
        <v>2.3089221141904363E-3</v>
      </c>
    </row>
    <row r="40" spans="1:11" ht="15.75">
      <c r="A40" s="192" t="s">
        <v>1188</v>
      </c>
      <c r="B40" s="236">
        <v>289608</v>
      </c>
      <c r="C40" s="236">
        <v>262</v>
      </c>
      <c r="D40" s="2049">
        <f t="shared" si="3"/>
        <v>9.0467114168116898E-4</v>
      </c>
      <c r="E40" s="2049">
        <v>0.34456928838951312</v>
      </c>
      <c r="F40" s="2049">
        <v>0</v>
      </c>
      <c r="G40" s="236">
        <v>92</v>
      </c>
      <c r="H40" s="236">
        <v>0</v>
      </c>
      <c r="I40" s="236">
        <v>92</v>
      </c>
      <c r="J40" s="521">
        <f t="shared" si="4"/>
        <v>0.35114503816793891</v>
      </c>
      <c r="K40" s="222">
        <f t="shared" si="5"/>
        <v>3.1767078257506696E-4</v>
      </c>
    </row>
    <row r="41" spans="1:11" ht="15.75">
      <c r="A41" s="192" t="s">
        <v>1189</v>
      </c>
      <c r="B41" s="236">
        <v>287358</v>
      </c>
      <c r="C41" s="236">
        <v>223</v>
      </c>
      <c r="D41" s="2049">
        <f t="shared" si="3"/>
        <v>7.7603546795286711E-4</v>
      </c>
      <c r="E41" s="2049">
        <v>4.4052863436123352E-3</v>
      </c>
      <c r="F41" s="2049">
        <v>0</v>
      </c>
      <c r="G41" s="236">
        <v>1</v>
      </c>
      <c r="H41" s="236">
        <v>1</v>
      </c>
      <c r="I41" s="236">
        <v>2</v>
      </c>
      <c r="J41" s="521">
        <f t="shared" si="4"/>
        <v>8.9686098654708519E-3</v>
      </c>
      <c r="K41" s="222">
        <f t="shared" si="5"/>
        <v>6.9599593538373739E-6</v>
      </c>
    </row>
    <row r="42" spans="1:11" ht="16.5" thickBot="1">
      <c r="A42" s="676" t="s">
        <v>1190</v>
      </c>
      <c r="B42" s="2052">
        <f>B41</f>
        <v>287358</v>
      </c>
      <c r="C42" s="2052">
        <f>SUM(C30:C41)</f>
        <v>5681</v>
      </c>
      <c r="D42" s="2053">
        <f t="shared" si="3"/>
        <v>1.9769764544575061E-2</v>
      </c>
      <c r="E42" s="2053">
        <f>G42/C42</f>
        <v>0.60429501848266154</v>
      </c>
      <c r="F42" s="2053">
        <v>0</v>
      </c>
      <c r="G42" s="2052">
        <f>SUM(G30:G41)</f>
        <v>3433</v>
      </c>
      <c r="H42" s="2052">
        <f>SUM(H30:H41)</f>
        <v>37</v>
      </c>
      <c r="I42" s="2052">
        <f>SUM(I30:I41)</f>
        <v>3470</v>
      </c>
      <c r="J42" s="2054">
        <f>I42/C42</f>
        <v>0.61080795634571383</v>
      </c>
      <c r="K42" s="2055">
        <f t="shared" si="5"/>
        <v>1.2075529478907844E-2</v>
      </c>
    </row>
    <row r="43" spans="1:11" ht="15.75">
      <c r="A43" s="62"/>
      <c r="B43" s="62"/>
      <c r="C43" s="62"/>
      <c r="D43" s="62"/>
      <c r="E43" s="62"/>
      <c r="F43" s="62"/>
      <c r="G43" s="62"/>
      <c r="H43" s="62"/>
      <c r="I43" s="62"/>
      <c r="J43" s="62"/>
      <c r="K43" s="62"/>
    </row>
    <row r="44" spans="1:11" ht="18" customHeight="1">
      <c r="A44" s="2386" t="s">
        <v>1220</v>
      </c>
      <c r="B44" s="2167"/>
      <c r="C44" s="2167"/>
      <c r="D44" s="2167"/>
      <c r="E44" s="2167"/>
      <c r="F44" s="2167"/>
      <c r="G44" s="2167"/>
      <c r="H44" s="2167"/>
      <c r="I44" s="2167"/>
      <c r="J44" s="2167"/>
      <c r="K44" s="2256"/>
    </row>
    <row r="45" spans="1:11" ht="18" customHeight="1">
      <c r="A45" s="2386" t="s">
        <v>1221</v>
      </c>
      <c r="B45" s="2167"/>
      <c r="C45" s="2167"/>
      <c r="D45" s="2167"/>
      <c r="E45" s="2167"/>
      <c r="F45" s="2167"/>
      <c r="G45" s="2167"/>
      <c r="H45" s="2167"/>
      <c r="I45" s="2167"/>
      <c r="J45" s="2167"/>
      <c r="K45" s="2167"/>
    </row>
    <row r="46" spans="1:11" s="1821" customFormat="1" ht="33.950000000000003" customHeight="1">
      <c r="A46" s="2256" t="s">
        <v>1222</v>
      </c>
      <c r="B46" s="2256"/>
      <c r="C46" s="2256"/>
      <c r="D46" s="2256"/>
      <c r="E46" s="2256"/>
      <c r="F46" s="2256"/>
      <c r="G46" s="2256"/>
      <c r="H46" s="2256"/>
      <c r="I46" s="2256"/>
      <c r="J46" s="2256"/>
      <c r="K46" s="2256"/>
    </row>
  </sheetData>
  <sheetProtection selectLockedCells="1" selectUnlockedCells="1"/>
  <customSheetViews>
    <customSheetView guid="{F8F6599B-2A1F-4529-A350-AEBC686D896D}" showPageBreaks="1" fitToPage="1" printArea="1">
      <pageMargins left="0" right="0" top="0" bottom="0" header="0" footer="0"/>
      <printOptions horizontalCentered="1" verticalCentered="1" headings="1" gridLines="1"/>
      <pageSetup scale="61" orientation="landscape" r:id="rId1"/>
      <headerFooter scaleWithDoc="0" alignWithMargins="0"/>
    </customSheetView>
  </customSheetViews>
  <mergeCells count="13">
    <mergeCell ref="A1:K1"/>
    <mergeCell ref="A2:K2"/>
    <mergeCell ref="A3:K3"/>
    <mergeCell ref="A46:K46"/>
    <mergeCell ref="A5:K5"/>
    <mergeCell ref="A21:K21"/>
    <mergeCell ref="A22:K22"/>
    <mergeCell ref="A23:K23"/>
    <mergeCell ref="A26:I26"/>
    <mergeCell ref="A27:K28"/>
    <mergeCell ref="A44:K44"/>
    <mergeCell ref="A45:K45"/>
    <mergeCell ref="A24:K24"/>
  </mergeCells>
  <printOptions horizontalCentered="1" verticalCentered="1"/>
  <pageMargins left="0.25" right="0.25" top="0.5" bottom="0.5" header="0.3" footer="0.3"/>
  <pageSetup scale="57" orientation="portrait" r:id="rId2"/>
  <headerFooter scaleWithDoc="0" alignWithMargins="0">
    <oddFooter>&amp;CA - &amp;P</oddFooter>
  </headerFooter>
  <customProperties>
    <customPr name="_pios_id" r:id="rId3"/>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0C70D-0D21-4CE7-99B2-D23FA4341DD1}">
  <sheetPr>
    <tabColor rgb="FF00B050"/>
    <pageSetUpPr fitToPage="1"/>
  </sheetPr>
  <dimension ref="A1:AD34"/>
  <sheetViews>
    <sheetView workbookViewId="0">
      <selection activeCell="G10" sqref="G10"/>
    </sheetView>
  </sheetViews>
  <sheetFormatPr defaultRowHeight="12.75"/>
  <cols>
    <col min="1" max="6" width="22.140625" customWidth="1"/>
    <col min="7" max="7" width="26.5703125" customWidth="1"/>
  </cols>
  <sheetData>
    <row r="1" spans="1:30" s="14" customFormat="1" ht="15.75">
      <c r="A1" s="2110" t="s">
        <v>0</v>
      </c>
      <c r="B1" s="2110"/>
      <c r="C1" s="2110"/>
      <c r="D1" s="2110"/>
      <c r="E1" s="2110"/>
      <c r="F1" s="2110"/>
      <c r="G1" s="231"/>
      <c r="H1" s="231"/>
      <c r="I1" s="231"/>
      <c r="J1" s="231"/>
      <c r="K1" s="231"/>
    </row>
    <row r="2" spans="1:30" ht="15.75" customHeight="1">
      <c r="A2" s="2134" t="s">
        <v>1223</v>
      </c>
      <c r="B2" s="2134"/>
      <c r="C2" s="2134"/>
      <c r="D2" s="2134"/>
      <c r="E2" s="2134"/>
      <c r="F2" s="2134"/>
      <c r="G2" s="175"/>
      <c r="H2" s="175"/>
      <c r="I2" s="175"/>
      <c r="J2" s="175"/>
      <c r="K2" s="175"/>
      <c r="L2" s="175"/>
      <c r="M2" s="175"/>
      <c r="N2" s="175"/>
      <c r="O2" s="175"/>
      <c r="P2" s="175"/>
      <c r="Q2" s="175"/>
      <c r="R2" s="175"/>
      <c r="S2" s="175"/>
      <c r="T2" s="175"/>
      <c r="U2" s="175"/>
      <c r="V2" s="175"/>
      <c r="W2" s="175"/>
      <c r="X2" s="175"/>
      <c r="Y2" s="175"/>
      <c r="Z2" s="175"/>
      <c r="AA2" s="175"/>
      <c r="AB2" s="175"/>
      <c r="AC2" s="175"/>
      <c r="AD2" s="175"/>
    </row>
    <row r="3" spans="1:30" ht="15.6" customHeight="1">
      <c r="A3" s="2184" t="s">
        <v>41</v>
      </c>
      <c r="B3" s="2184"/>
      <c r="C3" s="2184"/>
      <c r="D3" s="2184"/>
      <c r="E3" s="2184"/>
      <c r="F3" s="2184"/>
      <c r="G3" s="176"/>
      <c r="H3" s="176"/>
      <c r="I3" s="176"/>
      <c r="J3" s="176"/>
      <c r="K3" s="176"/>
      <c r="L3" s="176"/>
      <c r="M3" s="176"/>
      <c r="N3" s="176"/>
      <c r="O3" s="176"/>
      <c r="P3" s="176"/>
      <c r="Q3" s="176"/>
      <c r="R3" s="176"/>
      <c r="S3" s="176"/>
      <c r="T3" s="176"/>
      <c r="U3" s="176"/>
      <c r="V3" s="176"/>
      <c r="W3" s="176"/>
      <c r="X3" s="176"/>
      <c r="Y3" s="176"/>
      <c r="Z3" s="176"/>
      <c r="AA3" s="176"/>
      <c r="AB3" s="176"/>
      <c r="AC3" s="176"/>
      <c r="AD3" s="176"/>
    </row>
    <row r="4" spans="1:30" ht="13.5" thickBot="1"/>
    <row r="5" spans="1:30" ht="15.75">
      <c r="A5" s="2388" t="s">
        <v>1224</v>
      </c>
      <c r="B5" s="2389"/>
      <c r="C5" s="2389"/>
      <c r="D5" s="2389"/>
      <c r="E5" s="2389"/>
      <c r="F5" s="2390"/>
    </row>
    <row r="6" spans="1:30" ht="31.5">
      <c r="A6" s="2057" t="s">
        <v>1225</v>
      </c>
      <c r="B6" s="1146" t="s">
        <v>1226</v>
      </c>
      <c r="C6" s="1147" t="s">
        <v>1227</v>
      </c>
      <c r="D6" s="1147" t="s">
        <v>1228</v>
      </c>
      <c r="E6" s="1147" t="s">
        <v>1229</v>
      </c>
      <c r="F6" s="2058" t="s">
        <v>1230</v>
      </c>
    </row>
    <row r="7" spans="1:30" ht="15.75">
      <c r="A7" s="630">
        <v>45292</v>
      </c>
      <c r="B7" s="627">
        <v>1256</v>
      </c>
      <c r="C7" s="627">
        <v>244</v>
      </c>
      <c r="D7" s="628">
        <v>0.19426751592356689</v>
      </c>
      <c r="E7" s="627">
        <v>317</v>
      </c>
      <c r="F7" s="2059">
        <v>0.25238853503184716</v>
      </c>
    </row>
    <row r="8" spans="1:30" ht="15.75">
      <c r="A8" s="630">
        <v>45323</v>
      </c>
      <c r="B8" s="627">
        <v>1300</v>
      </c>
      <c r="C8" s="627">
        <v>273</v>
      </c>
      <c r="D8" s="628">
        <v>0.21</v>
      </c>
      <c r="E8" s="627">
        <v>336</v>
      </c>
      <c r="F8" s="2059">
        <v>0.25846153846153846</v>
      </c>
    </row>
    <row r="9" spans="1:30" ht="15.75">
      <c r="A9" s="630">
        <v>45352</v>
      </c>
      <c r="B9" s="627">
        <v>1369</v>
      </c>
      <c r="C9" s="627">
        <v>290</v>
      </c>
      <c r="D9" s="628">
        <v>0.21183345507669832</v>
      </c>
      <c r="E9" s="627">
        <v>355</v>
      </c>
      <c r="F9" s="2059">
        <v>0.25931336742147554</v>
      </c>
    </row>
    <row r="10" spans="1:30" ht="15.75">
      <c r="A10" s="630">
        <v>45383</v>
      </c>
      <c r="B10" s="627">
        <v>1643</v>
      </c>
      <c r="C10" s="627">
        <v>352</v>
      </c>
      <c r="D10" s="628">
        <v>0.21424223980523432</v>
      </c>
      <c r="E10" s="627">
        <v>428</v>
      </c>
      <c r="F10" s="2059">
        <v>0.2604990870359099</v>
      </c>
    </row>
    <row r="11" spans="1:30" ht="15.75">
      <c r="A11" s="630">
        <v>45413</v>
      </c>
      <c r="B11" s="627">
        <v>1398</v>
      </c>
      <c r="C11" s="627">
        <v>264</v>
      </c>
      <c r="D11" s="628">
        <v>0.18884120171673821</v>
      </c>
      <c r="E11" s="627">
        <v>334</v>
      </c>
      <c r="F11" s="2059">
        <v>0.23891273247496422</v>
      </c>
    </row>
    <row r="12" spans="1:30" ht="15.75">
      <c r="A12" s="630">
        <v>45444</v>
      </c>
      <c r="B12" s="627">
        <v>1335</v>
      </c>
      <c r="C12" s="627">
        <v>259</v>
      </c>
      <c r="D12" s="628">
        <v>0.19400749063670411</v>
      </c>
      <c r="E12" s="627">
        <v>327</v>
      </c>
      <c r="F12" s="2059">
        <v>0.24494382022471911</v>
      </c>
    </row>
    <row r="13" spans="1:30" ht="15.75">
      <c r="A13" s="630">
        <v>45474</v>
      </c>
      <c r="B13" s="627">
        <v>1903</v>
      </c>
      <c r="C13" s="627">
        <v>389</v>
      </c>
      <c r="D13" s="628">
        <v>0.20441408302679978</v>
      </c>
      <c r="E13" s="627">
        <v>469</v>
      </c>
      <c r="F13" s="2059">
        <v>0.2464529689963216</v>
      </c>
    </row>
    <row r="14" spans="1:30" ht="15.75">
      <c r="A14" s="630">
        <v>45505</v>
      </c>
      <c r="B14" s="627">
        <v>1248</v>
      </c>
      <c r="C14" s="627">
        <v>256</v>
      </c>
      <c r="D14" s="628">
        <v>0.20512820512820512</v>
      </c>
      <c r="E14" s="627">
        <v>328</v>
      </c>
      <c r="F14" s="2059">
        <v>0.26282051282051283</v>
      </c>
    </row>
    <row r="15" spans="1:30" ht="15.75">
      <c r="A15" s="630">
        <v>45536</v>
      </c>
      <c r="B15" s="627">
        <v>669</v>
      </c>
      <c r="C15" s="627">
        <v>126</v>
      </c>
      <c r="D15" s="628">
        <v>0.18834080717488788</v>
      </c>
      <c r="E15" s="627">
        <v>163</v>
      </c>
      <c r="F15" s="2059">
        <v>0.24364723467862481</v>
      </c>
    </row>
    <row r="16" spans="1:30" ht="15.75">
      <c r="A16" s="630">
        <v>45566</v>
      </c>
      <c r="B16" s="627">
        <v>19</v>
      </c>
      <c r="C16" s="627">
        <v>3</v>
      </c>
      <c r="D16" s="628">
        <v>0.15789473684210525</v>
      </c>
      <c r="E16" s="627">
        <v>3</v>
      </c>
      <c r="F16" s="2059">
        <v>0.15789473684210525</v>
      </c>
    </row>
    <row r="17" spans="1:6" ht="15.75">
      <c r="A17" s="630">
        <v>45597</v>
      </c>
      <c r="B17" s="627">
        <v>8</v>
      </c>
      <c r="C17" s="627">
        <v>2</v>
      </c>
      <c r="D17" s="628">
        <v>0.25</v>
      </c>
      <c r="E17" s="627">
        <v>3</v>
      </c>
      <c r="F17" s="2059">
        <v>0.375</v>
      </c>
    </row>
    <row r="18" spans="1:6" ht="16.5" thickBot="1">
      <c r="A18" s="1406">
        <v>45627</v>
      </c>
      <c r="B18" s="1175">
        <v>4</v>
      </c>
      <c r="C18" s="1175">
        <v>1</v>
      </c>
      <c r="D18" s="2060">
        <v>0.25</v>
      </c>
      <c r="E18" s="1175">
        <v>1</v>
      </c>
      <c r="F18" s="2061">
        <v>0.25</v>
      </c>
    </row>
    <row r="19" spans="1:6">
      <c r="A19" s="358"/>
      <c r="B19" s="508"/>
      <c r="C19" s="358"/>
    </row>
    <row r="20" spans="1:6" ht="13.5" thickBot="1">
      <c r="A20" s="358"/>
      <c r="B20" s="508"/>
      <c r="C20" s="358"/>
    </row>
    <row r="21" spans="1:6" ht="15.75">
      <c r="A21" s="2391" t="s">
        <v>1231</v>
      </c>
      <c r="B21" s="2392"/>
      <c r="C21" s="2392"/>
      <c r="D21" s="2392"/>
      <c r="E21" s="2392"/>
      <c r="F21" s="2393"/>
    </row>
    <row r="22" spans="1:6" ht="31.5">
      <c r="A22" s="2057" t="s">
        <v>1225</v>
      </c>
      <c r="B22" s="1146" t="s">
        <v>1226</v>
      </c>
      <c r="C22" s="1147" t="s">
        <v>1227</v>
      </c>
      <c r="D22" s="1147" t="s">
        <v>1228</v>
      </c>
      <c r="E22" s="1147" t="s">
        <v>1229</v>
      </c>
      <c r="F22" s="2058" t="s">
        <v>1230</v>
      </c>
    </row>
    <row r="23" spans="1:6" ht="15.75">
      <c r="A23" s="630">
        <v>45292</v>
      </c>
      <c r="B23" s="627">
        <v>144</v>
      </c>
      <c r="C23" s="627">
        <v>30</v>
      </c>
      <c r="D23" s="628">
        <v>0.20833333333333334</v>
      </c>
      <c r="E23" s="627">
        <v>43</v>
      </c>
      <c r="F23" s="2059">
        <v>0.2986111111111111</v>
      </c>
    </row>
    <row r="24" spans="1:6" ht="15.75">
      <c r="A24" s="630">
        <v>45323</v>
      </c>
      <c r="B24" s="627">
        <v>204</v>
      </c>
      <c r="C24" s="627">
        <v>63</v>
      </c>
      <c r="D24" s="628">
        <v>0.30882352941176472</v>
      </c>
      <c r="E24" s="627">
        <v>74</v>
      </c>
      <c r="F24" s="2059">
        <v>0.36274509803921567</v>
      </c>
    </row>
    <row r="25" spans="1:6" ht="15.75">
      <c r="A25" s="630">
        <v>45352</v>
      </c>
      <c r="B25" s="627">
        <v>239</v>
      </c>
      <c r="C25" s="627">
        <v>63</v>
      </c>
      <c r="D25" s="628">
        <v>0.26359832635983266</v>
      </c>
      <c r="E25" s="627">
        <v>84</v>
      </c>
      <c r="F25" s="2059">
        <v>0.35146443514644349</v>
      </c>
    </row>
    <row r="26" spans="1:6" ht="15.75">
      <c r="A26" s="630">
        <v>45383</v>
      </c>
      <c r="B26" s="627">
        <v>177</v>
      </c>
      <c r="C26" s="627">
        <v>63</v>
      </c>
      <c r="D26" s="628">
        <v>0.3559322033898305</v>
      </c>
      <c r="E26" s="627">
        <v>73</v>
      </c>
      <c r="F26" s="2059">
        <v>0.41242937853107342</v>
      </c>
    </row>
    <row r="27" spans="1:6" ht="15.75">
      <c r="A27" s="630">
        <v>45413</v>
      </c>
      <c r="B27" s="627">
        <v>213</v>
      </c>
      <c r="C27" s="627">
        <v>76</v>
      </c>
      <c r="D27" s="628">
        <v>0.35680751173708919</v>
      </c>
      <c r="E27" s="627">
        <v>88</v>
      </c>
      <c r="F27" s="2059">
        <v>0.41314553990610331</v>
      </c>
    </row>
    <row r="28" spans="1:6" ht="15.75">
      <c r="A28" s="630">
        <v>45444</v>
      </c>
      <c r="B28" s="627">
        <v>163</v>
      </c>
      <c r="C28" s="627">
        <v>54</v>
      </c>
      <c r="D28" s="628">
        <v>0.33128834355828218</v>
      </c>
      <c r="E28" s="627">
        <v>65</v>
      </c>
      <c r="F28" s="2059">
        <v>0.3987730061349693</v>
      </c>
    </row>
    <row r="29" spans="1:6" ht="15.75">
      <c r="A29" s="630">
        <v>45474</v>
      </c>
      <c r="B29" s="627">
        <v>466</v>
      </c>
      <c r="C29" s="627">
        <v>138</v>
      </c>
      <c r="D29" s="628">
        <v>0.29613733905579398</v>
      </c>
      <c r="E29" s="627">
        <v>169</v>
      </c>
      <c r="F29" s="2059">
        <v>0.36266094420600858</v>
      </c>
    </row>
    <row r="30" spans="1:6" ht="15.75">
      <c r="A30" s="630">
        <v>45505</v>
      </c>
      <c r="B30" s="627">
        <v>663</v>
      </c>
      <c r="C30" s="627">
        <v>201</v>
      </c>
      <c r="D30" s="628">
        <v>0.30316742081447962</v>
      </c>
      <c r="E30" s="627">
        <v>258</v>
      </c>
      <c r="F30" s="2059">
        <v>0.38914027149321267</v>
      </c>
    </row>
    <row r="31" spans="1:6" ht="15.75">
      <c r="A31" s="630">
        <v>45536</v>
      </c>
      <c r="B31" s="627">
        <v>1212</v>
      </c>
      <c r="C31" s="627">
        <v>325</v>
      </c>
      <c r="D31" s="628">
        <v>0.26815181518151815</v>
      </c>
      <c r="E31" s="627">
        <v>399</v>
      </c>
      <c r="F31" s="2059">
        <v>0.32920792079207922</v>
      </c>
    </row>
    <row r="32" spans="1:6" ht="15.75">
      <c r="A32" s="630">
        <v>45566</v>
      </c>
      <c r="B32" s="627">
        <v>833</v>
      </c>
      <c r="C32" s="627">
        <v>241</v>
      </c>
      <c r="D32" s="628">
        <v>0.28931572629051622</v>
      </c>
      <c r="E32" s="627">
        <v>291</v>
      </c>
      <c r="F32" s="2059">
        <v>0.34933973589435774</v>
      </c>
    </row>
    <row r="33" spans="1:6" ht="15.75">
      <c r="A33" s="630">
        <v>45597</v>
      </c>
      <c r="B33" s="627">
        <v>209</v>
      </c>
      <c r="C33" s="627">
        <v>55</v>
      </c>
      <c r="D33" s="628">
        <v>0.26315789473684209</v>
      </c>
      <c r="E33" s="627">
        <v>65</v>
      </c>
      <c r="F33" s="2059">
        <v>0.31100478468899523</v>
      </c>
    </row>
    <row r="34" spans="1:6" ht="16.5" thickBot="1">
      <c r="A34" s="1406">
        <v>45627</v>
      </c>
      <c r="B34" s="1175">
        <v>192</v>
      </c>
      <c r="C34" s="1175">
        <v>51</v>
      </c>
      <c r="D34" s="2060">
        <v>0.265625</v>
      </c>
      <c r="E34" s="1175">
        <v>54</v>
      </c>
      <c r="F34" s="2061">
        <v>0.28125</v>
      </c>
    </row>
  </sheetData>
  <mergeCells count="5">
    <mergeCell ref="A5:F5"/>
    <mergeCell ref="A21:F21"/>
    <mergeCell ref="A3:F3"/>
    <mergeCell ref="A1:F1"/>
    <mergeCell ref="A2:F2"/>
  </mergeCells>
  <printOptions horizontalCentered="1" verticalCentered="1"/>
  <pageMargins left="0.25" right="0.25" top="0.5" bottom="0.5" header="0.3" footer="0.3"/>
  <pageSetup scale="78" orientation="portrait" r:id="rId1"/>
  <headerFooter scaleWithDoc="0" alignWithMargins="0">
    <oddFooter>&amp;CA - &amp;P</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3BA44-B4BF-4BD1-803F-850C589E47E8}">
  <sheetPr>
    <tabColor rgb="FF00B050"/>
    <pageSetUpPr fitToPage="1"/>
  </sheetPr>
  <dimension ref="A1:L64"/>
  <sheetViews>
    <sheetView showGridLines="0" workbookViewId="0">
      <pane ySplit="4" topLeftCell="A5" activePane="bottomLeft" state="frozen"/>
      <selection activeCell="G10" sqref="G10"/>
      <selection pane="bottomLeft" activeCell="G10" sqref="G10"/>
    </sheetView>
  </sheetViews>
  <sheetFormatPr defaultColWidth="8.5703125" defaultRowHeight="12.75"/>
  <cols>
    <col min="1" max="1" width="52.7109375" bestFit="1" customWidth="1"/>
    <col min="2" max="7" width="15.5703125" customWidth="1"/>
    <col min="8" max="10" width="9.5703125" customWidth="1"/>
    <col min="11" max="11" width="9.7109375" bestFit="1" customWidth="1"/>
    <col min="12" max="12" width="11.140625" bestFit="1" customWidth="1"/>
    <col min="15" max="16" width="8.85546875" bestFit="1" customWidth="1"/>
  </cols>
  <sheetData>
    <row r="1" spans="1:12" ht="63" customHeight="1">
      <c r="A1" s="2134" t="s">
        <v>82</v>
      </c>
      <c r="B1" s="2134"/>
      <c r="C1" s="2134"/>
      <c r="D1" s="2134"/>
      <c r="E1" s="2134"/>
      <c r="F1" s="2134"/>
      <c r="G1" s="2134"/>
      <c r="H1" s="2134"/>
      <c r="I1" s="2134"/>
      <c r="J1" s="2134"/>
    </row>
    <row r="2" spans="1:12" ht="17.100000000000001" customHeight="1" thickBot="1">
      <c r="A2" s="272"/>
      <c r="B2" s="1235"/>
      <c r="C2" s="1235"/>
      <c r="D2" s="271"/>
      <c r="E2" s="271"/>
      <c r="F2" s="271"/>
      <c r="G2" s="271"/>
      <c r="H2" s="271"/>
      <c r="I2" s="271"/>
      <c r="J2" s="270"/>
    </row>
    <row r="3" spans="1:12" ht="18.75">
      <c r="A3" s="578"/>
      <c r="B3" s="579" t="s">
        <v>83</v>
      </c>
      <c r="C3" s="579"/>
      <c r="D3" s="579"/>
      <c r="E3" s="579" t="s">
        <v>84</v>
      </c>
      <c r="F3" s="579"/>
      <c r="G3" s="579"/>
      <c r="H3" s="580" t="s">
        <v>85</v>
      </c>
      <c r="I3" s="581"/>
      <c r="J3" s="582"/>
    </row>
    <row r="4" spans="1:12" ht="20.100000000000001" customHeight="1">
      <c r="A4" s="583" t="s">
        <v>66</v>
      </c>
      <c r="B4" s="584" t="s">
        <v>47</v>
      </c>
      <c r="C4" s="584" t="s">
        <v>48</v>
      </c>
      <c r="D4" s="584" t="s">
        <v>49</v>
      </c>
      <c r="E4" s="584" t="s">
        <v>47</v>
      </c>
      <c r="F4" s="584" t="s">
        <v>48</v>
      </c>
      <c r="G4" s="584" t="s">
        <v>49</v>
      </c>
      <c r="H4" s="584" t="s">
        <v>47</v>
      </c>
      <c r="I4" s="584" t="s">
        <v>48</v>
      </c>
      <c r="J4" s="585" t="s">
        <v>49</v>
      </c>
    </row>
    <row r="5" spans="1:12" ht="17.850000000000001" customHeight="1">
      <c r="A5" s="586" t="s">
        <v>86</v>
      </c>
      <c r="B5" s="1079"/>
      <c r="C5" s="587"/>
      <c r="D5" s="587"/>
      <c r="E5" s="587"/>
      <c r="F5" s="587"/>
      <c r="G5" s="587"/>
      <c r="H5" s="587"/>
      <c r="I5" s="587"/>
      <c r="J5" s="1080"/>
    </row>
    <row r="6" spans="1:12" ht="18.75">
      <c r="A6" s="588" t="s">
        <v>87</v>
      </c>
      <c r="B6" s="413">
        <f>983674.913123417</f>
        <v>983674.91312341695</v>
      </c>
      <c r="C6" s="413">
        <v>809455.99517918844</v>
      </c>
      <c r="D6" s="416">
        <f>B6+C6</f>
        <v>1793130.9083026054</v>
      </c>
      <c r="E6" s="413">
        <f>1335006.6</f>
        <v>1335006.6000000001</v>
      </c>
      <c r="F6" s="413">
        <v>33842.090000000004</v>
      </c>
      <c r="G6" s="416">
        <f t="shared" ref="G6:G16" si="0">E6+F6</f>
        <v>1368848.6900000002</v>
      </c>
      <c r="H6" s="589">
        <f t="shared" ref="H6:J6" si="1">E6/B6</f>
        <v>1.3571623939874771</v>
      </c>
      <c r="I6" s="589">
        <f t="shared" si="1"/>
        <v>4.1808437026287532E-2</v>
      </c>
      <c r="J6" s="590">
        <f t="shared" si="1"/>
        <v>0.76338469414693499</v>
      </c>
      <c r="L6" s="269"/>
    </row>
    <row r="7" spans="1:12" ht="15.75">
      <c r="A7" s="588" t="s">
        <v>88</v>
      </c>
      <c r="B7" s="413">
        <v>957833.21482084726</v>
      </c>
      <c r="C7" s="413">
        <v>788191.1267378371</v>
      </c>
      <c r="D7" s="416">
        <f t="shared" ref="D7:D16" si="2">B7+C7</f>
        <v>1746024.3415586844</v>
      </c>
      <c r="E7" s="413">
        <v>40219.649999999994</v>
      </c>
      <c r="F7" s="413">
        <v>1300435.03</v>
      </c>
      <c r="G7" s="416">
        <f t="shared" si="0"/>
        <v>1340654.68</v>
      </c>
      <c r="H7" s="589">
        <f t="shared" ref="H7:J9" si="3">E7/B7</f>
        <v>4.1990243580687127E-2</v>
      </c>
      <c r="I7" s="589">
        <f t="shared" si="3"/>
        <v>1.6498980842149751</v>
      </c>
      <c r="J7" s="590">
        <f t="shared" si="3"/>
        <v>0.76783275472734303</v>
      </c>
      <c r="L7" s="269"/>
    </row>
    <row r="8" spans="1:12" ht="15.75">
      <c r="A8" s="588" t="s">
        <v>89</v>
      </c>
      <c r="B8" s="413">
        <v>1113790.3546650193</v>
      </c>
      <c r="C8" s="413">
        <v>916526.65726084157</v>
      </c>
      <c r="D8" s="416">
        <f t="shared" si="2"/>
        <v>2030317.0119258608</v>
      </c>
      <c r="E8" s="413">
        <v>780579.58</v>
      </c>
      <c r="F8" s="413">
        <v>1034721.7799999999</v>
      </c>
      <c r="G8" s="416">
        <f t="shared" si="0"/>
        <v>1815301.3599999999</v>
      </c>
      <c r="H8" s="589">
        <f t="shared" si="3"/>
        <v>0.70083169308353821</v>
      </c>
      <c r="I8" s="589">
        <f t="shared" si="3"/>
        <v>1.1289598309037729</v>
      </c>
      <c r="J8" s="590">
        <f t="shared" si="3"/>
        <v>0.89409749774893166</v>
      </c>
      <c r="L8" s="269"/>
    </row>
    <row r="9" spans="1:12" ht="15.75">
      <c r="A9" s="591" t="s">
        <v>90</v>
      </c>
      <c r="B9" s="413">
        <v>1895402.0376595317</v>
      </c>
      <c r="C9" s="413">
        <v>1559706.8931917173</v>
      </c>
      <c r="D9" s="416">
        <f t="shared" si="2"/>
        <v>3455108.930851249</v>
      </c>
      <c r="E9" s="413">
        <v>215133.91000000006</v>
      </c>
      <c r="F9" s="413">
        <v>2184542.0799999991</v>
      </c>
      <c r="G9" s="416">
        <f t="shared" si="0"/>
        <v>2399675.9899999993</v>
      </c>
      <c r="H9" s="589">
        <f t="shared" si="3"/>
        <v>0.11350304881261516</v>
      </c>
      <c r="I9" s="589">
        <f t="shared" si="3"/>
        <v>1.4006106464847674</v>
      </c>
      <c r="J9" s="590">
        <f t="shared" si="3"/>
        <v>0.6945297639020549</v>
      </c>
      <c r="L9" s="269"/>
    </row>
    <row r="10" spans="1:12" ht="15.75">
      <c r="A10" s="588" t="s">
        <v>91</v>
      </c>
      <c r="B10" s="413">
        <v>0</v>
      </c>
      <c r="C10" s="413">
        <v>0</v>
      </c>
      <c r="D10" s="416">
        <f t="shared" si="2"/>
        <v>0</v>
      </c>
      <c r="E10" s="413">
        <v>0</v>
      </c>
      <c r="F10" s="413">
        <v>0</v>
      </c>
      <c r="G10" s="416">
        <f t="shared" si="0"/>
        <v>0</v>
      </c>
      <c r="H10" s="589">
        <v>0</v>
      </c>
      <c r="I10" s="589">
        <v>0</v>
      </c>
      <c r="J10" s="590">
        <v>0</v>
      </c>
      <c r="L10" s="269"/>
    </row>
    <row r="11" spans="1:12" ht="15.75">
      <c r="A11" s="475" t="s">
        <v>92</v>
      </c>
      <c r="B11" s="413">
        <v>464289.83068384661</v>
      </c>
      <c r="C11" s="413">
        <v>0</v>
      </c>
      <c r="D11" s="416">
        <f t="shared" si="2"/>
        <v>464289.83068384661</v>
      </c>
      <c r="E11" s="413">
        <v>343957.12999999995</v>
      </c>
      <c r="F11" s="413">
        <v>0</v>
      </c>
      <c r="G11" s="416">
        <f t="shared" si="0"/>
        <v>343957.12999999995</v>
      </c>
      <c r="H11" s="589">
        <f>E11/B11</f>
        <v>0.74082417332593709</v>
      </c>
      <c r="I11" s="592">
        <v>0</v>
      </c>
      <c r="J11" s="590">
        <f>G11/D11</f>
        <v>0.74082417332593709</v>
      </c>
      <c r="L11" s="269"/>
    </row>
    <row r="12" spans="1:12" ht="15.75">
      <c r="A12" s="475" t="s">
        <v>93</v>
      </c>
      <c r="B12" s="413">
        <v>517994.00280172104</v>
      </c>
      <c r="C12" s="413">
        <v>426251.95116886293</v>
      </c>
      <c r="D12" s="416">
        <f t="shared" si="2"/>
        <v>944245.95397058397</v>
      </c>
      <c r="E12" s="413">
        <v>1084930.0200000003</v>
      </c>
      <c r="F12" s="413">
        <v>0</v>
      </c>
      <c r="G12" s="416">
        <f t="shared" si="0"/>
        <v>1084930.0200000003</v>
      </c>
      <c r="H12" s="589">
        <f>E12/B12</f>
        <v>2.0944837471705098</v>
      </c>
      <c r="I12" s="593">
        <v>0</v>
      </c>
      <c r="J12" s="590">
        <f>G12/D12</f>
        <v>1.1489909122065447</v>
      </c>
      <c r="L12" s="269"/>
    </row>
    <row r="13" spans="1:12" ht="15.75">
      <c r="A13" s="588" t="s">
        <v>94</v>
      </c>
      <c r="B13" s="413">
        <v>2036703.6437674486</v>
      </c>
      <c r="C13" s="413">
        <v>1675982.5353439851</v>
      </c>
      <c r="D13" s="416">
        <f t="shared" si="2"/>
        <v>3712686.1791114337</v>
      </c>
      <c r="E13" s="413">
        <v>1190937.1700000002</v>
      </c>
      <c r="F13" s="413">
        <v>1190937.1400000004</v>
      </c>
      <c r="G13" s="416">
        <f t="shared" si="0"/>
        <v>2381874.3100000005</v>
      </c>
      <c r="H13" s="589">
        <f>E13/B13</f>
        <v>0.58473758499151662</v>
      </c>
      <c r="I13" s="589">
        <f>F13/C13</f>
        <v>0.71059042375735015</v>
      </c>
      <c r="J13" s="590">
        <f>G13/D13</f>
        <v>0.64155013246232961</v>
      </c>
      <c r="L13" s="269"/>
    </row>
    <row r="14" spans="1:12" ht="15.75">
      <c r="A14" s="475" t="s">
        <v>95</v>
      </c>
      <c r="B14" s="413">
        <v>102592.09274160535</v>
      </c>
      <c r="C14" s="413">
        <v>84421.980696840867</v>
      </c>
      <c r="D14" s="416">
        <f t="shared" si="2"/>
        <v>187014.07343844621</v>
      </c>
      <c r="E14" s="413">
        <v>94281.18</v>
      </c>
      <c r="F14" s="413">
        <v>94281.099999999991</v>
      </c>
      <c r="G14" s="416">
        <f t="shared" si="0"/>
        <v>188562.27999999997</v>
      </c>
      <c r="H14" s="589">
        <f>E14/B14</f>
        <v>0.91899070854770726</v>
      </c>
      <c r="I14" s="589">
        <f>F14/C14</f>
        <v>1.1167837951891131</v>
      </c>
      <c r="J14" s="590">
        <f>G14/D14</f>
        <v>1.0082785564374295</v>
      </c>
      <c r="L14" s="269"/>
    </row>
    <row r="15" spans="1:12" ht="15.75">
      <c r="A15" s="475" t="s">
        <v>96</v>
      </c>
      <c r="B15" s="413">
        <v>0</v>
      </c>
      <c r="C15" s="413">
        <v>0</v>
      </c>
      <c r="D15" s="416">
        <f t="shared" si="2"/>
        <v>0</v>
      </c>
      <c r="E15" s="413">
        <v>0</v>
      </c>
      <c r="F15" s="413">
        <v>0</v>
      </c>
      <c r="G15" s="416">
        <f t="shared" si="0"/>
        <v>0</v>
      </c>
      <c r="H15" s="589">
        <v>0</v>
      </c>
      <c r="I15" s="589">
        <v>0</v>
      </c>
      <c r="J15" s="590">
        <v>0</v>
      </c>
      <c r="L15" s="269"/>
    </row>
    <row r="16" spans="1:12" ht="15.75">
      <c r="A16" s="475" t="s">
        <v>97</v>
      </c>
      <c r="B16" s="594">
        <v>606840.19710607838</v>
      </c>
      <c r="C16" s="594">
        <v>499362.57305121038</v>
      </c>
      <c r="D16" s="416">
        <f t="shared" si="2"/>
        <v>1106202.7701572888</v>
      </c>
      <c r="E16" s="413">
        <v>608974.87000000011</v>
      </c>
      <c r="F16" s="413">
        <v>608974.79</v>
      </c>
      <c r="G16" s="416">
        <f t="shared" si="0"/>
        <v>1217949.6600000001</v>
      </c>
      <c r="H16" s="589">
        <f t="shared" ref="H16:J17" si="4">E16/B16</f>
        <v>1.0035176853875232</v>
      </c>
      <c r="I16" s="589">
        <f t="shared" si="4"/>
        <v>1.2195042697714327</v>
      </c>
      <c r="J16" s="590">
        <f t="shared" si="4"/>
        <v>1.101018450556603</v>
      </c>
      <c r="L16" s="269"/>
    </row>
    <row r="17" spans="1:12" ht="15.75">
      <c r="A17" s="1081" t="s">
        <v>98</v>
      </c>
      <c r="B17" s="595">
        <f>SUM(B6:B16)</f>
        <v>8679120.2873695139</v>
      </c>
      <c r="C17" s="595">
        <f>SUM(C6:C16)</f>
        <v>6759899.7126304843</v>
      </c>
      <c r="D17" s="595">
        <f>SUM(D6:D16)</f>
        <v>15439019.999999998</v>
      </c>
      <c r="E17" s="595">
        <f>SUM(E6:E16)</f>
        <v>5694020.1100000003</v>
      </c>
      <c r="F17" s="595">
        <f>SUM(F6:F16)</f>
        <v>6447734.0099999988</v>
      </c>
      <c r="G17" s="595">
        <f>E17+F17</f>
        <v>12141754.119999999</v>
      </c>
      <c r="H17" s="596">
        <f t="shared" si="4"/>
        <v>0.65605959146416626</v>
      </c>
      <c r="I17" s="596">
        <f t="shared" si="4"/>
        <v>0.95382095653768029</v>
      </c>
      <c r="J17" s="597">
        <f t="shared" si="4"/>
        <v>0.78643295494144061</v>
      </c>
      <c r="K17" s="269"/>
      <c r="L17" s="269"/>
    </row>
    <row r="18" spans="1:12" ht="15.75">
      <c r="A18" s="583"/>
      <c r="B18" s="422"/>
      <c r="C18" s="422"/>
      <c r="D18" s="422"/>
      <c r="E18" s="422"/>
      <c r="F18" s="422"/>
      <c r="G18" s="422"/>
      <c r="H18" s="422"/>
      <c r="I18" s="422"/>
      <c r="J18" s="598"/>
      <c r="L18" s="269"/>
    </row>
    <row r="19" spans="1:12" ht="15.75">
      <c r="A19" s="599" t="s">
        <v>99</v>
      </c>
      <c r="B19" s="380">
        <v>103625.02771209643</v>
      </c>
      <c r="C19" s="380">
        <v>85271.972287903569</v>
      </c>
      <c r="D19" s="380">
        <f>B19+C19</f>
        <v>188897</v>
      </c>
      <c r="E19" s="413">
        <v>0</v>
      </c>
      <c r="F19" s="413">
        <v>0</v>
      </c>
      <c r="G19" s="380">
        <f t="shared" ref="G19:G27" si="5">E19+F19</f>
        <v>0</v>
      </c>
      <c r="H19" s="600">
        <f t="shared" ref="H19:J21" si="6">E19/B19</f>
        <v>0</v>
      </c>
      <c r="I19" s="600">
        <f t="shared" si="6"/>
        <v>0</v>
      </c>
      <c r="J19" s="601">
        <f t="shared" si="6"/>
        <v>0</v>
      </c>
      <c r="L19" s="269"/>
    </row>
    <row r="20" spans="1:12" ht="15.75">
      <c r="A20" s="475" t="s">
        <v>100</v>
      </c>
      <c r="B20" s="413">
        <v>58619.01438987266</v>
      </c>
      <c r="C20" s="413">
        <v>48236.98561012734</v>
      </c>
      <c r="D20" s="380">
        <f t="shared" ref="D20:D27" si="7">B20+C20</f>
        <v>106856</v>
      </c>
      <c r="E20" s="413">
        <v>109104.11000000002</v>
      </c>
      <c r="F20" s="413">
        <v>109103.75999999998</v>
      </c>
      <c r="G20" s="380">
        <f t="shared" si="5"/>
        <v>218207.87</v>
      </c>
      <c r="H20" s="600">
        <f t="shared" si="6"/>
        <v>1.8612409494699631</v>
      </c>
      <c r="I20" s="600">
        <f t="shared" si="6"/>
        <v>2.2618279028010755</v>
      </c>
      <c r="J20" s="601">
        <f t="shared" si="6"/>
        <v>2.0420740997229916</v>
      </c>
      <c r="L20" s="269"/>
    </row>
    <row r="21" spans="1:12" ht="15.75">
      <c r="A21" s="475" t="s">
        <v>101</v>
      </c>
      <c r="B21" s="413">
        <v>891363.83996686863</v>
      </c>
      <c r="C21" s="413">
        <v>733494.16003313137</v>
      </c>
      <c r="D21" s="380">
        <f t="shared" si="7"/>
        <v>1624858</v>
      </c>
      <c r="E21" s="413">
        <v>680702.09500000009</v>
      </c>
      <c r="F21" s="413">
        <v>680701.33499999996</v>
      </c>
      <c r="G21" s="380">
        <f t="shared" si="5"/>
        <v>1361403.4300000002</v>
      </c>
      <c r="H21" s="602">
        <f t="shared" si="6"/>
        <v>0.76366357314348909</v>
      </c>
      <c r="I21" s="602">
        <f t="shared" si="6"/>
        <v>0.92802556869607966</v>
      </c>
      <c r="J21" s="603">
        <f t="shared" si="6"/>
        <v>0.83785994222264359</v>
      </c>
      <c r="L21" s="269"/>
    </row>
    <row r="22" spans="1:12" ht="15.75">
      <c r="A22" s="571" t="s">
        <v>102</v>
      </c>
      <c r="B22" s="413">
        <v>0</v>
      </c>
      <c r="C22" s="413">
        <v>0</v>
      </c>
      <c r="D22" s="380">
        <f t="shared" si="7"/>
        <v>0</v>
      </c>
      <c r="E22" s="413">
        <v>0</v>
      </c>
      <c r="F22" s="413">
        <v>0</v>
      </c>
      <c r="G22" s="380">
        <f t="shared" si="5"/>
        <v>0</v>
      </c>
      <c r="H22" s="604">
        <v>0</v>
      </c>
      <c r="I22" s="604">
        <v>0</v>
      </c>
      <c r="J22" s="605">
        <v>0</v>
      </c>
      <c r="L22" s="269"/>
    </row>
    <row r="23" spans="1:12" ht="15.75">
      <c r="A23" s="568" t="s">
        <v>103</v>
      </c>
      <c r="B23" s="413">
        <v>89144.173826030426</v>
      </c>
      <c r="C23" s="413">
        <v>73355.826173969574</v>
      </c>
      <c r="D23" s="380">
        <f t="shared" si="7"/>
        <v>162500</v>
      </c>
      <c r="E23" s="413">
        <v>70842.889999999985</v>
      </c>
      <c r="F23" s="413">
        <v>70842.600000000006</v>
      </c>
      <c r="G23" s="380">
        <f t="shared" si="5"/>
        <v>141685.49</v>
      </c>
      <c r="H23" s="602">
        <f t="shared" ref="H23:J30" si="8">E23/B23</f>
        <v>0.79470016894490081</v>
      </c>
      <c r="I23" s="602">
        <f t="shared" si="8"/>
        <v>0.96573924246985865</v>
      </c>
      <c r="J23" s="603">
        <f t="shared" si="8"/>
        <v>0.87191070769230761</v>
      </c>
      <c r="L23" s="269"/>
    </row>
    <row r="24" spans="1:12" ht="15.75">
      <c r="A24" s="475" t="s">
        <v>104</v>
      </c>
      <c r="B24" s="413">
        <v>165627.68065063958</v>
      </c>
      <c r="C24" s="413">
        <v>136293.31934936042</v>
      </c>
      <c r="D24" s="380">
        <f t="shared" si="7"/>
        <v>301921</v>
      </c>
      <c r="E24" s="413">
        <f>194360/2</f>
        <v>97180</v>
      </c>
      <c r="F24" s="413">
        <f>194360/2</f>
        <v>97180</v>
      </c>
      <c r="G24" s="380">
        <f t="shared" si="5"/>
        <v>194360</v>
      </c>
      <c r="H24" s="602">
        <f t="shared" si="8"/>
        <v>0.58673767342659899</v>
      </c>
      <c r="I24" s="602">
        <f t="shared" si="8"/>
        <v>0.71302100839512672</v>
      </c>
      <c r="J24" s="603">
        <f t="shared" si="8"/>
        <v>0.64374455569503286</v>
      </c>
      <c r="L24" s="269"/>
    </row>
    <row r="25" spans="1:12" ht="15.75">
      <c r="A25" s="475" t="s">
        <v>105</v>
      </c>
      <c r="B25" s="413">
        <v>1362606.2746287649</v>
      </c>
      <c r="C25" s="413">
        <v>1121274.7253712351</v>
      </c>
      <c r="D25" s="380">
        <f t="shared" si="7"/>
        <v>2483881</v>
      </c>
      <c r="E25" s="413">
        <f>1222856/2</f>
        <v>611428</v>
      </c>
      <c r="F25" s="413">
        <f>1222856/2</f>
        <v>611428</v>
      </c>
      <c r="G25" s="380">
        <f>E25+F25</f>
        <v>1222856</v>
      </c>
      <c r="H25" s="602">
        <f t="shared" si="8"/>
        <v>0.44871949541446254</v>
      </c>
      <c r="I25" s="602">
        <f t="shared" si="8"/>
        <v>0.54529722838224737</v>
      </c>
      <c r="J25" s="603">
        <f t="shared" si="8"/>
        <v>0.49231666090283716</v>
      </c>
      <c r="L25" s="269"/>
    </row>
    <row r="26" spans="1:12" ht="15.75">
      <c r="A26" s="843" t="s">
        <v>106</v>
      </c>
      <c r="B26" s="413">
        <v>31838.45883393941</v>
      </c>
      <c r="C26" s="413">
        <v>26199.54116606059</v>
      </c>
      <c r="D26" s="380">
        <f t="shared" si="7"/>
        <v>58038</v>
      </c>
      <c r="E26" s="413">
        <v>2881.88</v>
      </c>
      <c r="F26" s="413">
        <v>2881.8599999999997</v>
      </c>
      <c r="G26" s="380">
        <f t="shared" si="5"/>
        <v>5763.74</v>
      </c>
      <c r="H26" s="602">
        <f t="shared" si="8"/>
        <v>9.0515687804836556E-2</v>
      </c>
      <c r="I26" s="602">
        <f t="shared" si="8"/>
        <v>0.10999658283074128</v>
      </c>
      <c r="J26" s="603">
        <f t="shared" si="8"/>
        <v>9.9309762569351118E-2</v>
      </c>
      <c r="L26" s="269"/>
    </row>
    <row r="27" spans="1:12" ht="15.75">
      <c r="A27" s="843" t="s">
        <v>107</v>
      </c>
      <c r="B27" s="413"/>
      <c r="C27" s="413"/>
      <c r="D27" s="380">
        <f t="shared" si="7"/>
        <v>0</v>
      </c>
      <c r="E27" s="413">
        <v>275424.63</v>
      </c>
      <c r="F27" s="413">
        <v>275424.13</v>
      </c>
      <c r="G27" s="380">
        <f t="shared" si="5"/>
        <v>550848.76</v>
      </c>
      <c r="H27" s="602">
        <f>IFERROR(E27/B27,0)</f>
        <v>0</v>
      </c>
      <c r="I27" s="602">
        <f>IFERROR(F27/C27,0)</f>
        <v>0</v>
      </c>
      <c r="J27" s="603">
        <f>IFERROR(G27/D27,0)</f>
        <v>0</v>
      </c>
      <c r="L27" s="269"/>
    </row>
    <row r="28" spans="1:12" ht="15.75">
      <c r="A28" s="1258" t="s">
        <v>108</v>
      </c>
      <c r="B28" s="606">
        <f t="shared" ref="B28:G28" si="9">SUM(B19:B27)</f>
        <v>2702824.4700082121</v>
      </c>
      <c r="C28" s="606">
        <f t="shared" si="9"/>
        <v>2224126.5299917879</v>
      </c>
      <c r="D28" s="595">
        <f t="shared" si="9"/>
        <v>4926951</v>
      </c>
      <c r="E28" s="606">
        <f t="shared" si="9"/>
        <v>1847563.605</v>
      </c>
      <c r="F28" s="606">
        <f t="shared" si="9"/>
        <v>1847561.6850000001</v>
      </c>
      <c r="G28" s="606">
        <f t="shared" si="9"/>
        <v>3695125.29</v>
      </c>
      <c r="H28" s="602">
        <f t="shared" si="8"/>
        <v>0.68356773645548152</v>
      </c>
      <c r="I28" s="602">
        <f t="shared" si="8"/>
        <v>0.83069090723306183</v>
      </c>
      <c r="J28" s="603">
        <f t="shared" si="8"/>
        <v>0.74998214717377953</v>
      </c>
      <c r="L28" s="269"/>
    </row>
    <row r="29" spans="1:12" ht="16.5" thickBot="1">
      <c r="A29" s="1256"/>
      <c r="B29" s="610"/>
      <c r="C29" s="610"/>
      <c r="D29" s="610"/>
      <c r="E29" s="610"/>
      <c r="F29" s="610"/>
      <c r="G29" s="610"/>
      <c r="H29" s="1296"/>
      <c r="I29" s="1296"/>
      <c r="J29" s="1297"/>
      <c r="L29" s="269"/>
    </row>
    <row r="30" spans="1:12" ht="16.5" thickBot="1">
      <c r="A30" s="1321" t="s">
        <v>109</v>
      </c>
      <c r="B30" s="1859">
        <f t="shared" ref="B30:G30" si="10">B17+B28</f>
        <v>11381944.757377725</v>
      </c>
      <c r="C30" s="1859">
        <f t="shared" si="10"/>
        <v>8984026.2426222712</v>
      </c>
      <c r="D30" s="1859">
        <f t="shared" si="10"/>
        <v>20365971</v>
      </c>
      <c r="E30" s="1859">
        <f t="shared" si="10"/>
        <v>7541583.7149999999</v>
      </c>
      <c r="F30" s="1859">
        <f t="shared" si="10"/>
        <v>8295295.6949999984</v>
      </c>
      <c r="G30" s="1859">
        <f t="shared" si="10"/>
        <v>15836879.41</v>
      </c>
      <c r="H30" s="1860">
        <f t="shared" si="8"/>
        <v>0.66259183959855183</v>
      </c>
      <c r="I30" s="1860">
        <f t="shared" si="8"/>
        <v>0.92333831969960445</v>
      </c>
      <c r="J30" s="1861">
        <f t="shared" si="8"/>
        <v>0.77761474815023557</v>
      </c>
    </row>
    <row r="31" spans="1:12" ht="16.5" thickBot="1">
      <c r="A31" s="751"/>
      <c r="B31" s="1770"/>
      <c r="C31" s="1770"/>
      <c r="D31" s="1770"/>
      <c r="E31" s="1770"/>
      <c r="F31" s="1770"/>
      <c r="G31" s="1770"/>
      <c r="H31" s="1771"/>
      <c r="I31" s="1771"/>
      <c r="J31" s="1772"/>
    </row>
    <row r="32" spans="1:12" ht="15.75">
      <c r="A32" s="2135" t="s">
        <v>110</v>
      </c>
      <c r="B32" s="2136"/>
      <c r="C32" s="2136"/>
      <c r="D32" s="2136"/>
      <c r="E32" s="2136"/>
      <c r="F32" s="2136"/>
      <c r="G32" s="2136"/>
      <c r="H32" s="2136"/>
      <c r="I32" s="2136"/>
      <c r="J32" s="2137"/>
    </row>
    <row r="33" spans="1:10" ht="15.75">
      <c r="A33" s="586" t="s">
        <v>86</v>
      </c>
      <c r="B33" s="1079"/>
      <c r="C33" s="587"/>
      <c r="D33" s="587"/>
      <c r="E33" s="587"/>
      <c r="F33" s="587"/>
      <c r="G33" s="587"/>
      <c r="H33" s="587"/>
      <c r="I33" s="587"/>
      <c r="J33" s="1080"/>
    </row>
    <row r="34" spans="1:10" ht="19.5" thickBot="1">
      <c r="A34" s="111" t="s">
        <v>111</v>
      </c>
      <c r="B34" s="609">
        <v>315260</v>
      </c>
      <c r="C34" s="608"/>
      <c r="D34" s="1773">
        <f t="shared" ref="D34" si="11">B34+C34</f>
        <v>315260</v>
      </c>
      <c r="E34" s="609">
        <v>315260</v>
      </c>
      <c r="F34" s="608"/>
      <c r="G34" s="1773">
        <f t="shared" ref="G34" si="12">E34+F34</f>
        <v>315260</v>
      </c>
      <c r="H34" s="1862">
        <f t="shared" ref="H34" si="13">E34/B34</f>
        <v>1</v>
      </c>
      <c r="I34" s="1862"/>
      <c r="J34" s="1863">
        <f>G34/D34</f>
        <v>1</v>
      </c>
    </row>
    <row r="35" spans="1:10" ht="15.75" thickBot="1">
      <c r="A35" s="1781"/>
      <c r="B35" s="1782"/>
      <c r="C35" s="1782"/>
      <c r="D35" s="1782"/>
      <c r="E35" s="1783"/>
      <c r="F35" s="1784"/>
      <c r="G35" s="1785"/>
      <c r="H35" s="1786"/>
      <c r="I35" s="1786"/>
      <c r="J35" s="1787"/>
    </row>
    <row r="36" spans="1:10" ht="16.5" thickBot="1">
      <c r="A36" s="139" t="s">
        <v>112</v>
      </c>
      <c r="B36" s="1788">
        <f>+B30+B34</f>
        <v>11697204.757377725</v>
      </c>
      <c r="C36" s="1788">
        <f t="shared" ref="C36:D36" si="14">+C30+C34</f>
        <v>8984026.2426222712</v>
      </c>
      <c r="D36" s="1788">
        <f t="shared" si="14"/>
        <v>20681231</v>
      </c>
      <c r="E36" s="1788">
        <f>+E30+E34</f>
        <v>7856843.7149999999</v>
      </c>
      <c r="F36" s="1788">
        <f>+F30+F34</f>
        <v>8295295.6949999984</v>
      </c>
      <c r="G36" s="1788">
        <f>+G30+G34</f>
        <v>16152139.41</v>
      </c>
      <c r="H36" s="1789">
        <f>E36/B36</f>
        <v>0.67168557599579404</v>
      </c>
      <c r="I36" s="1789">
        <f>F36/C36</f>
        <v>0.92333831969960445</v>
      </c>
      <c r="J36" s="1790">
        <f>G36/D36</f>
        <v>0.7810047385477199</v>
      </c>
    </row>
    <row r="37" spans="1:10" ht="15.75" thickBot="1">
      <c r="A37" s="12"/>
      <c r="B37" s="12"/>
      <c r="C37" s="12"/>
      <c r="D37" s="12"/>
      <c r="E37" s="1239"/>
      <c r="F37" s="1240"/>
      <c r="G37" s="576"/>
      <c r="H37" s="577"/>
      <c r="I37" s="577"/>
      <c r="J37" s="577"/>
    </row>
    <row r="38" spans="1:10" ht="15.75">
      <c r="A38" s="2135" t="s">
        <v>113</v>
      </c>
      <c r="B38" s="2136"/>
      <c r="C38" s="2136"/>
      <c r="D38" s="2136"/>
      <c r="E38" s="2136"/>
      <c r="F38" s="2136"/>
      <c r="G38" s="2136"/>
      <c r="H38" s="2136"/>
      <c r="I38" s="2136"/>
      <c r="J38" s="2137"/>
    </row>
    <row r="39" spans="1:10" ht="15.75">
      <c r="A39" s="442" t="s">
        <v>114</v>
      </c>
      <c r="B39" s="422"/>
      <c r="C39" s="422"/>
      <c r="D39" s="422"/>
      <c r="E39" s="413">
        <v>1006390.9100000045</v>
      </c>
      <c r="F39" s="413">
        <v>970613.43000000215</v>
      </c>
      <c r="G39" s="413">
        <f>E39+F39</f>
        <v>1977004.3400000066</v>
      </c>
      <c r="H39" s="422"/>
      <c r="I39" s="422"/>
      <c r="J39" s="598"/>
    </row>
    <row r="40" spans="1:10" ht="16.5" thickBot="1">
      <c r="A40" s="111" t="s">
        <v>115</v>
      </c>
      <c r="B40" s="608"/>
      <c r="C40" s="609">
        <v>495000</v>
      </c>
      <c r="D40" s="610">
        <f>C40</f>
        <v>495000</v>
      </c>
      <c r="E40" s="608"/>
      <c r="F40" s="611">
        <v>494619.83999999997</v>
      </c>
      <c r="G40" s="610">
        <f>F40</f>
        <v>494619.83999999997</v>
      </c>
      <c r="H40" s="608"/>
      <c r="I40" s="1864">
        <f>F40/C40</f>
        <v>0.9992319999999999</v>
      </c>
      <c r="J40" s="1861">
        <f>G40/D40</f>
        <v>0.9992319999999999</v>
      </c>
    </row>
    <row r="41" spans="1:10" ht="15">
      <c r="A41" s="12"/>
      <c r="B41" s="12"/>
      <c r="C41" s="12"/>
      <c r="D41" s="12"/>
      <c r="E41" s="1239"/>
      <c r="F41" s="1240"/>
      <c r="G41" s="576"/>
      <c r="H41" s="577"/>
      <c r="I41" s="577"/>
      <c r="J41" s="577"/>
    </row>
    <row r="42" spans="1:10" ht="15.75" thickBot="1">
      <c r="A42" s="12"/>
      <c r="B42" s="12"/>
      <c r="C42" s="12"/>
      <c r="D42" s="12"/>
      <c r="E42" s="1239"/>
      <c r="F42" s="1240"/>
      <c r="G42" s="576"/>
      <c r="H42" s="577"/>
      <c r="I42" s="577"/>
      <c r="J42" s="577"/>
    </row>
    <row r="43" spans="1:10" ht="18.75" customHeight="1" thickBot="1">
      <c r="A43" s="2141" t="s">
        <v>116</v>
      </c>
      <c r="B43" s="2142"/>
      <c r="C43" s="2142"/>
      <c r="D43" s="2142"/>
      <c r="E43" s="2142"/>
      <c r="F43" s="2142"/>
      <c r="G43" s="2142"/>
      <c r="H43" s="2142"/>
      <c r="I43" s="2142"/>
      <c r="J43" s="2143"/>
    </row>
    <row r="44" spans="1:10" ht="16.5" thickBot="1">
      <c r="A44" s="612" t="s">
        <v>117</v>
      </c>
      <c r="B44" s="613"/>
      <c r="C44" s="614"/>
      <c r="D44" s="615"/>
      <c r="E44" s="616">
        <f>+E24+E25</f>
        <v>708608</v>
      </c>
      <c r="F44" s="1865">
        <f>+F24+F25</f>
        <v>708608</v>
      </c>
      <c r="G44" s="1866">
        <f>E44+F44</f>
        <v>1417216</v>
      </c>
      <c r="H44" s="617"/>
      <c r="I44" s="618"/>
      <c r="J44" s="619"/>
    </row>
    <row r="45" spans="1:10" ht="16.5" thickBot="1">
      <c r="A45" s="599" t="s">
        <v>118</v>
      </c>
      <c r="B45" s="613"/>
      <c r="C45" s="614"/>
      <c r="D45" s="615"/>
      <c r="E45" s="616">
        <f>+E36</f>
        <v>7856843.7149999999</v>
      </c>
      <c r="F45" s="1865">
        <f>+F36</f>
        <v>8295295.6949999984</v>
      </c>
      <c r="G45" s="1866">
        <f>E45+F45</f>
        <v>16152139.409999998</v>
      </c>
      <c r="H45" s="617"/>
      <c r="I45" s="618"/>
      <c r="J45" s="619"/>
    </row>
    <row r="46" spans="1:10" ht="16.5" thickBot="1">
      <c r="A46" s="620" t="s">
        <v>119</v>
      </c>
      <c r="B46" s="621"/>
      <c r="C46" s="621"/>
      <c r="D46" s="621"/>
      <c r="E46" s="1241"/>
      <c r="F46" s="1241"/>
      <c r="G46" s="1867">
        <f>G44/G45</f>
        <v>8.7741689445955576E-2</v>
      </c>
      <c r="H46" s="567"/>
      <c r="I46" s="567"/>
      <c r="J46" s="622"/>
    </row>
    <row r="47" spans="1:10" ht="15.75">
      <c r="A47" s="535"/>
      <c r="B47" s="62"/>
      <c r="C47" s="62"/>
      <c r="D47" s="62"/>
      <c r="E47" s="1234"/>
      <c r="F47" s="1234"/>
      <c r="G47" s="384"/>
      <c r="H47" s="62"/>
      <c r="I47" s="62"/>
      <c r="J47" s="62"/>
    </row>
    <row r="48" spans="1:10" ht="15.75">
      <c r="A48" s="2138" t="s">
        <v>120</v>
      </c>
      <c r="B48" s="2138"/>
      <c r="C48" s="2138"/>
      <c r="D48" s="2138"/>
      <c r="E48" s="2138"/>
      <c r="F48" s="2138"/>
      <c r="G48" s="2138"/>
      <c r="H48" s="2138"/>
      <c r="I48" s="2138"/>
      <c r="J48" s="2138"/>
    </row>
    <row r="49" spans="1:10" ht="32.1" customHeight="1">
      <c r="A49" s="2138" t="s">
        <v>121</v>
      </c>
      <c r="B49" s="2138"/>
      <c r="C49" s="2138"/>
      <c r="D49" s="2138"/>
      <c r="E49" s="2138"/>
      <c r="F49" s="2138"/>
      <c r="G49" s="2138"/>
      <c r="H49" s="2138"/>
      <c r="I49" s="2138"/>
      <c r="J49" s="2138"/>
    </row>
    <row r="50" spans="1:10" ht="32.1" customHeight="1">
      <c r="A50" s="2144" t="s">
        <v>122</v>
      </c>
      <c r="B50" s="2144"/>
      <c r="C50" s="2144"/>
      <c r="D50" s="2144"/>
      <c r="E50" s="2144"/>
      <c r="F50" s="2144"/>
      <c r="G50" s="2144"/>
      <c r="H50" s="2144"/>
      <c r="I50" s="2144"/>
      <c r="J50" s="2144"/>
    </row>
    <row r="51" spans="1:10" ht="15.75">
      <c r="A51" s="2138" t="s">
        <v>123</v>
      </c>
      <c r="B51" s="2128"/>
      <c r="C51" s="2128"/>
      <c r="D51" s="2128"/>
      <c r="E51" s="2128"/>
      <c r="F51" s="2128"/>
      <c r="G51" s="2128"/>
      <c r="H51" s="2128"/>
      <c r="I51" s="2128"/>
      <c r="J51" s="2128"/>
    </row>
    <row r="52" spans="1:10" ht="66" customHeight="1">
      <c r="A52" s="2127" t="s">
        <v>124</v>
      </c>
      <c r="B52" s="2127"/>
      <c r="C52" s="2127"/>
      <c r="D52" s="2127"/>
      <c r="E52" s="2127"/>
      <c r="F52" s="2127"/>
      <c r="G52" s="2127"/>
      <c r="H52" s="2127"/>
      <c r="I52" s="2127"/>
      <c r="J52" s="2127"/>
    </row>
    <row r="53" spans="1:10" ht="48" customHeight="1">
      <c r="A53" s="2128" t="s">
        <v>125</v>
      </c>
      <c r="B53" s="2128"/>
      <c r="C53" s="2128"/>
      <c r="D53" s="2128"/>
      <c r="E53" s="2128"/>
      <c r="F53" s="2128"/>
      <c r="G53" s="2128"/>
      <c r="H53" s="2128"/>
      <c r="I53" s="2128"/>
      <c r="J53" s="2128"/>
    </row>
    <row r="54" spans="1:10" ht="18.600000000000001" customHeight="1">
      <c r="A54" s="2108"/>
      <c r="B54" s="2140"/>
      <c r="C54" s="2140"/>
      <c r="D54" s="2140"/>
      <c r="E54" s="2140"/>
      <c r="F54" s="2140"/>
      <c r="G54" s="2140"/>
      <c r="H54" s="2140"/>
      <c r="I54" s="2140"/>
      <c r="J54" s="2140"/>
    </row>
    <row r="55" spans="1:10" ht="15.75">
      <c r="A55" s="535"/>
      <c r="B55" s="384"/>
      <c r="C55" s="384"/>
      <c r="D55" s="384"/>
      <c r="E55" s="62"/>
      <c r="F55" s="62"/>
      <c r="G55" s="62"/>
      <c r="H55" s="62"/>
      <c r="I55" s="62"/>
      <c r="J55" s="62"/>
    </row>
    <row r="56" spans="1:10" ht="15.75">
      <c r="A56" s="2139"/>
      <c r="B56" s="2139"/>
      <c r="C56" s="2139"/>
      <c r="D56" s="2139"/>
      <c r="E56" s="2139"/>
      <c r="F56" s="2139"/>
      <c r="G56" s="2139"/>
      <c r="H56" s="2139"/>
      <c r="I56" s="2139"/>
      <c r="J56" s="2139"/>
    </row>
    <row r="57" spans="1:10" ht="15.75">
      <c r="A57" s="1257"/>
      <c r="B57" s="62"/>
      <c r="C57" s="62"/>
      <c r="D57" s="62"/>
      <c r="E57" s="62"/>
      <c r="F57" s="62"/>
      <c r="G57" s="62"/>
      <c r="H57" s="62"/>
      <c r="I57" s="62"/>
      <c r="J57" s="62"/>
    </row>
    <row r="58" spans="1:10" ht="15.75">
      <c r="A58" s="62"/>
      <c r="B58" s="62"/>
      <c r="C58" s="62"/>
      <c r="D58" s="62"/>
      <c r="E58" s="62"/>
      <c r="F58" s="62"/>
      <c r="G58" s="62"/>
      <c r="H58" s="62"/>
      <c r="I58" s="62"/>
      <c r="J58" s="62"/>
    </row>
    <row r="59" spans="1:10" ht="15.75">
      <c r="A59" s="62"/>
      <c r="B59" s="62"/>
      <c r="C59" s="62"/>
      <c r="D59" s="62"/>
      <c r="E59" s="62"/>
      <c r="F59" s="62"/>
      <c r="G59" s="62"/>
      <c r="H59" s="62"/>
      <c r="I59" s="62"/>
      <c r="J59" s="62"/>
    </row>
    <row r="60" spans="1:10" ht="15.75">
      <c r="A60" s="62"/>
      <c r="B60" s="62"/>
      <c r="C60" s="62"/>
      <c r="D60" s="62"/>
      <c r="E60" s="62"/>
      <c r="F60" s="62"/>
      <c r="G60" s="62"/>
      <c r="H60" s="62"/>
      <c r="I60" s="62"/>
      <c r="J60" s="62"/>
    </row>
    <row r="61" spans="1:10" ht="15.75">
      <c r="A61" s="242"/>
      <c r="B61" s="62"/>
      <c r="C61" s="62"/>
      <c r="D61" s="62"/>
      <c r="E61" s="62"/>
      <c r="F61" s="62"/>
      <c r="G61" s="62"/>
      <c r="H61" s="62"/>
      <c r="I61" s="62"/>
      <c r="J61" s="62"/>
    </row>
    <row r="62" spans="1:10">
      <c r="A62" s="265"/>
    </row>
    <row r="63" spans="1:10">
      <c r="A63" s="265"/>
    </row>
    <row r="64" spans="1:10">
      <c r="A64" s="265"/>
    </row>
  </sheetData>
  <mergeCells count="12">
    <mergeCell ref="A1:J1"/>
    <mergeCell ref="A38:J38"/>
    <mergeCell ref="A48:J48"/>
    <mergeCell ref="A56:J56"/>
    <mergeCell ref="A54:J54"/>
    <mergeCell ref="A43:J43"/>
    <mergeCell ref="A50:J50"/>
    <mergeCell ref="A53:J53"/>
    <mergeCell ref="A51:J51"/>
    <mergeCell ref="A49:J49"/>
    <mergeCell ref="A32:J32"/>
    <mergeCell ref="A52:J52"/>
  </mergeCells>
  <printOptions horizontalCentered="1" verticalCentered="1"/>
  <pageMargins left="0.25" right="0.25" top="0.5" bottom="0.5" header="0.3" footer="0.3"/>
  <pageSetup scale="59" orientation="portrait" r:id="rId1"/>
  <headerFooter scaleWithDoc="0" alignWithMargins="0">
    <oddFooter>&amp;CA - &amp;P</oddFooter>
  </headerFooter>
  <customProperties>
    <customPr name="_pios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45BAC-8669-4A33-A333-87F9DC45BF68}">
  <sheetPr>
    <tabColor rgb="FF00B050"/>
    <pageSetUpPr fitToPage="1"/>
  </sheetPr>
  <dimension ref="A1:AB30"/>
  <sheetViews>
    <sheetView workbookViewId="0">
      <selection activeCell="G10" sqref="G10"/>
    </sheetView>
  </sheetViews>
  <sheetFormatPr defaultColWidth="9.42578125" defaultRowHeight="12.75"/>
  <cols>
    <col min="1" max="1" width="30.5703125" style="14" customWidth="1"/>
    <col min="2" max="7" width="15.5703125" style="14" customWidth="1"/>
    <col min="8" max="8" width="25.5703125" style="14" bestFit="1" customWidth="1"/>
    <col min="9" max="10" width="9.42578125" style="14"/>
    <col min="11" max="11" width="28.42578125" style="14" customWidth="1"/>
    <col min="12" max="16384" width="9.42578125" style="14"/>
  </cols>
  <sheetData>
    <row r="1" spans="1:28" ht="15.75">
      <c r="A1" s="2110" t="s">
        <v>0</v>
      </c>
      <c r="B1" s="2110"/>
      <c r="C1" s="2110"/>
      <c r="D1" s="2110"/>
      <c r="E1" s="2110"/>
      <c r="F1" s="2110"/>
      <c r="G1" s="2110"/>
    </row>
    <row r="2" spans="1:28" customFormat="1" ht="15.75" customHeight="1">
      <c r="A2" s="2394" t="s">
        <v>1232</v>
      </c>
      <c r="B2" s="2189"/>
      <c r="C2" s="2189"/>
      <c r="D2" s="2189"/>
      <c r="E2" s="2189"/>
      <c r="F2" s="2189"/>
      <c r="G2" s="2189"/>
      <c r="H2" s="175"/>
      <c r="I2" s="175"/>
      <c r="J2" s="175"/>
      <c r="K2" s="175"/>
      <c r="L2" s="175"/>
      <c r="M2" s="175"/>
      <c r="N2" s="175"/>
      <c r="O2" s="175"/>
      <c r="P2" s="175"/>
      <c r="Q2" s="175"/>
      <c r="R2" s="175"/>
      <c r="S2" s="175"/>
      <c r="T2" s="175"/>
      <c r="U2" s="175"/>
      <c r="V2" s="175"/>
      <c r="W2" s="175"/>
      <c r="X2" s="175"/>
      <c r="Y2" s="175"/>
      <c r="Z2" s="175"/>
      <c r="AA2" s="175"/>
      <c r="AB2" s="175"/>
    </row>
    <row r="3" spans="1:28" customFormat="1" ht="15.75">
      <c r="A3" s="2367" t="s">
        <v>41</v>
      </c>
      <c r="B3" s="2367"/>
      <c r="C3" s="2367"/>
      <c r="D3" s="2367"/>
      <c r="E3" s="2367"/>
      <c r="F3" s="2367"/>
      <c r="G3" s="2367"/>
      <c r="H3" s="176"/>
      <c r="I3" s="176"/>
      <c r="J3" s="176"/>
      <c r="K3" s="176"/>
      <c r="L3" s="176"/>
      <c r="M3" s="176"/>
      <c r="N3" s="176"/>
      <c r="O3" s="176"/>
      <c r="P3" s="176"/>
      <c r="Q3" s="176"/>
      <c r="R3" s="176"/>
      <c r="S3" s="176"/>
      <c r="T3" s="176"/>
      <c r="U3" s="176"/>
      <c r="V3" s="176"/>
      <c r="W3" s="176"/>
      <c r="X3" s="176"/>
      <c r="Y3" s="176"/>
      <c r="Z3" s="176"/>
      <c r="AA3" s="176"/>
      <c r="AB3" s="176"/>
    </row>
    <row r="4" spans="1:28" customFormat="1" ht="15.75">
      <c r="A4" s="174"/>
      <c r="B4" s="174"/>
      <c r="C4" s="174"/>
      <c r="D4" s="174"/>
      <c r="E4" s="174"/>
      <c r="F4" s="174"/>
      <c r="G4" s="174"/>
      <c r="H4" s="176"/>
      <c r="I4" s="176"/>
      <c r="J4" s="176"/>
      <c r="K4" s="176"/>
      <c r="L4" s="176"/>
      <c r="M4" s="176"/>
      <c r="N4" s="176"/>
      <c r="O4" s="176"/>
      <c r="P4" s="176"/>
      <c r="Q4" s="176"/>
      <c r="R4" s="176"/>
      <c r="S4" s="176"/>
      <c r="T4" s="176"/>
      <c r="U4" s="176"/>
      <c r="V4" s="176"/>
      <c r="W4" s="176"/>
      <c r="X4" s="176"/>
      <c r="Y4" s="176"/>
      <c r="Z4" s="176"/>
      <c r="AA4" s="176"/>
      <c r="AB4" s="176"/>
    </row>
    <row r="5" spans="1:28" ht="31.5">
      <c r="A5" s="238"/>
      <c r="B5" s="238" t="s">
        <v>1233</v>
      </c>
      <c r="C5" s="238" t="s">
        <v>1234</v>
      </c>
      <c r="D5" s="238" t="s">
        <v>1235</v>
      </c>
      <c r="E5" s="238" t="s">
        <v>1236</v>
      </c>
      <c r="F5" s="238" t="s">
        <v>1237</v>
      </c>
      <c r="G5" s="238" t="s">
        <v>1238</v>
      </c>
      <c r="H5" s="12"/>
      <c r="I5" s="180"/>
      <c r="J5" s="180"/>
      <c r="K5" s="180"/>
      <c r="L5" s="12"/>
      <c r="M5" s="12"/>
      <c r="N5" s="12"/>
      <c r="O5" s="12"/>
      <c r="P5" s="12"/>
      <c r="Q5" s="12"/>
    </row>
    <row r="6" spans="1:28" ht="14.1" customHeight="1">
      <c r="A6" s="1948" t="s">
        <v>1239</v>
      </c>
      <c r="B6" s="515">
        <v>168162</v>
      </c>
      <c r="C6" s="516">
        <v>152776</v>
      </c>
      <c r="D6" s="516">
        <v>127042</v>
      </c>
      <c r="E6" s="516">
        <v>6262</v>
      </c>
      <c r="F6" s="517">
        <v>15386</v>
      </c>
      <c r="G6" s="250">
        <v>19472</v>
      </c>
      <c r="H6" s="12"/>
      <c r="I6" s="181"/>
      <c r="J6" s="180"/>
      <c r="K6" s="180"/>
    </row>
    <row r="7" spans="1:28" ht="15.75">
      <c r="A7" s="1948" t="s">
        <v>1240</v>
      </c>
      <c r="B7" s="518"/>
      <c r="C7" s="519">
        <v>0.9085048940902225</v>
      </c>
      <c r="D7" s="519">
        <v>0.75547388827440209</v>
      </c>
      <c r="E7" s="519">
        <v>3.7237901547317466E-2</v>
      </c>
      <c r="F7" s="519">
        <v>9.1495105909777483E-2</v>
      </c>
      <c r="G7" s="519">
        <v>0.11579310426850299</v>
      </c>
    </row>
    <row r="8" spans="1:28" ht="15.75">
      <c r="A8" s="62"/>
      <c r="B8" s="62"/>
      <c r="C8" s="62"/>
      <c r="D8" s="62"/>
      <c r="E8" s="62"/>
      <c r="F8" s="62"/>
      <c r="G8" s="62"/>
    </row>
    <row r="9" spans="1:28" ht="18">
      <c r="A9" s="383" t="s">
        <v>1241</v>
      </c>
      <c r="B9" s="383"/>
      <c r="C9" s="383"/>
      <c r="D9" s="383"/>
      <c r="E9" s="383"/>
      <c r="F9" s="383"/>
      <c r="G9" s="383"/>
    </row>
    <row r="10" spans="1:28" ht="18">
      <c r="A10" s="383" t="s">
        <v>1242</v>
      </c>
      <c r="B10" s="383"/>
      <c r="C10" s="383"/>
      <c r="D10" s="383"/>
      <c r="E10" s="383"/>
      <c r="F10" s="383"/>
      <c r="G10" s="383"/>
    </row>
    <row r="11" spans="1:28">
      <c r="A11" s="2395"/>
      <c r="B11" s="2395"/>
      <c r="C11" s="2395"/>
      <c r="D11" s="2395"/>
      <c r="E11" s="2395"/>
      <c r="F11" s="2395"/>
      <c r="G11" s="2395"/>
    </row>
    <row r="30" spans="5:5">
      <c r="E30" s="341"/>
    </row>
  </sheetData>
  <customSheetViews>
    <customSheetView guid="{F8F6599B-2A1F-4529-A350-AEBC686D896D}" showPageBreaks="1" fitToPage="1" printArea="1">
      <pageMargins left="0" right="0" top="0" bottom="0" header="0" footer="0"/>
      <printOptions horizontalCentered="1" verticalCentered="1" headings="1" gridLines="1"/>
      <pageSetup firstPageNumber="100" orientation="landscape" useFirstPageNumber="1" r:id="rId1"/>
      <headerFooter scaleWithDoc="0" alignWithMargins="0"/>
    </customSheetView>
  </customSheetViews>
  <mergeCells count="4">
    <mergeCell ref="A1:G1"/>
    <mergeCell ref="A2:G2"/>
    <mergeCell ref="A3:G3"/>
    <mergeCell ref="A11:G11"/>
  </mergeCells>
  <printOptions horizontalCentered="1" verticalCentered="1"/>
  <pageMargins left="0.25" right="0.25" top="0.5" bottom="0.5" header="0.3" footer="0.3"/>
  <pageSetup scale="84" firstPageNumber="100" orientation="portrait" r:id="rId2"/>
  <headerFooter scaleWithDoc="0" alignWithMargins="0">
    <oddFooter>&amp;CA - &amp;P</oddFooter>
  </headerFooter>
  <customProperties>
    <customPr name="_pios_id" r:id="rId3"/>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6F85B-4116-49D4-AE5D-43250D486916}">
  <sheetPr>
    <tabColor rgb="FF00B050"/>
    <pageSetUpPr fitToPage="1"/>
  </sheetPr>
  <dimension ref="A1:AB14"/>
  <sheetViews>
    <sheetView workbookViewId="0">
      <selection activeCell="G10" sqref="G10"/>
    </sheetView>
  </sheetViews>
  <sheetFormatPr defaultColWidth="9.42578125" defaultRowHeight="12.75"/>
  <cols>
    <col min="1" max="1" width="14" style="14" customWidth="1"/>
    <col min="2" max="9" width="10.5703125" style="14" customWidth="1"/>
    <col min="10" max="10" width="11" style="14" customWidth="1"/>
    <col min="11" max="11" width="25.5703125" style="14" bestFit="1" customWidth="1"/>
    <col min="12" max="16384" width="9.42578125" style="14"/>
  </cols>
  <sheetData>
    <row r="1" spans="1:28" ht="15.75">
      <c r="A1" s="2110" t="s">
        <v>0</v>
      </c>
      <c r="B1" s="2110"/>
      <c r="C1" s="2110"/>
      <c r="D1" s="2110"/>
      <c r="E1" s="2110"/>
      <c r="F1" s="2110"/>
      <c r="G1" s="2110"/>
      <c r="H1" s="2110"/>
      <c r="I1" s="2110"/>
      <c r="J1" s="2110"/>
    </row>
    <row r="2" spans="1:28" customFormat="1" ht="15.75" customHeight="1">
      <c r="A2" s="2189" t="s">
        <v>1243</v>
      </c>
      <c r="B2" s="2189"/>
      <c r="C2" s="2189"/>
      <c r="D2" s="2189"/>
      <c r="E2" s="2189"/>
      <c r="F2" s="2189"/>
      <c r="G2" s="2189"/>
      <c r="H2" s="2189"/>
      <c r="I2" s="2189"/>
      <c r="J2" s="2189"/>
      <c r="K2" s="175"/>
      <c r="L2" s="175"/>
      <c r="M2" s="175"/>
      <c r="N2" s="175"/>
      <c r="O2" s="175"/>
      <c r="P2" s="175"/>
      <c r="Q2" s="175"/>
      <c r="R2" s="175"/>
      <c r="S2" s="175"/>
      <c r="T2" s="175"/>
      <c r="U2" s="175"/>
      <c r="V2" s="175"/>
      <c r="W2" s="175"/>
      <c r="X2" s="175"/>
      <c r="Y2" s="175"/>
      <c r="Z2" s="175"/>
      <c r="AA2" s="175"/>
      <c r="AB2" s="175"/>
    </row>
    <row r="3" spans="1:28" customFormat="1" ht="15.75">
      <c r="A3" s="2367" t="s">
        <v>41</v>
      </c>
      <c r="B3" s="2367"/>
      <c r="C3" s="2367"/>
      <c r="D3" s="2367"/>
      <c r="E3" s="2367"/>
      <c r="F3" s="2367"/>
      <c r="G3" s="2367"/>
      <c r="H3" s="2367"/>
      <c r="I3" s="2367"/>
      <c r="J3" s="2367"/>
      <c r="K3" s="176"/>
      <c r="L3" s="176"/>
      <c r="M3" s="176"/>
      <c r="N3" s="176"/>
      <c r="O3" s="176"/>
      <c r="P3" s="176"/>
      <c r="Q3" s="176"/>
      <c r="R3" s="176"/>
      <c r="S3" s="176"/>
      <c r="T3" s="176"/>
      <c r="U3" s="176"/>
      <c r="V3" s="176"/>
      <c r="W3" s="176"/>
      <c r="X3" s="176"/>
      <c r="Y3" s="176"/>
      <c r="Z3" s="176"/>
      <c r="AA3" s="176"/>
      <c r="AB3" s="176"/>
    </row>
    <row r="4" spans="1:28" customFormat="1" ht="16.5" thickBot="1">
      <c r="A4" s="174"/>
      <c r="B4" s="174"/>
      <c r="C4" s="174"/>
      <c r="D4" s="174"/>
      <c r="E4" s="174"/>
      <c r="F4" s="174"/>
      <c r="G4" s="174"/>
      <c r="H4" s="174"/>
      <c r="I4" s="174"/>
      <c r="J4" s="174"/>
      <c r="K4" s="176"/>
      <c r="L4" s="176"/>
      <c r="M4" s="176"/>
      <c r="N4" s="176"/>
      <c r="O4" s="176"/>
      <c r="P4" s="176"/>
      <c r="Q4" s="176"/>
      <c r="R4" s="176"/>
      <c r="S4" s="176"/>
      <c r="T4" s="176"/>
      <c r="U4" s="176"/>
      <c r="V4" s="176"/>
      <c r="W4" s="176"/>
      <c r="X4" s="176"/>
      <c r="Y4" s="176"/>
      <c r="Z4" s="176"/>
      <c r="AA4" s="176"/>
      <c r="AB4" s="176"/>
    </row>
    <row r="5" spans="1:28" ht="20.100000000000001" customHeight="1">
      <c r="A5" s="2062" t="s">
        <v>623</v>
      </c>
      <c r="B5" s="2221" t="s">
        <v>1244</v>
      </c>
      <c r="C5" s="2221"/>
      <c r="D5" s="2221"/>
      <c r="E5" s="2221" t="s">
        <v>1245</v>
      </c>
      <c r="F5" s="2221"/>
      <c r="G5" s="2221"/>
      <c r="H5" s="2221" t="s">
        <v>34</v>
      </c>
      <c r="I5" s="2221"/>
      <c r="J5" s="2222"/>
      <c r="K5" s="180"/>
      <c r="L5" s="180"/>
      <c r="M5" s="180"/>
    </row>
    <row r="6" spans="1:28" ht="15.75" customHeight="1">
      <c r="A6" s="2063"/>
      <c r="B6" s="235" t="s">
        <v>1246</v>
      </c>
      <c r="C6" s="235" t="s">
        <v>1247</v>
      </c>
      <c r="D6" s="235" t="s">
        <v>49</v>
      </c>
      <c r="E6" s="235" t="s">
        <v>1246</v>
      </c>
      <c r="F6" s="235" t="s">
        <v>991</v>
      </c>
      <c r="G6" s="235" t="s">
        <v>49</v>
      </c>
      <c r="H6" s="235" t="s">
        <v>1246</v>
      </c>
      <c r="I6" s="235" t="s">
        <v>991</v>
      </c>
      <c r="J6" s="234" t="s">
        <v>49</v>
      </c>
      <c r="K6" s="181"/>
      <c r="L6" s="180"/>
      <c r="M6" s="180"/>
    </row>
    <row r="7" spans="1:28" ht="20.100000000000001" customHeight="1">
      <c r="A7" s="2064" t="s">
        <v>1248</v>
      </c>
      <c r="B7" s="530">
        <v>18058</v>
      </c>
      <c r="C7" s="530">
        <v>0</v>
      </c>
      <c r="D7" s="530">
        <f>SUM(B7:C7)</f>
        <v>18058</v>
      </c>
      <c r="E7" s="530">
        <v>13977</v>
      </c>
      <c r="F7" s="530">
        <v>0</v>
      </c>
      <c r="G7" s="530">
        <f>SUM(E7:F7)</f>
        <v>13977</v>
      </c>
      <c r="H7" s="528">
        <f>E7/B7</f>
        <v>0.77400598072876292</v>
      </c>
      <c r="I7" s="528">
        <v>0</v>
      </c>
      <c r="J7" s="1816">
        <f>G7/D7</f>
        <v>0.77400598072876292</v>
      </c>
      <c r="K7" s="28"/>
      <c r="L7" s="28"/>
      <c r="M7" s="29"/>
    </row>
    <row r="8" spans="1:28" ht="17.100000000000001" customHeight="1">
      <c r="A8" s="2064" t="s">
        <v>1249</v>
      </c>
      <c r="B8" s="530">
        <v>263343</v>
      </c>
      <c r="C8" s="530">
        <v>6337</v>
      </c>
      <c r="D8" s="530">
        <f>SUM(B8:C8)</f>
        <v>269680</v>
      </c>
      <c r="E8" s="530">
        <v>266933</v>
      </c>
      <c r="F8" s="530">
        <v>6448</v>
      </c>
      <c r="G8" s="530">
        <f>SUM(E8:F8)</f>
        <v>273381</v>
      </c>
      <c r="H8" s="528">
        <f>E8/B8</f>
        <v>1.0136324109621293</v>
      </c>
      <c r="I8" s="528">
        <f>F8/C8</f>
        <v>1.0175161748461417</v>
      </c>
      <c r="J8" s="1816">
        <f>G8/D8</f>
        <v>1.0137236725007417</v>
      </c>
      <c r="K8" s="28"/>
      <c r="L8" s="28"/>
      <c r="M8" s="29"/>
    </row>
    <row r="9" spans="1:28" s="32" customFormat="1" ht="20.85" customHeight="1" thickBot="1">
      <c r="A9" s="2065" t="s">
        <v>49</v>
      </c>
      <c r="B9" s="1815">
        <f>SUM(B7:B8)</f>
        <v>281401</v>
      </c>
      <c r="C9" s="1815">
        <f>SUM(C7:C8)</f>
        <v>6337</v>
      </c>
      <c r="D9" s="1815">
        <f t="shared" ref="D9" si="0">SUM(B9:C9)</f>
        <v>287738</v>
      </c>
      <c r="E9" s="1815">
        <f>SUM(E7:E8)</f>
        <v>280910</v>
      </c>
      <c r="F9" s="1815">
        <f>SUM(F7:F8)</f>
        <v>6448</v>
      </c>
      <c r="G9" s="1815">
        <f>SUM(E9:F9)</f>
        <v>287358</v>
      </c>
      <c r="H9" s="1817">
        <f>E9/B9</f>
        <v>0.99825515900796369</v>
      </c>
      <c r="I9" s="1817">
        <f>F9/C9</f>
        <v>1.0175161748461417</v>
      </c>
      <c r="J9" s="1818">
        <f>G9/D9</f>
        <v>0.99867935413466413</v>
      </c>
      <c r="K9" s="30"/>
      <c r="L9" s="30"/>
      <c r="M9" s="31"/>
    </row>
    <row r="10" spans="1:28" ht="15.75">
      <c r="A10" s="62"/>
      <c r="B10" s="62"/>
      <c r="C10" s="62"/>
      <c r="D10" s="62"/>
      <c r="E10" s="62"/>
      <c r="F10" s="62"/>
      <c r="G10" s="62"/>
      <c r="H10" s="62"/>
      <c r="I10" s="62"/>
      <c r="J10" s="62"/>
    </row>
    <row r="11" spans="1:28" ht="15.75">
      <c r="A11" s="62"/>
      <c r="B11" s="61"/>
      <c r="C11" s="62"/>
      <c r="D11" s="62"/>
      <c r="E11" s="61"/>
      <c r="F11" s="62"/>
      <c r="G11" s="62"/>
      <c r="H11" s="62"/>
      <c r="I11" s="62"/>
      <c r="J11" s="62"/>
    </row>
    <row r="12" spans="1:28" ht="33.6" customHeight="1">
      <c r="A12" s="2193" t="s">
        <v>1250</v>
      </c>
      <c r="B12" s="2193"/>
      <c r="C12" s="2193"/>
      <c r="D12" s="2193"/>
      <c r="E12" s="2193"/>
      <c r="F12" s="2193"/>
      <c r="G12" s="2193"/>
      <c r="H12" s="2193"/>
      <c r="I12" s="2193"/>
      <c r="J12" s="2193"/>
    </row>
    <row r="14" spans="1:28" ht="12.6" customHeight="1" thickBot="1"/>
  </sheetData>
  <customSheetViews>
    <customSheetView guid="{F8F6599B-2A1F-4529-A350-AEBC686D896D}" showPageBreaks="1" fitToPage="1" printArea="1">
      <pageMargins left="0" right="0" top="0" bottom="0" header="0" footer="0"/>
      <printOptions horizontalCentered="1" verticalCentered="1" headings="1" gridLines="1"/>
      <pageSetup firstPageNumber="101" orientation="landscape" useFirstPageNumber="1" r:id="rId1"/>
      <headerFooter scaleWithDoc="0" alignWithMargins="0"/>
    </customSheetView>
  </customSheetViews>
  <mergeCells count="7">
    <mergeCell ref="A1:J1"/>
    <mergeCell ref="A2:J2"/>
    <mergeCell ref="A3:J3"/>
    <mergeCell ref="A12:J12"/>
    <mergeCell ref="B5:D5"/>
    <mergeCell ref="E5:G5"/>
    <mergeCell ref="H5:J5"/>
  </mergeCells>
  <printOptions horizontalCentered="1" verticalCentered="1"/>
  <pageMargins left="0.25" right="0.25" top="0.5" bottom="0.5" header="0.3" footer="0.3"/>
  <pageSetup scale="95" firstPageNumber="101" orientation="portrait" r:id="rId2"/>
  <headerFooter scaleWithDoc="0" alignWithMargins="0">
    <oddFooter>&amp;CA - &amp;P</oddFooter>
  </headerFooter>
  <customProperties>
    <customPr name="_pios_id" r:id="rId3"/>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F044C-537A-4CB6-9702-C165C7B682F9}">
  <sheetPr>
    <tabColor rgb="FF00B050"/>
    <pageSetUpPr fitToPage="1"/>
  </sheetPr>
  <dimension ref="A1:AB27"/>
  <sheetViews>
    <sheetView workbookViewId="0">
      <selection activeCell="G10" sqref="G10"/>
    </sheetView>
  </sheetViews>
  <sheetFormatPr defaultColWidth="9.42578125" defaultRowHeight="15"/>
  <cols>
    <col min="1" max="1" width="19.42578125" style="1" customWidth="1"/>
    <col min="2" max="3" width="14.5703125" style="3" customWidth="1"/>
    <col min="4" max="4" width="14.5703125" style="4" customWidth="1"/>
    <col min="5" max="6" width="14.5703125" style="3" customWidth="1"/>
    <col min="7" max="7" width="16.28515625" style="4" customWidth="1"/>
    <col min="8" max="8" width="14.5703125" style="4" customWidth="1"/>
    <col min="9" max="9" width="25.5703125" style="4" bestFit="1" customWidth="1"/>
    <col min="10" max="11" width="9.42578125" style="4"/>
    <col min="12" max="12" width="33.7109375" style="4" customWidth="1"/>
    <col min="13" max="16384" width="9.42578125" style="4"/>
  </cols>
  <sheetData>
    <row r="1" spans="1:28" ht="15.75">
      <c r="A1" s="2110" t="s">
        <v>0</v>
      </c>
      <c r="B1" s="2110"/>
      <c r="C1" s="2110"/>
      <c r="D1" s="2110"/>
      <c r="E1" s="2110"/>
      <c r="F1" s="2110"/>
      <c r="G1" s="2110"/>
      <c r="H1" s="2110"/>
    </row>
    <row r="2" spans="1:28" customFormat="1" ht="15.75" customHeight="1">
      <c r="A2" s="2189" t="s">
        <v>1251</v>
      </c>
      <c r="B2" s="2189"/>
      <c r="C2" s="2189"/>
      <c r="D2" s="2189"/>
      <c r="E2" s="2189"/>
      <c r="F2" s="2189"/>
      <c r="G2" s="2189"/>
      <c r="H2" s="2189"/>
      <c r="I2" s="175"/>
      <c r="J2" s="175"/>
      <c r="K2" s="175"/>
      <c r="L2" s="175"/>
      <c r="M2" s="175"/>
      <c r="N2" s="175"/>
      <c r="O2" s="175"/>
      <c r="P2" s="175"/>
      <c r="Q2" s="175"/>
      <c r="R2" s="175"/>
      <c r="S2" s="175"/>
      <c r="T2" s="175"/>
      <c r="U2" s="175"/>
      <c r="V2" s="175"/>
      <c r="W2" s="175"/>
      <c r="X2" s="175"/>
      <c r="Y2" s="175"/>
      <c r="Z2" s="175"/>
      <c r="AA2" s="175"/>
      <c r="AB2" s="175"/>
    </row>
    <row r="3" spans="1:28" customFormat="1" ht="15.75">
      <c r="A3" s="2367" t="s">
        <v>41</v>
      </c>
      <c r="B3" s="2367"/>
      <c r="C3" s="2367"/>
      <c r="D3" s="2367"/>
      <c r="E3" s="2367"/>
      <c r="F3" s="2367"/>
      <c r="G3" s="2367"/>
      <c r="H3" s="2367"/>
      <c r="I3" s="176"/>
      <c r="J3" s="176"/>
      <c r="K3" s="176"/>
      <c r="L3" s="176"/>
      <c r="M3" s="176"/>
      <c r="N3" s="176"/>
      <c r="O3" s="176"/>
      <c r="P3" s="176"/>
      <c r="Q3" s="176"/>
      <c r="R3" s="176"/>
      <c r="S3" s="176"/>
      <c r="T3" s="176"/>
      <c r="U3" s="176"/>
      <c r="V3" s="176"/>
      <c r="W3" s="176"/>
      <c r="X3" s="176"/>
      <c r="Y3" s="176"/>
      <c r="Z3" s="176"/>
      <c r="AA3" s="176"/>
      <c r="AB3" s="176"/>
    </row>
    <row r="4" spans="1:28" customFormat="1" ht="16.5" thickBot="1">
      <c r="A4" s="174"/>
      <c r="B4" s="174"/>
      <c r="C4" s="174"/>
      <c r="D4" s="174"/>
      <c r="E4" s="174"/>
      <c r="F4" s="174"/>
      <c r="G4" s="174"/>
      <c r="H4" s="174"/>
      <c r="I4" s="174"/>
      <c r="J4" s="174"/>
      <c r="K4" s="176"/>
      <c r="L4" s="176"/>
      <c r="M4" s="176"/>
      <c r="N4" s="176"/>
      <c r="O4" s="176"/>
      <c r="P4" s="176"/>
      <c r="Q4" s="176"/>
      <c r="R4" s="176"/>
      <c r="S4" s="176"/>
      <c r="T4" s="176"/>
      <c r="U4" s="176"/>
      <c r="V4" s="176"/>
      <c r="W4" s="176"/>
      <c r="X4" s="176"/>
      <c r="Y4" s="176"/>
      <c r="Z4" s="176"/>
      <c r="AA4" s="176"/>
      <c r="AB4" s="176"/>
    </row>
    <row r="5" spans="1:28" ht="63">
      <c r="A5" s="1345">
        <v>2025</v>
      </c>
      <c r="B5" s="1412" t="s">
        <v>1252</v>
      </c>
      <c r="C5" s="1412" t="s">
        <v>1253</v>
      </c>
      <c r="D5" s="1412" t="s">
        <v>1254</v>
      </c>
      <c r="E5" s="2066" t="s">
        <v>1255</v>
      </c>
      <c r="F5" s="1412" t="s">
        <v>1256</v>
      </c>
      <c r="G5" s="1413" t="s">
        <v>1257</v>
      </c>
      <c r="H5" s="644" t="s">
        <v>1258</v>
      </c>
      <c r="J5" s="180"/>
      <c r="K5" s="180"/>
      <c r="L5" s="180"/>
    </row>
    <row r="6" spans="1:28" ht="15.75">
      <c r="A6" s="194" t="s">
        <v>1178</v>
      </c>
      <c r="B6" s="1650">
        <v>307554</v>
      </c>
      <c r="C6" s="1650">
        <v>12962</v>
      </c>
      <c r="D6" s="520">
        <f>C6/B6</f>
        <v>4.2145444377247571E-2</v>
      </c>
      <c r="E6" s="1650">
        <v>6263</v>
      </c>
      <c r="F6" s="1650">
        <v>5631</v>
      </c>
      <c r="G6" s="521">
        <f>IF(C6=0,0,E6/C6)</f>
        <v>0.4831816077765777</v>
      </c>
      <c r="H6" s="222">
        <f t="shared" ref="H6:H17" si="0">F6/B6</f>
        <v>1.8308979886458965E-2</v>
      </c>
      <c r="J6" s="181"/>
      <c r="K6" s="180"/>
      <c r="L6" s="180"/>
    </row>
    <row r="7" spans="1:28" s="9" customFormat="1" ht="15.75">
      <c r="A7" s="194" t="s">
        <v>1179</v>
      </c>
      <c r="B7" s="1650">
        <v>308890</v>
      </c>
      <c r="C7" s="1650">
        <v>11755</v>
      </c>
      <c r="D7" s="520">
        <f t="shared" ref="D7:D17" si="1">C7/B7</f>
        <v>3.8055618504969406E-2</v>
      </c>
      <c r="E7" s="1650">
        <v>5781</v>
      </c>
      <c r="F7" s="1650">
        <v>4969</v>
      </c>
      <c r="G7" s="521">
        <f t="shared" ref="G7:G17" si="2">IF(C7=0,0,E7/C7)</f>
        <v>0.49179072735006379</v>
      </c>
      <c r="H7" s="222">
        <f t="shared" si="0"/>
        <v>1.6086632781896468E-2</v>
      </c>
    </row>
    <row r="8" spans="1:28" ht="15.75">
      <c r="A8" s="194" t="s">
        <v>1180</v>
      </c>
      <c r="B8" s="1650">
        <v>309473</v>
      </c>
      <c r="C8" s="1650">
        <v>9569</v>
      </c>
      <c r="D8" s="520">
        <f t="shared" si="1"/>
        <v>3.0920306456459854E-2</v>
      </c>
      <c r="E8" s="1650">
        <v>5295</v>
      </c>
      <c r="F8" s="1650">
        <v>3619</v>
      </c>
      <c r="G8" s="521">
        <f t="shared" si="2"/>
        <v>0.55334935729961332</v>
      </c>
      <c r="H8" s="222">
        <f t="shared" si="0"/>
        <v>1.1694073473291693E-2</v>
      </c>
    </row>
    <row r="9" spans="1:28" ht="15.75">
      <c r="A9" s="194" t="s">
        <v>1181</v>
      </c>
      <c r="B9" s="1650">
        <v>307764</v>
      </c>
      <c r="C9" s="1650">
        <v>11027</v>
      </c>
      <c r="D9" s="520">
        <f t="shared" si="1"/>
        <v>3.5829401749392392E-2</v>
      </c>
      <c r="E9" s="1650">
        <v>5892</v>
      </c>
      <c r="F9" s="1650">
        <v>4503</v>
      </c>
      <c r="G9" s="521">
        <f t="shared" si="2"/>
        <v>0.53432483903146821</v>
      </c>
      <c r="H9" s="222">
        <f t="shared" si="0"/>
        <v>1.4631340897570866E-2</v>
      </c>
    </row>
    <row r="10" spans="1:28" ht="15.75">
      <c r="A10" s="194" t="s">
        <v>1182</v>
      </c>
      <c r="B10" s="1650">
        <v>303548</v>
      </c>
      <c r="C10" s="1650">
        <v>8712</v>
      </c>
      <c r="D10" s="520">
        <f t="shared" si="1"/>
        <v>2.8700567949714706E-2</v>
      </c>
      <c r="E10" s="1650">
        <v>5021</v>
      </c>
      <c r="F10" s="1650">
        <v>3107</v>
      </c>
      <c r="G10" s="521">
        <f t="shared" si="2"/>
        <v>0.57633149678604223</v>
      </c>
      <c r="H10" s="222">
        <f t="shared" si="0"/>
        <v>1.0235613477934297E-2</v>
      </c>
    </row>
    <row r="11" spans="1:28" ht="15.75">
      <c r="A11" s="194" t="s">
        <v>1183</v>
      </c>
      <c r="B11" s="1650">
        <v>298782</v>
      </c>
      <c r="C11" s="1650">
        <v>7438</v>
      </c>
      <c r="D11" s="520">
        <f t="shared" si="1"/>
        <v>2.4894404616074596E-2</v>
      </c>
      <c r="E11" s="1650">
        <v>4232</v>
      </c>
      <c r="F11" s="1650">
        <v>2733</v>
      </c>
      <c r="G11" s="521">
        <f t="shared" si="2"/>
        <v>0.56897015326700728</v>
      </c>
      <c r="H11" s="222">
        <f t="shared" si="0"/>
        <v>9.1471373777536804E-3</v>
      </c>
    </row>
    <row r="12" spans="1:28" ht="15.75">
      <c r="A12" s="194" t="s">
        <v>1184</v>
      </c>
      <c r="B12" s="1650">
        <v>295036</v>
      </c>
      <c r="C12" s="1650">
        <v>8029</v>
      </c>
      <c r="D12" s="520">
        <f t="shared" si="1"/>
        <v>2.7213628167410079E-2</v>
      </c>
      <c r="E12" s="1650">
        <v>4572</v>
      </c>
      <c r="F12" s="1650">
        <v>2911</v>
      </c>
      <c r="G12" s="521">
        <f t="shared" si="2"/>
        <v>0.56943579524224686</v>
      </c>
      <c r="H12" s="222">
        <f t="shared" si="0"/>
        <v>9.8665925514174538E-3</v>
      </c>
    </row>
    <row r="13" spans="1:28" ht="15.75">
      <c r="A13" s="194" t="s">
        <v>1185</v>
      </c>
      <c r="B13" s="1650">
        <v>292562</v>
      </c>
      <c r="C13" s="1650">
        <v>10728</v>
      </c>
      <c r="D13" s="520">
        <f t="shared" si="1"/>
        <v>3.6669150470669466E-2</v>
      </c>
      <c r="E13" s="1650">
        <v>5457</v>
      </c>
      <c r="F13" s="1650">
        <v>4490</v>
      </c>
      <c r="G13" s="521">
        <f t="shared" si="2"/>
        <v>0.50866890380313201</v>
      </c>
      <c r="H13" s="222">
        <f t="shared" si="0"/>
        <v>1.5347174274170945E-2</v>
      </c>
    </row>
    <row r="14" spans="1:28" ht="15.75">
      <c r="A14" s="194" t="s">
        <v>1186</v>
      </c>
      <c r="B14" s="1650">
        <v>292307</v>
      </c>
      <c r="C14" s="1650">
        <v>10487</v>
      </c>
      <c r="D14" s="520">
        <f t="shared" si="1"/>
        <v>3.5876663918414542E-2</v>
      </c>
      <c r="E14" s="1650">
        <v>5951</v>
      </c>
      <c r="F14" s="1650">
        <v>3169</v>
      </c>
      <c r="G14" s="521">
        <f t="shared" si="2"/>
        <v>0.56746447983217319</v>
      </c>
      <c r="H14" s="222">
        <f t="shared" si="0"/>
        <v>1.0841341466335051E-2</v>
      </c>
    </row>
    <row r="15" spans="1:28" ht="15.75">
      <c r="A15" s="194" t="s">
        <v>1187</v>
      </c>
      <c r="B15" s="1650">
        <v>291478</v>
      </c>
      <c r="C15" s="1650">
        <v>8635</v>
      </c>
      <c r="D15" s="520">
        <f t="shared" si="1"/>
        <v>2.9624877349233903E-2</v>
      </c>
      <c r="E15" s="1650">
        <v>4430</v>
      </c>
      <c r="F15" s="1650">
        <v>401</v>
      </c>
      <c r="G15" s="521">
        <f t="shared" si="2"/>
        <v>0.51302837290098435</v>
      </c>
      <c r="H15" s="222">
        <f t="shared" si="0"/>
        <v>1.3757470546662185E-3</v>
      </c>
    </row>
    <row r="16" spans="1:28" ht="15.75">
      <c r="A16" s="194" t="s">
        <v>1188</v>
      </c>
      <c r="B16" s="1650">
        <v>289608</v>
      </c>
      <c r="C16" s="1650">
        <v>10362</v>
      </c>
      <c r="D16" s="520">
        <f t="shared" si="1"/>
        <v>3.577939835916135E-2</v>
      </c>
      <c r="E16" s="1650">
        <v>3488</v>
      </c>
      <c r="F16" s="1650">
        <v>326</v>
      </c>
      <c r="G16" s="521">
        <f t="shared" si="2"/>
        <v>0.33661455317506273</v>
      </c>
      <c r="H16" s="222">
        <f t="shared" si="0"/>
        <v>1.1256595121681722E-3</v>
      </c>
    </row>
    <row r="17" spans="1:10" ht="15.75">
      <c r="A17" s="194" t="s">
        <v>1189</v>
      </c>
      <c r="B17" s="1650">
        <v>287358</v>
      </c>
      <c r="C17" s="1650">
        <v>8669</v>
      </c>
      <c r="D17" s="520">
        <f t="shared" si="1"/>
        <v>3.0167943819208096E-2</v>
      </c>
      <c r="E17" s="1650">
        <v>2232</v>
      </c>
      <c r="F17" s="1650">
        <v>184</v>
      </c>
      <c r="G17" s="521">
        <f t="shared" si="2"/>
        <v>0.25746914292305917</v>
      </c>
      <c r="H17" s="222">
        <f t="shared" si="0"/>
        <v>6.4031626055303839E-4</v>
      </c>
    </row>
    <row r="18" spans="1:10" ht="16.5" thickBot="1">
      <c r="A18" s="676" t="s">
        <v>1259</v>
      </c>
      <c r="B18" s="2067">
        <f>B17</f>
        <v>287358</v>
      </c>
      <c r="C18" s="2067">
        <f>SUM(C6:C17)</f>
        <v>118373</v>
      </c>
      <c r="D18" s="2053">
        <f>C18/B18</f>
        <v>0.41193563429589569</v>
      </c>
      <c r="E18" s="2067">
        <f>SUM(E6:E17)</f>
        <v>58614</v>
      </c>
      <c r="F18" s="2067">
        <f>SUM(F6:F17)</f>
        <v>36043</v>
      </c>
      <c r="G18" s="2054">
        <f>E18/C18</f>
        <v>0.49516359304909058</v>
      </c>
      <c r="H18" s="2055">
        <f>F18/B18</f>
        <v>0.12542890749518024</v>
      </c>
      <c r="I18" s="12"/>
      <c r="J18" s="3"/>
    </row>
    <row r="19" spans="1:10" ht="15.75">
      <c r="A19" s="62"/>
      <c r="B19" s="62"/>
      <c r="C19" s="62"/>
      <c r="D19" s="62"/>
      <c r="E19" s="62"/>
      <c r="F19" s="62"/>
      <c r="G19" s="77"/>
      <c r="H19" s="62"/>
    </row>
    <row r="20" spans="1:10" ht="15.75">
      <c r="A20" s="2193" t="s">
        <v>1260</v>
      </c>
      <c r="B20" s="2193"/>
      <c r="C20" s="2193"/>
      <c r="D20" s="2193"/>
      <c r="E20" s="2193"/>
      <c r="F20" s="2193"/>
      <c r="G20" s="2193"/>
      <c r="H20" s="2193"/>
      <c r="I20" s="3"/>
    </row>
    <row r="21" spans="1:10" ht="31.35" customHeight="1">
      <c r="A21" s="2193" t="s">
        <v>1261</v>
      </c>
      <c r="B21" s="2193"/>
      <c r="C21" s="2193"/>
      <c r="D21" s="2193"/>
      <c r="E21" s="2193"/>
      <c r="F21" s="2193"/>
      <c r="G21" s="2193"/>
      <c r="H21" s="2193"/>
    </row>
    <row r="22" spans="1:10" ht="18.75">
      <c r="A22" s="2188" t="s">
        <v>1262</v>
      </c>
      <c r="B22" s="2188"/>
      <c r="C22" s="2188"/>
      <c r="D22" s="2188"/>
      <c r="E22" s="2188"/>
      <c r="F22" s="2188"/>
      <c r="G22" s="2188"/>
      <c r="H22" s="2188"/>
    </row>
    <row r="23" spans="1:10" ht="18.75">
      <c r="A23" s="2188" t="s">
        <v>1263</v>
      </c>
      <c r="B23" s="2188"/>
      <c r="C23" s="2188"/>
      <c r="D23" s="2188"/>
      <c r="E23" s="2188"/>
      <c r="F23" s="2188"/>
      <c r="G23" s="2188"/>
      <c r="H23" s="2188"/>
    </row>
    <row r="24" spans="1:10" ht="38.1" customHeight="1">
      <c r="A24" s="2128"/>
      <c r="B24" s="2128"/>
      <c r="C24" s="2128"/>
      <c r="D24" s="2128"/>
      <c r="E24" s="2128"/>
      <c r="F24" s="2128"/>
      <c r="G24" s="2128"/>
      <c r="H24" s="2128"/>
    </row>
    <row r="25" spans="1:10" ht="14.25">
      <c r="A25" s="7"/>
      <c r="B25" s="5"/>
      <c r="C25" s="5"/>
      <c r="D25" s="5"/>
      <c r="E25" s="5"/>
      <c r="F25" s="5"/>
      <c r="G25" s="8"/>
      <c r="H25" s="5"/>
    </row>
    <row r="26" spans="1:10" ht="14.25">
      <c r="A26"/>
      <c r="B26"/>
      <c r="C26"/>
      <c r="D26"/>
      <c r="E26"/>
      <c r="F26"/>
      <c r="G26" s="6"/>
      <c r="H26"/>
    </row>
    <row r="27" spans="1:10" thickBot="1">
      <c r="A27"/>
      <c r="B27"/>
      <c r="C27"/>
      <c r="D27"/>
      <c r="E27" s="2"/>
      <c r="F27"/>
      <c r="G27" s="6"/>
      <c r="H27"/>
    </row>
  </sheetData>
  <customSheetViews>
    <customSheetView guid="{F8F6599B-2A1F-4529-A350-AEBC686D896D}" showPageBreaks="1" fitToPage="1" printArea="1">
      <pageMargins left="0" right="0" top="0" bottom="0" header="0" footer="0"/>
      <printOptions horizontalCentered="1" verticalCentered="1" headings="1" gridLines="1"/>
      <pageSetup firstPageNumber="102" orientation="landscape" useFirstPageNumber="1" r:id="rId1"/>
      <headerFooter scaleWithDoc="0" alignWithMargins="0"/>
    </customSheetView>
  </customSheetViews>
  <mergeCells count="8">
    <mergeCell ref="A1:H1"/>
    <mergeCell ref="A2:H2"/>
    <mergeCell ref="A3:H3"/>
    <mergeCell ref="A23:H23"/>
    <mergeCell ref="A24:H24"/>
    <mergeCell ref="A20:H20"/>
    <mergeCell ref="A21:H21"/>
    <mergeCell ref="A22:H22"/>
  </mergeCells>
  <printOptions horizontalCentered="1" verticalCentered="1"/>
  <pageMargins left="0.25" right="0.25" top="0.5" bottom="0.5" header="0.3" footer="0.3"/>
  <pageSetup scale="84" firstPageNumber="102" orientation="portrait" r:id="rId2"/>
  <headerFooter scaleWithDoc="0" alignWithMargins="0">
    <oddFooter>&amp;CA - &amp;P</oddFooter>
  </headerFooter>
  <customProperties>
    <customPr name="_pios_id" r:id="rId3"/>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AB34"/>
  <sheetViews>
    <sheetView workbookViewId="0">
      <selection activeCell="G10" sqref="G10"/>
    </sheetView>
  </sheetViews>
  <sheetFormatPr defaultColWidth="40.5703125" defaultRowHeight="12.75"/>
  <cols>
    <col min="1" max="1" width="49.42578125" style="22" customWidth="1"/>
    <col min="2" max="2" width="8.5703125" style="22" customWidth="1"/>
    <col min="3" max="3" width="6.5703125" style="22" customWidth="1"/>
    <col min="4" max="4" width="10.5703125" style="22" customWidth="1"/>
    <col min="5" max="5" width="8.42578125" style="22" customWidth="1"/>
    <col min="6" max="8" width="6.5703125" style="25" customWidth="1"/>
    <col min="9" max="9" width="13.42578125" style="22" customWidth="1"/>
    <col min="10" max="10" width="16.5703125" style="91" customWidth="1"/>
    <col min="11" max="11" width="5.42578125" style="22" bestFit="1" customWidth="1"/>
    <col min="12" max="16384" width="40.5703125" style="22"/>
  </cols>
  <sheetData>
    <row r="1" spans="1:28" ht="15.75">
      <c r="A1" s="2396" t="s">
        <v>0</v>
      </c>
      <c r="B1" s="2396"/>
      <c r="C1" s="2396"/>
      <c r="D1" s="2396"/>
      <c r="E1" s="2396"/>
      <c r="F1" s="2396"/>
      <c r="G1" s="2396"/>
      <c r="H1" s="2396"/>
      <c r="I1" s="2396"/>
    </row>
    <row r="2" spans="1:28" customFormat="1" ht="15.75" customHeight="1">
      <c r="A2" s="2189" t="s">
        <v>1264</v>
      </c>
      <c r="B2" s="2189"/>
      <c r="C2" s="2189"/>
      <c r="D2" s="2189"/>
      <c r="E2" s="2189"/>
      <c r="F2" s="2189"/>
      <c r="G2" s="2189"/>
      <c r="H2" s="2189"/>
      <c r="I2" s="2189"/>
      <c r="J2" s="175"/>
      <c r="K2" s="175"/>
      <c r="L2" s="175"/>
      <c r="M2" s="175"/>
      <c r="N2" s="175"/>
      <c r="O2" s="175"/>
      <c r="P2" s="175"/>
      <c r="Q2" s="175"/>
      <c r="R2" s="175"/>
      <c r="S2" s="175"/>
      <c r="T2" s="175"/>
      <c r="U2" s="175"/>
      <c r="V2" s="175"/>
      <c r="W2" s="175"/>
      <c r="X2" s="175"/>
      <c r="Y2" s="175"/>
      <c r="Z2" s="175"/>
      <c r="AA2" s="175"/>
      <c r="AB2" s="175"/>
    </row>
    <row r="3" spans="1:28" customFormat="1" ht="15.75">
      <c r="A3" s="2367" t="s">
        <v>41</v>
      </c>
      <c r="B3" s="2367"/>
      <c r="C3" s="2367"/>
      <c r="D3" s="2367"/>
      <c r="E3" s="2367"/>
      <c r="F3" s="2367"/>
      <c r="G3" s="2367"/>
      <c r="H3" s="2367"/>
      <c r="I3" s="2367"/>
      <c r="J3" s="176"/>
      <c r="K3" s="176"/>
      <c r="L3" s="176"/>
      <c r="M3" s="176"/>
      <c r="N3" s="176"/>
      <c r="O3" s="176"/>
      <c r="P3" s="176"/>
      <c r="Q3" s="176"/>
      <c r="R3" s="176"/>
      <c r="S3" s="176"/>
      <c r="T3" s="176"/>
      <c r="U3" s="176"/>
      <c r="V3" s="176"/>
      <c r="W3" s="176"/>
      <c r="X3" s="176"/>
      <c r="Y3" s="176"/>
      <c r="Z3" s="176"/>
      <c r="AA3" s="176"/>
      <c r="AB3" s="176"/>
    </row>
    <row r="4" spans="1:28" customFormat="1" ht="16.5" thickBot="1">
      <c r="A4" s="174"/>
      <c r="B4" s="1851"/>
      <c r="C4" s="1851"/>
      <c r="D4" s="1851"/>
      <c r="E4" s="1851"/>
      <c r="F4" s="1851"/>
      <c r="G4" s="1851"/>
      <c r="H4" s="1851"/>
      <c r="I4" s="174"/>
      <c r="J4" s="174"/>
      <c r="K4" s="176"/>
      <c r="L4" s="176"/>
      <c r="M4" s="176"/>
      <c r="N4" s="176"/>
      <c r="O4" s="176"/>
      <c r="P4" s="176"/>
      <c r="Q4" s="176"/>
      <c r="R4" s="176"/>
      <c r="S4" s="176"/>
      <c r="T4" s="176"/>
      <c r="U4" s="176"/>
      <c r="V4" s="176"/>
      <c r="W4" s="176"/>
      <c r="X4" s="176"/>
      <c r="Y4" s="176"/>
      <c r="Z4" s="176"/>
      <c r="AA4" s="176"/>
      <c r="AB4" s="176"/>
    </row>
    <row r="5" spans="1:28" ht="27" customHeight="1" thickBot="1">
      <c r="A5" s="2399" t="s">
        <v>1265</v>
      </c>
      <c r="B5" s="2401" t="s">
        <v>1266</v>
      </c>
      <c r="C5" s="2401"/>
      <c r="D5" s="2401"/>
      <c r="E5" s="2401"/>
      <c r="F5" s="2402" t="s">
        <v>1267</v>
      </c>
      <c r="G5" s="2402"/>
      <c r="H5" s="2402"/>
      <c r="I5" s="1663" t="s">
        <v>734</v>
      </c>
      <c r="J5" s="92"/>
    </row>
    <row r="6" spans="1:28" ht="15" customHeight="1" thickBot="1">
      <c r="A6" s="2400"/>
      <c r="B6" s="96" t="s">
        <v>626</v>
      </c>
      <c r="C6" s="96" t="s">
        <v>627</v>
      </c>
      <c r="D6" s="96" t="s">
        <v>628</v>
      </c>
      <c r="E6" s="96" t="s">
        <v>629</v>
      </c>
      <c r="F6" s="97" t="s">
        <v>991</v>
      </c>
      <c r="G6" s="97" t="s">
        <v>1246</v>
      </c>
      <c r="H6" s="196" t="s">
        <v>49</v>
      </c>
      <c r="I6" s="1665"/>
      <c r="L6" s="180"/>
      <c r="M6" s="180"/>
      <c r="N6" s="180"/>
    </row>
    <row r="7" spans="1:28" ht="12.75" customHeight="1">
      <c r="A7" s="2068" t="s">
        <v>1268</v>
      </c>
      <c r="B7" s="2074"/>
      <c r="C7" s="2075" t="s">
        <v>632</v>
      </c>
      <c r="D7" s="2076"/>
      <c r="E7" s="2076"/>
      <c r="F7" s="1656">
        <v>32</v>
      </c>
      <c r="G7" s="1654">
        <v>1422</v>
      </c>
      <c r="H7" s="1655">
        <v>1454</v>
      </c>
      <c r="I7" s="1664">
        <v>29080</v>
      </c>
      <c r="L7" s="181"/>
      <c r="M7" s="180"/>
      <c r="N7" s="180"/>
    </row>
    <row r="8" spans="1:28" ht="12.75" customHeight="1">
      <c r="A8" s="2069" t="s">
        <v>1269</v>
      </c>
      <c r="B8" s="2077"/>
      <c r="C8" s="2078" t="s">
        <v>632</v>
      </c>
      <c r="D8" s="2079"/>
      <c r="E8" s="2079"/>
      <c r="F8" s="1656"/>
      <c r="G8" s="1654"/>
      <c r="H8" s="1655"/>
      <c r="I8" s="1651"/>
      <c r="K8" s="93"/>
    </row>
    <row r="9" spans="1:28" ht="12.75" customHeight="1">
      <c r="A9" s="2069" t="s">
        <v>1270</v>
      </c>
      <c r="B9" s="2078" t="s">
        <v>632</v>
      </c>
      <c r="C9" s="2078"/>
      <c r="D9" s="2079"/>
      <c r="E9" s="2079"/>
      <c r="F9" s="1657">
        <v>0</v>
      </c>
      <c r="G9" s="1654">
        <v>12</v>
      </c>
      <c r="H9" s="1655">
        <v>12</v>
      </c>
      <c r="I9" s="1651">
        <v>360</v>
      </c>
      <c r="K9" s="93"/>
    </row>
    <row r="10" spans="1:28" ht="12.75" customHeight="1">
      <c r="A10" s="2069" t="s">
        <v>1271</v>
      </c>
      <c r="B10" s="2078"/>
      <c r="C10" s="2078" t="s">
        <v>632</v>
      </c>
      <c r="D10" s="2079"/>
      <c r="E10" s="2079"/>
      <c r="F10" s="1657"/>
      <c r="G10" s="1654"/>
      <c r="H10" s="1655"/>
      <c r="I10" s="1651"/>
      <c r="K10" s="93"/>
    </row>
    <row r="11" spans="1:28" ht="12.75" customHeight="1">
      <c r="A11" s="2070" t="s">
        <v>1272</v>
      </c>
      <c r="B11" s="2080" t="s">
        <v>632</v>
      </c>
      <c r="C11" s="2080" t="s">
        <v>632</v>
      </c>
      <c r="D11" s="2081"/>
      <c r="E11" s="2082"/>
      <c r="F11" s="1658"/>
      <c r="G11" s="1659"/>
      <c r="H11" s="1660"/>
      <c r="I11" s="1652"/>
      <c r="K11" s="93"/>
    </row>
    <row r="12" spans="1:28" ht="12.75" customHeight="1">
      <c r="A12" s="2071" t="s">
        <v>1273</v>
      </c>
      <c r="B12" s="2080"/>
      <c r="C12" s="2080" t="s">
        <v>632</v>
      </c>
      <c r="D12" s="2081"/>
      <c r="E12" s="2082"/>
      <c r="F12" s="1657">
        <v>0</v>
      </c>
      <c r="G12" s="1654">
        <v>16</v>
      </c>
      <c r="H12" s="1655">
        <v>16</v>
      </c>
      <c r="I12" s="1651">
        <v>480</v>
      </c>
      <c r="K12" s="93"/>
    </row>
    <row r="13" spans="1:28" ht="12.75" customHeight="1">
      <c r="A13" s="2070" t="s">
        <v>1274</v>
      </c>
      <c r="B13" s="2080"/>
      <c r="C13" s="2080" t="s">
        <v>632</v>
      </c>
      <c r="D13" s="2081" t="s">
        <v>632</v>
      </c>
      <c r="E13" s="2082"/>
      <c r="F13" s="1657">
        <v>0</v>
      </c>
      <c r="G13" s="1654">
        <v>4</v>
      </c>
      <c r="H13" s="1655">
        <v>4</v>
      </c>
      <c r="I13" s="1651">
        <v>120</v>
      </c>
      <c r="K13" s="93"/>
    </row>
    <row r="14" spans="1:28" ht="12.75" customHeight="1">
      <c r="A14" s="2070" t="s">
        <v>1275</v>
      </c>
      <c r="B14" s="2080"/>
      <c r="C14" s="2080" t="s">
        <v>632</v>
      </c>
      <c r="D14" s="2081"/>
      <c r="E14" s="2082"/>
      <c r="F14" s="1657"/>
      <c r="G14" s="1654"/>
      <c r="H14" s="1655"/>
      <c r="I14" s="1651"/>
      <c r="K14" s="93"/>
    </row>
    <row r="15" spans="1:28" ht="12.75" customHeight="1">
      <c r="A15" s="2070" t="s">
        <v>1276</v>
      </c>
      <c r="B15" s="2080"/>
      <c r="C15" s="2080" t="s">
        <v>632</v>
      </c>
      <c r="D15" s="2081"/>
      <c r="E15" s="2082"/>
      <c r="F15" s="1657"/>
      <c r="G15" s="1654"/>
      <c r="H15" s="1655"/>
      <c r="I15" s="1651"/>
      <c r="K15" s="93"/>
    </row>
    <row r="16" spans="1:28" ht="12.75" customHeight="1">
      <c r="A16" s="2070" t="s">
        <v>1277</v>
      </c>
      <c r="B16" s="2080"/>
      <c r="C16" s="2080" t="s">
        <v>632</v>
      </c>
      <c r="D16" s="2081"/>
      <c r="E16" s="2082"/>
      <c r="F16" s="1657"/>
      <c r="G16" s="1654"/>
      <c r="H16" s="1655"/>
      <c r="I16" s="1651"/>
      <c r="K16" s="93"/>
    </row>
    <row r="17" spans="1:11" ht="12.75" customHeight="1">
      <c r="A17" s="2070" t="s">
        <v>1278</v>
      </c>
      <c r="B17" s="2080"/>
      <c r="C17" s="2080" t="s">
        <v>632</v>
      </c>
      <c r="D17" s="2081"/>
      <c r="E17" s="2082"/>
      <c r="F17" s="1657"/>
      <c r="G17" s="1654"/>
      <c r="H17" s="1655"/>
      <c r="I17" s="1651"/>
      <c r="K17" s="93"/>
    </row>
    <row r="18" spans="1:11" ht="12.75" customHeight="1">
      <c r="A18" s="2070" t="s">
        <v>1279</v>
      </c>
      <c r="B18" s="351"/>
      <c r="C18" s="2083" t="s">
        <v>632</v>
      </c>
      <c r="D18" s="2084"/>
      <c r="E18" s="820"/>
      <c r="F18" s="1657">
        <v>0</v>
      </c>
      <c r="G18" s="1654">
        <v>32</v>
      </c>
      <c r="H18" s="1655">
        <v>32</v>
      </c>
      <c r="I18" s="1651">
        <v>960</v>
      </c>
      <c r="K18" s="93"/>
    </row>
    <row r="19" spans="1:11" ht="12.75" customHeight="1">
      <c r="A19" s="2070" t="s">
        <v>1280</v>
      </c>
      <c r="B19" s="2085"/>
      <c r="C19" s="2080" t="s">
        <v>632</v>
      </c>
      <c r="D19" s="2081"/>
      <c r="E19" s="2082"/>
      <c r="F19" s="1657">
        <v>0</v>
      </c>
      <c r="G19" s="1654">
        <v>13</v>
      </c>
      <c r="H19" s="1655">
        <v>13</v>
      </c>
      <c r="I19" s="1651">
        <v>390</v>
      </c>
      <c r="K19" s="93"/>
    </row>
    <row r="20" spans="1:11" ht="12.75" customHeight="1">
      <c r="A20" s="2070" t="s">
        <v>1281</v>
      </c>
      <c r="B20" s="2080" t="s">
        <v>632</v>
      </c>
      <c r="C20" s="2080"/>
      <c r="D20" s="2081"/>
      <c r="E20" s="2082"/>
      <c r="F20" s="1657"/>
      <c r="G20" s="1654"/>
      <c r="H20" s="1655"/>
      <c r="I20" s="1651"/>
      <c r="K20" s="93"/>
    </row>
    <row r="21" spans="1:11" ht="12.75" customHeight="1">
      <c r="A21" s="2072" t="s">
        <v>1282</v>
      </c>
      <c r="B21" s="2080"/>
      <c r="C21" s="2080" t="s">
        <v>632</v>
      </c>
      <c r="D21" s="2081"/>
      <c r="E21" s="2082"/>
      <c r="F21" s="1657"/>
      <c r="G21" s="1654"/>
      <c r="H21" s="1655"/>
      <c r="I21" s="1651"/>
      <c r="K21" s="93"/>
    </row>
    <row r="22" spans="1:11" ht="12.75" customHeight="1">
      <c r="A22" s="2072" t="s">
        <v>1283</v>
      </c>
      <c r="B22" s="2080"/>
      <c r="C22" s="2080" t="s">
        <v>632</v>
      </c>
      <c r="D22" s="2081"/>
      <c r="E22" s="2082"/>
      <c r="F22" s="1657">
        <v>0</v>
      </c>
      <c r="G22" s="1654">
        <v>4</v>
      </c>
      <c r="H22" s="1655">
        <v>4</v>
      </c>
      <c r="I22" s="1651">
        <v>120</v>
      </c>
      <c r="K22" s="93"/>
    </row>
    <row r="23" spans="1:11" ht="12.75" customHeight="1">
      <c r="A23" s="2072" t="s">
        <v>1284</v>
      </c>
      <c r="B23" s="2080"/>
      <c r="C23" s="2080" t="s">
        <v>632</v>
      </c>
      <c r="D23" s="2081"/>
      <c r="E23" s="820"/>
      <c r="F23" s="1657"/>
      <c r="G23" s="1654"/>
      <c r="H23" s="1655"/>
      <c r="I23" s="1651"/>
      <c r="K23" s="93"/>
    </row>
    <row r="24" spans="1:11" ht="12.75" customHeight="1">
      <c r="A24" s="2072" t="s">
        <v>1285</v>
      </c>
      <c r="B24" s="2080"/>
      <c r="C24" s="2080" t="s">
        <v>632</v>
      </c>
      <c r="D24" s="2081"/>
      <c r="E24" s="820"/>
      <c r="F24" s="1657"/>
      <c r="G24" s="1654"/>
      <c r="H24" s="1655"/>
      <c r="I24" s="1651"/>
      <c r="K24" s="93"/>
    </row>
    <row r="25" spans="1:11" ht="12.75" customHeight="1">
      <c r="A25" s="2072" t="s">
        <v>1286</v>
      </c>
      <c r="B25" s="2080"/>
      <c r="C25" s="2080" t="s">
        <v>632</v>
      </c>
      <c r="D25" s="2081"/>
      <c r="E25" s="820"/>
      <c r="F25" s="1657"/>
      <c r="G25" s="1654"/>
      <c r="H25" s="1655"/>
      <c r="I25" s="1651"/>
      <c r="K25" s="93"/>
    </row>
    <row r="26" spans="1:11" ht="12.6" customHeight="1">
      <c r="A26" s="2072" t="s">
        <v>1287</v>
      </c>
      <c r="B26" s="2080"/>
      <c r="C26" s="2080" t="s">
        <v>632</v>
      </c>
      <c r="D26" s="2081" t="s">
        <v>632</v>
      </c>
      <c r="E26" s="820"/>
      <c r="F26" s="1657"/>
      <c r="G26" s="1654"/>
      <c r="H26" s="1655"/>
      <c r="I26" s="1651"/>
      <c r="K26" s="93"/>
    </row>
    <row r="27" spans="1:11" ht="12.6" customHeight="1" thickBot="1">
      <c r="A27" s="2073" t="s">
        <v>1288</v>
      </c>
      <c r="B27" s="2080"/>
      <c r="C27" s="2080" t="s">
        <v>632</v>
      </c>
      <c r="D27" s="2081"/>
      <c r="E27" s="2082"/>
      <c r="F27" s="1657">
        <v>0</v>
      </c>
      <c r="G27" s="1654">
        <v>4</v>
      </c>
      <c r="H27" s="1655">
        <v>4</v>
      </c>
      <c r="I27" s="1651">
        <v>120</v>
      </c>
      <c r="K27" s="93"/>
    </row>
    <row r="28" spans="1:11" ht="20.85" customHeight="1" thickBot="1">
      <c r="A28" s="158" t="s">
        <v>1289</v>
      </c>
      <c r="B28" s="149"/>
      <c r="C28" s="149"/>
      <c r="D28" s="149"/>
      <c r="E28" s="149"/>
      <c r="F28" s="1661">
        <f>SUM(F7:F27)</f>
        <v>32</v>
      </c>
      <c r="G28" s="1661">
        <f>SUM(G7:G27)</f>
        <v>1507</v>
      </c>
      <c r="H28" s="1662">
        <f>SUM(H7:H27)</f>
        <v>1539</v>
      </c>
      <c r="I28" s="1653">
        <f>SUM(I7:I27)</f>
        <v>31630</v>
      </c>
    </row>
    <row r="29" spans="1:11" ht="12.75" customHeight="1"/>
    <row r="30" spans="1:11" ht="19.5" customHeight="1">
      <c r="G30" s="26"/>
    </row>
    <row r="31" spans="1:11" ht="34.5" customHeight="1">
      <c r="A31" s="2398" t="s">
        <v>1290</v>
      </c>
      <c r="B31" s="2398"/>
      <c r="C31" s="2398"/>
      <c r="D31" s="2398"/>
      <c r="E31" s="2398"/>
      <c r="F31" s="2398"/>
      <c r="G31" s="2398"/>
      <c r="H31" s="2398"/>
      <c r="I31" s="2398"/>
    </row>
    <row r="32" spans="1:11" ht="15" customHeight="1">
      <c r="A32" s="2397" t="s">
        <v>1291</v>
      </c>
      <c r="B32" s="2397"/>
      <c r="C32" s="2397"/>
      <c r="D32" s="2397"/>
      <c r="E32" s="2397"/>
      <c r="F32" s="2397"/>
      <c r="G32" s="2397"/>
      <c r="H32" s="2397"/>
      <c r="I32" s="2397"/>
    </row>
    <row r="33" spans="1:1">
      <c r="A33" s="27"/>
    </row>
    <row r="34" spans="1:1" ht="14.25" customHeight="1"/>
  </sheetData>
  <customSheetViews>
    <customSheetView guid="{F8F6599B-2A1F-4529-A350-AEBC686D896D}" scale="110" showPageBreaks="1" fitToPage="1" printArea="1">
      <pageMargins left="0" right="0" top="0" bottom="0" header="0" footer="0"/>
      <printOptions horizontalCentered="1" verticalCentered="1" headings="1" gridLines="1"/>
      <pageSetup firstPageNumber="81" fitToHeight="3" orientation="landscape" useFirstPageNumber="1" r:id="rId1"/>
      <headerFooter scaleWithDoc="0" alignWithMargins="0"/>
    </customSheetView>
  </customSheetViews>
  <mergeCells count="8">
    <mergeCell ref="A1:I1"/>
    <mergeCell ref="A2:I2"/>
    <mergeCell ref="A3:I3"/>
    <mergeCell ref="A32:I32"/>
    <mergeCell ref="A31:I31"/>
    <mergeCell ref="A5:A6"/>
    <mergeCell ref="B5:E5"/>
    <mergeCell ref="F5:H5"/>
  </mergeCells>
  <printOptions horizontalCentered="1" verticalCentered="1"/>
  <pageMargins left="0.25" right="0.25" top="0.5" bottom="0.5" header="0.3" footer="0.3"/>
  <pageSetup scale="89" firstPageNumber="81" orientation="portrait" r:id="rId2"/>
  <headerFooter scaleWithDoc="0" alignWithMargins="0">
    <oddFooter>&amp;CA - &amp;P</oddFooter>
  </headerFooter>
  <customProperties>
    <customPr name="_pios_id" r:id="rId3"/>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1128B-0F90-42C2-B4CE-CAE5782D62F1}">
  <sheetPr>
    <tabColor rgb="FF00B050"/>
    <pageSetUpPr fitToPage="1"/>
  </sheetPr>
  <dimension ref="A1:M21"/>
  <sheetViews>
    <sheetView workbookViewId="0">
      <selection activeCell="G10" sqref="G10"/>
    </sheetView>
  </sheetViews>
  <sheetFormatPr defaultColWidth="9.42578125" defaultRowHeight="15"/>
  <cols>
    <col min="1" max="1" width="20.5703125" style="11" customWidth="1"/>
    <col min="2" max="3" width="12.5703125" style="16" customWidth="1"/>
    <col min="4" max="6" width="12.5703125" style="12" customWidth="1"/>
    <col min="7" max="7" width="12.5703125" style="16" customWidth="1"/>
    <col min="8" max="8" width="12.5703125" style="12" customWidth="1"/>
    <col min="9" max="9" width="25.5703125" style="12" bestFit="1" customWidth="1"/>
    <col min="10" max="10" width="14.5703125" style="12" bestFit="1" customWidth="1"/>
    <col min="11" max="11" width="11.42578125" style="12" bestFit="1" customWidth="1"/>
    <col min="12" max="16384" width="9.42578125" style="12"/>
  </cols>
  <sheetData>
    <row r="1" spans="1:13" ht="15.75">
      <c r="A1" s="2110" t="s">
        <v>0</v>
      </c>
      <c r="B1" s="2110"/>
      <c r="C1" s="2110"/>
      <c r="D1" s="2110"/>
      <c r="E1" s="2110"/>
      <c r="F1" s="2110"/>
      <c r="G1" s="2110"/>
      <c r="H1" s="2110"/>
    </row>
    <row r="2" spans="1:13" ht="21" customHeight="1">
      <c r="A2" s="2189" t="s">
        <v>1292</v>
      </c>
      <c r="B2" s="2189"/>
      <c r="C2" s="2189"/>
      <c r="D2" s="2189"/>
      <c r="E2" s="2189"/>
      <c r="F2" s="2189"/>
      <c r="G2" s="2189"/>
      <c r="H2" s="2189"/>
      <c r="I2" s="175"/>
    </row>
    <row r="3" spans="1:13" s="11" customFormat="1" ht="15.75">
      <c r="A3" s="2367" t="s">
        <v>41</v>
      </c>
      <c r="B3" s="2367"/>
      <c r="C3" s="2367"/>
      <c r="D3" s="2367"/>
      <c r="E3" s="2367"/>
      <c r="F3" s="2367"/>
      <c r="G3" s="2367"/>
      <c r="H3" s="2367"/>
      <c r="I3" s="176"/>
    </row>
    <row r="4" spans="1:13" s="11" customFormat="1" ht="16.5" thickBot="1">
      <c r="A4" s="1851"/>
      <c r="B4" s="1851"/>
      <c r="C4" s="1851"/>
      <c r="D4" s="1851"/>
      <c r="E4" s="1851"/>
      <c r="F4" s="1851"/>
      <c r="G4" s="1851"/>
      <c r="H4" s="1851"/>
      <c r="I4" s="176"/>
    </row>
    <row r="5" spans="1:13" ht="34.5">
      <c r="A5" s="144">
        <v>2025</v>
      </c>
      <c r="B5" s="155" t="s">
        <v>1293</v>
      </c>
      <c r="C5" s="155" t="s">
        <v>1294</v>
      </c>
      <c r="D5" s="156" t="s">
        <v>1295</v>
      </c>
      <c r="E5" s="155" t="s">
        <v>49</v>
      </c>
      <c r="F5" s="155" t="s">
        <v>1296</v>
      </c>
      <c r="G5" s="155" t="s">
        <v>34</v>
      </c>
      <c r="H5" s="161" t="s">
        <v>1297</v>
      </c>
      <c r="I5" s="180"/>
      <c r="J5" s="41"/>
      <c r="K5" s="42"/>
      <c r="L5" s="43"/>
      <c r="M5" s="43"/>
    </row>
    <row r="6" spans="1:13" ht="15.75">
      <c r="A6" s="72" t="s">
        <v>1178</v>
      </c>
      <c r="B6" s="1666">
        <v>176926</v>
      </c>
      <c r="C6" s="1666">
        <v>0</v>
      </c>
      <c r="D6" s="1666">
        <v>130628</v>
      </c>
      <c r="E6" s="1666">
        <f>B6+D6</f>
        <v>307554</v>
      </c>
      <c r="F6" s="1666">
        <v>287738</v>
      </c>
      <c r="G6" s="73">
        <f>E6/F6</f>
        <v>1.0688682064934072</v>
      </c>
      <c r="H6" s="74">
        <v>5.4000000000000003E-3</v>
      </c>
      <c r="I6" s="181"/>
      <c r="J6" s="41"/>
      <c r="K6" s="42"/>
      <c r="L6" s="43"/>
      <c r="M6" s="43"/>
    </row>
    <row r="7" spans="1:13" ht="15.75">
      <c r="A7" s="223" t="s">
        <v>1179</v>
      </c>
      <c r="B7" s="1650">
        <v>177684</v>
      </c>
      <c r="C7" s="1650">
        <v>0</v>
      </c>
      <c r="D7" s="1650">
        <v>131206</v>
      </c>
      <c r="E7" s="1666">
        <f t="shared" ref="E7:E17" si="0">B7+D7</f>
        <v>308890</v>
      </c>
      <c r="F7" s="1666">
        <v>287738</v>
      </c>
      <c r="G7" s="73">
        <f t="shared" ref="G7:G17" si="1">E7/F7</f>
        <v>1.0735113193252195</v>
      </c>
      <c r="H7" s="74">
        <f>G7-G6</f>
        <v>4.6431128318122905E-3</v>
      </c>
      <c r="I7" s="89"/>
      <c r="J7" s="41"/>
      <c r="K7" s="42"/>
      <c r="L7" s="43"/>
      <c r="M7" s="43"/>
    </row>
    <row r="8" spans="1:13" ht="15.75">
      <c r="A8" s="223" t="s">
        <v>1180</v>
      </c>
      <c r="B8" s="1650">
        <v>178293</v>
      </c>
      <c r="C8" s="1650">
        <v>0</v>
      </c>
      <c r="D8" s="1650">
        <v>131180</v>
      </c>
      <c r="E8" s="1666">
        <f t="shared" si="0"/>
        <v>309473</v>
      </c>
      <c r="F8" s="1666">
        <v>287738</v>
      </c>
      <c r="G8" s="73">
        <f t="shared" si="1"/>
        <v>1.0755374681133532</v>
      </c>
      <c r="H8" s="74">
        <f t="shared" ref="H8:H17" si="2">G8-G7</f>
        <v>2.0261487881336748E-3</v>
      </c>
      <c r="I8" s="89"/>
      <c r="J8" s="41"/>
      <c r="K8" s="42"/>
      <c r="L8" s="43"/>
      <c r="M8" s="43"/>
    </row>
    <row r="9" spans="1:13" ht="15.75">
      <c r="A9" s="223" t="s">
        <v>1181</v>
      </c>
      <c r="B9" s="1650">
        <v>177200</v>
      </c>
      <c r="C9" s="1650">
        <v>0</v>
      </c>
      <c r="D9" s="1650">
        <v>130564</v>
      </c>
      <c r="E9" s="1666">
        <f t="shared" si="0"/>
        <v>307764</v>
      </c>
      <c r="F9" s="1666">
        <v>287738</v>
      </c>
      <c r="G9" s="73">
        <f t="shared" si="1"/>
        <v>1.0695980371031981</v>
      </c>
      <c r="H9" s="74">
        <f t="shared" si="2"/>
        <v>-5.9394310101550385E-3</v>
      </c>
      <c r="I9" s="89"/>
      <c r="J9" s="41"/>
      <c r="K9" s="42"/>
      <c r="L9" s="43"/>
      <c r="M9" s="43"/>
    </row>
    <row r="10" spans="1:13" ht="15.75">
      <c r="A10" s="223" t="s">
        <v>1182</v>
      </c>
      <c r="B10" s="1650">
        <v>174876</v>
      </c>
      <c r="C10" s="1650">
        <v>0</v>
      </c>
      <c r="D10" s="1650">
        <v>128672</v>
      </c>
      <c r="E10" s="1666">
        <f t="shared" si="0"/>
        <v>303548</v>
      </c>
      <c r="F10" s="1666">
        <v>287738</v>
      </c>
      <c r="G10" s="73">
        <f t="shared" si="1"/>
        <v>1.0549458187656826</v>
      </c>
      <c r="H10" s="74">
        <f t="shared" si="2"/>
        <v>-1.465221833751551E-2</v>
      </c>
      <c r="I10" s="89"/>
      <c r="J10" s="41"/>
      <c r="K10" s="42"/>
      <c r="L10" s="43"/>
      <c r="M10" s="43"/>
    </row>
    <row r="11" spans="1:13" ht="15.75">
      <c r="A11" s="223" t="s">
        <v>1183</v>
      </c>
      <c r="B11" s="1650">
        <v>172066</v>
      </c>
      <c r="C11" s="1650">
        <v>0</v>
      </c>
      <c r="D11" s="1650">
        <v>126716</v>
      </c>
      <c r="E11" s="1666">
        <f t="shared" si="0"/>
        <v>298782</v>
      </c>
      <c r="F11" s="1666">
        <v>287738</v>
      </c>
      <c r="G11" s="73">
        <f t="shared" si="1"/>
        <v>1.0383821393072865</v>
      </c>
      <c r="H11" s="74">
        <f t="shared" si="2"/>
        <v>-1.6563679458396097E-2</v>
      </c>
      <c r="I11" s="89"/>
      <c r="J11" s="41"/>
      <c r="K11" s="42"/>
      <c r="L11" s="43"/>
      <c r="M11" s="43"/>
    </row>
    <row r="12" spans="1:13" ht="15.75">
      <c r="A12" s="223" t="s">
        <v>1184</v>
      </c>
      <c r="B12" s="1650">
        <v>169646</v>
      </c>
      <c r="C12" s="1650">
        <v>0</v>
      </c>
      <c r="D12" s="1650">
        <v>125390</v>
      </c>
      <c r="E12" s="1666">
        <f t="shared" si="0"/>
        <v>295036</v>
      </c>
      <c r="F12" s="1666">
        <v>287738</v>
      </c>
      <c r="G12" s="73">
        <f t="shared" si="1"/>
        <v>1.0253633513821601</v>
      </c>
      <c r="H12" s="74">
        <f t="shared" si="2"/>
        <v>-1.3018787925126452E-2</v>
      </c>
      <c r="I12" s="89"/>
      <c r="J12" s="41"/>
      <c r="K12" s="42"/>
      <c r="L12" s="43"/>
      <c r="M12" s="43"/>
    </row>
    <row r="13" spans="1:13" ht="15.75">
      <c r="A13" s="223" t="s">
        <v>1185</v>
      </c>
      <c r="B13" s="1650">
        <v>168091</v>
      </c>
      <c r="C13" s="1650">
        <v>0</v>
      </c>
      <c r="D13" s="1650">
        <v>124471</v>
      </c>
      <c r="E13" s="1666">
        <f t="shared" si="0"/>
        <v>292562</v>
      </c>
      <c r="F13" s="1666">
        <v>287738</v>
      </c>
      <c r="G13" s="73">
        <f t="shared" si="1"/>
        <v>1.0167652517220527</v>
      </c>
      <c r="H13" s="74">
        <f t="shared" si="2"/>
        <v>-8.5980996601073834E-3</v>
      </c>
      <c r="I13" s="89"/>
      <c r="J13" s="41"/>
      <c r="K13" s="42"/>
      <c r="L13" s="43"/>
      <c r="M13" s="43"/>
    </row>
    <row r="14" spans="1:13" ht="15.75">
      <c r="A14" s="223" t="s">
        <v>1186</v>
      </c>
      <c r="B14" s="1650">
        <v>167832</v>
      </c>
      <c r="C14" s="1650">
        <v>0</v>
      </c>
      <c r="D14" s="1650">
        <v>124475</v>
      </c>
      <c r="E14" s="1666">
        <f t="shared" si="0"/>
        <v>292307</v>
      </c>
      <c r="F14" s="1666">
        <v>287738</v>
      </c>
      <c r="G14" s="73">
        <f t="shared" si="1"/>
        <v>1.0158790288387352</v>
      </c>
      <c r="H14" s="74">
        <f t="shared" si="2"/>
        <v>-8.862228833175223E-4</v>
      </c>
      <c r="I14" s="89"/>
      <c r="J14" s="41"/>
      <c r="K14" s="42"/>
      <c r="L14" s="43"/>
      <c r="M14" s="43"/>
    </row>
    <row r="15" spans="1:13" ht="15.75">
      <c r="A15" s="223" t="s">
        <v>1187</v>
      </c>
      <c r="B15" s="1650">
        <v>167441</v>
      </c>
      <c r="C15" s="1650">
        <v>0</v>
      </c>
      <c r="D15" s="1650">
        <v>124037</v>
      </c>
      <c r="E15" s="1666">
        <f t="shared" si="0"/>
        <v>291478</v>
      </c>
      <c r="F15" s="1666">
        <v>287738</v>
      </c>
      <c r="G15" s="73">
        <f t="shared" si="1"/>
        <v>1.0129979356219894</v>
      </c>
      <c r="H15" s="74">
        <f t="shared" si="2"/>
        <v>-2.8810932167457892E-3</v>
      </c>
      <c r="I15" s="89"/>
    </row>
    <row r="16" spans="1:13" ht="20.100000000000001" customHeight="1">
      <c r="A16" s="223" t="s">
        <v>1188</v>
      </c>
      <c r="B16" s="1650">
        <v>166290</v>
      </c>
      <c r="C16" s="1650">
        <v>0</v>
      </c>
      <c r="D16" s="1650">
        <v>123318</v>
      </c>
      <c r="E16" s="1666">
        <f t="shared" si="0"/>
        <v>289608</v>
      </c>
      <c r="F16" s="1666">
        <v>287738</v>
      </c>
      <c r="G16" s="73">
        <f t="shared" si="1"/>
        <v>1.0064989678109948</v>
      </c>
      <c r="H16" s="74">
        <f t="shared" si="2"/>
        <v>-6.4989678109945714E-3</v>
      </c>
      <c r="I16" s="89"/>
    </row>
    <row r="17" spans="1:12" ht="16.5" thickBot="1">
      <c r="A17" s="200" t="s">
        <v>1189</v>
      </c>
      <c r="B17" s="1667">
        <v>165328</v>
      </c>
      <c r="C17" s="1667">
        <v>0</v>
      </c>
      <c r="D17" s="1667">
        <v>122030</v>
      </c>
      <c r="E17" s="1667">
        <f t="shared" si="0"/>
        <v>287358</v>
      </c>
      <c r="F17" s="1667">
        <v>287738</v>
      </c>
      <c r="G17" s="99">
        <f t="shared" si="1"/>
        <v>0.99867935413466413</v>
      </c>
      <c r="H17" s="100">
        <f t="shared" si="2"/>
        <v>-7.8196136763306612E-3</v>
      </c>
      <c r="I17" s="89"/>
      <c r="L17" s="41"/>
    </row>
    <row r="18" spans="1:12" ht="15.75">
      <c r="A18" s="75"/>
      <c r="B18" s="61"/>
      <c r="C18" s="61"/>
      <c r="D18" s="61"/>
      <c r="E18" s="61"/>
      <c r="F18" s="61"/>
      <c r="G18" s="61"/>
      <c r="H18" s="61"/>
    </row>
    <row r="19" spans="1:12" ht="15.75">
      <c r="A19" s="2403" t="s">
        <v>1298</v>
      </c>
      <c r="B19" s="2403"/>
      <c r="C19" s="2403"/>
      <c r="D19" s="2403"/>
      <c r="E19" s="2403"/>
      <c r="F19" s="2403"/>
      <c r="G19" s="2403"/>
      <c r="H19" s="2403"/>
    </row>
    <row r="20" spans="1:12" ht="15.75">
      <c r="A20" s="60"/>
      <c r="B20" s="61"/>
      <c r="C20" s="61"/>
      <c r="D20" s="62"/>
      <c r="E20" s="62"/>
      <c r="F20" s="62"/>
      <c r="G20" s="61"/>
      <c r="H20" s="62"/>
    </row>
    <row r="21" spans="1:12">
      <c r="D21" s="16"/>
    </row>
  </sheetData>
  <customSheetViews>
    <customSheetView guid="{F8F6599B-2A1F-4529-A350-AEBC686D896D}" showPageBreaks="1" fitToPage="1" printArea="1">
      <pageMargins left="0" right="0" top="0" bottom="0" header="0" footer="0"/>
      <printOptions horizontalCentered="1" verticalCentered="1" headings="1" gridLines="1"/>
      <pageSetup scale="98" firstPageNumber="106" orientation="landscape" useFirstPageNumber="1" r:id="rId1"/>
      <headerFooter scaleWithDoc="0" alignWithMargins="0"/>
    </customSheetView>
  </customSheetViews>
  <mergeCells count="4">
    <mergeCell ref="A19:H19"/>
    <mergeCell ref="A2:H2"/>
    <mergeCell ref="A3:H3"/>
    <mergeCell ref="A1:H1"/>
  </mergeCells>
  <printOptions horizontalCentered="1" verticalCentered="1"/>
  <pageMargins left="0.25" right="0.25" top="0.5" bottom="0.5" header="0.3" footer="0.3"/>
  <pageSetup scale="95" firstPageNumber="106" orientation="portrait" r:id="rId2"/>
  <headerFooter scaleWithDoc="0" alignWithMargins="0">
    <oddFooter>&amp;CA - &amp;P</oddFooter>
  </headerFooter>
  <customProperties>
    <customPr name="_pios_id" r:id="rId3"/>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E25"/>
  <sheetViews>
    <sheetView workbookViewId="0">
      <selection activeCell="G10" sqref="G10"/>
    </sheetView>
  </sheetViews>
  <sheetFormatPr defaultColWidth="9.42578125" defaultRowHeight="15"/>
  <cols>
    <col min="1" max="1" width="16.5703125" style="11" customWidth="1"/>
    <col min="2" max="3" width="16.5703125" style="16" customWidth="1"/>
    <col min="4" max="4" width="16.5703125" style="12" customWidth="1"/>
    <col min="5" max="16384" width="9.42578125" style="12"/>
  </cols>
  <sheetData>
    <row r="1" spans="1:5" ht="15.75">
      <c r="A1" s="2109" t="s">
        <v>0</v>
      </c>
      <c r="B1" s="2109"/>
      <c r="C1" s="2109"/>
      <c r="D1" s="2109"/>
    </row>
    <row r="2" spans="1:5" ht="21" customHeight="1">
      <c r="A2" s="2189" t="s">
        <v>1299</v>
      </c>
      <c r="B2" s="2189"/>
      <c r="C2" s="2189"/>
      <c r="D2" s="2189"/>
      <c r="E2" s="175"/>
    </row>
    <row r="3" spans="1:5" s="11" customFormat="1" ht="15.75">
      <c r="A3" s="2367" t="s">
        <v>41</v>
      </c>
      <c r="B3" s="2367"/>
      <c r="C3" s="2367"/>
      <c r="D3" s="2367"/>
      <c r="E3" s="176"/>
    </row>
    <row r="4" spans="1:5" s="11" customFormat="1" ht="16.5" thickBot="1">
      <c r="A4" s="86"/>
      <c r="B4" s="116"/>
      <c r="C4" s="116"/>
      <c r="D4" s="116"/>
    </row>
    <row r="5" spans="1:5" ht="15.75">
      <c r="A5" s="2411" t="s">
        <v>1300</v>
      </c>
      <c r="B5" s="2412"/>
      <c r="C5" s="2412"/>
      <c r="D5" s="2413"/>
    </row>
    <row r="6" spans="1:5" ht="16.5" thickBot="1">
      <c r="A6" s="2416" t="s">
        <v>1301</v>
      </c>
      <c r="B6" s="2417"/>
      <c r="C6" s="2417"/>
      <c r="D6" s="2418"/>
    </row>
    <row r="7" spans="1:5" ht="15.75">
      <c r="A7" s="2407" t="s">
        <v>591</v>
      </c>
      <c r="B7" s="202" t="s">
        <v>1302</v>
      </c>
      <c r="C7" s="203" t="s">
        <v>1302</v>
      </c>
      <c r="D7" s="2407" t="s">
        <v>49</v>
      </c>
    </row>
    <row r="8" spans="1:5" ht="16.5" thickBot="1">
      <c r="A8" s="2408"/>
      <c r="B8" s="204" t="s">
        <v>1303</v>
      </c>
      <c r="C8" s="121" t="s">
        <v>1304</v>
      </c>
      <c r="D8" s="2408" t="s">
        <v>49</v>
      </c>
    </row>
    <row r="9" spans="1:5" ht="15.75">
      <c r="A9" s="55" t="s">
        <v>1305</v>
      </c>
      <c r="B9" s="56">
        <v>14.311166666666701</v>
      </c>
      <c r="C9" s="56">
        <v>8.08995</v>
      </c>
      <c r="D9" s="57">
        <f>SUM(B9:C9)</f>
        <v>22.401116666666702</v>
      </c>
    </row>
    <row r="10" spans="1:5" ht="16.5" thickBot="1">
      <c r="A10" s="1103" t="s">
        <v>1003</v>
      </c>
      <c r="B10" s="524">
        <v>14.665675</v>
      </c>
      <c r="C10" s="524">
        <v>5.4253916666666697</v>
      </c>
      <c r="D10" s="525">
        <f>SUM(B10:C10)</f>
        <v>20.09106666666667</v>
      </c>
    </row>
    <row r="11" spans="1:5" ht="15.75">
      <c r="A11" s="2409" t="s">
        <v>591</v>
      </c>
      <c r="B11" s="205" t="s">
        <v>1306</v>
      </c>
      <c r="C11" s="201" t="s">
        <v>1306</v>
      </c>
      <c r="D11" s="2409" t="s">
        <v>49</v>
      </c>
    </row>
    <row r="12" spans="1:5" ht="32.25" thickBot="1">
      <c r="A12" s="2410"/>
      <c r="B12" s="206" t="s">
        <v>1303</v>
      </c>
      <c r="C12" s="120" t="s">
        <v>1307</v>
      </c>
      <c r="D12" s="2410" t="s">
        <v>49</v>
      </c>
    </row>
    <row r="13" spans="1:5" ht="15.75">
      <c r="A13" s="55" t="s">
        <v>1305</v>
      </c>
      <c r="B13" s="58">
        <v>255.77311666666699</v>
      </c>
      <c r="C13" s="58">
        <v>93.552800000000005</v>
      </c>
      <c r="D13" s="59">
        <f>SUM(B13:C13)</f>
        <v>349.32591666666701</v>
      </c>
    </row>
    <row r="14" spans="1:5" ht="16.5" thickBot="1">
      <c r="A14" s="101" t="s">
        <v>1003</v>
      </c>
      <c r="B14" s="102">
        <v>281.03112499999997</v>
      </c>
      <c r="C14" s="102">
        <v>74.500950000000003</v>
      </c>
      <c r="D14" s="103">
        <f>SUM(B14:C14)</f>
        <v>355.53207499999996</v>
      </c>
    </row>
    <row r="15" spans="1:5" ht="15.75">
      <c r="A15" s="60"/>
      <c r="B15" s="61"/>
      <c r="C15" s="61"/>
      <c r="D15" s="62"/>
    </row>
    <row r="16" spans="1:5" ht="16.5" thickBot="1">
      <c r="A16" s="60"/>
      <c r="B16" s="61"/>
      <c r="C16" s="61"/>
      <c r="D16" s="62"/>
    </row>
    <row r="17" spans="1:5" ht="18.600000000000001" customHeight="1">
      <c r="A17" s="2411" t="s">
        <v>1308</v>
      </c>
      <c r="B17" s="2412"/>
      <c r="C17" s="2413"/>
      <c r="D17" s="62"/>
    </row>
    <row r="18" spans="1:5" ht="20.85" customHeight="1">
      <c r="A18" s="2414" t="s">
        <v>1309</v>
      </c>
      <c r="B18" s="2223"/>
      <c r="C18" s="2415"/>
      <c r="D18" s="62"/>
    </row>
    <row r="19" spans="1:5" ht="16.5" thickBot="1">
      <c r="A19" s="2404" t="s">
        <v>1310</v>
      </c>
      <c r="B19" s="2405"/>
      <c r="C19" s="2406"/>
      <c r="D19" s="62"/>
    </row>
    <row r="20" spans="1:5" ht="15.75">
      <c r="A20" s="63" t="s">
        <v>591</v>
      </c>
      <c r="B20" s="64" t="s">
        <v>48</v>
      </c>
      <c r="C20" s="65" t="s">
        <v>47</v>
      </c>
      <c r="D20" s="62"/>
    </row>
    <row r="21" spans="1:5" ht="15.75">
      <c r="A21" s="207" t="s">
        <v>1305</v>
      </c>
      <c r="B21" s="526">
        <v>53.7366666666667</v>
      </c>
      <c r="C21" s="224">
        <v>141.16249999999999</v>
      </c>
      <c r="D21" s="62"/>
    </row>
    <row r="22" spans="1:5" ht="16.5" thickBot="1">
      <c r="A22" s="101" t="s">
        <v>1003</v>
      </c>
      <c r="B22" s="104">
        <v>36.54</v>
      </c>
      <c r="C22" s="105">
        <v>82.944166666666703</v>
      </c>
      <c r="D22" s="62"/>
    </row>
    <row r="23" spans="1:5">
      <c r="B23" s="21"/>
      <c r="C23" s="21"/>
    </row>
    <row r="24" spans="1:5" ht="15" customHeight="1">
      <c r="A24" s="14"/>
    </row>
    <row r="25" spans="1:5" ht="18">
      <c r="A25" s="1924" t="s">
        <v>1311</v>
      </c>
      <c r="E25" s="14"/>
    </row>
  </sheetData>
  <customSheetViews>
    <customSheetView guid="{F8F6599B-2A1F-4529-A350-AEBC686D896D}" showPageBreaks="1" fitToPage="1" printArea="1">
      <pageMargins left="0" right="0" top="0" bottom="0" header="0" footer="0"/>
      <printOptions horizontalCentered="1" verticalCentered="1" headings="1" gridLines="1"/>
      <pageSetup firstPageNumber="107" orientation="landscape" useFirstPageNumber="1" r:id="rId1"/>
      <headerFooter scaleWithDoc="0" alignWithMargins="0"/>
    </customSheetView>
  </customSheetViews>
  <mergeCells count="12">
    <mergeCell ref="A1:D1"/>
    <mergeCell ref="A19:C19"/>
    <mergeCell ref="A7:A8"/>
    <mergeCell ref="A11:A12"/>
    <mergeCell ref="A17:C17"/>
    <mergeCell ref="D7:D8"/>
    <mergeCell ref="D11:D12"/>
    <mergeCell ref="A18:C18"/>
    <mergeCell ref="A2:D2"/>
    <mergeCell ref="A3:D3"/>
    <mergeCell ref="A5:D5"/>
    <mergeCell ref="A6:D6"/>
  </mergeCells>
  <printOptions horizontalCentered="1" verticalCentered="1"/>
  <pageMargins left="0.25" right="0.25" top="0.5" bottom="0.5" header="0.3" footer="0.3"/>
  <pageSetup firstPageNumber="107" orientation="portrait" r:id="rId2"/>
  <headerFooter scaleWithDoc="0" alignWithMargins="0">
    <oddFooter>&amp;CA - &amp;P</oddFooter>
  </headerFooter>
  <customProperties>
    <customPr name="_pios_id" r:id="rId3"/>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I28"/>
  <sheetViews>
    <sheetView workbookViewId="0">
      <selection activeCell="G10" sqref="G10"/>
    </sheetView>
  </sheetViews>
  <sheetFormatPr defaultColWidth="9.42578125" defaultRowHeight="15"/>
  <cols>
    <col min="1" max="1" width="20.42578125" style="11" customWidth="1"/>
    <col min="2" max="2" width="18.42578125" style="16" customWidth="1"/>
    <col min="3" max="3" width="17.42578125" style="16" customWidth="1"/>
    <col min="4" max="4" width="16.5703125" style="12" customWidth="1"/>
    <col min="5" max="5" width="18.5703125" style="12" customWidth="1"/>
    <col min="6" max="6" width="19.5703125" style="12" customWidth="1"/>
    <col min="7" max="7" width="25.5703125" style="12" bestFit="1" customWidth="1"/>
    <col min="8" max="16384" width="9.42578125" style="12"/>
  </cols>
  <sheetData>
    <row r="1" spans="1:9" ht="15.75">
      <c r="A1" s="2425" t="s">
        <v>0</v>
      </c>
      <c r="B1" s="2425"/>
      <c r="C1" s="2425"/>
      <c r="D1" s="2425"/>
      <c r="E1" s="2425"/>
      <c r="F1" s="2425"/>
    </row>
    <row r="2" spans="1:9" ht="21" customHeight="1">
      <c r="A2" s="2189" t="s">
        <v>1312</v>
      </c>
      <c r="B2" s="2189"/>
      <c r="C2" s="2189"/>
      <c r="D2" s="2189"/>
      <c r="E2" s="2189"/>
      <c r="F2" s="2189"/>
      <c r="G2" s="175"/>
      <c r="H2" s="175"/>
      <c r="I2" s="175"/>
    </row>
    <row r="3" spans="1:9" s="11" customFormat="1" ht="15.75">
      <c r="A3" s="2367" t="s">
        <v>41</v>
      </c>
      <c r="B3" s="2367"/>
      <c r="C3" s="2367"/>
      <c r="D3" s="2367"/>
      <c r="E3" s="2367"/>
      <c r="F3" s="2367"/>
      <c r="G3" s="176"/>
      <c r="H3" s="176"/>
      <c r="I3" s="176"/>
    </row>
    <row r="4" spans="1:9" s="11" customFormat="1" ht="16.5" thickBot="1">
      <c r="A4" s="1851"/>
      <c r="B4" s="1851"/>
      <c r="C4" s="1851"/>
      <c r="D4" s="1851"/>
      <c r="E4" s="1851"/>
      <c r="F4" s="1851"/>
      <c r="G4" s="176"/>
      <c r="H4" s="176"/>
      <c r="I4" s="176"/>
    </row>
    <row r="5" spans="1:9">
      <c r="A5" s="2419" t="s">
        <v>1313</v>
      </c>
      <c r="B5" s="2420"/>
      <c r="C5" s="2420"/>
      <c r="D5" s="2420"/>
      <c r="E5" s="2420"/>
      <c r="F5" s="2421"/>
    </row>
    <row r="6" spans="1:9" ht="14.1" customHeight="1" thickBot="1">
      <c r="A6" s="2422" t="s">
        <v>1314</v>
      </c>
      <c r="B6" s="2423"/>
      <c r="C6" s="2423"/>
      <c r="D6" s="2423"/>
      <c r="E6" s="2423"/>
      <c r="F6" s="2424"/>
      <c r="G6" s="180"/>
      <c r="H6" s="180"/>
      <c r="I6" s="180"/>
    </row>
    <row r="7" spans="1:9" ht="15.75" customHeight="1">
      <c r="A7" s="2427" t="s">
        <v>591</v>
      </c>
      <c r="B7" s="2429" t="s">
        <v>1315</v>
      </c>
      <c r="C7" s="2429"/>
      <c r="D7" s="2431" t="s">
        <v>1316</v>
      </c>
      <c r="E7" s="2431" t="s">
        <v>1317</v>
      </c>
      <c r="F7" s="2432" t="s">
        <v>1318</v>
      </c>
      <c r="G7" s="181"/>
      <c r="H7" s="180"/>
      <c r="I7" s="180"/>
    </row>
    <row r="8" spans="1:9" ht="23.1" customHeight="1">
      <c r="A8" s="2428"/>
      <c r="B8" s="2430"/>
      <c r="C8" s="2430"/>
      <c r="D8" s="2429"/>
      <c r="E8" s="2429"/>
      <c r="F8" s="2433"/>
    </row>
    <row r="9" spans="1:9" ht="14.25" customHeight="1">
      <c r="A9" s="208" t="s">
        <v>1319</v>
      </c>
      <c r="B9" s="527" t="s">
        <v>1320</v>
      </c>
      <c r="C9" s="527" t="s">
        <v>1321</v>
      </c>
      <c r="D9" s="527" t="s">
        <v>1322</v>
      </c>
      <c r="E9" s="527" t="s">
        <v>1323</v>
      </c>
      <c r="F9" s="225" t="s">
        <v>1324</v>
      </c>
      <c r="H9" s="21"/>
    </row>
    <row r="10" spans="1:9">
      <c r="A10" s="209" t="s">
        <v>1325</v>
      </c>
      <c r="B10" s="1938">
        <v>3.63</v>
      </c>
      <c r="C10" s="1940">
        <v>153</v>
      </c>
      <c r="D10" s="1941">
        <f>B10/C10</f>
        <v>2.372549019607843E-2</v>
      </c>
      <c r="E10" s="1940">
        <v>40579558</v>
      </c>
      <c r="F10" s="1942">
        <f>E10/SUM(E$10:E$13)</f>
        <v>0.270981456980327</v>
      </c>
      <c r="H10" s="21"/>
    </row>
    <row r="11" spans="1:9">
      <c r="A11" s="209" t="s">
        <v>1326</v>
      </c>
      <c r="B11" s="1938">
        <v>14.45</v>
      </c>
      <c r="C11" s="1940">
        <v>516</v>
      </c>
      <c r="D11" s="1941">
        <f>B11/C11</f>
        <v>2.8003875968992245E-2</v>
      </c>
      <c r="E11" s="1940">
        <v>20548994</v>
      </c>
      <c r="F11" s="1942">
        <f t="shared" ref="F11:F13" si="0">E11/SUM(E$10:E$13)</f>
        <v>0.13722170984711063</v>
      </c>
      <c r="H11" s="21"/>
    </row>
    <row r="12" spans="1:9">
      <c r="A12" s="210" t="s">
        <v>1327</v>
      </c>
      <c r="B12" s="1938">
        <v>95.45</v>
      </c>
      <c r="C12" s="1940">
        <v>1910</v>
      </c>
      <c r="D12" s="1941">
        <f>B12/C12</f>
        <v>4.9973821989528794E-2</v>
      </c>
      <c r="E12" s="1940">
        <v>4619865</v>
      </c>
      <c r="F12" s="1942">
        <f t="shared" si="0"/>
        <v>3.0850453047133197E-2</v>
      </c>
      <c r="H12" s="21"/>
    </row>
    <row r="13" spans="1:9" ht="15.75" thickBot="1">
      <c r="A13" s="106" t="s">
        <v>1328</v>
      </c>
      <c r="B13" s="1939">
        <v>474.54</v>
      </c>
      <c r="C13" s="1943">
        <v>12020</v>
      </c>
      <c r="D13" s="1944">
        <f>B13/C13</f>
        <v>3.9479201331114808E-2</v>
      </c>
      <c r="E13" s="1943">
        <v>84001896</v>
      </c>
      <c r="F13" s="1945">
        <f t="shared" si="0"/>
        <v>0.56094638012542919</v>
      </c>
      <c r="H13" s="21"/>
    </row>
    <row r="14" spans="1:9">
      <c r="A14" s="17"/>
      <c r="B14" s="45"/>
      <c r="C14" s="45"/>
      <c r="D14" s="45"/>
      <c r="E14" s="45"/>
      <c r="F14" s="18"/>
    </row>
    <row r="15" spans="1:9">
      <c r="A15" s="17"/>
      <c r="B15" s="45"/>
      <c r="C15" s="45"/>
      <c r="D15" s="45"/>
      <c r="E15" s="45"/>
      <c r="F15" s="19"/>
    </row>
    <row r="16" spans="1:9" ht="14.1" customHeight="1" thickBot="1">
      <c r="A16" s="17"/>
      <c r="B16" s="45"/>
      <c r="C16" s="45"/>
      <c r="D16" s="45"/>
      <c r="E16" s="45"/>
      <c r="F16" s="19"/>
    </row>
    <row r="17" spans="1:6" ht="14.1" customHeight="1">
      <c r="A17" s="2419" t="s">
        <v>1329</v>
      </c>
      <c r="B17" s="2420"/>
      <c r="C17" s="2420"/>
      <c r="D17" s="2420"/>
      <c r="E17" s="2420"/>
      <c r="F17" s="2421"/>
    </row>
    <row r="18" spans="1:6" ht="15.75" customHeight="1" thickBot="1">
      <c r="A18" s="2434" t="s">
        <v>1330</v>
      </c>
      <c r="B18" s="2435"/>
      <c r="C18" s="2435"/>
      <c r="D18" s="2435"/>
      <c r="E18" s="2435"/>
      <c r="F18" s="2436"/>
    </row>
    <row r="19" spans="1:6" ht="14.25" customHeight="1">
      <c r="A19" s="2427" t="s">
        <v>591</v>
      </c>
      <c r="B19" s="2429" t="s">
        <v>1315</v>
      </c>
      <c r="C19" s="2429"/>
      <c r="D19" s="2431" t="s">
        <v>1316</v>
      </c>
      <c r="E19" s="2431" t="s">
        <v>1317</v>
      </c>
      <c r="F19" s="2432" t="s">
        <v>1318</v>
      </c>
    </row>
    <row r="20" spans="1:6" ht="21" customHeight="1">
      <c r="A20" s="2428"/>
      <c r="B20" s="2430"/>
      <c r="C20" s="2430"/>
      <c r="D20" s="2429"/>
      <c r="E20" s="2429"/>
      <c r="F20" s="2433"/>
    </row>
    <row r="21" spans="1:6" ht="18">
      <c r="A21" s="208" t="s">
        <v>1319</v>
      </c>
      <c r="B21" s="527" t="s">
        <v>1331</v>
      </c>
      <c r="C21" s="527" t="s">
        <v>1321</v>
      </c>
      <c r="D21" s="527" t="s">
        <v>1322</v>
      </c>
      <c r="E21" s="527" t="s">
        <v>1323</v>
      </c>
      <c r="F21" s="225" t="s">
        <v>1324</v>
      </c>
    </row>
    <row r="22" spans="1:6">
      <c r="A22" s="211" t="s">
        <v>1325</v>
      </c>
      <c r="B22" s="1938">
        <v>2.2400000000000002</v>
      </c>
      <c r="C22" s="1946">
        <v>150</v>
      </c>
      <c r="D22" s="1934">
        <f>B22/C22</f>
        <v>1.4933333333333335E-2</v>
      </c>
      <c r="E22" s="1946">
        <v>18819071</v>
      </c>
      <c r="F22" s="1935">
        <f>E22/SUM(E$22:E$25)</f>
        <v>0.6675594976696696</v>
      </c>
    </row>
    <row r="23" spans="1:6">
      <c r="A23" s="211" t="s">
        <v>1326</v>
      </c>
      <c r="B23" s="1938">
        <v>17.440000000000001</v>
      </c>
      <c r="C23" s="1946">
        <v>643</v>
      </c>
      <c r="D23" s="1934">
        <f>B23/C23</f>
        <v>2.7122861586314155E-2</v>
      </c>
      <c r="E23" s="1946">
        <v>6276228</v>
      </c>
      <c r="F23" s="1935">
        <f t="shared" ref="F23:F25" si="1">E23/SUM(E$22:E$25)</f>
        <v>0.2226334982709994</v>
      </c>
    </row>
    <row r="24" spans="1:6">
      <c r="A24" s="212" t="s">
        <v>1332</v>
      </c>
      <c r="B24" s="1938">
        <v>2015.79</v>
      </c>
      <c r="C24" s="1946">
        <v>34562</v>
      </c>
      <c r="D24" s="1934">
        <f>B24/C24</f>
        <v>5.8323881719807881E-2</v>
      </c>
      <c r="E24" s="1946">
        <v>1173192</v>
      </c>
      <c r="F24" s="1935">
        <f t="shared" si="1"/>
        <v>4.1616053321127007E-2</v>
      </c>
    </row>
    <row r="25" spans="1:6" ht="15.75" thickBot="1">
      <c r="A25" s="107" t="s">
        <v>1333</v>
      </c>
      <c r="B25" s="1939">
        <v>2886.42</v>
      </c>
      <c r="C25" s="1947">
        <v>38172</v>
      </c>
      <c r="D25" s="1936">
        <f>B25/C25</f>
        <v>7.5616158440741904E-2</v>
      </c>
      <c r="E25" s="1947">
        <v>1922361</v>
      </c>
      <c r="F25" s="1937">
        <f t="shared" si="1"/>
        <v>6.8190950738204012E-2</v>
      </c>
    </row>
    <row r="26" spans="1:6" ht="16.5" customHeight="1">
      <c r="A26" s="45"/>
      <c r="B26" s="45"/>
      <c r="C26" s="45"/>
      <c r="D26" s="45"/>
      <c r="E26" s="45"/>
      <c r="F26" s="20"/>
    </row>
    <row r="27" spans="1:6" ht="50.25" customHeight="1">
      <c r="A27" s="2426" t="s">
        <v>1334</v>
      </c>
      <c r="B27" s="2426"/>
      <c r="C27" s="2426"/>
      <c r="D27" s="2426"/>
      <c r="E27" s="2426"/>
      <c r="F27" s="2426"/>
    </row>
    <row r="28" spans="1:6" s="14" customFormat="1" ht="16.5">
      <c r="A28" s="1909" t="s">
        <v>1335</v>
      </c>
      <c r="B28" s="45"/>
      <c r="C28" s="45"/>
      <c r="D28" s="45"/>
      <c r="E28" s="45"/>
      <c r="F28" s="45"/>
    </row>
  </sheetData>
  <customSheetViews>
    <customSheetView guid="{F8F6599B-2A1F-4529-A350-AEBC686D896D}" showPageBreaks="1" fitToPage="1" printArea="1">
      <pageMargins left="0" right="0" top="0" bottom="0" header="0" footer="0"/>
      <printOptions horizontalCentered="1" verticalCentered="1" headings="1" gridLines="1"/>
      <pageSetup firstPageNumber="108" orientation="landscape" useFirstPageNumber="1" r:id="rId1"/>
      <headerFooter scaleWithDoc="0" alignWithMargins="0"/>
    </customSheetView>
  </customSheetViews>
  <mergeCells count="18">
    <mergeCell ref="D7:D8"/>
    <mergeCell ref="E7:E8"/>
    <mergeCell ref="F7:F8"/>
    <mergeCell ref="A17:F17"/>
    <mergeCell ref="A18:F18"/>
    <mergeCell ref="A7:A8"/>
    <mergeCell ref="B7:C8"/>
    <mergeCell ref="A27:F27"/>
    <mergeCell ref="A19:A20"/>
    <mergeCell ref="B19:C20"/>
    <mergeCell ref="D19:D20"/>
    <mergeCell ref="E19:E20"/>
    <mergeCell ref="F19:F20"/>
    <mergeCell ref="A2:F2"/>
    <mergeCell ref="A3:F3"/>
    <mergeCell ref="A5:F5"/>
    <mergeCell ref="A6:F6"/>
    <mergeCell ref="A1:F1"/>
  </mergeCells>
  <printOptions horizontalCentered="1" verticalCentered="1"/>
  <pageMargins left="0.25" right="0.25" top="0.5" bottom="0.5" header="0.3" footer="0.3"/>
  <pageSetup scale="93" firstPageNumber="108" orientation="portrait" r:id="rId2"/>
  <headerFooter scaleWithDoc="0" alignWithMargins="0">
    <oddFooter>&amp;CA - &amp;P</oddFooter>
  </headerFooter>
  <customProperties>
    <customPr name="_pios_id" r:id="rId3"/>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2F8A0-0E4D-4855-8AC2-36898189524E}">
  <sheetPr>
    <tabColor rgb="FF00B050"/>
    <pageSetUpPr fitToPage="1"/>
  </sheetPr>
  <dimension ref="A1:J33"/>
  <sheetViews>
    <sheetView workbookViewId="0">
      <selection activeCell="G10" sqref="G10"/>
    </sheetView>
  </sheetViews>
  <sheetFormatPr defaultColWidth="9.42578125" defaultRowHeight="15"/>
  <cols>
    <col min="1" max="1" width="55.5703125" style="11" customWidth="1"/>
    <col min="2" max="3" width="12.5703125" style="16" customWidth="1"/>
    <col min="4" max="6" width="12.5703125" style="12" customWidth="1"/>
    <col min="7" max="9" width="9.42578125" style="12"/>
    <col min="10" max="10" width="22" style="12" customWidth="1"/>
    <col min="11" max="16384" width="9.42578125" style="12"/>
  </cols>
  <sheetData>
    <row r="1" spans="1:10" ht="15.75">
      <c r="A1" s="2110" t="s">
        <v>1336</v>
      </c>
      <c r="B1" s="2110"/>
      <c r="C1" s="2110"/>
      <c r="D1" s="2110"/>
      <c r="E1" s="2110"/>
      <c r="F1" s="2110"/>
    </row>
    <row r="2" spans="1:10" ht="21" customHeight="1">
      <c r="A2" s="2394" t="s">
        <v>1337</v>
      </c>
      <c r="B2" s="2189"/>
      <c r="C2" s="2189"/>
      <c r="D2" s="2189"/>
      <c r="E2" s="2189"/>
      <c r="F2" s="2189"/>
      <c r="G2" s="175"/>
      <c r="H2" s="175"/>
      <c r="I2" s="175"/>
    </row>
    <row r="3" spans="1:10" s="11" customFormat="1" ht="15.75">
      <c r="A3" s="2367" t="s">
        <v>41</v>
      </c>
      <c r="B3" s="2367"/>
      <c r="C3" s="2367"/>
      <c r="D3" s="2367"/>
      <c r="E3" s="2367"/>
      <c r="F3" s="2367"/>
      <c r="G3" s="176"/>
      <c r="H3" s="176"/>
      <c r="I3" s="176"/>
    </row>
    <row r="4" spans="1:10" s="11" customFormat="1" ht="16.5" thickBot="1">
      <c r="A4" s="174"/>
      <c r="B4" s="174"/>
      <c r="C4" s="174"/>
      <c r="D4" s="174"/>
      <c r="E4" s="174"/>
      <c r="F4" s="174"/>
      <c r="G4" s="176"/>
      <c r="H4" s="176"/>
      <c r="I4" s="176"/>
    </row>
    <row r="5" spans="1:10" ht="48" thickBot="1">
      <c r="A5" s="151" t="s">
        <v>1338</v>
      </c>
      <c r="B5" s="151" t="s">
        <v>1339</v>
      </c>
      <c r="C5" s="151" t="s">
        <v>1340</v>
      </c>
      <c r="D5" s="151" t="s">
        <v>1341</v>
      </c>
      <c r="E5" s="151" t="s">
        <v>1342</v>
      </c>
      <c r="F5" s="151" t="s">
        <v>1343</v>
      </c>
      <c r="H5" s="180"/>
      <c r="I5" s="180"/>
      <c r="J5" s="180"/>
    </row>
    <row r="6" spans="1:10" ht="15.75">
      <c r="A6" s="66" t="s">
        <v>1268</v>
      </c>
      <c r="B6" s="1668">
        <v>3384</v>
      </c>
      <c r="C6" s="1669">
        <v>1979</v>
      </c>
      <c r="D6" s="1669">
        <v>15</v>
      </c>
      <c r="E6" s="1669">
        <v>295</v>
      </c>
      <c r="F6" s="1670">
        <v>1095</v>
      </c>
      <c r="H6" s="181"/>
      <c r="I6" s="180"/>
      <c r="J6" s="180"/>
    </row>
    <row r="7" spans="1:10" ht="15.75">
      <c r="A7" s="1104" t="s">
        <v>1270</v>
      </c>
      <c r="B7" s="1668">
        <v>68</v>
      </c>
      <c r="C7" s="1671">
        <v>17</v>
      </c>
      <c r="D7" s="1671">
        <v>0</v>
      </c>
      <c r="E7" s="1671">
        <v>9</v>
      </c>
      <c r="F7" s="1672">
        <v>42</v>
      </c>
    </row>
    <row r="8" spans="1:10" ht="15.75">
      <c r="A8" s="1104" t="s">
        <v>1344</v>
      </c>
      <c r="B8" s="1668">
        <v>0</v>
      </c>
      <c r="C8" s="1671">
        <v>0</v>
      </c>
      <c r="D8" s="1671">
        <v>0</v>
      </c>
      <c r="E8" s="1671">
        <v>0</v>
      </c>
      <c r="F8" s="1672">
        <v>0</v>
      </c>
    </row>
    <row r="9" spans="1:10" ht="15.75">
      <c r="A9" s="1104" t="s">
        <v>1272</v>
      </c>
      <c r="B9" s="1668">
        <v>0</v>
      </c>
      <c r="C9" s="1671">
        <v>0</v>
      </c>
      <c r="D9" s="1671">
        <v>0</v>
      </c>
      <c r="E9" s="1671">
        <v>0</v>
      </c>
      <c r="F9" s="1672">
        <v>0</v>
      </c>
    </row>
    <row r="10" spans="1:10" ht="15.75">
      <c r="A10" s="1104" t="s">
        <v>1273</v>
      </c>
      <c r="B10" s="1668">
        <v>42</v>
      </c>
      <c r="C10" s="1671">
        <v>18</v>
      </c>
      <c r="D10" s="1671">
        <v>0</v>
      </c>
      <c r="E10" s="1671">
        <v>0</v>
      </c>
      <c r="F10" s="1672">
        <v>24</v>
      </c>
    </row>
    <row r="11" spans="1:10" ht="15.75">
      <c r="A11" s="1104" t="s">
        <v>1345</v>
      </c>
      <c r="B11" s="1668">
        <v>76</v>
      </c>
      <c r="C11" s="1671">
        <v>61</v>
      </c>
      <c r="D11" s="1671">
        <v>0</v>
      </c>
      <c r="E11" s="1671">
        <v>0</v>
      </c>
      <c r="F11" s="1672">
        <v>15</v>
      </c>
    </row>
    <row r="12" spans="1:10" ht="15.75">
      <c r="A12" s="1104" t="s">
        <v>1274</v>
      </c>
      <c r="B12" s="1668">
        <v>10</v>
      </c>
      <c r="C12" s="1671">
        <v>5</v>
      </c>
      <c r="D12" s="1671">
        <v>0</v>
      </c>
      <c r="E12" s="1671">
        <v>5</v>
      </c>
      <c r="F12" s="1672">
        <v>0</v>
      </c>
    </row>
    <row r="13" spans="1:10" ht="15.75">
      <c r="A13" s="1104" t="s">
        <v>1346</v>
      </c>
      <c r="B13" s="1668">
        <v>7</v>
      </c>
      <c r="C13" s="1671">
        <v>3</v>
      </c>
      <c r="D13" s="1671">
        <v>1</v>
      </c>
      <c r="E13" s="1671">
        <v>3</v>
      </c>
      <c r="F13" s="1672">
        <v>0</v>
      </c>
    </row>
    <row r="14" spans="1:10" ht="15.75">
      <c r="A14" s="1104" t="s">
        <v>1347</v>
      </c>
      <c r="B14" s="1668">
        <v>3</v>
      </c>
      <c r="C14" s="1671">
        <v>1</v>
      </c>
      <c r="D14" s="1671">
        <v>0</v>
      </c>
      <c r="E14" s="1671">
        <v>2</v>
      </c>
      <c r="F14" s="1672">
        <v>0</v>
      </c>
    </row>
    <row r="15" spans="1:10" ht="15.75">
      <c r="A15" s="1105" t="s">
        <v>1276</v>
      </c>
      <c r="B15" s="1668">
        <v>0</v>
      </c>
      <c r="C15" s="1671">
        <v>0</v>
      </c>
      <c r="D15" s="1671">
        <v>0</v>
      </c>
      <c r="E15" s="1671">
        <v>0</v>
      </c>
      <c r="F15" s="1672">
        <v>0</v>
      </c>
    </row>
    <row r="16" spans="1:10" ht="15.75">
      <c r="A16" s="1105" t="s">
        <v>1348</v>
      </c>
      <c r="B16" s="1668">
        <v>4</v>
      </c>
      <c r="C16" s="1671">
        <v>4</v>
      </c>
      <c r="D16" s="1671">
        <v>0</v>
      </c>
      <c r="E16" s="1671">
        <v>0</v>
      </c>
      <c r="F16" s="1672">
        <v>0</v>
      </c>
    </row>
    <row r="17" spans="1:6" ht="15.75">
      <c r="A17" s="1105" t="s">
        <v>1349</v>
      </c>
      <c r="B17" s="1668">
        <v>0</v>
      </c>
      <c r="C17" s="1671">
        <v>0</v>
      </c>
      <c r="D17" s="1671">
        <v>0</v>
      </c>
      <c r="E17" s="1671">
        <v>0</v>
      </c>
      <c r="F17" s="1672">
        <v>0</v>
      </c>
    </row>
    <row r="18" spans="1:6" ht="15.75">
      <c r="A18" s="1106" t="s">
        <v>1350</v>
      </c>
      <c r="B18" s="1668">
        <v>43</v>
      </c>
      <c r="C18" s="1671">
        <v>34</v>
      </c>
      <c r="D18" s="1671">
        <v>0</v>
      </c>
      <c r="E18" s="1671">
        <v>9</v>
      </c>
      <c r="F18" s="1672">
        <v>0</v>
      </c>
    </row>
    <row r="19" spans="1:6" ht="15.75">
      <c r="A19" s="1106" t="s">
        <v>1280</v>
      </c>
      <c r="B19" s="1668">
        <v>13</v>
      </c>
      <c r="C19" s="1671">
        <v>13</v>
      </c>
      <c r="D19" s="1671">
        <v>0</v>
      </c>
      <c r="E19" s="1671">
        <v>0</v>
      </c>
      <c r="F19" s="1672">
        <v>0</v>
      </c>
    </row>
    <row r="20" spans="1:6" ht="15.75">
      <c r="A20" s="1105" t="s">
        <v>1351</v>
      </c>
      <c r="B20" s="1668">
        <v>12</v>
      </c>
      <c r="C20" s="1671">
        <v>11</v>
      </c>
      <c r="D20" s="1671">
        <v>0</v>
      </c>
      <c r="E20" s="1671">
        <v>0</v>
      </c>
      <c r="F20" s="1672">
        <v>1</v>
      </c>
    </row>
    <row r="21" spans="1:6" ht="15.75">
      <c r="A21" s="1105" t="s">
        <v>1269</v>
      </c>
      <c r="B21" s="1668">
        <v>0</v>
      </c>
      <c r="C21" s="1671">
        <v>0</v>
      </c>
      <c r="D21" s="1671">
        <v>0</v>
      </c>
      <c r="E21" s="1671">
        <v>0</v>
      </c>
      <c r="F21" s="1672">
        <v>0</v>
      </c>
    </row>
    <row r="22" spans="1:6" ht="15.75">
      <c r="A22" s="226" t="s">
        <v>1352</v>
      </c>
      <c r="B22" s="1668">
        <v>9</v>
      </c>
      <c r="C22" s="1671">
        <v>6</v>
      </c>
      <c r="D22" s="1671">
        <v>0</v>
      </c>
      <c r="E22" s="1671">
        <v>3</v>
      </c>
      <c r="F22" s="1672">
        <v>0</v>
      </c>
    </row>
    <row r="23" spans="1:6" ht="15.75">
      <c r="A23" s="1105" t="s">
        <v>1283</v>
      </c>
      <c r="B23" s="1668">
        <v>8</v>
      </c>
      <c r="C23" s="1671">
        <v>4</v>
      </c>
      <c r="D23" s="1671">
        <v>0</v>
      </c>
      <c r="E23" s="1671">
        <v>4</v>
      </c>
      <c r="F23" s="1672">
        <v>0</v>
      </c>
    </row>
    <row r="24" spans="1:6" ht="15.75">
      <c r="A24" s="1105" t="s">
        <v>1353</v>
      </c>
      <c r="B24" s="1668">
        <v>0</v>
      </c>
      <c r="C24" s="1671">
        <v>0</v>
      </c>
      <c r="D24" s="1671">
        <v>0</v>
      </c>
      <c r="E24" s="1671">
        <v>0</v>
      </c>
      <c r="F24" s="1672">
        <v>0</v>
      </c>
    </row>
    <row r="25" spans="1:6" ht="15.75">
      <c r="A25" s="1105" t="s">
        <v>1285</v>
      </c>
      <c r="B25" s="1668">
        <v>0</v>
      </c>
      <c r="C25" s="1671">
        <v>0</v>
      </c>
      <c r="D25" s="1671">
        <v>0</v>
      </c>
      <c r="E25" s="1671">
        <v>0</v>
      </c>
      <c r="F25" s="1672">
        <v>0</v>
      </c>
    </row>
    <row r="26" spans="1:6" ht="15.75">
      <c r="A26" s="1105" t="s">
        <v>1286</v>
      </c>
      <c r="B26" s="1668">
        <v>0</v>
      </c>
      <c r="C26" s="1671">
        <v>0</v>
      </c>
      <c r="D26" s="1671">
        <v>0</v>
      </c>
      <c r="E26" s="1671">
        <v>0</v>
      </c>
      <c r="F26" s="1672">
        <v>0</v>
      </c>
    </row>
    <row r="27" spans="1:6" ht="15.75">
      <c r="A27" s="1105" t="s">
        <v>1287</v>
      </c>
      <c r="B27" s="1668">
        <v>0</v>
      </c>
      <c r="C27" s="1671">
        <v>0</v>
      </c>
      <c r="D27" s="1671">
        <v>0</v>
      </c>
      <c r="E27" s="1671">
        <v>0</v>
      </c>
      <c r="F27" s="1672">
        <v>0</v>
      </c>
    </row>
    <row r="28" spans="1:6" ht="16.5" thickBot="1">
      <c r="A28" s="1105" t="s">
        <v>1354</v>
      </c>
      <c r="B28" s="1668">
        <v>5</v>
      </c>
      <c r="C28" s="1671">
        <v>4</v>
      </c>
      <c r="D28" s="1671">
        <v>0</v>
      </c>
      <c r="E28" s="1671">
        <v>1</v>
      </c>
      <c r="F28" s="1672">
        <v>0</v>
      </c>
    </row>
    <row r="29" spans="1:6" ht="16.5" thickBot="1">
      <c r="A29" s="139" t="s">
        <v>49</v>
      </c>
      <c r="B29" s="1673">
        <f>SUM(B6:B28)</f>
        <v>3684</v>
      </c>
      <c r="C29" s="1673">
        <f>SUM(C6:C28)</f>
        <v>2160</v>
      </c>
      <c r="D29" s="1673">
        <f>SUM(D6:D28)</f>
        <v>16</v>
      </c>
      <c r="E29" s="1673">
        <f>SUM(E6:E28)</f>
        <v>331</v>
      </c>
      <c r="F29" s="1674">
        <f>SUM(F6:F28)</f>
        <v>1177</v>
      </c>
    </row>
    <row r="30" spans="1:6" ht="15.75">
      <c r="A30" s="60"/>
      <c r="B30" s="61"/>
      <c r="C30" s="61"/>
      <c r="D30" s="62"/>
      <c r="E30" s="62"/>
      <c r="F30" s="62"/>
    </row>
    <row r="31" spans="1:6" ht="18.75">
      <c r="A31" s="68" t="s">
        <v>1355</v>
      </c>
      <c r="B31" s="68"/>
      <c r="C31" s="68"/>
      <c r="D31" s="68"/>
      <c r="E31" s="68"/>
      <c r="F31" s="68"/>
    </row>
    <row r="32" spans="1:6" s="14" customFormat="1" ht="18.75">
      <c r="A32" s="2315" t="s">
        <v>1356</v>
      </c>
      <c r="B32" s="2315"/>
      <c r="C32" s="2315"/>
      <c r="D32" s="2315"/>
      <c r="E32" s="2315"/>
      <c r="F32" s="2315"/>
    </row>
    <row r="33" spans="1:6" ht="14.25" customHeight="1" thickBot="1">
      <c r="A33" s="2315"/>
      <c r="B33" s="2315"/>
      <c r="C33" s="2315"/>
      <c r="D33" s="2315"/>
      <c r="E33" s="2315"/>
      <c r="F33" s="2315"/>
    </row>
  </sheetData>
  <customSheetViews>
    <customSheetView guid="{F8F6599B-2A1F-4529-A350-AEBC686D896D}" showPageBreaks="1" fitToPage="1" printArea="1">
      <pageMargins left="0" right="0" top="0" bottom="0" header="0" footer="0"/>
      <printOptions horizontalCentered="1" verticalCentered="1" headings="1" gridLines="1"/>
      <pageSetup firstPageNumber="87" fitToHeight="0" orientation="landscape" useFirstPageNumber="1" r:id="rId1"/>
      <headerFooter scaleWithDoc="0" alignWithMargins="0"/>
    </customSheetView>
  </customSheetViews>
  <mergeCells count="5">
    <mergeCell ref="A1:F1"/>
    <mergeCell ref="A2:F2"/>
    <mergeCell ref="A3:F3"/>
    <mergeCell ref="A33:F33"/>
    <mergeCell ref="A32:F32"/>
  </mergeCells>
  <printOptions horizontalCentered="1" verticalCentered="1"/>
  <pageMargins left="0.25" right="0.25" top="0.5" bottom="0.5" header="0.3" footer="0.3"/>
  <pageSetup scale="87" firstPageNumber="87" orientation="portrait" r:id="rId2"/>
  <headerFooter scaleWithDoc="0" alignWithMargins="0">
    <oddFooter>&amp;CA - &amp;P</oddFooter>
  </headerFooter>
  <customProperties>
    <customPr name="_pios_id" r:id="rId3"/>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CA38A-FC1F-49CB-9D75-8B6E126D4D79}">
  <sheetPr>
    <tabColor rgb="FF00B050"/>
    <pageSetUpPr fitToPage="1"/>
  </sheetPr>
  <dimension ref="A1:J35"/>
  <sheetViews>
    <sheetView workbookViewId="0">
      <selection activeCell="G10" sqref="G10"/>
    </sheetView>
  </sheetViews>
  <sheetFormatPr defaultColWidth="9.42578125" defaultRowHeight="15"/>
  <cols>
    <col min="1" max="1" width="15.5703125" style="11" customWidth="1"/>
    <col min="2" max="3" width="15.5703125" style="16" customWidth="1"/>
    <col min="4" max="6" width="15.5703125" style="12" customWidth="1"/>
    <col min="7" max="7" width="15.5703125" style="16" customWidth="1"/>
    <col min="8" max="8" width="28.5703125" style="12" customWidth="1"/>
    <col min="9" max="16384" width="9.42578125" style="12"/>
  </cols>
  <sheetData>
    <row r="1" spans="1:10" ht="15.75">
      <c r="A1" s="2110" t="s">
        <v>0</v>
      </c>
      <c r="B1" s="2110"/>
      <c r="C1" s="2110"/>
      <c r="D1" s="2110"/>
      <c r="E1" s="2110"/>
      <c r="F1" s="2110"/>
      <c r="G1" s="2110"/>
    </row>
    <row r="2" spans="1:10" ht="21" customHeight="1">
      <c r="A2" s="2189" t="s">
        <v>1357</v>
      </c>
      <c r="B2" s="2189"/>
      <c r="C2" s="2189"/>
      <c r="D2" s="2189"/>
      <c r="E2" s="2189"/>
      <c r="F2" s="2189"/>
      <c r="G2" s="2189"/>
      <c r="H2" s="175"/>
      <c r="I2" s="175"/>
    </row>
    <row r="3" spans="1:10" s="11" customFormat="1" ht="15.75">
      <c r="A3" s="2367" t="s">
        <v>41</v>
      </c>
      <c r="B3" s="2367"/>
      <c r="C3" s="2367"/>
      <c r="D3" s="2367"/>
      <c r="E3" s="2367"/>
      <c r="F3" s="2367"/>
      <c r="G3" s="2367"/>
      <c r="H3" s="176"/>
      <c r="I3" s="176"/>
    </row>
    <row r="4" spans="1:10" s="11" customFormat="1" ht="16.5" thickBot="1">
      <c r="A4" s="2440"/>
      <c r="B4" s="2440"/>
      <c r="C4" s="2440"/>
      <c r="D4" s="2440"/>
      <c r="E4" s="2440"/>
      <c r="F4" s="2440"/>
      <c r="G4" s="2440"/>
    </row>
    <row r="5" spans="1:10" ht="32.25" customHeight="1">
      <c r="A5" s="2441" t="s">
        <v>1358</v>
      </c>
      <c r="B5" s="2438"/>
      <c r="C5" s="2438"/>
      <c r="D5" s="2438"/>
      <c r="E5" s="2442"/>
      <c r="F5" s="2442"/>
      <c r="G5" s="2443"/>
    </row>
    <row r="6" spans="1:10" ht="16.5" thickBot="1">
      <c r="A6" s="2444">
        <v>2025</v>
      </c>
      <c r="B6" s="2446" t="s">
        <v>48</v>
      </c>
      <c r="C6" s="2447"/>
      <c r="D6" s="2448"/>
      <c r="E6" s="2446" t="s">
        <v>47</v>
      </c>
      <c r="F6" s="2447"/>
      <c r="G6" s="2448"/>
      <c r="H6" s="180"/>
      <c r="I6" s="180"/>
      <c r="J6" s="180"/>
    </row>
    <row r="7" spans="1:10" ht="48" thickBot="1">
      <c r="A7" s="2445"/>
      <c r="B7" s="152" t="s">
        <v>1359</v>
      </c>
      <c r="C7" s="163" t="s">
        <v>1360</v>
      </c>
      <c r="D7" s="164" t="s">
        <v>1361</v>
      </c>
      <c r="E7" s="152" t="s">
        <v>1359</v>
      </c>
      <c r="F7" s="163" t="s">
        <v>1360</v>
      </c>
      <c r="G7" s="164" t="s">
        <v>1362</v>
      </c>
      <c r="H7" s="181"/>
      <c r="I7" s="180"/>
      <c r="J7" s="180"/>
    </row>
    <row r="8" spans="1:10" ht="15.75">
      <c r="A8" s="213" t="s">
        <v>1178</v>
      </c>
      <c r="B8" s="1675">
        <v>94</v>
      </c>
      <c r="C8" s="1676">
        <v>42</v>
      </c>
      <c r="D8" s="1677">
        <f t="shared" ref="D8:D19" si="0">SUM(B8:C8)</f>
        <v>136</v>
      </c>
      <c r="E8" s="1675">
        <v>272</v>
      </c>
      <c r="F8" s="1676">
        <v>91</v>
      </c>
      <c r="G8" s="1677">
        <f>SUM(E8:F8)</f>
        <v>363</v>
      </c>
    </row>
    <row r="9" spans="1:10" ht="15.75">
      <c r="A9" s="227" t="s">
        <v>1179</v>
      </c>
      <c r="B9" s="1678">
        <v>93</v>
      </c>
      <c r="C9" s="1679">
        <v>47</v>
      </c>
      <c r="D9" s="1680">
        <f t="shared" si="0"/>
        <v>140</v>
      </c>
      <c r="E9" s="1678">
        <v>273</v>
      </c>
      <c r="F9" s="1679">
        <v>95</v>
      </c>
      <c r="G9" s="1680">
        <f t="shared" ref="G9:G19" si="1">SUM(E9:F9)</f>
        <v>368</v>
      </c>
    </row>
    <row r="10" spans="1:10" ht="15.75">
      <c r="A10" s="227" t="s">
        <v>1180</v>
      </c>
      <c r="B10" s="1678">
        <v>97</v>
      </c>
      <c r="C10" s="1679">
        <v>55</v>
      </c>
      <c r="D10" s="1680">
        <f t="shared" si="0"/>
        <v>152</v>
      </c>
      <c r="E10" s="1678">
        <v>283</v>
      </c>
      <c r="F10" s="1679">
        <v>108</v>
      </c>
      <c r="G10" s="1680">
        <f t="shared" si="1"/>
        <v>391</v>
      </c>
    </row>
    <row r="11" spans="1:10" ht="15.75">
      <c r="A11" s="227" t="s">
        <v>1181</v>
      </c>
      <c r="B11" s="1678">
        <v>98</v>
      </c>
      <c r="C11" s="1679">
        <v>55</v>
      </c>
      <c r="D11" s="1680">
        <f t="shared" si="0"/>
        <v>153</v>
      </c>
      <c r="E11" s="1678">
        <v>290</v>
      </c>
      <c r="F11" s="1679">
        <v>108</v>
      </c>
      <c r="G11" s="1680">
        <f t="shared" si="1"/>
        <v>398</v>
      </c>
    </row>
    <row r="12" spans="1:10" ht="15.75">
      <c r="A12" s="227" t="s">
        <v>1182</v>
      </c>
      <c r="B12" s="1678">
        <v>97</v>
      </c>
      <c r="C12" s="1679">
        <v>56</v>
      </c>
      <c r="D12" s="1680">
        <f t="shared" si="0"/>
        <v>153</v>
      </c>
      <c r="E12" s="1678">
        <v>284</v>
      </c>
      <c r="F12" s="1679">
        <v>113</v>
      </c>
      <c r="G12" s="1680">
        <f t="shared" si="1"/>
        <v>397</v>
      </c>
    </row>
    <row r="13" spans="1:10" ht="15.75">
      <c r="A13" s="227" t="s">
        <v>1183</v>
      </c>
      <c r="B13" s="1678">
        <v>99</v>
      </c>
      <c r="C13" s="1679">
        <v>53</v>
      </c>
      <c r="D13" s="1680">
        <f t="shared" si="0"/>
        <v>152</v>
      </c>
      <c r="E13" s="1678">
        <v>284</v>
      </c>
      <c r="F13" s="1679">
        <v>105</v>
      </c>
      <c r="G13" s="1680">
        <f t="shared" si="1"/>
        <v>389</v>
      </c>
    </row>
    <row r="14" spans="1:10" ht="15.75">
      <c r="A14" s="227" t="s">
        <v>1184</v>
      </c>
      <c r="B14" s="1678">
        <v>99</v>
      </c>
      <c r="C14" s="1679">
        <v>55</v>
      </c>
      <c r="D14" s="1680">
        <f t="shared" si="0"/>
        <v>154</v>
      </c>
      <c r="E14" s="1678">
        <v>284</v>
      </c>
      <c r="F14" s="1679">
        <v>105</v>
      </c>
      <c r="G14" s="1680">
        <f t="shared" si="1"/>
        <v>389</v>
      </c>
    </row>
    <row r="15" spans="1:10" ht="15.75">
      <c r="A15" s="227" t="s">
        <v>1185</v>
      </c>
      <c r="B15" s="1678">
        <v>101</v>
      </c>
      <c r="C15" s="1679">
        <v>58</v>
      </c>
      <c r="D15" s="1680">
        <f t="shared" si="0"/>
        <v>159</v>
      </c>
      <c r="E15" s="1678">
        <v>286</v>
      </c>
      <c r="F15" s="1679">
        <v>114</v>
      </c>
      <c r="G15" s="1680">
        <f t="shared" si="1"/>
        <v>400</v>
      </c>
    </row>
    <row r="16" spans="1:10" ht="15.75">
      <c r="A16" s="227" t="s">
        <v>1186</v>
      </c>
      <c r="B16" s="1678">
        <v>103</v>
      </c>
      <c r="C16" s="1679">
        <v>58</v>
      </c>
      <c r="D16" s="1680">
        <f t="shared" si="0"/>
        <v>161</v>
      </c>
      <c r="E16" s="1678">
        <v>341</v>
      </c>
      <c r="F16" s="1679">
        <v>117</v>
      </c>
      <c r="G16" s="1680">
        <f t="shared" si="1"/>
        <v>458</v>
      </c>
    </row>
    <row r="17" spans="1:7" ht="15.75">
      <c r="A17" s="227" t="s">
        <v>1187</v>
      </c>
      <c r="B17" s="1678">
        <v>104</v>
      </c>
      <c r="C17" s="1679">
        <v>59</v>
      </c>
      <c r="D17" s="1680">
        <f t="shared" si="0"/>
        <v>163</v>
      </c>
      <c r="E17" s="1678">
        <v>298</v>
      </c>
      <c r="F17" s="1679">
        <v>118</v>
      </c>
      <c r="G17" s="1680">
        <f t="shared" si="1"/>
        <v>416</v>
      </c>
    </row>
    <row r="18" spans="1:7" ht="15.75">
      <c r="A18" s="227" t="s">
        <v>1188</v>
      </c>
      <c r="B18" s="1678">
        <v>102</v>
      </c>
      <c r="C18" s="1679">
        <v>59</v>
      </c>
      <c r="D18" s="1680">
        <f t="shared" si="0"/>
        <v>161</v>
      </c>
      <c r="E18" s="1678">
        <v>292</v>
      </c>
      <c r="F18" s="1679">
        <v>120</v>
      </c>
      <c r="G18" s="1680">
        <f t="shared" si="1"/>
        <v>412</v>
      </c>
    </row>
    <row r="19" spans="1:7" ht="16.5" thickBot="1">
      <c r="A19" s="214" t="s">
        <v>1189</v>
      </c>
      <c r="B19" s="1681">
        <v>93</v>
      </c>
      <c r="C19" s="1682">
        <v>48</v>
      </c>
      <c r="D19" s="1683">
        <f t="shared" si="0"/>
        <v>141</v>
      </c>
      <c r="E19" s="1681">
        <v>259</v>
      </c>
      <c r="F19" s="1682">
        <v>100</v>
      </c>
      <c r="G19" s="1683">
        <f t="shared" si="1"/>
        <v>359</v>
      </c>
    </row>
    <row r="20" spans="1:7" ht="15.75">
      <c r="A20" s="60"/>
      <c r="B20" s="61"/>
      <c r="C20" s="61"/>
      <c r="D20" s="62"/>
      <c r="E20" s="62"/>
      <c r="F20" s="62"/>
      <c r="G20" s="61"/>
    </row>
    <row r="21" spans="1:7" ht="16.5" thickBot="1">
      <c r="A21" s="60"/>
      <c r="B21" s="61"/>
      <c r="C21" s="61"/>
      <c r="D21" s="62"/>
      <c r="E21" s="62"/>
      <c r="F21" s="62"/>
      <c r="G21" s="61"/>
    </row>
    <row r="22" spans="1:7" ht="34.5" customHeight="1" thickBot="1">
      <c r="A22" s="2449" t="s">
        <v>1363</v>
      </c>
      <c r="B22" s="2438"/>
      <c r="C22" s="2439"/>
      <c r="D22" s="62"/>
      <c r="E22" s="62"/>
      <c r="F22" s="62"/>
      <c r="G22" s="61"/>
    </row>
    <row r="23" spans="1:7" ht="15.75">
      <c r="A23" s="2446" t="s">
        <v>591</v>
      </c>
      <c r="B23" s="203" t="s">
        <v>48</v>
      </c>
      <c r="C23" s="215" t="s">
        <v>47</v>
      </c>
      <c r="D23" s="62"/>
      <c r="E23" s="62"/>
      <c r="F23" s="62"/>
      <c r="G23" s="61"/>
    </row>
    <row r="24" spans="1:7" ht="16.5" thickBot="1">
      <c r="A24" s="2450"/>
      <c r="B24" s="121" t="s">
        <v>69</v>
      </c>
      <c r="C24" s="122" t="s">
        <v>1364</v>
      </c>
      <c r="D24" s="62"/>
      <c r="E24" s="62"/>
      <c r="F24" s="62"/>
      <c r="G24" s="61"/>
    </row>
    <row r="25" spans="1:7" ht="31.5">
      <c r="A25" s="55" t="s">
        <v>1365</v>
      </c>
      <c r="B25" s="1684">
        <v>50.037806249999996</v>
      </c>
      <c r="C25" s="1685">
        <v>446.02777199999991</v>
      </c>
      <c r="D25" s="62"/>
      <c r="E25" s="62"/>
      <c r="F25" s="62"/>
      <c r="G25" s="61"/>
    </row>
    <row r="26" spans="1:7" ht="32.25" thickBot="1">
      <c r="A26" s="101" t="s">
        <v>1366</v>
      </c>
      <c r="B26" s="1686">
        <v>653.2487941666667</v>
      </c>
      <c r="C26" s="1687">
        <v>13001.725071666668</v>
      </c>
      <c r="D26" s="62"/>
      <c r="E26" s="62"/>
      <c r="F26" s="62"/>
      <c r="G26" s="61"/>
    </row>
    <row r="27" spans="1:7" ht="15.75">
      <c r="A27" s="62"/>
      <c r="B27" s="62"/>
      <c r="C27" s="62"/>
      <c r="D27" s="62"/>
      <c r="E27" s="62"/>
      <c r="F27" s="62"/>
      <c r="G27" s="61"/>
    </row>
    <row r="28" spans="1:7" ht="16.5" thickBot="1">
      <c r="A28" s="60"/>
      <c r="B28" s="61"/>
      <c r="C28" s="61"/>
      <c r="D28" s="62"/>
      <c r="E28" s="62"/>
      <c r="F28" s="62"/>
      <c r="G28" s="61"/>
    </row>
    <row r="29" spans="1:7" ht="33.75" customHeight="1" thickBot="1">
      <c r="A29" s="2437" t="s">
        <v>1367</v>
      </c>
      <c r="B29" s="2438"/>
      <c r="C29" s="2438"/>
      <c r="D29" s="2438"/>
      <c r="E29" s="2438"/>
      <c r="F29" s="2439"/>
      <c r="G29" s="61"/>
    </row>
    <row r="30" spans="1:7" ht="32.25" thickBot="1">
      <c r="A30" s="165"/>
      <c r="B30" s="1879" t="s">
        <v>1234</v>
      </c>
      <c r="C30" s="1879" t="s">
        <v>1235</v>
      </c>
      <c r="D30" s="1879" t="s">
        <v>1341</v>
      </c>
      <c r="E30" s="1879" t="s">
        <v>1368</v>
      </c>
      <c r="F30" s="1880" t="s">
        <v>1238</v>
      </c>
      <c r="G30" s="61"/>
    </row>
    <row r="31" spans="1:7" ht="15.75">
      <c r="A31" s="69" t="s">
        <v>49</v>
      </c>
      <c r="B31" s="1688">
        <v>70</v>
      </c>
      <c r="C31" s="1688">
        <v>70</v>
      </c>
      <c r="D31" s="1688">
        <v>0</v>
      </c>
      <c r="E31" s="1688">
        <v>0</v>
      </c>
      <c r="F31" s="1689">
        <v>0</v>
      </c>
      <c r="G31" s="61"/>
    </row>
    <row r="32" spans="1:7" ht="16.5" thickBot="1">
      <c r="A32" s="108" t="s">
        <v>1369</v>
      </c>
      <c r="B32" s="109"/>
      <c r="C32" s="110">
        <f>C31/B31</f>
        <v>1</v>
      </c>
      <c r="D32" s="110">
        <f>D31/B31</f>
        <v>0</v>
      </c>
      <c r="E32" s="110">
        <f>E31/B31</f>
        <v>0</v>
      </c>
      <c r="F32" s="110">
        <f>F31/B31</f>
        <v>0</v>
      </c>
      <c r="G32" s="61"/>
    </row>
    <row r="33" spans="1:7" ht="15.75">
      <c r="A33" s="60"/>
      <c r="B33" s="61"/>
      <c r="C33" s="61"/>
      <c r="D33" s="62"/>
      <c r="E33" s="62"/>
      <c r="F33" s="62"/>
      <c r="G33" s="61"/>
    </row>
    <row r="34" spans="1:7" ht="15.75">
      <c r="A34" s="60"/>
      <c r="B34" s="61"/>
      <c r="C34" s="61"/>
      <c r="D34" s="62"/>
      <c r="E34" s="62"/>
      <c r="F34" s="62"/>
      <c r="G34" s="61"/>
    </row>
    <row r="35" spans="1:7" s="14" customFormat="1" ht="16.5" thickBot="1">
      <c r="A35" s="2188" t="s">
        <v>1370</v>
      </c>
      <c r="B35" s="2188"/>
      <c r="C35" s="2188"/>
      <c r="D35" s="2188"/>
      <c r="E35" s="2188"/>
      <c r="F35" s="2188"/>
      <c r="G35" s="61"/>
    </row>
  </sheetData>
  <customSheetViews>
    <customSheetView guid="{F8F6599B-2A1F-4529-A350-AEBC686D896D}" showPageBreaks="1" fitToPage="1" printArea="1">
      <pageMargins left="0" right="0" top="0" bottom="0" header="0" footer="0"/>
      <printOptions horizontalCentered="1" verticalCentered="1" headings="1" gridLines="1"/>
      <pageSetup scale="82" firstPageNumber="112" orientation="landscape" useFirstPageNumber="1" r:id="rId1"/>
      <headerFooter scaleWithDoc="0" alignWithMargins="0"/>
    </customSheetView>
  </customSheetViews>
  <mergeCells count="12">
    <mergeCell ref="A1:G1"/>
    <mergeCell ref="A29:F29"/>
    <mergeCell ref="A35:F35"/>
    <mergeCell ref="A4:G4"/>
    <mergeCell ref="A5:G5"/>
    <mergeCell ref="A6:A7"/>
    <mergeCell ref="B6:D6"/>
    <mergeCell ref="E6:G6"/>
    <mergeCell ref="A2:G2"/>
    <mergeCell ref="A3:G3"/>
    <mergeCell ref="A22:C22"/>
    <mergeCell ref="A23:A24"/>
  </mergeCells>
  <printOptions horizontalCentered="1" verticalCentered="1"/>
  <pageMargins left="0.25" right="0.25" top="0.5" bottom="0.5" header="0.3" footer="0.3"/>
  <pageSetup scale="95" firstPageNumber="112" orientation="portrait" r:id="rId2"/>
  <headerFooter scaleWithDoc="0" alignWithMargins="0">
    <oddFooter>&amp;CA - &amp;P</oddFooter>
  </headerFooter>
  <customProperties>
    <customPr name="_pios_id" r:id="rId3"/>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98823-2601-4B67-B793-E81F1C601FA4}">
  <sheetPr>
    <tabColor rgb="FF00B050"/>
    <pageSetUpPr fitToPage="1"/>
  </sheetPr>
  <dimension ref="A1:L18"/>
  <sheetViews>
    <sheetView workbookViewId="0">
      <selection activeCell="G10" sqref="G10"/>
    </sheetView>
  </sheetViews>
  <sheetFormatPr defaultColWidth="9.42578125" defaultRowHeight="12.75"/>
  <cols>
    <col min="1" max="3" width="16.5703125" style="14" customWidth="1"/>
    <col min="4" max="4" width="18" style="14" customWidth="1"/>
    <col min="5" max="10" width="16.5703125" style="14" customWidth="1"/>
    <col min="11" max="16384" width="9.42578125" style="14"/>
  </cols>
  <sheetData>
    <row r="1" spans="1:12" ht="15.75">
      <c r="A1" s="2109" t="s">
        <v>0</v>
      </c>
      <c r="B1" s="2109"/>
      <c r="C1" s="2109"/>
      <c r="D1" s="2109"/>
      <c r="E1" s="2109"/>
      <c r="F1" s="2109"/>
      <c r="G1" s="2109"/>
      <c r="H1" s="2109"/>
      <c r="I1" s="2109"/>
      <c r="J1" s="2109"/>
    </row>
    <row r="2" spans="1:12" s="12" customFormat="1" ht="15.75">
      <c r="A2" s="2394" t="s">
        <v>1371</v>
      </c>
      <c r="B2" s="2189"/>
      <c r="C2" s="2189"/>
      <c r="D2" s="2189"/>
      <c r="E2" s="2189"/>
      <c r="F2" s="2189"/>
      <c r="G2" s="2189"/>
      <c r="H2" s="2189"/>
      <c r="I2" s="2189"/>
      <c r="J2" s="2189"/>
    </row>
    <row r="3" spans="1:12" s="11" customFormat="1" ht="15.75">
      <c r="A3" s="2157" t="s">
        <v>41</v>
      </c>
      <c r="B3" s="2157"/>
      <c r="C3" s="2157"/>
      <c r="D3" s="2157"/>
      <c r="E3" s="2157"/>
      <c r="F3" s="2157"/>
      <c r="G3" s="2157"/>
      <c r="H3" s="2157"/>
      <c r="I3" s="2157"/>
      <c r="J3" s="2157"/>
    </row>
    <row r="4" spans="1:12" ht="13.5" thickBot="1"/>
    <row r="5" spans="1:12" ht="16.5" thickBot="1">
      <c r="A5" s="2451" t="s">
        <v>1372</v>
      </c>
      <c r="B5" s="2452"/>
      <c r="C5" s="2453"/>
      <c r="D5" s="2454"/>
      <c r="E5" s="2451" t="s">
        <v>1373</v>
      </c>
      <c r="F5" s="2455"/>
      <c r="G5" s="2454"/>
      <c r="H5" s="2451" t="s">
        <v>1374</v>
      </c>
      <c r="I5" s="2455"/>
      <c r="J5" s="2454"/>
    </row>
    <row r="6" spans="1:12" ht="51" thickBot="1">
      <c r="A6" s="153" t="s">
        <v>1375</v>
      </c>
      <c r="B6" s="166" t="s">
        <v>1376</v>
      </c>
      <c r="C6" s="166" t="s">
        <v>1377</v>
      </c>
      <c r="D6" s="167" t="s">
        <v>1378</v>
      </c>
      <c r="E6" s="153" t="s">
        <v>1379</v>
      </c>
      <c r="F6" s="1107" t="s">
        <v>1380</v>
      </c>
      <c r="G6" s="167" t="s">
        <v>1381</v>
      </c>
      <c r="H6" s="153" t="s">
        <v>1382</v>
      </c>
      <c r="I6" s="167" t="s">
        <v>1383</v>
      </c>
      <c r="J6" s="167" t="s">
        <v>1384</v>
      </c>
      <c r="K6" s="180"/>
      <c r="L6" s="180"/>
    </row>
    <row r="7" spans="1:12" ht="16.5" thickBot="1">
      <c r="A7" s="168">
        <v>5681</v>
      </c>
      <c r="B7" s="1881">
        <v>3433</v>
      </c>
      <c r="C7" s="1852">
        <v>37</v>
      </c>
      <c r="D7" s="1882">
        <v>7</v>
      </c>
      <c r="E7" s="168">
        <v>4</v>
      </c>
      <c r="F7" s="1853">
        <v>0</v>
      </c>
      <c r="G7" s="1882">
        <v>3</v>
      </c>
      <c r="H7" s="168">
        <v>0</v>
      </c>
      <c r="I7" s="1854">
        <v>0</v>
      </c>
      <c r="J7" s="1882">
        <v>0</v>
      </c>
      <c r="K7" s="180"/>
      <c r="L7" s="180"/>
    </row>
    <row r="8" spans="1:12" ht="29.1" customHeight="1">
      <c r="A8" s="62"/>
      <c r="B8" s="61"/>
      <c r="C8" s="62"/>
      <c r="D8" s="62"/>
      <c r="E8" s="62"/>
      <c r="F8" s="61"/>
      <c r="G8" s="62"/>
      <c r="H8" s="62"/>
      <c r="I8" s="62"/>
      <c r="J8" s="62"/>
    </row>
    <row r="9" spans="1:12" ht="18.75" customHeight="1">
      <c r="A9" s="62" t="s">
        <v>1385</v>
      </c>
      <c r="B9" s="62"/>
      <c r="C9" s="62"/>
      <c r="D9" s="62"/>
      <c r="E9" s="62"/>
      <c r="F9" s="62"/>
      <c r="G9" s="62"/>
      <c r="H9" s="62"/>
      <c r="I9" s="62"/>
      <c r="J9" s="62"/>
    </row>
    <row r="10" spans="1:12" ht="18.75" customHeight="1">
      <c r="A10" s="62" t="s">
        <v>1386</v>
      </c>
      <c r="B10" s="62"/>
      <c r="C10" s="62"/>
      <c r="D10" s="62"/>
      <c r="E10" s="62"/>
      <c r="F10" s="62"/>
      <c r="G10" s="62"/>
      <c r="H10" s="62"/>
      <c r="I10" s="62"/>
      <c r="J10" s="62"/>
    </row>
    <row r="11" spans="1:12" ht="16.5" customHeight="1">
      <c r="A11" s="62" t="s">
        <v>1387</v>
      </c>
      <c r="B11" s="62"/>
      <c r="C11" s="62"/>
      <c r="D11" s="62"/>
      <c r="E11" s="62"/>
      <c r="F11" s="62"/>
      <c r="G11" s="62"/>
      <c r="H11" s="62"/>
      <c r="I11" s="62"/>
      <c r="J11" s="62"/>
    </row>
    <row r="12" spans="1:12" ht="17.25" customHeight="1">
      <c r="A12" s="62" t="s">
        <v>1388</v>
      </c>
      <c r="B12" s="62"/>
      <c r="C12" s="62"/>
      <c r="D12" s="62"/>
      <c r="E12" s="62"/>
      <c r="F12" s="62"/>
      <c r="G12" s="62"/>
      <c r="H12" s="62"/>
      <c r="I12" s="62"/>
      <c r="J12" s="62"/>
    </row>
    <row r="13" spans="1:12" ht="18.600000000000001" customHeight="1">
      <c r="A13" s="62" t="s">
        <v>1389</v>
      </c>
      <c r="B13" s="62"/>
      <c r="C13" s="62"/>
      <c r="D13" s="62"/>
      <c r="E13" s="62"/>
      <c r="F13" s="62"/>
      <c r="G13" s="62"/>
      <c r="H13" s="62"/>
      <c r="I13" s="62"/>
      <c r="J13" s="62"/>
    </row>
    <row r="16" spans="1:12">
      <c r="A16" s="15"/>
    </row>
    <row r="17" spans="2:6">
      <c r="F17" s="15"/>
    </row>
    <row r="18" spans="2:6">
      <c r="B18" s="15"/>
    </row>
  </sheetData>
  <customSheetViews>
    <customSheetView guid="{F8F6599B-2A1F-4529-A350-AEBC686D896D}" scale="90" showPageBreaks="1" fitToPage="1" printArea="1">
      <pageMargins left="0" right="0" top="0" bottom="0" header="0" footer="0"/>
      <printOptions horizontalCentered="1" verticalCentered="1" headings="1" gridLines="1"/>
      <pageSetup scale="80" orientation="landscape" r:id="rId1"/>
    </customSheetView>
  </customSheetViews>
  <mergeCells count="6">
    <mergeCell ref="A1:J1"/>
    <mergeCell ref="A2:J2"/>
    <mergeCell ref="A3:J3"/>
    <mergeCell ref="A5:D5"/>
    <mergeCell ref="E5:G5"/>
    <mergeCell ref="H5:J5"/>
  </mergeCells>
  <printOptions horizontalCentered="1" verticalCentered="1"/>
  <pageMargins left="0.25" right="0.25" top="0.5" bottom="0.5" header="0.3" footer="0.3"/>
  <pageSetup scale="62" orientation="portrait" r:id="rId2"/>
  <headerFooter scaleWithDoc="0" alignWithMargins="0">
    <oddFooter>&amp;CA - &amp;P</oddFooter>
  </headerFooter>
  <customProperties>
    <customPr name="_pios_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416C3-6BFC-473F-8171-C9927828757A}">
  <sheetPr>
    <tabColor rgb="FF00B050"/>
    <pageSetUpPr fitToPage="1"/>
  </sheetPr>
  <dimension ref="A1:P55"/>
  <sheetViews>
    <sheetView showGridLines="0" workbookViewId="0">
      <selection activeCell="G10" sqref="G10"/>
    </sheetView>
  </sheetViews>
  <sheetFormatPr defaultColWidth="8.5703125" defaultRowHeight="12.75"/>
  <cols>
    <col min="1" max="1" width="39.7109375" style="14" customWidth="1"/>
    <col min="2" max="7" width="15.5703125" style="14" customWidth="1"/>
    <col min="8" max="10" width="9.5703125" style="14" customWidth="1"/>
    <col min="11" max="12" width="8.5703125" style="14"/>
    <col min="13" max="13" width="15.85546875" style="14" bestFit="1" customWidth="1"/>
    <col min="14" max="15" width="8.5703125" style="14"/>
    <col min="16" max="16" width="38.42578125" style="14" customWidth="1"/>
    <col min="17" max="16384" width="8.5703125" style="14"/>
  </cols>
  <sheetData>
    <row r="1" spans="1:16" ht="59.25" customHeight="1">
      <c r="A1" s="2156" t="s">
        <v>126</v>
      </c>
      <c r="B1" s="2156"/>
      <c r="C1" s="2156"/>
      <c r="D1" s="2156"/>
      <c r="E1" s="2156"/>
      <c r="F1" s="2156"/>
      <c r="G1" s="2156"/>
      <c r="H1" s="2156"/>
      <c r="I1" s="2156"/>
      <c r="J1" s="2156"/>
      <c r="K1" s="2155"/>
      <c r="L1" s="2155"/>
      <c r="M1" s="2155"/>
      <c r="N1" s="2155"/>
      <c r="O1" s="2155"/>
    </row>
    <row r="2" spans="1:16" ht="18.75">
      <c r="A2" s="271"/>
      <c r="B2" s="271"/>
      <c r="C2" s="271"/>
      <c r="D2" s="271"/>
      <c r="E2" s="271"/>
      <c r="F2" s="271"/>
      <c r="G2" s="271"/>
      <c r="H2" s="271"/>
      <c r="I2" s="271"/>
      <c r="J2" s="271"/>
      <c r="K2" s="274"/>
      <c r="L2" s="274"/>
      <c r="M2" s="274"/>
      <c r="N2" s="274"/>
      <c r="O2" s="274"/>
    </row>
    <row r="3" spans="1:16" ht="18.75">
      <c r="A3" s="2109" t="s">
        <v>127</v>
      </c>
      <c r="B3" s="2109"/>
      <c r="C3" s="2109"/>
      <c r="D3" s="2109"/>
      <c r="E3" s="2109"/>
      <c r="F3" s="2109"/>
      <c r="G3" s="2109"/>
      <c r="H3" s="2109"/>
      <c r="I3" s="2109"/>
      <c r="J3" s="2109"/>
      <c r="K3" s="274"/>
      <c r="L3" s="274"/>
      <c r="M3" s="274"/>
      <c r="N3" s="274"/>
      <c r="O3" s="274"/>
    </row>
    <row r="4" spans="1:16" ht="9.9499999999999993" customHeight="1" thickBot="1">
      <c r="A4" s="623"/>
      <c r="B4" s="623"/>
      <c r="C4" s="623"/>
      <c r="D4" s="623"/>
      <c r="E4" s="623"/>
      <c r="F4" s="623"/>
      <c r="G4" s="623"/>
      <c r="H4" s="623"/>
      <c r="I4" s="623"/>
      <c r="J4" s="623"/>
      <c r="K4" s="274"/>
      <c r="L4" s="274"/>
      <c r="M4" s="274"/>
      <c r="N4" s="274"/>
      <c r="O4" s="274"/>
    </row>
    <row r="5" spans="1:16" s="62" customFormat="1" ht="15.75">
      <c r="A5" s="1266" t="s">
        <v>128</v>
      </c>
      <c r="B5" s="2152" t="s">
        <v>129</v>
      </c>
      <c r="C5" s="2150"/>
      <c r="D5" s="2151"/>
      <c r="E5" s="2152" t="s">
        <v>84</v>
      </c>
      <c r="F5" s="2150"/>
      <c r="G5" s="2151"/>
      <c r="H5" s="2149" t="s">
        <v>130</v>
      </c>
      <c r="I5" s="2150"/>
      <c r="J5" s="2151"/>
      <c r="N5" s="180"/>
      <c r="O5" s="180"/>
      <c r="P5" s="180"/>
    </row>
    <row r="6" spans="1:16" s="62" customFormat="1" ht="16.5" thickBot="1">
      <c r="A6" s="563"/>
      <c r="B6" s="564" t="s">
        <v>47</v>
      </c>
      <c r="C6" s="565" t="s">
        <v>48</v>
      </c>
      <c r="D6" s="566" t="s">
        <v>49</v>
      </c>
      <c r="E6" s="564" t="s">
        <v>47</v>
      </c>
      <c r="F6" s="565" t="s">
        <v>48</v>
      </c>
      <c r="G6" s="566" t="s">
        <v>49</v>
      </c>
      <c r="H6" s="564" t="s">
        <v>47</v>
      </c>
      <c r="I6" s="565" t="s">
        <v>48</v>
      </c>
      <c r="J6" s="566" t="s">
        <v>49</v>
      </c>
      <c r="N6" s="181"/>
      <c r="O6" s="180"/>
      <c r="P6" s="180"/>
    </row>
    <row r="7" spans="1:16" s="62" customFormat="1" ht="18.75">
      <c r="A7" s="1322" t="s">
        <v>131</v>
      </c>
      <c r="B7" s="1310">
        <v>5452227.2261615358</v>
      </c>
      <c r="C7" s="1631">
        <v>4486581.8538384642</v>
      </c>
      <c r="D7" s="1323">
        <f>B7+C7</f>
        <v>9938809.0800000001</v>
      </c>
      <c r="E7" s="1310">
        <f>SUM('ESA Table 2A MFWB'!O160:O162)</f>
        <v>5931741.9427060019</v>
      </c>
      <c r="F7" s="1631">
        <f>SUM('ESA Table 2A MFWB'!P160:P162)</f>
        <v>1468684.3217590002</v>
      </c>
      <c r="G7" s="1311">
        <f>E7+F7</f>
        <v>7400426.2644650023</v>
      </c>
      <c r="H7" s="1312">
        <f t="shared" ref="H7:J9" si="0">E7/B7</f>
        <v>1.087948410191637</v>
      </c>
      <c r="I7" s="1707">
        <f t="shared" si="0"/>
        <v>0.32735039047654452</v>
      </c>
      <c r="J7" s="1708">
        <f t="shared" si="0"/>
        <v>0.74459889559172443</v>
      </c>
      <c r="M7" s="1236"/>
    </row>
    <row r="8" spans="1:16" s="62" customFormat="1" ht="19.5" thickBot="1">
      <c r="A8" s="1317" t="s">
        <v>132</v>
      </c>
      <c r="B8" s="1304">
        <v>346950.77026950417</v>
      </c>
      <c r="C8" s="1305">
        <v>285502.22973049583</v>
      </c>
      <c r="D8" s="1306">
        <f>B8+C8</f>
        <v>632453</v>
      </c>
      <c r="E8" s="1304">
        <f>+'ESA Table 2A MFWB'!O163</f>
        <v>131655.51999999996</v>
      </c>
      <c r="F8" s="1305">
        <f>+'ESA Table 2A MFWB'!P163</f>
        <v>131655.15</v>
      </c>
      <c r="G8" s="1306">
        <f>E8+F8</f>
        <v>263310.66999999993</v>
      </c>
      <c r="H8" s="1295">
        <f t="shared" si="0"/>
        <v>0.37946455601678786</v>
      </c>
      <c r="I8" s="1296">
        <f t="shared" si="0"/>
        <v>0.46113527773242918</v>
      </c>
      <c r="J8" s="1297">
        <f t="shared" si="0"/>
        <v>0.41633239149786611</v>
      </c>
      <c r="K8" s="1289"/>
      <c r="L8" s="1290"/>
      <c r="M8" s="247"/>
      <c r="N8" s="255"/>
    </row>
    <row r="9" spans="1:16" s="62" customFormat="1" ht="16.5" thickBot="1">
      <c r="A9" s="1318" t="s">
        <v>133</v>
      </c>
      <c r="B9" s="1299">
        <f t="shared" ref="B9:G9" si="1">SUM(B7:B8)</f>
        <v>5799177.9964310396</v>
      </c>
      <c r="C9" s="1856">
        <f t="shared" si="1"/>
        <v>4772084.0835689604</v>
      </c>
      <c r="D9" s="1825">
        <f t="shared" si="1"/>
        <v>10571262.08</v>
      </c>
      <c r="E9" s="1326">
        <f t="shared" si="1"/>
        <v>6063397.4627060015</v>
      </c>
      <c r="F9" s="1856">
        <f t="shared" si="1"/>
        <v>1600339.4717590001</v>
      </c>
      <c r="G9" s="1825">
        <f t="shared" si="1"/>
        <v>7663736.9344650023</v>
      </c>
      <c r="H9" s="1255">
        <f t="shared" si="0"/>
        <v>1.0455615375899083</v>
      </c>
      <c r="I9" s="1857">
        <f t="shared" si="0"/>
        <v>0.33535441616991241</v>
      </c>
      <c r="J9" s="1858">
        <f t="shared" si="0"/>
        <v>0.72495950591975122</v>
      </c>
      <c r="M9" s="1236"/>
    </row>
    <row r="10" spans="1:16" s="62" customFormat="1" ht="8.1" customHeight="1">
      <c r="A10" s="1271"/>
      <c r="B10" s="1286"/>
      <c r="C10" s="1286"/>
      <c r="D10" s="1286"/>
      <c r="E10" s="1286"/>
      <c r="F10" s="1286"/>
      <c r="G10" s="1286"/>
      <c r="H10" s="1287"/>
      <c r="I10" s="1287"/>
      <c r="J10" s="1287"/>
      <c r="L10" s="626"/>
      <c r="M10" s="1236"/>
    </row>
    <row r="11" spans="1:16" s="62" customFormat="1" ht="32.1" customHeight="1">
      <c r="A11" s="2153" t="s">
        <v>134</v>
      </c>
      <c r="B11" s="2154"/>
      <c r="C11" s="2154"/>
      <c r="D11" s="2154"/>
      <c r="E11" s="2154"/>
      <c r="F11" s="2154"/>
      <c r="G11" s="2154"/>
      <c r="H11" s="2154"/>
      <c r="I11" s="2154"/>
      <c r="J11" s="2154"/>
    </row>
    <row r="12" spans="1:16" s="62" customFormat="1" ht="32.1" customHeight="1">
      <c r="A12" s="2128" t="s">
        <v>135</v>
      </c>
      <c r="B12" s="2128"/>
      <c r="C12" s="2128"/>
      <c r="D12" s="2128"/>
      <c r="E12" s="2128"/>
      <c r="F12" s="2128"/>
      <c r="G12" s="2128"/>
      <c r="H12" s="2128"/>
      <c r="I12" s="2128"/>
      <c r="J12" s="2128"/>
    </row>
    <row r="13" spans="1:16" s="62" customFormat="1" ht="15.95" customHeight="1">
      <c r="A13" s="1320" t="s">
        <v>136</v>
      </c>
      <c r="B13" s="1319"/>
      <c r="C13" s="1319"/>
      <c r="D13" s="1319"/>
      <c r="E13" s="1319"/>
      <c r="F13" s="1319"/>
      <c r="G13" s="1319"/>
      <c r="H13" s="1319"/>
      <c r="I13" s="1319"/>
      <c r="J13" s="1319"/>
    </row>
    <row r="14" spans="1:16" s="62" customFormat="1" ht="15.75">
      <c r="P14" s="626"/>
    </row>
    <row r="15" spans="1:16" s="62" customFormat="1" ht="15.75">
      <c r="A15" s="2109" t="s">
        <v>137</v>
      </c>
      <c r="B15" s="2109"/>
      <c r="C15" s="2109"/>
      <c r="D15" s="2109"/>
      <c r="E15" s="2109"/>
      <c r="F15" s="2109"/>
      <c r="G15" s="2109"/>
      <c r="H15" s="2109"/>
      <c r="I15" s="2109"/>
      <c r="J15" s="2109"/>
      <c r="P15" s="626"/>
    </row>
    <row r="16" spans="1:16" s="62" customFormat="1" ht="9.9499999999999993" customHeight="1" thickBot="1">
      <c r="A16" s="2157"/>
      <c r="B16" s="2158"/>
      <c r="C16" s="2158"/>
      <c r="D16" s="2158"/>
      <c r="E16" s="2158"/>
      <c r="F16" s="2158"/>
      <c r="G16" s="2158"/>
      <c r="H16" s="2158"/>
      <c r="I16" s="2158"/>
      <c r="J16" s="2158"/>
    </row>
    <row r="17" spans="1:10" s="62" customFormat="1" ht="15.75">
      <c r="A17" s="1266"/>
      <c r="B17" s="2152" t="s">
        <v>129</v>
      </c>
      <c r="C17" s="2150"/>
      <c r="D17" s="2151"/>
      <c r="E17" s="2152" t="s">
        <v>84</v>
      </c>
      <c r="F17" s="2150"/>
      <c r="G17" s="2151"/>
      <c r="H17" s="2149" t="s">
        <v>130</v>
      </c>
      <c r="I17" s="2150"/>
      <c r="J17" s="2151"/>
    </row>
    <row r="18" spans="1:10" s="62" customFormat="1" ht="16.5" thickBot="1">
      <c r="A18" s="563"/>
      <c r="B18" s="564" t="s">
        <v>47</v>
      </c>
      <c r="C18" s="565" t="s">
        <v>48</v>
      </c>
      <c r="D18" s="566" t="s">
        <v>49</v>
      </c>
      <c r="E18" s="564" t="s">
        <v>47</v>
      </c>
      <c r="F18" s="565" t="s">
        <v>48</v>
      </c>
      <c r="G18" s="566" t="s">
        <v>49</v>
      </c>
      <c r="H18" s="564" t="s">
        <v>47</v>
      </c>
      <c r="I18" s="565" t="s">
        <v>48</v>
      </c>
      <c r="J18" s="566" t="s">
        <v>49</v>
      </c>
    </row>
    <row r="19" spans="1:10" s="62" customFormat="1" ht="18.75">
      <c r="A19" s="588" t="s">
        <v>138</v>
      </c>
      <c r="B19" s="1291">
        <v>837507.04448766529</v>
      </c>
      <c r="C19" s="1292">
        <v>689175.95551233471</v>
      </c>
      <c r="D19" s="1302">
        <f>B19+C19</f>
        <v>1526683</v>
      </c>
      <c r="E19" s="1300">
        <f>'ESA Table 2B PP PD'!B92</f>
        <v>606872.73499999999</v>
      </c>
      <c r="F19" s="1301">
        <f>'ESA Table 2B PP PD'!C92</f>
        <v>379556.72499999998</v>
      </c>
      <c r="G19" s="1303">
        <f>E19+F19</f>
        <v>986429.46</v>
      </c>
      <c r="H19" s="1312">
        <f>E19/B19</f>
        <v>0.72461806619339775</v>
      </c>
      <c r="I19" s="1707">
        <f>F19/C19</f>
        <v>0.55073994088757317</v>
      </c>
      <c r="J19" s="1708">
        <f>G19/D19</f>
        <v>0.64612592136022995</v>
      </c>
    </row>
    <row r="20" spans="1:10" s="62" customFormat="1" ht="16.5" thickBot="1">
      <c r="A20" s="843"/>
      <c r="B20" s="1310"/>
      <c r="C20" s="1631"/>
      <c r="D20" s="1311"/>
      <c r="E20" s="1310"/>
      <c r="F20" s="1631"/>
      <c r="G20" s="1325"/>
      <c r="H20" s="1307"/>
      <c r="I20" s="1308"/>
      <c r="J20" s="1309"/>
    </row>
    <row r="21" spans="1:10" s="62" customFormat="1" ht="16.5" thickBot="1">
      <c r="A21" s="1316" t="s">
        <v>133</v>
      </c>
      <c r="B21" s="1313">
        <f t="shared" ref="B21:G21" si="2">SUM(B19:B20)</f>
        <v>837507.04448766529</v>
      </c>
      <c r="C21" s="1314">
        <f t="shared" si="2"/>
        <v>689175.95551233471</v>
      </c>
      <c r="D21" s="1315">
        <f t="shared" si="2"/>
        <v>1526683</v>
      </c>
      <c r="E21" s="1313">
        <f t="shared" si="2"/>
        <v>606872.73499999999</v>
      </c>
      <c r="F21" s="1314">
        <f t="shared" si="2"/>
        <v>379556.72499999998</v>
      </c>
      <c r="G21" s="1315">
        <f t="shared" si="2"/>
        <v>986429.46</v>
      </c>
      <c r="H21" s="1324">
        <f>E21/B21</f>
        <v>0.72461806619339775</v>
      </c>
      <c r="I21" s="1864">
        <f>F21/C21</f>
        <v>0.55073994088757317</v>
      </c>
      <c r="J21" s="1868">
        <f>G21/D21</f>
        <v>0.64612592136022995</v>
      </c>
    </row>
    <row r="22" spans="1:10" s="62" customFormat="1" ht="8.1" customHeight="1">
      <c r="A22" s="1271"/>
      <c r="B22" s="1272"/>
      <c r="C22" s="1272"/>
      <c r="D22" s="1272"/>
      <c r="E22" s="1272"/>
      <c r="F22" s="1272"/>
      <c r="G22" s="1272"/>
      <c r="H22" s="924"/>
      <c r="I22" s="924"/>
      <c r="J22" s="924"/>
    </row>
    <row r="23" spans="1:10" s="62" customFormat="1" ht="15.75">
      <c r="A23" s="62" t="s">
        <v>139</v>
      </c>
    </row>
    <row r="24" spans="1:10" s="62" customFormat="1" ht="32.1" customHeight="1">
      <c r="A24" s="2128" t="s">
        <v>140</v>
      </c>
      <c r="B24" s="2128"/>
      <c r="C24" s="2128"/>
      <c r="D24" s="2128"/>
      <c r="E24" s="2128"/>
      <c r="F24" s="2128"/>
      <c r="G24" s="2128"/>
      <c r="H24" s="2128"/>
      <c r="I24" s="2128"/>
      <c r="J24" s="2128"/>
    </row>
    <row r="25" spans="1:10" s="62" customFormat="1" ht="15.75">
      <c r="A25" s="115"/>
      <c r="B25" s="115"/>
      <c r="C25" s="115"/>
      <c r="D25" s="115"/>
      <c r="E25" s="115"/>
      <c r="F25" s="115"/>
      <c r="G25" s="115"/>
      <c r="H25" s="115"/>
      <c r="I25" s="115"/>
      <c r="J25" s="115"/>
    </row>
    <row r="26" spans="1:10" s="62" customFormat="1" ht="18.75">
      <c r="A26" s="2109" t="s">
        <v>141</v>
      </c>
      <c r="B26" s="2109"/>
      <c r="C26" s="2109"/>
      <c r="D26" s="2109"/>
      <c r="E26" s="2109"/>
      <c r="F26" s="2109"/>
      <c r="G26" s="2109"/>
      <c r="H26" s="2109"/>
      <c r="I26" s="2109"/>
      <c r="J26" s="2109"/>
    </row>
    <row r="27" spans="1:10" s="62" customFormat="1" ht="9.9499999999999993" customHeight="1" thickBot="1">
      <c r="A27" s="80"/>
      <c r="B27" s="80"/>
      <c r="C27" s="80"/>
      <c r="D27" s="80"/>
      <c r="E27" s="80"/>
      <c r="F27" s="80"/>
      <c r="G27" s="80"/>
      <c r="H27" s="80"/>
      <c r="I27" s="80"/>
      <c r="J27" s="80"/>
    </row>
    <row r="28" spans="1:10" s="62" customFormat="1" ht="12.75" customHeight="1">
      <c r="A28" s="1273"/>
      <c r="B28" s="2145" t="s">
        <v>142</v>
      </c>
      <c r="C28" s="2146"/>
      <c r="D28" s="2147"/>
      <c r="E28" s="2145" t="s">
        <v>84</v>
      </c>
      <c r="F28" s="2146"/>
      <c r="G28" s="2147"/>
      <c r="H28" s="2148" t="s">
        <v>130</v>
      </c>
      <c r="I28" s="2146"/>
      <c r="J28" s="2147"/>
    </row>
    <row r="29" spans="1:10" s="62" customFormat="1" ht="16.5" customHeight="1" thickBot="1">
      <c r="A29" s="1274"/>
      <c r="B29" s="1275" t="s">
        <v>47</v>
      </c>
      <c r="C29" s="1276" t="s">
        <v>48</v>
      </c>
      <c r="D29" s="1277" t="s">
        <v>49</v>
      </c>
      <c r="E29" s="1275" t="s">
        <v>47</v>
      </c>
      <c r="F29" s="1276" t="s">
        <v>48</v>
      </c>
      <c r="G29" s="1277" t="s">
        <v>49</v>
      </c>
      <c r="H29" s="1275" t="s">
        <v>47</v>
      </c>
      <c r="I29" s="1276" t="s">
        <v>48</v>
      </c>
      <c r="J29" s="1277" t="s">
        <v>49</v>
      </c>
    </row>
    <row r="30" spans="1:10" s="62" customFormat="1" ht="15.75">
      <c r="A30" s="568" t="s">
        <v>143</v>
      </c>
      <c r="B30" s="1259"/>
      <c r="C30" s="1260"/>
      <c r="D30" s="1261"/>
      <c r="E30" s="1259"/>
      <c r="F30" s="1260"/>
      <c r="G30" s="1261"/>
      <c r="H30" s="1262"/>
      <c r="I30" s="589"/>
      <c r="J30" s="590"/>
    </row>
    <row r="31" spans="1:10" s="62" customFormat="1" ht="16.5" thickBot="1">
      <c r="A31" s="1270"/>
      <c r="B31" s="1263"/>
      <c r="C31" s="1709"/>
      <c r="D31" s="1278"/>
      <c r="E31" s="1263"/>
      <c r="F31" s="1709"/>
      <c r="G31" s="1278"/>
      <c r="H31" s="1279"/>
      <c r="I31" s="1710"/>
      <c r="J31" s="1711"/>
    </row>
    <row r="32" spans="1:10" s="62" customFormat="1" ht="16.5" thickBot="1">
      <c r="A32" s="1264" t="s">
        <v>133</v>
      </c>
      <c r="B32" s="1280">
        <f>SUM(B30:B31)</f>
        <v>0</v>
      </c>
      <c r="C32" s="1281">
        <f>SUM(C30:C31)</f>
        <v>0</v>
      </c>
      <c r="D32" s="1282">
        <v>0</v>
      </c>
      <c r="E32" s="1280">
        <f>SUM(E30:E31)</f>
        <v>0</v>
      </c>
      <c r="F32" s="1281">
        <f>SUM(F30:F31)</f>
        <v>0</v>
      </c>
      <c r="G32" s="1282">
        <f>SUM(G30:G31)</f>
        <v>0</v>
      </c>
      <c r="H32" s="1283">
        <f>IFERROR(+E32/B32,0)</f>
        <v>0</v>
      </c>
      <c r="I32" s="1284">
        <f>IFERROR(F32/C32,0)</f>
        <v>0</v>
      </c>
      <c r="J32" s="1285">
        <f>IFERROR(G32/D32,0)</f>
        <v>0</v>
      </c>
    </row>
    <row r="33" spans="1:10" s="62" customFormat="1" ht="15.75">
      <c r="A33" s="1271"/>
      <c r="B33" s="1286"/>
      <c r="C33" s="1286"/>
      <c r="D33" s="1286"/>
      <c r="E33" s="1286"/>
      <c r="F33" s="1286"/>
      <c r="G33" s="1286"/>
      <c r="H33" s="1287"/>
      <c r="I33" s="1287"/>
      <c r="J33" s="1287"/>
    </row>
    <row r="34" spans="1:10" s="62" customFormat="1" ht="15.75">
      <c r="A34" s="62" t="s">
        <v>144</v>
      </c>
      <c r="B34" s="1286"/>
      <c r="C34" s="1286"/>
      <c r="D34" s="1286"/>
      <c r="E34" s="1286"/>
      <c r="F34" s="1286"/>
      <c r="G34" s="1286"/>
      <c r="H34" s="1287"/>
      <c r="I34" s="1287"/>
      <c r="J34" s="1287"/>
    </row>
    <row r="35" spans="1:10" s="62" customFormat="1" ht="15.75">
      <c r="A35" s="1271"/>
      <c r="B35" s="1286"/>
      <c r="C35" s="1286"/>
      <c r="D35" s="1286"/>
      <c r="E35" s="1286"/>
      <c r="F35" s="1286"/>
      <c r="G35" s="1286"/>
      <c r="H35" s="1287"/>
      <c r="I35" s="1287"/>
      <c r="J35" s="1287"/>
    </row>
    <row r="36" spans="1:10" s="62" customFormat="1" ht="18.75">
      <c r="A36" s="2109" t="s">
        <v>145</v>
      </c>
      <c r="B36" s="2109"/>
      <c r="C36" s="2109"/>
      <c r="D36" s="2109"/>
      <c r="E36" s="2109"/>
      <c r="F36" s="2109"/>
      <c r="G36" s="2109"/>
      <c r="H36" s="2109"/>
      <c r="I36" s="2109"/>
      <c r="J36" s="2109"/>
    </row>
    <row r="37" spans="1:10" s="62" customFormat="1" ht="9.9499999999999993" customHeight="1" thickBot="1">
      <c r="A37" s="80"/>
      <c r="B37" s="80"/>
      <c r="C37" s="80"/>
      <c r="D37" s="80"/>
      <c r="E37" s="80"/>
      <c r="F37" s="80"/>
      <c r="G37" s="80"/>
      <c r="H37" s="80"/>
      <c r="I37" s="80"/>
      <c r="J37" s="80"/>
    </row>
    <row r="38" spans="1:10" s="62" customFormat="1" ht="15.75">
      <c r="A38" s="1273"/>
      <c r="B38" s="2145" t="s">
        <v>146</v>
      </c>
      <c r="C38" s="2146"/>
      <c r="D38" s="2147"/>
      <c r="E38" s="2145" t="s">
        <v>84</v>
      </c>
      <c r="F38" s="2146"/>
      <c r="G38" s="2147"/>
      <c r="H38" s="2148" t="s">
        <v>130</v>
      </c>
      <c r="I38" s="2146"/>
      <c r="J38" s="2147"/>
    </row>
    <row r="39" spans="1:10" s="62" customFormat="1" ht="16.5" thickBot="1">
      <c r="A39" s="1274"/>
      <c r="B39" s="1275" t="s">
        <v>47</v>
      </c>
      <c r="C39" s="1276" t="s">
        <v>48</v>
      </c>
      <c r="D39" s="1277" t="s">
        <v>49</v>
      </c>
      <c r="E39" s="1275" t="s">
        <v>47</v>
      </c>
      <c r="F39" s="1276" t="s">
        <v>48</v>
      </c>
      <c r="G39" s="1277" t="s">
        <v>49</v>
      </c>
      <c r="H39" s="1275" t="s">
        <v>47</v>
      </c>
      <c r="I39" s="1276" t="s">
        <v>48</v>
      </c>
      <c r="J39" s="1277" t="s">
        <v>49</v>
      </c>
    </row>
    <row r="40" spans="1:10" s="62" customFormat="1" ht="15.75">
      <c r="A40" s="568" t="s">
        <v>147</v>
      </c>
      <c r="B40" s="1259"/>
      <c r="C40" s="1260"/>
      <c r="D40" s="1261"/>
      <c r="E40" s="1259"/>
      <c r="F40" s="1260"/>
      <c r="G40" s="1261"/>
      <c r="H40" s="1262"/>
      <c r="I40" s="589"/>
      <c r="J40" s="590"/>
    </row>
    <row r="41" spans="1:10" s="62" customFormat="1" ht="16.5" thickBot="1">
      <c r="A41" s="571"/>
      <c r="B41" s="1259"/>
      <c r="C41" s="1260"/>
      <c r="D41" s="1261"/>
      <c r="E41" s="1259"/>
      <c r="F41" s="1260"/>
      <c r="G41" s="1261"/>
      <c r="H41" s="1262"/>
      <c r="I41" s="589"/>
      <c r="J41" s="590"/>
    </row>
    <row r="42" spans="1:10" s="62" customFormat="1" ht="16.5" thickBot="1">
      <c r="A42" s="572" t="s">
        <v>133</v>
      </c>
      <c r="B42" s="1265">
        <f>SUM(B40:B41)</f>
        <v>0</v>
      </c>
      <c r="C42" s="1869">
        <f>SUM(C40:C41)</f>
        <v>0</v>
      </c>
      <c r="D42" s="1834">
        <v>0</v>
      </c>
      <c r="E42" s="1265">
        <f>SUM(E40:E41)</f>
        <v>0</v>
      </c>
      <c r="F42" s="1869">
        <f>SUM(F40:F41)</f>
        <v>0</v>
      </c>
      <c r="G42" s="1834">
        <f>SUM(G40:G41)</f>
        <v>0</v>
      </c>
      <c r="H42" s="1283">
        <f>IFERROR(+E42/B42,0)</f>
        <v>0</v>
      </c>
      <c r="I42" s="1284">
        <f>IFERROR(F42/C42,0)</f>
        <v>0</v>
      </c>
      <c r="J42" s="1285">
        <f>IFERROR(G42/D42,0)</f>
        <v>0</v>
      </c>
    </row>
    <row r="43" spans="1:10" s="62" customFormat="1" ht="15.75">
      <c r="A43" s="1271"/>
      <c r="B43" s="1286"/>
      <c r="C43" s="1286"/>
      <c r="D43" s="1286"/>
      <c r="E43" s="1286"/>
      <c r="F43" s="1286"/>
      <c r="G43" s="1286"/>
      <c r="H43" s="1287"/>
      <c r="I43" s="1287"/>
      <c r="J43" s="1287"/>
    </row>
    <row r="44" spans="1:10" s="62" customFormat="1" ht="15.75">
      <c r="A44" s="62" t="s">
        <v>144</v>
      </c>
      <c r="B44" s="1286"/>
      <c r="C44" s="1286"/>
      <c r="D44" s="1286"/>
      <c r="E44" s="1286"/>
      <c r="F44" s="1286"/>
      <c r="G44" s="1286"/>
      <c r="H44" s="1287"/>
      <c r="I44" s="1287"/>
      <c r="J44" s="1287"/>
    </row>
    <row r="45" spans="1:10" s="62" customFormat="1" ht="15.75"/>
    <row r="46" spans="1:10" s="62" customFormat="1" ht="15.75">
      <c r="A46" s="2109" t="s">
        <v>148</v>
      </c>
      <c r="B46" s="2109"/>
      <c r="C46" s="2109"/>
      <c r="D46" s="2109"/>
      <c r="E46" s="2109"/>
      <c r="F46" s="2109"/>
      <c r="G46" s="2109"/>
      <c r="H46" s="2109"/>
      <c r="I46" s="2109"/>
      <c r="J46" s="2109"/>
    </row>
    <row r="47" spans="1:10" s="62" customFormat="1" ht="16.5" thickBot="1">
      <c r="A47" s="80"/>
      <c r="B47" s="80"/>
      <c r="C47" s="80"/>
      <c r="D47" s="80"/>
      <c r="E47" s="80"/>
      <c r="F47" s="80"/>
      <c r="G47" s="80"/>
      <c r="H47" s="80"/>
      <c r="I47" s="80"/>
      <c r="J47" s="80"/>
    </row>
    <row r="48" spans="1:10" s="62" customFormat="1" ht="13.35" customHeight="1">
      <c r="A48" s="1273"/>
      <c r="B48" s="2145" t="s">
        <v>142</v>
      </c>
      <c r="C48" s="2146"/>
      <c r="D48" s="2147"/>
      <c r="E48" s="2145" t="s">
        <v>84</v>
      </c>
      <c r="F48" s="2146"/>
      <c r="G48" s="2147"/>
      <c r="H48" s="2148" t="s">
        <v>130</v>
      </c>
      <c r="I48" s="2146"/>
      <c r="J48" s="2147"/>
    </row>
    <row r="49" spans="1:10" s="62" customFormat="1" ht="16.5" thickBot="1">
      <c r="A49" s="720"/>
      <c r="B49" s="1275" t="s">
        <v>47</v>
      </c>
      <c r="C49" s="1276" t="s">
        <v>48</v>
      </c>
      <c r="D49" s="1277" t="s">
        <v>49</v>
      </c>
      <c r="E49" s="1275" t="s">
        <v>47</v>
      </c>
      <c r="F49" s="1276" t="s">
        <v>48</v>
      </c>
      <c r="G49" s="1277" t="s">
        <v>49</v>
      </c>
      <c r="H49" s="1275" t="s">
        <v>47</v>
      </c>
      <c r="I49" s="1276" t="s">
        <v>48</v>
      </c>
      <c r="J49" s="1277" t="s">
        <v>49</v>
      </c>
    </row>
    <row r="50" spans="1:10" s="62" customFormat="1" ht="15.75">
      <c r="A50" s="475" t="s">
        <v>149</v>
      </c>
      <c r="B50" s="1267"/>
      <c r="C50" s="1268"/>
      <c r="D50" s="1269"/>
      <c r="E50" s="1267"/>
      <c r="F50" s="1268"/>
      <c r="G50" s="1269"/>
      <c r="H50" s="1250"/>
      <c r="I50" s="602"/>
      <c r="J50" s="603"/>
    </row>
    <row r="51" spans="1:10" s="62" customFormat="1" ht="16.5" thickBot="1">
      <c r="A51" s="571"/>
      <c r="B51" s="1267"/>
      <c r="C51" s="1268"/>
      <c r="D51" s="1269"/>
      <c r="E51" s="1267"/>
      <c r="F51" s="1268"/>
      <c r="G51" s="1269"/>
      <c r="H51" s="1250"/>
      <c r="I51" s="602"/>
      <c r="J51" s="603"/>
    </row>
    <row r="52" spans="1:10" s="62" customFormat="1" ht="16.5" thickBot="1">
      <c r="A52" s="572" t="s">
        <v>133</v>
      </c>
      <c r="B52" s="1288">
        <f>SUM(B50:B51)</f>
        <v>0</v>
      </c>
      <c r="C52" s="1870">
        <f>SUM(C50:C51)</f>
        <v>0</v>
      </c>
      <c r="D52" s="1835">
        <v>0</v>
      </c>
      <c r="E52" s="1288">
        <f>SUM(E50:E51)</f>
        <v>0</v>
      </c>
      <c r="F52" s="1870">
        <f>SUM(F50:F51)</f>
        <v>0</v>
      </c>
      <c r="G52" s="1835">
        <f>SUM(G50:G51)</f>
        <v>0</v>
      </c>
      <c r="H52" s="1283">
        <f>IFERROR(+E52/B52,0)</f>
        <v>0</v>
      </c>
      <c r="I52" s="1284">
        <f>IFERROR(F52/C52,0)</f>
        <v>0</v>
      </c>
      <c r="J52" s="1285">
        <f>IFERROR(G52/D52,0)</f>
        <v>0</v>
      </c>
    </row>
    <row r="53" spans="1:10" s="62" customFormat="1" ht="15.75">
      <c r="A53" s="763"/>
      <c r="B53" s="763"/>
      <c r="C53" s="763"/>
      <c r="D53" s="763"/>
      <c r="E53" s="763"/>
      <c r="F53" s="763"/>
      <c r="G53" s="763"/>
      <c r="H53" s="763"/>
      <c r="I53" s="763"/>
      <c r="J53" s="763"/>
    </row>
    <row r="54" spans="1:10" s="62" customFormat="1" ht="15.75">
      <c r="A54" s="62" t="s">
        <v>150</v>
      </c>
      <c r="B54" s="763"/>
      <c r="C54" s="763"/>
      <c r="D54" s="763"/>
      <c r="E54" s="763"/>
      <c r="F54" s="763"/>
      <c r="G54" s="763"/>
      <c r="H54" s="763"/>
      <c r="I54" s="763"/>
      <c r="J54" s="763"/>
    </row>
    <row r="55" spans="1:10" s="62" customFormat="1" ht="15.75"/>
  </sheetData>
  <mergeCells count="26">
    <mergeCell ref="K1:O1"/>
    <mergeCell ref="A46:J46"/>
    <mergeCell ref="B48:D48"/>
    <mergeCell ref="E48:G48"/>
    <mergeCell ref="H48:J48"/>
    <mergeCell ref="A36:J36"/>
    <mergeCell ref="B38:D38"/>
    <mergeCell ref="E38:G38"/>
    <mergeCell ref="H38:J38"/>
    <mergeCell ref="A1:J1"/>
    <mergeCell ref="A3:J3"/>
    <mergeCell ref="A16:J16"/>
    <mergeCell ref="B17:D17"/>
    <mergeCell ref="E17:G17"/>
    <mergeCell ref="H17:J17"/>
    <mergeCell ref="A26:J26"/>
    <mergeCell ref="B28:D28"/>
    <mergeCell ref="E28:G28"/>
    <mergeCell ref="H28:J28"/>
    <mergeCell ref="H5:J5"/>
    <mergeCell ref="A15:J15"/>
    <mergeCell ref="B5:D5"/>
    <mergeCell ref="E5:G5"/>
    <mergeCell ref="A11:J11"/>
    <mergeCell ref="A24:J24"/>
    <mergeCell ref="A12:J12"/>
  </mergeCells>
  <printOptions horizontalCentered="1" verticalCentered="1"/>
  <pageMargins left="0.25" right="0.25" top="0.5" bottom="0.5" header="0.3" footer="0.3"/>
  <pageSetup scale="64" orientation="portrait" r:id="rId1"/>
  <headerFooter scaleWithDoc="0" alignWithMargins="0">
    <oddFooter>&amp;CA - &amp;P</oddFooter>
  </headerFooter>
  <customProperties>
    <customPr name="_pios_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pageSetUpPr fitToPage="1"/>
  </sheetPr>
  <dimension ref="A1:J15"/>
  <sheetViews>
    <sheetView workbookViewId="0">
      <selection activeCell="G10" sqref="G10"/>
    </sheetView>
  </sheetViews>
  <sheetFormatPr defaultColWidth="9.42578125" defaultRowHeight="12.75"/>
  <cols>
    <col min="1" max="1" width="27.42578125" style="14" customWidth="1"/>
    <col min="2" max="2" width="24.5703125" style="14" customWidth="1"/>
    <col min="3" max="3" width="21" style="14" customWidth="1"/>
    <col min="4" max="4" width="27.42578125" style="14" customWidth="1"/>
    <col min="5" max="5" width="20.5703125" style="14" customWidth="1"/>
    <col min="6" max="7" width="19.5703125" style="14" customWidth="1"/>
    <col min="8" max="8" width="20.42578125" style="14" customWidth="1"/>
    <col min="9" max="9" width="26.5703125" style="14" customWidth="1"/>
    <col min="10" max="16384" width="9.42578125" style="14"/>
  </cols>
  <sheetData>
    <row r="1" spans="1:10" ht="15.75">
      <c r="A1" s="2110" t="s">
        <v>0</v>
      </c>
      <c r="B1" s="2110"/>
      <c r="C1" s="2110"/>
      <c r="D1" s="2110"/>
      <c r="E1" s="2110"/>
      <c r="F1" s="2110"/>
      <c r="G1" s="2110"/>
      <c r="H1" s="2110"/>
      <c r="I1" s="2110"/>
    </row>
    <row r="2" spans="1:10" s="12" customFormat="1" ht="21" customHeight="1">
      <c r="A2" s="2189" t="s">
        <v>1390</v>
      </c>
      <c r="B2" s="2189"/>
      <c r="C2" s="2189"/>
      <c r="D2" s="2189"/>
      <c r="E2" s="2189"/>
      <c r="F2" s="2189"/>
      <c r="G2" s="2189"/>
      <c r="H2" s="2189"/>
      <c r="I2" s="2189"/>
      <c r="J2" s="175"/>
    </row>
    <row r="3" spans="1:10" s="11" customFormat="1" ht="15.75">
      <c r="A3" s="2157" t="s">
        <v>41</v>
      </c>
      <c r="B3" s="2157"/>
      <c r="C3" s="2157"/>
      <c r="D3" s="2157"/>
      <c r="E3" s="2157"/>
      <c r="F3" s="2157"/>
      <c r="G3" s="2157"/>
      <c r="H3" s="2157"/>
      <c r="I3" s="2157"/>
      <c r="J3" s="176"/>
    </row>
    <row r="4" spans="1:10" ht="13.5" thickBot="1"/>
    <row r="5" spans="1:10" ht="30.75" customHeight="1" thickBot="1">
      <c r="A5" s="2456" t="s">
        <v>1391</v>
      </c>
      <c r="B5" s="2456" t="s">
        <v>1392</v>
      </c>
      <c r="C5" s="2456" t="s">
        <v>1393</v>
      </c>
      <c r="D5" s="2456" t="s">
        <v>1394</v>
      </c>
      <c r="E5" s="2457" t="s">
        <v>1395</v>
      </c>
      <c r="F5" s="2458"/>
      <c r="G5" s="2458"/>
      <c r="H5" s="2459"/>
      <c r="I5" s="2456" t="s">
        <v>1396</v>
      </c>
    </row>
    <row r="6" spans="1:10" ht="59.25" customHeight="1">
      <c r="A6" s="2408"/>
      <c r="B6" s="2408"/>
      <c r="C6" s="2408"/>
      <c r="D6" s="2408"/>
      <c r="E6" s="631" t="s">
        <v>1397</v>
      </c>
      <c r="F6" s="631" t="s">
        <v>1398</v>
      </c>
      <c r="G6" s="631" t="s">
        <v>1399</v>
      </c>
      <c r="H6" s="631" t="s">
        <v>1400</v>
      </c>
      <c r="I6" s="2408"/>
    </row>
    <row r="7" spans="1:10" ht="16.5" thickBot="1">
      <c r="A7" s="632">
        <v>8709</v>
      </c>
      <c r="B7" s="633">
        <v>0.77280000000000004</v>
      </c>
      <c r="C7" s="632">
        <v>27</v>
      </c>
      <c r="D7" s="632">
        <v>6731</v>
      </c>
      <c r="E7" s="634">
        <v>632.6</v>
      </c>
      <c r="F7" s="634">
        <v>560.6</v>
      </c>
      <c r="G7" s="634" t="s">
        <v>72</v>
      </c>
      <c r="H7" s="634" t="s">
        <v>72</v>
      </c>
      <c r="I7" s="634">
        <v>651.70000000000005</v>
      </c>
    </row>
    <row r="8" spans="1:10" ht="15.75">
      <c r="A8" s="635"/>
      <c r="B8" s="62"/>
      <c r="C8" s="62"/>
      <c r="D8" s="62"/>
      <c r="E8" s="62"/>
      <c r="F8" s="62"/>
      <c r="G8" s="62"/>
      <c r="H8" s="62"/>
      <c r="I8" s="62"/>
    </row>
    <row r="9" spans="1:10" ht="15.75">
      <c r="A9" s="62"/>
      <c r="B9" s="62"/>
      <c r="C9" s="62"/>
      <c r="D9" s="62"/>
      <c r="E9" s="62"/>
      <c r="F9" s="62"/>
      <c r="G9" s="62"/>
      <c r="H9" s="62"/>
      <c r="I9" s="62"/>
    </row>
    <row r="10" spans="1:10" ht="18.75">
      <c r="A10" s="1925" t="s">
        <v>1401</v>
      </c>
      <c r="B10" s="12"/>
      <c r="C10" s="12"/>
      <c r="D10" s="12"/>
      <c r="E10" s="12"/>
    </row>
    <row r="11" spans="1:10" ht="15">
      <c r="A11" s="12"/>
      <c r="B11" s="12"/>
      <c r="C11" s="12"/>
      <c r="D11" s="12"/>
      <c r="E11" s="12"/>
    </row>
    <row r="12" spans="1:10" ht="15.75">
      <c r="A12" s="12"/>
      <c r="B12" s="90"/>
      <c r="C12" s="180"/>
      <c r="D12" s="180"/>
      <c r="E12" s="180"/>
    </row>
    <row r="13" spans="1:10" ht="15.75">
      <c r="A13" s="12"/>
      <c r="B13" s="12"/>
      <c r="C13" s="181"/>
      <c r="D13" s="180"/>
      <c r="E13" s="180"/>
    </row>
    <row r="14" spans="1:10" ht="15">
      <c r="A14" s="12"/>
      <c r="B14" s="12"/>
      <c r="C14" s="12"/>
      <c r="D14" s="12"/>
      <c r="E14" s="12"/>
    </row>
    <row r="15" spans="1:10" ht="15">
      <c r="A15" s="12"/>
      <c r="B15" s="12"/>
      <c r="C15" s="12"/>
      <c r="D15" s="12"/>
      <c r="E15" s="12"/>
    </row>
  </sheetData>
  <customSheetViews>
    <customSheetView guid="{F8F6599B-2A1F-4529-A350-AEBC686D896D}" showPageBreaks="1" fitToPage="1" printArea="1">
      <pageMargins left="0" right="0" top="0" bottom="0" header="0" footer="0"/>
      <printOptions horizontalCentered="1" verticalCentered="1" headings="1" gridLines="1"/>
      <pageSetup paperSize="5" scale="83" orientation="landscape" r:id="rId1"/>
      <headerFooter scaleWithDoc="0" alignWithMargins="0"/>
    </customSheetView>
  </customSheetViews>
  <mergeCells count="9">
    <mergeCell ref="A1:I1"/>
    <mergeCell ref="A2:I2"/>
    <mergeCell ref="A3:I3"/>
    <mergeCell ref="I5:I6"/>
    <mergeCell ref="A5:A6"/>
    <mergeCell ref="B5:B6"/>
    <mergeCell ref="C5:C6"/>
    <mergeCell ref="D5:D6"/>
    <mergeCell ref="E5:H5"/>
  </mergeCells>
  <printOptions horizontalCentered="1" verticalCentered="1"/>
  <pageMargins left="0.25" right="0.25" top="0.5" bottom="0.5" header="0.3" footer="0.3"/>
  <pageSetup scale="50" orientation="portrait" r:id="rId2"/>
  <headerFooter scaleWithDoc="0" alignWithMargins="0">
    <oddFooter>&amp;CA - &amp;P</oddFooter>
  </headerFooter>
  <customProperties>
    <customPr name="_pios_id" r:id="rId3"/>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pageSetUpPr fitToPage="1"/>
  </sheetPr>
  <dimension ref="A1:J20"/>
  <sheetViews>
    <sheetView workbookViewId="0">
      <selection activeCell="G10" sqref="G10"/>
    </sheetView>
  </sheetViews>
  <sheetFormatPr defaultColWidth="39" defaultRowHeight="15"/>
  <cols>
    <col min="1" max="1" width="63.5703125" style="12" customWidth="1"/>
    <col min="2" max="2" width="38" style="12" customWidth="1"/>
    <col min="3" max="3" width="11.42578125" style="12" customWidth="1"/>
    <col min="4" max="16384" width="39" style="12"/>
  </cols>
  <sheetData>
    <row r="1" spans="1:10" ht="15.75">
      <c r="A1" s="2110" t="s">
        <v>0</v>
      </c>
      <c r="B1" s="2110"/>
    </row>
    <row r="2" spans="1:10" ht="21" customHeight="1">
      <c r="A2" s="2189" t="s">
        <v>1402</v>
      </c>
      <c r="B2" s="2189"/>
      <c r="C2" s="175"/>
      <c r="D2" s="175"/>
      <c r="E2" s="175"/>
      <c r="F2" s="175"/>
      <c r="G2" s="175"/>
      <c r="H2" s="175"/>
      <c r="I2" s="175"/>
      <c r="J2" s="175"/>
    </row>
    <row r="3" spans="1:10" s="11" customFormat="1" ht="15.75">
      <c r="A3" s="2157" t="s">
        <v>41</v>
      </c>
      <c r="B3" s="2157"/>
      <c r="C3" s="176"/>
      <c r="D3" s="176"/>
      <c r="E3" s="176"/>
      <c r="F3" s="176"/>
      <c r="G3" s="176"/>
      <c r="H3" s="176"/>
      <c r="I3" s="176"/>
      <c r="J3" s="176"/>
    </row>
    <row r="4" spans="1:10" s="11" customFormat="1" ht="16.5" thickBot="1">
      <c r="A4" s="174"/>
      <c r="B4" s="174"/>
      <c r="C4" s="176"/>
      <c r="D4" s="176"/>
      <c r="E4" s="176"/>
      <c r="F4" s="176"/>
      <c r="G4" s="176"/>
      <c r="H4" s="176"/>
      <c r="I4" s="176"/>
      <c r="J4" s="176"/>
    </row>
    <row r="5" spans="1:10" ht="18.75">
      <c r="A5" s="184" t="s">
        <v>807</v>
      </c>
      <c r="B5" s="1993" t="s">
        <v>1403</v>
      </c>
    </row>
    <row r="6" spans="1:10" ht="15.75">
      <c r="A6" s="185" t="s">
        <v>820</v>
      </c>
      <c r="B6" s="228">
        <v>60</v>
      </c>
    </row>
    <row r="7" spans="1:10" ht="15.75">
      <c r="A7" s="185" t="s">
        <v>812</v>
      </c>
      <c r="B7" s="219">
        <v>17814</v>
      </c>
    </row>
    <row r="8" spans="1:10" ht="18.75">
      <c r="A8" s="185" t="s">
        <v>1404</v>
      </c>
      <c r="B8" s="219">
        <v>1730</v>
      </c>
    </row>
    <row r="9" spans="1:10" ht="15.75">
      <c r="A9" s="185" t="s">
        <v>821</v>
      </c>
      <c r="B9" s="228">
        <v>143</v>
      </c>
      <c r="D9" s="180"/>
      <c r="E9" s="180"/>
      <c r="F9" s="180"/>
    </row>
    <row r="10" spans="1:10" ht="15.75">
      <c r="A10" s="185" t="s">
        <v>817</v>
      </c>
      <c r="B10" s="219">
        <v>3</v>
      </c>
      <c r="D10" s="181"/>
      <c r="E10" s="180"/>
      <c r="F10" s="180"/>
    </row>
    <row r="11" spans="1:10" ht="15.75">
      <c r="A11" s="185" t="s">
        <v>819</v>
      </c>
      <c r="B11" s="228">
        <v>1601</v>
      </c>
    </row>
    <row r="12" spans="1:10" ht="15.75">
      <c r="A12" s="185" t="s">
        <v>1405</v>
      </c>
      <c r="B12" s="219">
        <v>30904</v>
      </c>
    </row>
    <row r="13" spans="1:10" ht="15.75">
      <c r="A13" s="185" t="s">
        <v>818</v>
      </c>
      <c r="B13" s="219">
        <v>5292</v>
      </c>
    </row>
    <row r="14" spans="1:10" ht="15.75">
      <c r="A14" s="185" t="s">
        <v>810</v>
      </c>
      <c r="B14" s="219">
        <v>4261</v>
      </c>
    </row>
    <row r="15" spans="1:10" ht="18.75">
      <c r="A15" s="185" t="s">
        <v>1406</v>
      </c>
      <c r="B15" s="219">
        <v>0</v>
      </c>
    </row>
    <row r="16" spans="1:10" ht="16.5" thickBot="1">
      <c r="A16" s="111" t="s">
        <v>809</v>
      </c>
      <c r="B16" s="112">
        <v>4619</v>
      </c>
    </row>
    <row r="17" spans="1:3" ht="15.75">
      <c r="A17" s="62"/>
      <c r="B17" s="70"/>
    </row>
    <row r="18" spans="1:3" ht="15.75">
      <c r="A18" s="62"/>
      <c r="B18" s="71"/>
      <c r="C18" s="13"/>
    </row>
    <row r="19" spans="1:3" s="14" customFormat="1" ht="36" customHeight="1">
      <c r="A19" s="2128" t="s">
        <v>1407</v>
      </c>
      <c r="B19" s="2128"/>
    </row>
    <row r="20" spans="1:3" s="14" customFormat="1" ht="16.5" customHeight="1" thickBot="1">
      <c r="A20" s="2214" t="s">
        <v>1408</v>
      </c>
      <c r="B20" s="2214"/>
    </row>
  </sheetData>
  <customSheetViews>
    <customSheetView guid="{F8F6599B-2A1F-4529-A350-AEBC686D896D}" showPageBreaks="1" fitToPage="1" printArea="1">
      <pageMargins left="0" right="0" top="0" bottom="0" header="0" footer="0"/>
      <printOptions horizontalCentered="1" verticalCentered="1" headings="1" gridLines="1"/>
      <pageSetup orientation="landscape" r:id="rId1"/>
      <headerFooter scaleWithDoc="0" alignWithMargins="0"/>
    </customSheetView>
  </customSheetViews>
  <mergeCells count="5">
    <mergeCell ref="A1:B1"/>
    <mergeCell ref="A20:B20"/>
    <mergeCell ref="A19:B19"/>
    <mergeCell ref="A2:B2"/>
    <mergeCell ref="A3:B3"/>
  </mergeCells>
  <printOptions horizontalCentered="1" verticalCentered="1"/>
  <pageMargins left="0.25" right="0.25" top="0.5" bottom="0.5" header="0.3" footer="0.3"/>
  <pageSetup orientation="portrait" r:id="rId2"/>
  <headerFooter scaleWithDoc="0" alignWithMargins="0">
    <oddFooter>&amp;CA - &amp;P</oddFooter>
  </headerFooter>
  <customProperties>
    <customPr name="_pios_id" r:id="rId3"/>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FD678-82F9-48EF-9AAE-7CB03F7C0631}">
  <sheetPr>
    <tabColor rgb="FF00B050"/>
    <pageSetUpPr fitToPage="1"/>
  </sheetPr>
  <dimension ref="A1:J24"/>
  <sheetViews>
    <sheetView workbookViewId="0">
      <selection activeCell="G10" sqref="G10"/>
    </sheetView>
  </sheetViews>
  <sheetFormatPr defaultRowHeight="12.75"/>
  <cols>
    <col min="1" max="1" width="17.7109375" customWidth="1"/>
    <col min="2" max="2" width="17.5703125" customWidth="1"/>
    <col min="3" max="3" width="16.7109375" customWidth="1"/>
    <col min="4" max="4" width="17.28515625" customWidth="1"/>
    <col min="5" max="5" width="19.42578125" customWidth="1"/>
    <col min="10" max="10" width="54.7109375" customWidth="1"/>
  </cols>
  <sheetData>
    <row r="1" spans="1:10" ht="15.75">
      <c r="A1" s="2110" t="s">
        <v>1409</v>
      </c>
      <c r="B1" s="2110"/>
      <c r="C1" s="2110"/>
      <c r="D1" s="2110"/>
      <c r="E1" s="2110"/>
    </row>
    <row r="2" spans="1:10" s="12" customFormat="1" ht="15.75">
      <c r="A2" s="2189" t="s">
        <v>1410</v>
      </c>
      <c r="B2" s="2189"/>
      <c r="C2" s="2189"/>
      <c r="D2" s="2189"/>
      <c r="E2" s="2189"/>
      <c r="F2" s="175"/>
      <c r="G2" s="175"/>
      <c r="H2" s="175"/>
      <c r="I2" s="175"/>
      <c r="J2" s="175"/>
    </row>
    <row r="3" spans="1:10" s="11" customFormat="1" ht="15.75">
      <c r="A3" s="2157" t="s">
        <v>41</v>
      </c>
      <c r="B3" s="2157"/>
      <c r="C3" s="2157"/>
      <c r="D3" s="2157"/>
      <c r="E3" s="2157"/>
      <c r="F3" s="176"/>
      <c r="G3" s="176"/>
      <c r="H3" s="176"/>
      <c r="I3" s="176"/>
      <c r="J3" s="176"/>
    </row>
    <row r="4" spans="1:10" ht="13.5" thickBot="1"/>
    <row r="5" spans="1:10" ht="16.5" thickBot="1">
      <c r="A5" s="2460" t="s">
        <v>1198</v>
      </c>
      <c r="B5" s="2461"/>
      <c r="C5" s="2461"/>
      <c r="D5" s="2461"/>
      <c r="E5" s="2462"/>
    </row>
    <row r="6" spans="1:10" ht="126.75" thickBot="1">
      <c r="A6" s="907" t="s">
        <v>1197</v>
      </c>
      <c r="B6" s="907" t="s">
        <v>1411</v>
      </c>
      <c r="C6" s="907" t="s">
        <v>1412</v>
      </c>
      <c r="D6" s="907" t="s">
        <v>1413</v>
      </c>
      <c r="E6" s="907" t="s">
        <v>1414</v>
      </c>
      <c r="F6" s="113"/>
      <c r="G6" s="113"/>
    </row>
    <row r="7" spans="1:10" ht="15.75">
      <c r="A7" s="1077" t="s">
        <v>1178</v>
      </c>
      <c r="B7" s="497" t="s">
        <v>1415</v>
      </c>
      <c r="C7" s="497" t="s">
        <v>1416</v>
      </c>
      <c r="D7" s="497" t="s">
        <v>1417</v>
      </c>
      <c r="E7" s="1690" t="s">
        <v>72</v>
      </c>
    </row>
    <row r="8" spans="1:10" ht="15.75">
      <c r="A8" s="194" t="s">
        <v>1179</v>
      </c>
      <c r="B8" s="431" t="s">
        <v>1418</v>
      </c>
      <c r="C8" s="431" t="s">
        <v>1419</v>
      </c>
      <c r="D8" s="431" t="s">
        <v>1420</v>
      </c>
      <c r="E8" s="1691" t="s">
        <v>72</v>
      </c>
      <c r="H8" s="180"/>
      <c r="I8" s="180"/>
      <c r="J8" s="180"/>
    </row>
    <row r="9" spans="1:10" ht="15.75">
      <c r="A9" s="194" t="s">
        <v>1180</v>
      </c>
      <c r="B9" s="431" t="s">
        <v>1421</v>
      </c>
      <c r="C9" s="431" t="s">
        <v>1422</v>
      </c>
      <c r="D9" s="431" t="s">
        <v>1423</v>
      </c>
      <c r="E9" s="1691" t="s">
        <v>72</v>
      </c>
      <c r="H9" s="181"/>
      <c r="I9" s="180"/>
      <c r="J9" s="180"/>
    </row>
    <row r="10" spans="1:10" ht="15.75">
      <c r="A10" s="194" t="s">
        <v>1181</v>
      </c>
      <c r="B10" s="431" t="s">
        <v>1424</v>
      </c>
      <c r="C10" s="431" t="s">
        <v>1425</v>
      </c>
      <c r="D10" s="431" t="s">
        <v>1426</v>
      </c>
      <c r="E10" s="1691" t="s">
        <v>72</v>
      </c>
    </row>
    <row r="11" spans="1:10" ht="15.75">
      <c r="A11" s="194" t="s">
        <v>1182</v>
      </c>
      <c r="B11" s="431" t="s">
        <v>1427</v>
      </c>
      <c r="C11" s="431" t="s">
        <v>1428</v>
      </c>
      <c r="D11" s="431" t="s">
        <v>1429</v>
      </c>
      <c r="E11" s="1691" t="s">
        <v>72</v>
      </c>
    </row>
    <row r="12" spans="1:10" ht="15.75">
      <c r="A12" s="194" t="s">
        <v>1183</v>
      </c>
      <c r="B12" s="431" t="s">
        <v>1430</v>
      </c>
      <c r="C12" s="431" t="s">
        <v>1431</v>
      </c>
      <c r="D12" s="431" t="s">
        <v>1432</v>
      </c>
      <c r="E12" s="1691" t="s">
        <v>72</v>
      </c>
    </row>
    <row r="13" spans="1:10" ht="15.75">
      <c r="A13" s="194" t="s">
        <v>1184</v>
      </c>
      <c r="B13" s="431" t="s">
        <v>1433</v>
      </c>
      <c r="C13" s="431" t="s">
        <v>1434</v>
      </c>
      <c r="D13" s="431" t="s">
        <v>1435</v>
      </c>
      <c r="E13" s="1691" t="s">
        <v>72</v>
      </c>
    </row>
    <row r="14" spans="1:10" ht="15.75">
      <c r="A14" s="194" t="s">
        <v>1185</v>
      </c>
      <c r="B14" s="431" t="s">
        <v>1436</v>
      </c>
      <c r="C14" s="431" t="s">
        <v>1437</v>
      </c>
      <c r="D14" s="431" t="s">
        <v>1438</v>
      </c>
      <c r="E14" s="1691" t="s">
        <v>72</v>
      </c>
    </row>
    <row r="15" spans="1:10" ht="15.75">
      <c r="A15" s="194" t="s">
        <v>1186</v>
      </c>
      <c r="B15" s="431" t="s">
        <v>1439</v>
      </c>
      <c r="C15" s="431" t="s">
        <v>1440</v>
      </c>
      <c r="D15" s="431" t="s">
        <v>1441</v>
      </c>
      <c r="E15" s="1691" t="s">
        <v>72</v>
      </c>
    </row>
    <row r="16" spans="1:10" ht="15.75">
      <c r="A16" s="194" t="s">
        <v>1187</v>
      </c>
      <c r="B16" s="431" t="s">
        <v>1442</v>
      </c>
      <c r="C16" s="431" t="s">
        <v>1443</v>
      </c>
      <c r="D16" s="431" t="s">
        <v>1444</v>
      </c>
      <c r="E16" s="1691" t="s">
        <v>72</v>
      </c>
    </row>
    <row r="17" spans="1:5" ht="15.75">
      <c r="A17" s="194" t="s">
        <v>1188</v>
      </c>
      <c r="B17" s="431" t="s">
        <v>1445</v>
      </c>
      <c r="C17" s="431" t="s">
        <v>1446</v>
      </c>
      <c r="D17" s="431" t="s">
        <v>1447</v>
      </c>
      <c r="E17" s="1691" t="s">
        <v>72</v>
      </c>
    </row>
    <row r="18" spans="1:5" ht="16.5" thickBot="1">
      <c r="A18" s="1102" t="s">
        <v>1189</v>
      </c>
      <c r="B18" s="1692" t="s">
        <v>1448</v>
      </c>
      <c r="C18" s="1692" t="s">
        <v>1449</v>
      </c>
      <c r="D18" s="1692" t="s">
        <v>1450</v>
      </c>
      <c r="E18" s="1693" t="s">
        <v>72</v>
      </c>
    </row>
    <row r="19" spans="1:5" ht="16.5" thickBot="1">
      <c r="A19" s="1078" t="s">
        <v>1259</v>
      </c>
      <c r="B19" s="1694" t="s">
        <v>1448</v>
      </c>
      <c r="C19" s="1694" t="s">
        <v>1449</v>
      </c>
      <c r="D19" s="1694" t="s">
        <v>1450</v>
      </c>
      <c r="E19" s="1695" t="s">
        <v>72</v>
      </c>
    </row>
    <row r="21" spans="1:5" ht="15.75">
      <c r="A21" s="126" t="s">
        <v>1451</v>
      </c>
      <c r="B21" s="62"/>
      <c r="C21" s="62"/>
      <c r="D21" s="62"/>
      <c r="E21" s="62"/>
    </row>
    <row r="22" spans="1:5" ht="15.75">
      <c r="A22" s="62" t="s">
        <v>1452</v>
      </c>
      <c r="B22" s="62"/>
      <c r="C22" s="62"/>
      <c r="D22" s="62"/>
      <c r="E22" s="62"/>
    </row>
    <row r="23" spans="1:5" ht="30" customHeight="1">
      <c r="A23" s="2128" t="s">
        <v>1453</v>
      </c>
      <c r="B23" s="2128"/>
      <c r="C23" s="2128"/>
      <c r="D23" s="2128"/>
      <c r="E23" s="2128"/>
    </row>
    <row r="24" spans="1:5" ht="31.35" customHeight="1">
      <c r="A24" s="2138" t="s">
        <v>1454</v>
      </c>
      <c r="B24" s="2138"/>
      <c r="C24" s="2138"/>
      <c r="D24" s="2138"/>
      <c r="E24" s="2138"/>
    </row>
  </sheetData>
  <mergeCells count="6">
    <mergeCell ref="A1:E1"/>
    <mergeCell ref="A2:E2"/>
    <mergeCell ref="A3:E3"/>
    <mergeCell ref="A24:E24"/>
    <mergeCell ref="A5:E5"/>
    <mergeCell ref="A23:E23"/>
  </mergeCells>
  <printOptions horizontalCentered="1" verticalCentered="1"/>
  <pageMargins left="0.25" right="0.25" top="0.5" bottom="0.5" header="0.3" footer="0.3"/>
  <pageSetup orientation="portrait" r:id="rId1"/>
  <headerFooter scaleWithDoc="0" alignWithMargins="0">
    <oddFooter>&amp;CA - &amp;P</oddFooter>
  </headerFooter>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3DA94-234F-4D0A-8938-77327DEDA2AC}">
  <sheetPr>
    <tabColor rgb="FF00B050"/>
    <pageSetUpPr fitToPage="1"/>
  </sheetPr>
  <dimension ref="A1:K29"/>
  <sheetViews>
    <sheetView showGridLines="0" workbookViewId="0">
      <selection activeCell="G10" sqref="G10"/>
    </sheetView>
  </sheetViews>
  <sheetFormatPr defaultColWidth="9.42578125" defaultRowHeight="15"/>
  <cols>
    <col min="1" max="1" width="38.5703125" style="12" customWidth="1"/>
    <col min="2" max="7" width="15.5703125" style="12" customWidth="1"/>
    <col min="8" max="8" width="90.5703125" style="12" customWidth="1"/>
    <col min="9" max="9" width="10.5703125" style="12" bestFit="1" customWidth="1"/>
    <col min="10" max="16384" width="9.42578125" style="12"/>
  </cols>
  <sheetData>
    <row r="1" spans="1:11" s="62" customFormat="1" ht="15.75">
      <c r="A1" s="2110" t="s">
        <v>0</v>
      </c>
      <c r="B1" s="2110"/>
      <c r="C1" s="2110"/>
      <c r="D1" s="2110"/>
      <c r="E1" s="2110"/>
      <c r="F1" s="2110"/>
      <c r="G1" s="2110"/>
      <c r="H1" s="2110"/>
    </row>
    <row r="2" spans="1:11" s="62" customFormat="1" ht="15.75">
      <c r="A2" s="2189" t="s">
        <v>1455</v>
      </c>
      <c r="B2" s="2189"/>
      <c r="C2" s="2189"/>
      <c r="D2" s="2189"/>
      <c r="E2" s="2189"/>
      <c r="F2" s="2189"/>
      <c r="G2" s="2189"/>
      <c r="H2" s="2189"/>
      <c r="I2" s="175"/>
      <c r="J2" s="175"/>
    </row>
    <row r="3" spans="1:11" s="60" customFormat="1" ht="15.75">
      <c r="A3" s="2157" t="s">
        <v>41</v>
      </c>
      <c r="B3" s="2157"/>
      <c r="C3" s="2157"/>
      <c r="D3" s="2157"/>
      <c r="E3" s="2157"/>
      <c r="F3" s="2157"/>
      <c r="G3" s="2157"/>
      <c r="H3" s="2157"/>
      <c r="I3" s="176"/>
      <c r="J3" s="176"/>
    </row>
    <row r="4" spans="1:11" s="11" customFormat="1" ht="16.5" thickBot="1">
      <c r="A4" s="2110"/>
      <c r="B4" s="2110"/>
      <c r="C4" s="2110"/>
      <c r="D4" s="2110"/>
      <c r="E4" s="2110"/>
      <c r="F4" s="2110"/>
      <c r="G4" s="2110"/>
      <c r="H4" s="2110"/>
      <c r="I4" s="125"/>
    </row>
    <row r="5" spans="1:11" s="14" customFormat="1" ht="15.75">
      <c r="A5" s="2463" t="s">
        <v>1122</v>
      </c>
      <c r="B5" s="2339" t="s">
        <v>1123</v>
      </c>
      <c r="C5" s="2227"/>
      <c r="D5" s="2465" t="s">
        <v>1456</v>
      </c>
      <c r="E5" s="2466" t="s">
        <v>43</v>
      </c>
      <c r="F5" s="2465" t="s">
        <v>1125</v>
      </c>
      <c r="G5" s="2333" t="s">
        <v>1457</v>
      </c>
      <c r="H5" s="2468" t="s">
        <v>1127</v>
      </c>
    </row>
    <row r="6" spans="1:11" s="14" customFormat="1" ht="18" customHeight="1" thickBot="1">
      <c r="A6" s="2464"/>
      <c r="B6" s="1344" t="s">
        <v>47</v>
      </c>
      <c r="C6" s="1381" t="s">
        <v>48</v>
      </c>
      <c r="D6" s="2341"/>
      <c r="E6" s="2467"/>
      <c r="F6" s="2341"/>
      <c r="G6" s="2334"/>
      <c r="H6" s="2332"/>
    </row>
    <row r="7" spans="1:11" s="14" customFormat="1" ht="15.75">
      <c r="A7" s="1393" t="s">
        <v>1458</v>
      </c>
      <c r="B7" s="1346">
        <f>358454.68-50.77</f>
        <v>358403.91</v>
      </c>
      <c r="C7" s="1382"/>
      <c r="D7" s="1350">
        <f>B7+C7</f>
        <v>358403.91</v>
      </c>
      <c r="E7" s="1348">
        <v>359075</v>
      </c>
      <c r="F7" s="1414">
        <f>D7/E7</f>
        <v>0.99813105897096699</v>
      </c>
      <c r="G7" s="1366">
        <v>-12946</v>
      </c>
      <c r="H7" s="1402" t="s">
        <v>1459</v>
      </c>
      <c r="I7" s="39"/>
    </row>
    <row r="8" spans="1:11" s="14" customFormat="1" ht="15.75">
      <c r="A8" s="1393" t="s">
        <v>1130</v>
      </c>
      <c r="B8" s="1348">
        <v>30403.4199999999</v>
      </c>
      <c r="C8" s="1371"/>
      <c r="D8" s="1350">
        <f t="shared" ref="D8:D15" si="0">B8+C8</f>
        <v>30403.4199999999</v>
      </c>
      <c r="E8" s="1348">
        <v>30403</v>
      </c>
      <c r="F8" s="1414">
        <f t="shared" ref="F8:F15" si="1">D8/E8</f>
        <v>1.0000138144262047</v>
      </c>
      <c r="G8" s="1366">
        <v>15921</v>
      </c>
      <c r="H8" s="1403" t="s">
        <v>1460</v>
      </c>
      <c r="I8" s="39"/>
    </row>
    <row r="9" spans="1:11" s="14" customFormat="1" ht="15.75">
      <c r="A9" s="1394" t="s">
        <v>1132</v>
      </c>
      <c r="B9" s="1347">
        <v>5218.6400000000012</v>
      </c>
      <c r="C9" s="1372"/>
      <c r="D9" s="1350">
        <f t="shared" si="0"/>
        <v>5218.6400000000012</v>
      </c>
      <c r="E9" s="1347">
        <v>5219</v>
      </c>
      <c r="F9" s="1414">
        <f t="shared" si="1"/>
        <v>0.99993102126844247</v>
      </c>
      <c r="G9" s="1366">
        <v>4150</v>
      </c>
      <c r="H9" s="1404" t="s">
        <v>1460</v>
      </c>
      <c r="I9" s="39"/>
    </row>
    <row r="10" spans="1:11" s="14" customFormat="1" ht="15.75">
      <c r="A10" s="1394" t="s">
        <v>1133</v>
      </c>
      <c r="B10" s="1347">
        <v>99150.319999999978</v>
      </c>
      <c r="C10" s="1372"/>
      <c r="D10" s="1350">
        <f t="shared" si="0"/>
        <v>99150.319999999978</v>
      </c>
      <c r="E10" s="1347">
        <v>99150</v>
      </c>
      <c r="F10" s="1414">
        <f t="shared" si="1"/>
        <v>1.0000032274331818</v>
      </c>
      <c r="G10" s="1366">
        <v>42875</v>
      </c>
      <c r="H10" s="1405" t="s">
        <v>1460</v>
      </c>
      <c r="I10" s="39"/>
    </row>
    <row r="11" spans="1:11" s="14" customFormat="1" ht="15.75" hidden="1">
      <c r="A11" s="1395" t="s">
        <v>252</v>
      </c>
      <c r="B11" s="1347"/>
      <c r="C11" s="1372"/>
      <c r="D11" s="1350"/>
      <c r="E11" s="1347"/>
      <c r="F11" s="1414"/>
      <c r="G11" s="1366"/>
      <c r="H11" s="1405"/>
      <c r="I11" s="39"/>
    </row>
    <row r="12" spans="1:11" s="14" customFormat="1" ht="15.75">
      <c r="A12" s="1394" t="s">
        <v>1135</v>
      </c>
      <c r="B12" s="1347">
        <v>0</v>
      </c>
      <c r="C12" s="1372"/>
      <c r="D12" s="1350">
        <f t="shared" si="0"/>
        <v>0</v>
      </c>
      <c r="E12" s="1347">
        <v>0</v>
      </c>
      <c r="F12" s="1414">
        <v>0</v>
      </c>
      <c r="G12" s="1366">
        <v>-50000</v>
      </c>
      <c r="H12" s="1405" t="s">
        <v>1461</v>
      </c>
      <c r="I12" s="39"/>
    </row>
    <row r="13" spans="1:11" s="14" customFormat="1" ht="15.75">
      <c r="A13" s="1395" t="s">
        <v>104</v>
      </c>
      <c r="B13" s="1347">
        <v>44069.109999999971</v>
      </c>
      <c r="C13" s="1372"/>
      <c r="D13" s="1350">
        <f t="shared" si="0"/>
        <v>44069.109999999971</v>
      </c>
      <c r="E13" s="1347">
        <v>47600</v>
      </c>
      <c r="F13" s="1414">
        <f t="shared" si="1"/>
        <v>0.92582163865546163</v>
      </c>
      <c r="G13" s="1366"/>
      <c r="H13" s="1405"/>
      <c r="I13" s="39"/>
    </row>
    <row r="14" spans="1:11" s="14" customFormat="1" ht="15.75">
      <c r="A14" s="1395" t="s">
        <v>105</v>
      </c>
      <c r="B14" s="1347">
        <v>75078.330000000031</v>
      </c>
      <c r="C14" s="1372"/>
      <c r="D14" s="1350">
        <f t="shared" si="0"/>
        <v>75078.330000000031</v>
      </c>
      <c r="E14" s="1347">
        <v>78004</v>
      </c>
      <c r="F14" s="1414">
        <f t="shared" si="1"/>
        <v>0.96249333367519652</v>
      </c>
      <c r="G14" s="1366"/>
      <c r="H14" s="1404"/>
      <c r="I14" s="40"/>
    </row>
    <row r="15" spans="1:11" s="14" customFormat="1" ht="15.75">
      <c r="A15" s="1394" t="s">
        <v>106</v>
      </c>
      <c r="B15" s="1351">
        <v>823.28</v>
      </c>
      <c r="C15" s="1373"/>
      <c r="D15" s="1350">
        <f t="shared" si="0"/>
        <v>823.28</v>
      </c>
      <c r="E15" s="1351">
        <v>11127</v>
      </c>
      <c r="F15" s="1414">
        <f t="shared" si="1"/>
        <v>7.3989395164914165E-2</v>
      </c>
      <c r="G15" s="1367"/>
      <c r="H15" s="1405"/>
      <c r="I15" s="39"/>
      <c r="K15" s="46"/>
    </row>
    <row r="16" spans="1:11" s="14" customFormat="1" ht="16.5" thickBot="1">
      <c r="A16" s="1396"/>
      <c r="B16" s="1353"/>
      <c r="C16" s="1374"/>
      <c r="D16" s="1354"/>
      <c r="E16" s="1353"/>
      <c r="F16" s="1415"/>
      <c r="G16" s="1368"/>
      <c r="H16" s="1375"/>
    </row>
    <row r="17" spans="1:9" s="14" customFormat="1" ht="15.75">
      <c r="A17" s="1397" t="s">
        <v>1137</v>
      </c>
      <c r="B17" s="1355">
        <f>SUM(B7:B10)+SUM(B11:B15)</f>
        <v>613147.00999999989</v>
      </c>
      <c r="C17" s="1720"/>
      <c r="D17" s="1721">
        <f>SUM(D7:D10)+SUM(D11:D15)</f>
        <v>613147.00999999989</v>
      </c>
      <c r="E17" s="1355">
        <f>SUM(E7:E10)+SUM(E11:E15)</f>
        <v>630578</v>
      </c>
      <c r="F17" s="1726">
        <f>D17/E17</f>
        <v>0.97235712314733447</v>
      </c>
      <c r="G17" s="1369">
        <f>SUM(G7:G15)</f>
        <v>0</v>
      </c>
      <c r="H17" s="1376"/>
      <c r="I17" s="83"/>
    </row>
    <row r="18" spans="1:9" s="14" customFormat="1" ht="16.5" thickBot="1">
      <c r="A18" s="1396"/>
      <c r="B18" s="1353"/>
      <c r="C18" s="1374"/>
      <c r="D18" s="1354"/>
      <c r="E18" s="1353"/>
      <c r="F18" s="1415"/>
      <c r="G18" s="1368"/>
      <c r="H18" s="1375"/>
    </row>
    <row r="19" spans="1:9" s="14" customFormat="1" ht="15.75">
      <c r="A19" s="1398" t="s">
        <v>1462</v>
      </c>
      <c r="B19" s="1346">
        <v>5209248.7399999993</v>
      </c>
      <c r="C19" s="1382"/>
      <c r="D19" s="1383">
        <f>B19+C19</f>
        <v>5209248.7399999993</v>
      </c>
      <c r="E19" s="1356">
        <v>4912466</v>
      </c>
      <c r="F19" s="1416">
        <f>D19/E19</f>
        <v>1.0604142074469318</v>
      </c>
      <c r="G19" s="1366">
        <v>0</v>
      </c>
      <c r="H19" s="1377"/>
    </row>
    <row r="20" spans="1:9" s="14" customFormat="1" ht="15.75">
      <c r="A20" s="1399" t="s">
        <v>1139</v>
      </c>
      <c r="B20" s="1347">
        <v>0</v>
      </c>
      <c r="C20" s="1372"/>
      <c r="D20" s="1401">
        <f t="shared" ref="D20" si="2">B20+C20</f>
        <v>0</v>
      </c>
      <c r="E20" s="1347">
        <v>0</v>
      </c>
      <c r="F20" s="1417">
        <v>0</v>
      </c>
      <c r="G20" s="1366">
        <v>0</v>
      </c>
      <c r="H20" s="1378"/>
    </row>
    <row r="21" spans="1:9" s="14" customFormat="1" ht="16.5" thickBot="1">
      <c r="A21" s="1396"/>
      <c r="B21" s="1353"/>
      <c r="C21" s="1374"/>
      <c r="D21" s="1354"/>
      <c r="E21" s="1353"/>
      <c r="F21" s="1415"/>
      <c r="G21" s="1368"/>
      <c r="H21" s="1375"/>
    </row>
    <row r="22" spans="1:9" s="14" customFormat="1" ht="32.25" thickBot="1">
      <c r="A22" s="1400" t="s">
        <v>1140</v>
      </c>
      <c r="B22" s="1392">
        <f>B17+B19+B20</f>
        <v>5822395.7499999991</v>
      </c>
      <c r="C22" s="1846"/>
      <c r="D22" s="1878">
        <f t="shared" ref="D22:E22" si="3">D17+D19+D20</f>
        <v>5822395.7499999991</v>
      </c>
      <c r="E22" s="1392">
        <f t="shared" si="3"/>
        <v>5543044</v>
      </c>
      <c r="F22" s="1883">
        <f>D22/E22</f>
        <v>1.0503968126538412</v>
      </c>
      <c r="G22" s="1370">
        <f>SUM(G7:G15)</f>
        <v>0</v>
      </c>
      <c r="H22" s="1855"/>
      <c r="I22" s="83"/>
    </row>
    <row r="23" spans="1:9" ht="15.75">
      <c r="A23" s="62"/>
      <c r="B23" s="626"/>
      <c r="C23" s="626"/>
      <c r="D23" s="626"/>
      <c r="E23" s="626"/>
      <c r="F23" s="62"/>
      <c r="G23" s="626"/>
      <c r="H23" s="62"/>
    </row>
    <row r="24" spans="1:9" ht="18.75">
      <c r="A24" s="2330" t="s">
        <v>1463</v>
      </c>
      <c r="B24" s="2330"/>
      <c r="C24" s="2330"/>
      <c r="D24" s="2330"/>
      <c r="E24" s="2330"/>
      <c r="F24" s="2330"/>
      <c r="G24" s="2330"/>
      <c r="H24" s="2330"/>
    </row>
    <row r="25" spans="1:9" ht="18.75">
      <c r="A25" s="2330" t="s">
        <v>1464</v>
      </c>
      <c r="B25" s="2330"/>
      <c r="C25" s="2330"/>
      <c r="D25" s="2330"/>
      <c r="E25" s="2330"/>
      <c r="F25" s="2330"/>
      <c r="G25" s="2330"/>
      <c r="H25" s="2330"/>
    </row>
    <row r="26" spans="1:9" ht="18.75">
      <c r="A26" s="535" t="s">
        <v>1465</v>
      </c>
      <c r="B26" s="535"/>
      <c r="C26" s="535"/>
      <c r="D26" s="535"/>
      <c r="E26" s="535"/>
      <c r="F26" s="535"/>
      <c r="G26" s="535"/>
      <c r="H26" s="535"/>
    </row>
    <row r="27" spans="1:9" ht="15.75">
      <c r="A27" s="180"/>
      <c r="B27" s="180"/>
      <c r="C27" s="180"/>
    </row>
    <row r="28" spans="1:9" ht="15.75">
      <c r="A28" s="181"/>
      <c r="B28" s="180"/>
      <c r="C28" s="180"/>
    </row>
    <row r="29" spans="1:9">
      <c r="A29" s="124"/>
      <c r="B29"/>
      <c r="C29" s="113"/>
      <c r="H29" s="1791"/>
    </row>
  </sheetData>
  <mergeCells count="13">
    <mergeCell ref="A24:H24"/>
    <mergeCell ref="A25:H25"/>
    <mergeCell ref="A1:H1"/>
    <mergeCell ref="A4:H4"/>
    <mergeCell ref="A5:A6"/>
    <mergeCell ref="B5:C5"/>
    <mergeCell ref="D5:D6"/>
    <mergeCell ref="E5:E6"/>
    <mergeCell ref="F5:F6"/>
    <mergeCell ref="G5:G6"/>
    <mergeCell ref="H5:H6"/>
    <mergeCell ref="A2:H2"/>
    <mergeCell ref="A3:H3"/>
  </mergeCells>
  <printOptions horizontalCentered="1" verticalCentered="1"/>
  <pageMargins left="0.25" right="0.25" top="0.5" bottom="0.5" header="0.3" footer="0.3"/>
  <pageSetup scale="46" orientation="portrait" r:id="rId1"/>
  <headerFooter scaleWithDoc="0" alignWithMargins="0">
    <oddFooter>&amp;CA - &amp;P</oddFooter>
  </headerFooter>
  <customProperties>
    <customPr name="_pios_id" r:id="rId2"/>
  </customProperties>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16334-2D8C-4684-B83D-7D3AAF2030B3}">
  <sheetPr>
    <tabColor rgb="FF00B050"/>
    <pageSetUpPr fitToPage="1"/>
  </sheetPr>
  <dimension ref="A1:AD29"/>
  <sheetViews>
    <sheetView workbookViewId="0">
      <selection activeCell="G10" sqref="G10"/>
    </sheetView>
  </sheetViews>
  <sheetFormatPr defaultColWidth="9.42578125" defaultRowHeight="15"/>
  <cols>
    <col min="1" max="1" width="15.42578125" style="11" customWidth="1"/>
    <col min="2" max="2" width="11" style="12" customWidth="1"/>
    <col min="3" max="4" width="11.5703125" style="12" customWidth="1"/>
    <col min="5" max="5" width="13.42578125" style="12" customWidth="1"/>
    <col min="6" max="7" width="11.5703125" style="12" customWidth="1"/>
    <col min="8" max="8" width="11.42578125" style="12" customWidth="1"/>
    <col min="9" max="9" width="12" style="12" customWidth="1"/>
    <col min="10" max="10" width="12.42578125" style="12" customWidth="1"/>
    <col min="11" max="11" width="13.42578125" style="12" customWidth="1"/>
    <col min="12" max="12" width="11.5703125" style="12" customWidth="1"/>
    <col min="13" max="13" width="13.42578125" style="12" customWidth="1"/>
    <col min="14" max="14" width="11.42578125" style="12" customWidth="1"/>
    <col min="15" max="15" width="14.7109375" style="12" customWidth="1"/>
    <col min="16" max="16" width="12.42578125" style="12" customWidth="1"/>
    <col min="17" max="17" width="10.5703125" style="12" customWidth="1"/>
    <col min="18" max="18" width="14.42578125" style="12" customWidth="1"/>
    <col min="19" max="19" width="9.42578125" style="12"/>
    <col min="20" max="20" width="11.42578125" style="12" customWidth="1"/>
    <col min="21" max="21" width="10.5703125" style="12" customWidth="1"/>
    <col min="22" max="25" width="9.42578125" style="12"/>
    <col min="26" max="26" width="12.42578125" style="12" customWidth="1"/>
    <col min="27" max="27" width="12" style="12" customWidth="1"/>
    <col min="28" max="28" width="11.42578125" style="12" customWidth="1"/>
    <col min="29" max="16384" width="9.42578125" style="12"/>
  </cols>
  <sheetData>
    <row r="1" spans="1:30" ht="34.5" customHeight="1">
      <c r="A1" s="2189" t="s">
        <v>1466</v>
      </c>
      <c r="B1" s="2189"/>
      <c r="C1" s="2189"/>
      <c r="D1" s="2189"/>
      <c r="E1" s="2189"/>
      <c r="F1" s="2189"/>
      <c r="G1" s="2189"/>
      <c r="H1" s="2189"/>
      <c r="I1" s="2189"/>
      <c r="J1" s="2189"/>
      <c r="K1" s="2189"/>
      <c r="L1" s="2189"/>
      <c r="M1" s="2189"/>
      <c r="N1" s="2189"/>
      <c r="O1" s="2189"/>
      <c r="P1" s="2189"/>
      <c r="Q1" s="2189"/>
      <c r="R1" s="2189"/>
      <c r="S1" s="2189"/>
      <c r="T1" s="2189"/>
      <c r="U1" s="2189"/>
      <c r="V1" s="2189"/>
      <c r="W1" s="2189"/>
      <c r="X1" s="2189"/>
      <c r="Y1" s="2189"/>
      <c r="Z1" s="2189"/>
      <c r="AA1" s="2189"/>
      <c r="AB1" s="2189"/>
    </row>
    <row r="2" spans="1:30" s="11" customFormat="1" ht="15.75">
      <c r="A2" s="2157" t="s">
        <v>41</v>
      </c>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row>
    <row r="3" spans="1:30" s="11" customFormat="1" ht="15.75">
      <c r="A3" s="174"/>
      <c r="B3" s="1851"/>
      <c r="C3" s="1851"/>
      <c r="D3" s="1851"/>
      <c r="E3" s="1851"/>
      <c r="F3" s="1851"/>
      <c r="G3" s="1851"/>
      <c r="H3" s="1851"/>
      <c r="I3" s="1851"/>
      <c r="J3" s="1851"/>
      <c r="K3" s="1851"/>
      <c r="L3" s="1851"/>
      <c r="M3" s="1851"/>
      <c r="N3" s="1851"/>
      <c r="O3" s="1851"/>
      <c r="P3" s="174"/>
      <c r="Q3" s="174"/>
      <c r="R3" s="174"/>
      <c r="S3" s="174"/>
      <c r="T3" s="174"/>
      <c r="U3" s="174"/>
      <c r="V3" s="174"/>
      <c r="W3" s="174"/>
      <c r="X3" s="174"/>
      <c r="Y3" s="174"/>
      <c r="Z3" s="174"/>
      <c r="AA3" s="174"/>
      <c r="AB3" s="174"/>
    </row>
    <row r="4" spans="1:30" ht="18.600000000000001" customHeight="1">
      <c r="A4" s="2473"/>
      <c r="B4" s="2356" t="s">
        <v>1144</v>
      </c>
      <c r="C4" s="2357"/>
      <c r="D4" s="2357"/>
      <c r="E4" s="2357"/>
      <c r="F4" s="2357"/>
      <c r="G4" s="2357"/>
      <c r="H4" s="2357"/>
      <c r="I4" s="2357"/>
      <c r="J4" s="2357"/>
      <c r="K4" s="2358"/>
      <c r="L4" s="2474" t="s">
        <v>1145</v>
      </c>
      <c r="M4" s="2380"/>
      <c r="N4" s="2380"/>
      <c r="O4" s="2475"/>
      <c r="P4" s="2476" t="s">
        <v>1146</v>
      </c>
      <c r="Q4" s="2477"/>
      <c r="R4" s="2477"/>
      <c r="S4" s="2477"/>
      <c r="T4" s="2477"/>
      <c r="U4" s="2478" t="s">
        <v>1147</v>
      </c>
      <c r="V4" s="2479"/>
      <c r="W4" s="2480" t="s">
        <v>1467</v>
      </c>
      <c r="X4" s="2480"/>
      <c r="Y4" s="2481"/>
      <c r="Z4" s="2484" t="s">
        <v>1468</v>
      </c>
      <c r="AA4" s="2486" t="s">
        <v>1469</v>
      </c>
      <c r="AB4" s="2479" t="s">
        <v>1151</v>
      </c>
      <c r="AC4" s="14"/>
    </row>
    <row r="5" spans="1:30" ht="29.85" customHeight="1">
      <c r="A5" s="2343"/>
      <c r="B5" s="2363" t="s">
        <v>1152</v>
      </c>
      <c r="C5" s="2359"/>
      <c r="D5" s="2359"/>
      <c r="E5" s="2351"/>
      <c r="F5" s="2353" t="s">
        <v>1153</v>
      </c>
      <c r="G5" s="2354"/>
      <c r="H5" s="2354"/>
      <c r="I5" s="2354"/>
      <c r="J5" s="2355"/>
      <c r="K5" s="2354" t="s">
        <v>1154</v>
      </c>
      <c r="L5" s="2363" t="s">
        <v>1155</v>
      </c>
      <c r="M5" s="2359" t="s">
        <v>1156</v>
      </c>
      <c r="N5" s="2359" t="s">
        <v>1157</v>
      </c>
      <c r="O5" s="2365" t="s">
        <v>1158</v>
      </c>
      <c r="P5" s="2371" t="s">
        <v>1159</v>
      </c>
      <c r="Q5" s="2372" t="s">
        <v>1160</v>
      </c>
      <c r="R5" s="2372" t="s">
        <v>1161</v>
      </c>
      <c r="S5" s="2379" t="s">
        <v>1162</v>
      </c>
      <c r="T5" s="2490" t="s">
        <v>1163</v>
      </c>
      <c r="U5" s="2469" t="s">
        <v>1164</v>
      </c>
      <c r="V5" s="2471" t="s">
        <v>1165</v>
      </c>
      <c r="W5" s="2482"/>
      <c r="X5" s="2482"/>
      <c r="Y5" s="2483"/>
      <c r="Z5" s="2377"/>
      <c r="AA5" s="2379"/>
      <c r="AB5" s="2488"/>
      <c r="AC5" s="14"/>
    </row>
    <row r="6" spans="1:30" ht="30.75">
      <c r="A6" s="2344"/>
      <c r="B6" s="118" t="s">
        <v>1166</v>
      </c>
      <c r="C6" s="119" t="s">
        <v>1167</v>
      </c>
      <c r="D6" s="119" t="s">
        <v>1168</v>
      </c>
      <c r="E6" s="117" t="s">
        <v>1169</v>
      </c>
      <c r="F6" s="118" t="s">
        <v>1170</v>
      </c>
      <c r="G6" s="119" t="s">
        <v>1171</v>
      </c>
      <c r="H6" s="119" t="s">
        <v>1172</v>
      </c>
      <c r="I6" s="186" t="s">
        <v>1173</v>
      </c>
      <c r="J6" s="117" t="s">
        <v>1174</v>
      </c>
      <c r="K6" s="2357"/>
      <c r="L6" s="2364"/>
      <c r="M6" s="2360"/>
      <c r="N6" s="2360"/>
      <c r="O6" s="2366"/>
      <c r="P6" s="2364"/>
      <c r="Q6" s="2360"/>
      <c r="R6" s="2360"/>
      <c r="S6" s="2362"/>
      <c r="T6" s="2491"/>
      <c r="U6" s="2470"/>
      <c r="V6" s="2472"/>
      <c r="W6" s="1850" t="s">
        <v>1175</v>
      </c>
      <c r="X6" s="218" t="s">
        <v>1176</v>
      </c>
      <c r="Y6" s="217" t="s">
        <v>1177</v>
      </c>
      <c r="Z6" s="2485"/>
      <c r="AA6" s="2487"/>
      <c r="AB6" s="2489"/>
      <c r="AC6" s="14"/>
    </row>
    <row r="7" spans="1:30">
      <c r="A7" s="35" t="s">
        <v>1178</v>
      </c>
      <c r="B7" s="48">
        <v>0</v>
      </c>
      <c r="C7" s="49">
        <v>5</v>
      </c>
      <c r="D7" s="49">
        <v>0</v>
      </c>
      <c r="E7" s="50">
        <f t="shared" ref="E7:E18" si="0">SUM(B7:D7)</f>
        <v>5</v>
      </c>
      <c r="F7" s="48">
        <v>838</v>
      </c>
      <c r="G7" s="49">
        <v>7</v>
      </c>
      <c r="H7" s="49">
        <v>14</v>
      </c>
      <c r="I7" s="51">
        <v>16</v>
      </c>
      <c r="J7" s="187">
        <f>SUM(F7:I7)</f>
        <v>875</v>
      </c>
      <c r="K7" s="52">
        <f>E7+J7</f>
        <v>880</v>
      </c>
      <c r="L7" s="48">
        <v>33</v>
      </c>
      <c r="M7" s="49">
        <v>131</v>
      </c>
      <c r="N7" s="49">
        <v>6</v>
      </c>
      <c r="O7" s="53">
        <f>SUM(L7:N7)</f>
        <v>170</v>
      </c>
      <c r="P7" s="48">
        <v>155</v>
      </c>
      <c r="Q7" s="49">
        <v>0</v>
      </c>
      <c r="R7" s="49">
        <v>112</v>
      </c>
      <c r="S7" s="53">
        <v>-145</v>
      </c>
      <c r="T7" s="50">
        <f t="shared" ref="T7:T18" si="1">SUM(P7:S7)</f>
        <v>122</v>
      </c>
      <c r="U7" s="48">
        <f>K7+O7</f>
        <v>1050</v>
      </c>
      <c r="V7" s="50">
        <f>K7-T7</f>
        <v>758</v>
      </c>
      <c r="W7" s="123">
        <v>8529</v>
      </c>
      <c r="X7" s="49">
        <v>3582</v>
      </c>
      <c r="Y7" s="49">
        <v>32</v>
      </c>
      <c r="Z7" s="123">
        <v>13526</v>
      </c>
      <c r="AA7" s="1074">
        <v>81019</v>
      </c>
      <c r="AB7" s="54">
        <v>0.16694849356323826</v>
      </c>
      <c r="AC7" s="14"/>
    </row>
    <row r="8" spans="1:30">
      <c r="A8" s="189" t="s">
        <v>1179</v>
      </c>
      <c r="B8" s="190">
        <v>0</v>
      </c>
      <c r="C8" s="511">
        <v>7</v>
      </c>
      <c r="D8" s="511">
        <v>0</v>
      </c>
      <c r="E8" s="50">
        <f t="shared" si="0"/>
        <v>7</v>
      </c>
      <c r="F8" s="190">
        <v>1146</v>
      </c>
      <c r="G8" s="511">
        <v>11</v>
      </c>
      <c r="H8" s="511">
        <v>20</v>
      </c>
      <c r="I8" s="512">
        <v>8</v>
      </c>
      <c r="J8" s="220">
        <f t="shared" ref="J8:J18" si="2">F8+G8+H8+I8</f>
        <v>1185</v>
      </c>
      <c r="K8" s="52">
        <f t="shared" ref="K8:K18" si="3">E8+J8</f>
        <v>1192</v>
      </c>
      <c r="L8" s="190">
        <v>38</v>
      </c>
      <c r="M8" s="511">
        <v>185</v>
      </c>
      <c r="N8" s="511">
        <v>6</v>
      </c>
      <c r="O8" s="53">
        <f t="shared" ref="O8:O18" si="4">SUM(L8:N8)</f>
        <v>229</v>
      </c>
      <c r="P8" s="190">
        <v>131</v>
      </c>
      <c r="Q8" s="511">
        <v>1</v>
      </c>
      <c r="R8" s="511">
        <v>140</v>
      </c>
      <c r="S8" s="53">
        <v>87</v>
      </c>
      <c r="T8" s="50">
        <f t="shared" si="1"/>
        <v>359</v>
      </c>
      <c r="U8" s="48">
        <f t="shared" ref="U8:U18" si="5">K8+O8</f>
        <v>1421</v>
      </c>
      <c r="V8" s="50">
        <f t="shared" ref="V8:V18" si="6">K8-T8</f>
        <v>833</v>
      </c>
      <c r="W8" s="221">
        <v>8933</v>
      </c>
      <c r="X8" s="511">
        <v>3916</v>
      </c>
      <c r="Y8" s="511">
        <v>32</v>
      </c>
      <c r="Z8" s="123">
        <v>14359</v>
      </c>
      <c r="AA8" s="1074">
        <v>81019</v>
      </c>
      <c r="AB8" s="54">
        <v>0.17723003246152136</v>
      </c>
      <c r="AC8" s="15"/>
      <c r="AD8" s="16"/>
    </row>
    <row r="9" spans="1:30">
      <c r="A9" s="189" t="s">
        <v>1180</v>
      </c>
      <c r="B9" s="190">
        <v>0</v>
      </c>
      <c r="C9" s="511">
        <v>0</v>
      </c>
      <c r="D9" s="511">
        <v>0</v>
      </c>
      <c r="E9" s="50">
        <f t="shared" si="0"/>
        <v>0</v>
      </c>
      <c r="F9" s="190">
        <v>1214</v>
      </c>
      <c r="G9" s="511">
        <v>16</v>
      </c>
      <c r="H9" s="511">
        <v>15</v>
      </c>
      <c r="I9" s="512">
        <v>2</v>
      </c>
      <c r="J9" s="220">
        <f t="shared" si="2"/>
        <v>1247</v>
      </c>
      <c r="K9" s="52">
        <f t="shared" si="3"/>
        <v>1247</v>
      </c>
      <c r="L9" s="190">
        <v>34</v>
      </c>
      <c r="M9" s="511">
        <v>120</v>
      </c>
      <c r="N9" s="511">
        <v>6</v>
      </c>
      <c r="O9" s="53">
        <f t="shared" si="4"/>
        <v>160</v>
      </c>
      <c r="P9" s="190">
        <v>120</v>
      </c>
      <c r="Q9" s="511">
        <v>0</v>
      </c>
      <c r="R9" s="511">
        <v>109</v>
      </c>
      <c r="S9" s="53">
        <v>128</v>
      </c>
      <c r="T9" s="50">
        <f t="shared" si="1"/>
        <v>357</v>
      </c>
      <c r="U9" s="48">
        <f t="shared" si="5"/>
        <v>1407</v>
      </c>
      <c r="V9" s="50">
        <f t="shared" si="6"/>
        <v>890</v>
      </c>
      <c r="W9" s="221">
        <v>9431</v>
      </c>
      <c r="X9" s="511">
        <v>4211</v>
      </c>
      <c r="Y9" s="511">
        <v>32</v>
      </c>
      <c r="Z9" s="123">
        <v>15249</v>
      </c>
      <c r="AA9" s="1074">
        <v>81019</v>
      </c>
      <c r="AB9" s="54">
        <v>0.18821511003591751</v>
      </c>
      <c r="AC9" s="15"/>
      <c r="AD9" s="16"/>
    </row>
    <row r="10" spans="1:30">
      <c r="A10" s="189" t="s">
        <v>1181</v>
      </c>
      <c r="B10" s="190">
        <v>0</v>
      </c>
      <c r="C10" s="511">
        <v>0</v>
      </c>
      <c r="D10" s="511">
        <v>0</v>
      </c>
      <c r="E10" s="50">
        <f t="shared" si="0"/>
        <v>0</v>
      </c>
      <c r="F10" s="190">
        <v>1268</v>
      </c>
      <c r="G10" s="511">
        <v>9</v>
      </c>
      <c r="H10" s="511">
        <v>9</v>
      </c>
      <c r="I10" s="512">
        <v>13</v>
      </c>
      <c r="J10" s="220">
        <f t="shared" si="2"/>
        <v>1299</v>
      </c>
      <c r="K10" s="52">
        <f t="shared" si="3"/>
        <v>1299</v>
      </c>
      <c r="L10" s="190">
        <v>48</v>
      </c>
      <c r="M10" s="511">
        <v>83</v>
      </c>
      <c r="N10" s="511">
        <v>3</v>
      </c>
      <c r="O10" s="53">
        <f t="shared" si="4"/>
        <v>134</v>
      </c>
      <c r="P10" s="190">
        <v>175</v>
      </c>
      <c r="Q10" s="511">
        <v>1</v>
      </c>
      <c r="R10" s="511">
        <v>142</v>
      </c>
      <c r="S10" s="53">
        <v>202</v>
      </c>
      <c r="T10" s="50">
        <f t="shared" si="1"/>
        <v>520</v>
      </c>
      <c r="U10" s="48">
        <f t="shared" si="5"/>
        <v>1433</v>
      </c>
      <c r="V10" s="50">
        <f t="shared" si="6"/>
        <v>779</v>
      </c>
      <c r="W10" s="221">
        <v>9875</v>
      </c>
      <c r="X10" s="511">
        <v>4447</v>
      </c>
      <c r="Y10" s="511">
        <v>35</v>
      </c>
      <c r="Z10" s="123">
        <v>16028</v>
      </c>
      <c r="AA10" s="1074">
        <v>81019</v>
      </c>
      <c r="AB10" s="54">
        <v>0.19783013860946197</v>
      </c>
      <c r="AC10" s="15"/>
      <c r="AD10" s="16"/>
    </row>
    <row r="11" spans="1:30">
      <c r="A11" s="189" t="s">
        <v>1182</v>
      </c>
      <c r="B11" s="190">
        <v>0</v>
      </c>
      <c r="C11" s="511">
        <v>0</v>
      </c>
      <c r="D11" s="511">
        <v>0</v>
      </c>
      <c r="E11" s="50">
        <f t="shared" si="0"/>
        <v>0</v>
      </c>
      <c r="F11" s="190">
        <v>708</v>
      </c>
      <c r="G11" s="511">
        <v>4</v>
      </c>
      <c r="H11" s="511">
        <v>6</v>
      </c>
      <c r="I11" s="512">
        <v>11</v>
      </c>
      <c r="J11" s="220">
        <f t="shared" si="2"/>
        <v>729</v>
      </c>
      <c r="K11" s="52">
        <f t="shared" si="3"/>
        <v>729</v>
      </c>
      <c r="L11" s="190">
        <v>29</v>
      </c>
      <c r="M11" s="511">
        <v>30</v>
      </c>
      <c r="N11" s="511">
        <v>2</v>
      </c>
      <c r="O11" s="53">
        <f t="shared" si="4"/>
        <v>61</v>
      </c>
      <c r="P11" s="190">
        <v>202</v>
      </c>
      <c r="Q11" s="511">
        <v>0</v>
      </c>
      <c r="R11" s="511">
        <v>141</v>
      </c>
      <c r="S11" s="53">
        <v>280</v>
      </c>
      <c r="T11" s="50">
        <f t="shared" si="1"/>
        <v>623</v>
      </c>
      <c r="U11" s="48">
        <f t="shared" si="5"/>
        <v>790</v>
      </c>
      <c r="V11" s="50">
        <f t="shared" si="6"/>
        <v>106</v>
      </c>
      <c r="W11" s="221">
        <v>9930</v>
      </c>
      <c r="X11" s="511">
        <v>4497</v>
      </c>
      <c r="Y11" s="511">
        <v>35</v>
      </c>
      <c r="Z11" s="123">
        <v>16134</v>
      </c>
      <c r="AA11" s="1074">
        <v>81019</v>
      </c>
      <c r="AB11" s="54">
        <v>0.19913847369135634</v>
      </c>
      <c r="AC11" s="15"/>
      <c r="AD11" s="16"/>
    </row>
    <row r="12" spans="1:30">
      <c r="A12" s="189" t="s">
        <v>1183</v>
      </c>
      <c r="B12" s="190">
        <v>0</v>
      </c>
      <c r="C12" s="511">
        <v>0</v>
      </c>
      <c r="D12" s="511">
        <v>0</v>
      </c>
      <c r="E12" s="50">
        <f t="shared" si="0"/>
        <v>0</v>
      </c>
      <c r="F12" s="190">
        <v>834</v>
      </c>
      <c r="G12" s="511">
        <v>20</v>
      </c>
      <c r="H12" s="511">
        <v>25</v>
      </c>
      <c r="I12" s="512">
        <v>5</v>
      </c>
      <c r="J12" s="220">
        <f t="shared" si="2"/>
        <v>884</v>
      </c>
      <c r="K12" s="52">
        <f t="shared" si="3"/>
        <v>884</v>
      </c>
      <c r="L12" s="190">
        <v>44</v>
      </c>
      <c r="M12" s="511">
        <v>56</v>
      </c>
      <c r="N12" s="511">
        <v>2</v>
      </c>
      <c r="O12" s="53">
        <f t="shared" si="4"/>
        <v>102</v>
      </c>
      <c r="P12" s="190">
        <v>261</v>
      </c>
      <c r="Q12" s="511">
        <v>1</v>
      </c>
      <c r="R12" s="511">
        <v>107</v>
      </c>
      <c r="S12" s="53">
        <v>224</v>
      </c>
      <c r="T12" s="50">
        <f t="shared" si="1"/>
        <v>593</v>
      </c>
      <c r="U12" s="48">
        <f t="shared" si="5"/>
        <v>986</v>
      </c>
      <c r="V12" s="50">
        <f t="shared" si="6"/>
        <v>291</v>
      </c>
      <c r="W12" s="221">
        <v>10052</v>
      </c>
      <c r="X12" s="511">
        <v>4589</v>
      </c>
      <c r="Y12" s="511">
        <v>40</v>
      </c>
      <c r="Z12" s="123">
        <v>16425</v>
      </c>
      <c r="AA12" s="1074">
        <v>81019</v>
      </c>
      <c r="AB12" s="54">
        <v>0.20273022377467015</v>
      </c>
      <c r="AC12" s="15"/>
      <c r="AD12" s="16"/>
    </row>
    <row r="13" spans="1:30">
      <c r="A13" s="189" t="s">
        <v>1184</v>
      </c>
      <c r="B13" s="190">
        <v>0</v>
      </c>
      <c r="C13" s="511">
        <v>2</v>
      </c>
      <c r="D13" s="511">
        <v>0</v>
      </c>
      <c r="E13" s="50">
        <f t="shared" si="0"/>
        <v>2</v>
      </c>
      <c r="F13" s="190">
        <v>827</v>
      </c>
      <c r="G13" s="511">
        <v>45</v>
      </c>
      <c r="H13" s="511">
        <v>17</v>
      </c>
      <c r="I13" s="512">
        <v>5</v>
      </c>
      <c r="J13" s="220">
        <f t="shared" si="2"/>
        <v>894</v>
      </c>
      <c r="K13" s="52">
        <f t="shared" si="3"/>
        <v>896</v>
      </c>
      <c r="L13" s="190">
        <v>45</v>
      </c>
      <c r="M13" s="511">
        <v>66</v>
      </c>
      <c r="N13" s="511">
        <v>3</v>
      </c>
      <c r="O13" s="53">
        <f t="shared" si="4"/>
        <v>114</v>
      </c>
      <c r="P13" s="190">
        <v>275</v>
      </c>
      <c r="Q13" s="511">
        <v>2</v>
      </c>
      <c r="R13" s="511">
        <v>138</v>
      </c>
      <c r="S13" s="53">
        <v>316</v>
      </c>
      <c r="T13" s="50">
        <f t="shared" si="1"/>
        <v>731</v>
      </c>
      <c r="U13" s="48">
        <f t="shared" si="5"/>
        <v>1010</v>
      </c>
      <c r="V13" s="50">
        <f t="shared" si="6"/>
        <v>165</v>
      </c>
      <c r="W13" s="221">
        <v>10121</v>
      </c>
      <c r="X13" s="511">
        <v>4625</v>
      </c>
      <c r="Y13" s="511">
        <v>41</v>
      </c>
      <c r="Z13" s="123">
        <v>16590</v>
      </c>
      <c r="AA13" s="1074">
        <v>81019</v>
      </c>
      <c r="AB13" s="54">
        <v>0.20476678310026045</v>
      </c>
      <c r="AC13" s="15"/>
      <c r="AD13" s="16"/>
    </row>
    <row r="14" spans="1:30">
      <c r="A14" s="189" t="s">
        <v>1185</v>
      </c>
      <c r="B14" s="190">
        <v>0</v>
      </c>
      <c r="C14" s="511">
        <v>0</v>
      </c>
      <c r="D14" s="511">
        <v>0</v>
      </c>
      <c r="E14" s="50">
        <f t="shared" si="0"/>
        <v>0</v>
      </c>
      <c r="F14" s="190">
        <v>1063</v>
      </c>
      <c r="G14" s="511">
        <v>24</v>
      </c>
      <c r="H14" s="511">
        <v>21</v>
      </c>
      <c r="I14" s="512">
        <v>0</v>
      </c>
      <c r="J14" s="220">
        <f t="shared" si="2"/>
        <v>1108</v>
      </c>
      <c r="K14" s="52">
        <f t="shared" si="3"/>
        <v>1108</v>
      </c>
      <c r="L14" s="190">
        <v>44</v>
      </c>
      <c r="M14" s="511">
        <v>91</v>
      </c>
      <c r="N14" s="511">
        <v>4</v>
      </c>
      <c r="O14" s="53">
        <f t="shared" si="4"/>
        <v>139</v>
      </c>
      <c r="P14" s="190">
        <v>252</v>
      </c>
      <c r="Q14" s="511">
        <v>2</v>
      </c>
      <c r="R14" s="511">
        <v>106</v>
      </c>
      <c r="S14" s="53">
        <v>315</v>
      </c>
      <c r="T14" s="50">
        <f t="shared" si="1"/>
        <v>675</v>
      </c>
      <c r="U14" s="48">
        <f t="shared" si="5"/>
        <v>1247</v>
      </c>
      <c r="V14" s="50">
        <f t="shared" si="6"/>
        <v>433</v>
      </c>
      <c r="W14" s="221">
        <v>10282</v>
      </c>
      <c r="X14" s="511">
        <v>4797</v>
      </c>
      <c r="Y14" s="511">
        <v>42</v>
      </c>
      <c r="Z14" s="123">
        <v>17023</v>
      </c>
      <c r="AA14" s="1074">
        <v>81019</v>
      </c>
      <c r="AB14" s="54">
        <v>0.21011120848196102</v>
      </c>
      <c r="AC14" s="15"/>
      <c r="AD14" s="16"/>
    </row>
    <row r="15" spans="1:30">
      <c r="A15" s="189" t="s">
        <v>1186</v>
      </c>
      <c r="B15" s="190">
        <v>0</v>
      </c>
      <c r="C15" s="511">
        <v>0</v>
      </c>
      <c r="D15" s="511">
        <v>0</v>
      </c>
      <c r="E15" s="50">
        <f t="shared" si="0"/>
        <v>0</v>
      </c>
      <c r="F15" s="190">
        <v>778</v>
      </c>
      <c r="G15" s="511">
        <v>15</v>
      </c>
      <c r="H15" s="511">
        <v>38</v>
      </c>
      <c r="I15" s="512">
        <v>2</v>
      </c>
      <c r="J15" s="220">
        <f t="shared" si="2"/>
        <v>833</v>
      </c>
      <c r="K15" s="52">
        <f t="shared" si="3"/>
        <v>833</v>
      </c>
      <c r="L15" s="190">
        <v>31</v>
      </c>
      <c r="M15" s="511">
        <v>45</v>
      </c>
      <c r="N15" s="511">
        <v>0</v>
      </c>
      <c r="O15" s="53">
        <f t="shared" si="4"/>
        <v>76</v>
      </c>
      <c r="P15" s="190">
        <v>198</v>
      </c>
      <c r="Q15" s="511">
        <v>0</v>
      </c>
      <c r="R15" s="511">
        <v>111</v>
      </c>
      <c r="S15" s="53">
        <v>231</v>
      </c>
      <c r="T15" s="50">
        <f t="shared" si="1"/>
        <v>540</v>
      </c>
      <c r="U15" s="48">
        <f t="shared" si="5"/>
        <v>909</v>
      </c>
      <c r="V15" s="50">
        <f t="shared" si="6"/>
        <v>293</v>
      </c>
      <c r="W15" s="221">
        <v>10382</v>
      </c>
      <c r="X15" s="511">
        <v>4904</v>
      </c>
      <c r="Y15" s="511">
        <v>45</v>
      </c>
      <c r="Z15" s="123">
        <v>17316</v>
      </c>
      <c r="AA15" s="1074">
        <v>81019</v>
      </c>
      <c r="AB15" s="54">
        <v>0.21372764413285772</v>
      </c>
      <c r="AC15" s="15"/>
      <c r="AD15" s="16"/>
    </row>
    <row r="16" spans="1:30">
      <c r="A16" s="189" t="s">
        <v>1187</v>
      </c>
      <c r="B16" s="190">
        <v>0</v>
      </c>
      <c r="C16" s="511">
        <v>0</v>
      </c>
      <c r="D16" s="511">
        <v>0</v>
      </c>
      <c r="E16" s="50">
        <f t="shared" si="0"/>
        <v>0</v>
      </c>
      <c r="F16" s="190">
        <v>1169</v>
      </c>
      <c r="G16" s="511">
        <v>13</v>
      </c>
      <c r="H16" s="511">
        <v>30</v>
      </c>
      <c r="I16" s="512">
        <v>2</v>
      </c>
      <c r="J16" s="220">
        <f t="shared" si="2"/>
        <v>1214</v>
      </c>
      <c r="K16" s="52">
        <f t="shared" si="3"/>
        <v>1214</v>
      </c>
      <c r="L16" s="190">
        <v>35</v>
      </c>
      <c r="M16" s="511">
        <v>50</v>
      </c>
      <c r="N16" s="511">
        <v>4</v>
      </c>
      <c r="O16" s="53">
        <f t="shared" si="4"/>
        <v>89</v>
      </c>
      <c r="P16" s="190">
        <v>131</v>
      </c>
      <c r="Q16" s="511">
        <v>1</v>
      </c>
      <c r="R16" s="511">
        <v>92</v>
      </c>
      <c r="S16" s="53">
        <v>245</v>
      </c>
      <c r="T16" s="50">
        <f t="shared" si="1"/>
        <v>469</v>
      </c>
      <c r="U16" s="48">
        <f t="shared" si="5"/>
        <v>1303</v>
      </c>
      <c r="V16" s="50">
        <f t="shared" si="6"/>
        <v>745</v>
      </c>
      <c r="W16" s="221">
        <v>10734</v>
      </c>
      <c r="X16" s="511">
        <v>5151</v>
      </c>
      <c r="Y16" s="511">
        <v>54</v>
      </c>
      <c r="Z16" s="123">
        <v>18061</v>
      </c>
      <c r="AA16" s="1074">
        <v>81019</v>
      </c>
      <c r="AB16" s="54">
        <v>0.22292301805749268</v>
      </c>
      <c r="AC16" s="15"/>
      <c r="AD16" s="16"/>
    </row>
    <row r="17" spans="1:30">
      <c r="A17" s="189" t="s">
        <v>1188</v>
      </c>
      <c r="B17" s="190">
        <v>0</v>
      </c>
      <c r="C17" s="511">
        <v>0</v>
      </c>
      <c r="D17" s="511">
        <v>0</v>
      </c>
      <c r="E17" s="50">
        <f t="shared" si="0"/>
        <v>0</v>
      </c>
      <c r="F17" s="190">
        <v>693</v>
      </c>
      <c r="G17" s="511">
        <v>15</v>
      </c>
      <c r="H17" s="511">
        <v>17</v>
      </c>
      <c r="I17" s="512">
        <v>2</v>
      </c>
      <c r="J17" s="220">
        <f t="shared" si="2"/>
        <v>727</v>
      </c>
      <c r="K17" s="52">
        <f t="shared" si="3"/>
        <v>727</v>
      </c>
      <c r="L17" s="190">
        <v>30</v>
      </c>
      <c r="M17" s="511">
        <v>50</v>
      </c>
      <c r="N17" s="511">
        <v>3</v>
      </c>
      <c r="O17" s="53">
        <f t="shared" si="4"/>
        <v>83</v>
      </c>
      <c r="P17" s="190">
        <v>125</v>
      </c>
      <c r="Q17" s="511">
        <v>0</v>
      </c>
      <c r="R17" s="511">
        <v>116</v>
      </c>
      <c r="S17" s="53">
        <v>246</v>
      </c>
      <c r="T17" s="50">
        <f t="shared" si="1"/>
        <v>487</v>
      </c>
      <c r="U17" s="48">
        <f t="shared" si="5"/>
        <v>810</v>
      </c>
      <c r="V17" s="50">
        <f t="shared" si="6"/>
        <v>240</v>
      </c>
      <c r="W17" s="221">
        <v>10832</v>
      </c>
      <c r="X17" s="511">
        <v>5240</v>
      </c>
      <c r="Y17" s="511">
        <v>54</v>
      </c>
      <c r="Z17" s="123">
        <v>18301</v>
      </c>
      <c r="AA17" s="1074">
        <v>81019</v>
      </c>
      <c r="AB17" s="54">
        <v>0.22588528616744222</v>
      </c>
      <c r="AC17" s="15"/>
      <c r="AD17" s="16"/>
    </row>
    <row r="18" spans="1:30" ht="15.75" thickBot="1">
      <c r="A18" s="189" t="s">
        <v>1189</v>
      </c>
      <c r="B18" s="1100">
        <v>0</v>
      </c>
      <c r="C18" s="513">
        <v>7</v>
      </c>
      <c r="D18" s="513">
        <v>0</v>
      </c>
      <c r="E18" s="50">
        <f t="shared" si="0"/>
        <v>7</v>
      </c>
      <c r="F18" s="1100">
        <v>960</v>
      </c>
      <c r="G18" s="513">
        <v>10</v>
      </c>
      <c r="H18" s="513">
        <v>19</v>
      </c>
      <c r="I18" s="1722">
        <v>0</v>
      </c>
      <c r="J18" s="95">
        <f t="shared" si="2"/>
        <v>989</v>
      </c>
      <c r="K18" s="52">
        <f t="shared" si="3"/>
        <v>996</v>
      </c>
      <c r="L18" s="1100">
        <v>48</v>
      </c>
      <c r="M18" s="513">
        <v>80</v>
      </c>
      <c r="N18" s="513">
        <v>2</v>
      </c>
      <c r="O18" s="53">
        <f t="shared" si="4"/>
        <v>130</v>
      </c>
      <c r="P18" s="1100">
        <v>107</v>
      </c>
      <c r="Q18" s="513">
        <v>0</v>
      </c>
      <c r="R18" s="513">
        <v>115</v>
      </c>
      <c r="S18" s="1723">
        <v>139</v>
      </c>
      <c r="T18" s="50">
        <f t="shared" si="1"/>
        <v>361</v>
      </c>
      <c r="U18" s="48">
        <f t="shared" si="5"/>
        <v>1126</v>
      </c>
      <c r="V18" s="50">
        <f t="shared" si="6"/>
        <v>635</v>
      </c>
      <c r="W18" s="127">
        <v>11154</v>
      </c>
      <c r="X18" s="513">
        <v>5469</v>
      </c>
      <c r="Y18" s="513">
        <v>57</v>
      </c>
      <c r="Z18" s="123">
        <v>18936</v>
      </c>
      <c r="AA18" s="1074">
        <v>81019</v>
      </c>
      <c r="AB18" s="54">
        <v>0.23372295387501696</v>
      </c>
      <c r="AC18" s="15"/>
      <c r="AD18" s="16"/>
    </row>
    <row r="19" spans="1:30" ht="15.75" thickBot="1">
      <c r="A19" s="191" t="s">
        <v>1190</v>
      </c>
      <c r="B19" s="141">
        <f>SUM(B7:B18)</f>
        <v>0</v>
      </c>
      <c r="C19" s="141">
        <f t="shared" ref="C19:V19" si="7">SUM(C7:C18)</f>
        <v>21</v>
      </c>
      <c r="D19" s="141">
        <f t="shared" si="7"/>
        <v>0</v>
      </c>
      <c r="E19" s="141">
        <f t="shared" si="7"/>
        <v>21</v>
      </c>
      <c r="F19" s="141">
        <f t="shared" si="7"/>
        <v>11498</v>
      </c>
      <c r="G19" s="141">
        <f t="shared" si="7"/>
        <v>189</v>
      </c>
      <c r="H19" s="141">
        <f t="shared" si="7"/>
        <v>231</v>
      </c>
      <c r="I19" s="141">
        <f t="shared" si="7"/>
        <v>66</v>
      </c>
      <c r="J19" s="141">
        <f t="shared" si="7"/>
        <v>11984</v>
      </c>
      <c r="K19" s="141">
        <f t="shared" si="7"/>
        <v>12005</v>
      </c>
      <c r="L19" s="141">
        <f t="shared" si="7"/>
        <v>459</v>
      </c>
      <c r="M19" s="141">
        <f t="shared" si="7"/>
        <v>987</v>
      </c>
      <c r="N19" s="141">
        <f t="shared" si="7"/>
        <v>41</v>
      </c>
      <c r="O19" s="141">
        <f t="shared" si="7"/>
        <v>1487</v>
      </c>
      <c r="P19" s="141">
        <f t="shared" si="7"/>
        <v>2132</v>
      </c>
      <c r="Q19" s="141">
        <f t="shared" si="7"/>
        <v>8</v>
      </c>
      <c r="R19" s="142">
        <f t="shared" si="7"/>
        <v>1429</v>
      </c>
      <c r="S19" s="141">
        <f t="shared" si="7"/>
        <v>2268</v>
      </c>
      <c r="T19" s="141">
        <f t="shared" si="7"/>
        <v>5837</v>
      </c>
      <c r="U19" s="141">
        <f t="shared" si="7"/>
        <v>13492</v>
      </c>
      <c r="V19" s="142">
        <f t="shared" si="7"/>
        <v>6168</v>
      </c>
      <c r="W19" s="142">
        <f>W18</f>
        <v>11154</v>
      </c>
      <c r="X19" s="142">
        <f>X18</f>
        <v>5469</v>
      </c>
      <c r="Y19" s="142">
        <f>Y18</f>
        <v>57</v>
      </c>
      <c r="Z19" s="141">
        <f>Z18</f>
        <v>18936</v>
      </c>
      <c r="AA19" s="142">
        <f>AA18</f>
        <v>81019</v>
      </c>
      <c r="AB19" s="143">
        <f>Z19/AA19</f>
        <v>0.23372295387501696</v>
      </c>
      <c r="AC19" s="14"/>
    </row>
    <row r="20" spans="1:30">
      <c r="A20" s="36"/>
      <c r="B20" s="16"/>
      <c r="C20" s="16"/>
      <c r="D20" s="16"/>
      <c r="E20" s="16"/>
      <c r="F20" s="16"/>
      <c r="G20" s="16"/>
      <c r="H20" s="16"/>
      <c r="I20" s="16"/>
      <c r="J20" s="16"/>
      <c r="K20" s="16"/>
      <c r="L20" s="16"/>
      <c r="M20" s="16"/>
      <c r="N20" s="16"/>
      <c r="O20" s="16"/>
      <c r="V20" s="14"/>
      <c r="W20" s="14"/>
      <c r="X20" s="14"/>
      <c r="Y20" s="14"/>
      <c r="AA20" s="14"/>
      <c r="AB20" s="14"/>
      <c r="AC20" s="14"/>
    </row>
    <row r="21" spans="1:30">
      <c r="A21" s="125"/>
      <c r="B21" s="14"/>
      <c r="C21" s="14"/>
      <c r="D21" s="14"/>
      <c r="E21" s="14"/>
      <c r="F21" s="14"/>
      <c r="G21" s="14"/>
      <c r="H21" s="14"/>
      <c r="I21" s="37"/>
      <c r="J21" s="14"/>
      <c r="K21" s="14"/>
      <c r="L21" s="14"/>
      <c r="M21" s="14"/>
      <c r="N21" s="14"/>
      <c r="O21" s="14"/>
      <c r="P21" s="14"/>
      <c r="Q21" s="14"/>
      <c r="R21" s="14"/>
      <c r="S21" s="14"/>
      <c r="T21" s="14"/>
      <c r="U21" s="14"/>
      <c r="V21" s="14"/>
      <c r="W21" s="14"/>
      <c r="X21" s="14"/>
      <c r="Y21" s="14"/>
      <c r="Z21" s="14"/>
      <c r="AA21" s="14"/>
      <c r="AB21" s="14"/>
      <c r="AC21" s="14"/>
    </row>
    <row r="22" spans="1:30" ht="18" customHeight="1">
      <c r="A22" s="1933" t="s">
        <v>1191</v>
      </c>
      <c r="B22" s="1933"/>
      <c r="C22" s="1933"/>
      <c r="D22" s="1933"/>
      <c r="E22" s="1933"/>
      <c r="F22" s="1933"/>
      <c r="G22" s="1933"/>
      <c r="H22" s="1933"/>
      <c r="I22" s="1933"/>
      <c r="J22" s="1933"/>
      <c r="K22" s="1933"/>
      <c r="L22" s="1933"/>
      <c r="M22" s="14"/>
      <c r="N22" s="14"/>
      <c r="O22" s="14"/>
      <c r="P22" s="14"/>
      <c r="Q22" s="14"/>
      <c r="R22" s="14"/>
      <c r="S22" s="14"/>
      <c r="T22" s="14"/>
      <c r="U22" s="14"/>
      <c r="V22" s="14"/>
      <c r="W22" s="14"/>
      <c r="X22" s="14"/>
      <c r="Y22" s="14"/>
      <c r="Z22" s="14"/>
      <c r="AA22" s="14"/>
      <c r="AB22" s="14"/>
      <c r="AC22" s="14"/>
    </row>
    <row r="23" spans="1:30" ht="18">
      <c r="A23" s="1933" t="s">
        <v>1192</v>
      </c>
      <c r="B23" s="1933"/>
      <c r="C23" s="1933"/>
      <c r="D23" s="1933"/>
      <c r="E23" s="1933"/>
      <c r="F23" s="1933"/>
      <c r="G23" s="1933"/>
      <c r="H23" s="1933"/>
      <c r="I23" s="1933"/>
      <c r="J23" s="1933"/>
      <c r="K23" s="1933"/>
      <c r="L23" s="1933"/>
      <c r="M23" s="14"/>
      <c r="N23" s="14"/>
      <c r="O23" s="14"/>
      <c r="P23" s="14"/>
      <c r="Q23" s="14"/>
      <c r="R23" s="14"/>
      <c r="S23" s="14"/>
      <c r="T23" s="14"/>
      <c r="U23" s="14"/>
      <c r="V23" s="14"/>
      <c r="W23" s="14"/>
      <c r="X23" s="14"/>
      <c r="Y23" s="14"/>
      <c r="Z23" s="14"/>
      <c r="AA23" s="14"/>
      <c r="AB23" s="14"/>
      <c r="AC23" s="14"/>
    </row>
    <row r="24" spans="1:30" ht="18">
      <c r="A24" s="1933" t="s">
        <v>1193</v>
      </c>
      <c r="B24" s="1933"/>
      <c r="C24" s="1933"/>
      <c r="D24" s="1933"/>
      <c r="E24" s="1933"/>
      <c r="F24" s="1933"/>
      <c r="G24" s="1933"/>
      <c r="H24" s="1933"/>
      <c r="I24" s="1933"/>
      <c r="J24" s="1933"/>
      <c r="K24" s="1933"/>
      <c r="L24" s="1933"/>
      <c r="M24" s="14"/>
      <c r="N24" s="14"/>
      <c r="O24" s="180"/>
      <c r="P24" s="180"/>
      <c r="Q24" s="180"/>
      <c r="R24" s="14"/>
      <c r="S24" s="14"/>
      <c r="T24" s="14"/>
      <c r="U24" s="14"/>
      <c r="V24" s="14"/>
      <c r="W24" s="14"/>
      <c r="X24" s="14"/>
      <c r="Y24" s="14"/>
      <c r="Z24" s="14"/>
      <c r="AA24" s="14"/>
      <c r="AB24" s="14"/>
      <c r="AC24" s="14"/>
    </row>
    <row r="25" spans="1:30" ht="18">
      <c r="A25" s="1932" t="s">
        <v>1194</v>
      </c>
      <c r="B25" s="1933"/>
      <c r="C25" s="1933"/>
      <c r="D25" s="1933"/>
      <c r="E25" s="1933"/>
      <c r="F25" s="1933"/>
      <c r="G25" s="1933"/>
      <c r="H25" s="1933"/>
      <c r="I25" s="1933"/>
      <c r="J25" s="1933"/>
      <c r="K25" s="1933"/>
      <c r="L25" s="1933"/>
      <c r="M25" s="14"/>
      <c r="N25" s="14"/>
      <c r="O25" s="181"/>
      <c r="P25" s="180"/>
      <c r="Q25" s="180"/>
      <c r="R25" s="14"/>
      <c r="S25" s="14"/>
      <c r="T25" s="14"/>
      <c r="U25" s="14"/>
      <c r="V25" s="14"/>
      <c r="W25" s="14"/>
      <c r="X25" s="14"/>
      <c r="Y25" s="14"/>
      <c r="Z25" s="14"/>
      <c r="AA25" s="14"/>
      <c r="AB25" s="14"/>
      <c r="AC25" s="14"/>
    </row>
    <row r="26" spans="1:30">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row>
    <row r="27" spans="1:30">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row>
    <row r="28" spans="1:30">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row>
    <row r="29" spans="1:30">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row>
  </sheetData>
  <mergeCells count="25">
    <mergeCell ref="A1:AB1"/>
    <mergeCell ref="A2:AB2"/>
    <mergeCell ref="A4:A6"/>
    <mergeCell ref="B4:K4"/>
    <mergeCell ref="L4:O4"/>
    <mergeCell ref="P4:T4"/>
    <mergeCell ref="U4:V4"/>
    <mergeCell ref="W4:Y5"/>
    <mergeCell ref="Z4:Z6"/>
    <mergeCell ref="AA4:AA6"/>
    <mergeCell ref="AB4:AB6"/>
    <mergeCell ref="B5:E5"/>
    <mergeCell ref="F5:J5"/>
    <mergeCell ref="K5:K6"/>
    <mergeCell ref="L5:L6"/>
    <mergeCell ref="T5:T6"/>
    <mergeCell ref="Q5:Q6"/>
    <mergeCell ref="S5:S6"/>
    <mergeCell ref="U5:U6"/>
    <mergeCell ref="V5:V6"/>
    <mergeCell ref="M5:M6"/>
    <mergeCell ref="N5:N6"/>
    <mergeCell ref="O5:O6"/>
    <mergeCell ref="P5:P6"/>
    <mergeCell ref="R5:R6"/>
  </mergeCells>
  <printOptions horizontalCentered="1" verticalCentered="1"/>
  <pageMargins left="0.25" right="0.25" top="0.5" bottom="0.5" header="0.3" footer="0.3"/>
  <pageSetup scale="31" orientation="portrait" r:id="rId1"/>
  <headerFooter scaleWithDoc="0" alignWithMargins="0">
    <oddFooter>&amp;CA - &amp;P</oddFooter>
  </headerFooter>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ECC7C-DC0E-4647-B045-8BBFD6DCE960}">
  <sheetPr>
    <tabColor rgb="FF00B050"/>
    <pageSetUpPr fitToPage="1"/>
  </sheetPr>
  <dimension ref="A1:AB45"/>
  <sheetViews>
    <sheetView workbookViewId="0">
      <selection activeCell="G10" sqref="G10"/>
    </sheetView>
  </sheetViews>
  <sheetFormatPr defaultColWidth="9.42578125" defaultRowHeight="12.75"/>
  <cols>
    <col min="1" max="8" width="16.5703125" style="14" customWidth="1"/>
    <col min="9" max="9" width="16.42578125" style="14" customWidth="1"/>
    <col min="10" max="10" width="25.5703125" style="14" bestFit="1" customWidth="1"/>
    <col min="11" max="13" width="9.42578125" style="14"/>
    <col min="14" max="14" width="26.7109375" style="14" customWidth="1"/>
    <col min="15" max="16384" width="9.42578125" style="14"/>
  </cols>
  <sheetData>
    <row r="1" spans="1:28" ht="15.75">
      <c r="A1" s="2109" t="s">
        <v>0</v>
      </c>
      <c r="B1" s="2109"/>
      <c r="C1" s="2109"/>
      <c r="D1" s="2109"/>
      <c r="E1" s="2109"/>
      <c r="F1" s="2109"/>
      <c r="G1" s="2109"/>
      <c r="H1" s="2109"/>
      <c r="I1" s="2109"/>
    </row>
    <row r="2" spans="1:28" s="12" customFormat="1" ht="21" customHeight="1">
      <c r="A2" s="2189" t="s">
        <v>1470</v>
      </c>
      <c r="B2" s="2189"/>
      <c r="C2" s="2189"/>
      <c r="D2" s="2189"/>
      <c r="E2" s="2189"/>
      <c r="F2" s="2189"/>
      <c r="G2" s="2189"/>
      <c r="H2" s="2189"/>
      <c r="I2" s="2189"/>
      <c r="J2" s="175"/>
      <c r="K2" s="175"/>
      <c r="L2" s="175"/>
      <c r="M2" s="175"/>
      <c r="N2" s="175"/>
      <c r="O2" s="175"/>
      <c r="P2" s="175"/>
      <c r="Q2" s="175"/>
      <c r="R2" s="175"/>
      <c r="S2" s="175"/>
      <c r="T2" s="175"/>
      <c r="U2" s="175"/>
      <c r="V2" s="175"/>
      <c r="W2" s="175"/>
      <c r="X2" s="175"/>
      <c r="Y2" s="175"/>
      <c r="Z2" s="175"/>
      <c r="AA2" s="175"/>
      <c r="AB2" s="175"/>
    </row>
    <row r="3" spans="1:28" s="11" customFormat="1" ht="15.75">
      <c r="A3" s="2157" t="s">
        <v>41</v>
      </c>
      <c r="B3" s="2157"/>
      <c r="C3" s="2157"/>
      <c r="D3" s="2157"/>
      <c r="E3" s="2157"/>
      <c r="F3" s="2157"/>
      <c r="G3" s="2157"/>
      <c r="H3" s="2157"/>
      <c r="I3" s="2157"/>
      <c r="J3" s="176"/>
      <c r="K3" s="176"/>
      <c r="L3" s="176"/>
      <c r="M3" s="176"/>
      <c r="N3" s="176"/>
      <c r="O3" s="176"/>
      <c r="P3" s="176"/>
      <c r="Q3" s="176"/>
      <c r="R3" s="176"/>
      <c r="S3" s="176"/>
      <c r="T3" s="176"/>
      <c r="U3" s="176"/>
      <c r="V3" s="176"/>
      <c r="W3" s="176"/>
      <c r="X3" s="176"/>
      <c r="Y3" s="176"/>
      <c r="Z3" s="176"/>
      <c r="AA3" s="176"/>
      <c r="AB3" s="176"/>
    </row>
    <row r="4" spans="1:28" ht="13.5" thickBot="1"/>
    <row r="5" spans="1:28" ht="30" customHeight="1" thickBot="1">
      <c r="A5" s="2325" t="s">
        <v>1471</v>
      </c>
      <c r="B5" s="2492"/>
      <c r="C5" s="2492"/>
      <c r="D5" s="2492"/>
      <c r="E5" s="2492"/>
      <c r="F5" s="2492"/>
      <c r="G5" s="2492"/>
      <c r="H5" s="2492"/>
      <c r="I5" s="2493"/>
    </row>
    <row r="6" spans="1:28" ht="82.5" thickBot="1">
      <c r="A6" s="144" t="s">
        <v>1197</v>
      </c>
      <c r="B6" s="155" t="s">
        <v>1472</v>
      </c>
      <c r="C6" s="155" t="s">
        <v>1199</v>
      </c>
      <c r="D6" s="156" t="s">
        <v>1473</v>
      </c>
      <c r="E6" s="155" t="s">
        <v>1474</v>
      </c>
      <c r="F6" s="155" t="s">
        <v>1475</v>
      </c>
      <c r="G6" s="155" t="s">
        <v>1205</v>
      </c>
      <c r="H6" s="156" t="s">
        <v>1206</v>
      </c>
      <c r="I6" s="157" t="s">
        <v>1476</v>
      </c>
    </row>
    <row r="7" spans="1:28" ht="15.75">
      <c r="A7" s="78" t="s">
        <v>1178</v>
      </c>
      <c r="B7" s="67">
        <v>13526</v>
      </c>
      <c r="C7" s="67">
        <v>63</v>
      </c>
      <c r="D7" s="79">
        <f t="shared" ref="D7:D18" si="0">C7/B7</f>
        <v>4.6576962886293065E-3</v>
      </c>
      <c r="E7" s="67">
        <v>47</v>
      </c>
      <c r="F7" s="67">
        <v>1</v>
      </c>
      <c r="G7" s="67">
        <f t="shared" ref="G7:G18" si="1">SUM(E7:F7)</f>
        <v>48</v>
      </c>
      <c r="H7" s="73">
        <f>IF(C7=0,0,G7/C7)</f>
        <v>0.76190476190476186</v>
      </c>
      <c r="I7" s="74">
        <f t="shared" ref="I7:I19" si="2">G7/B7</f>
        <v>3.5487209818128051E-3</v>
      </c>
      <c r="L7" s="180"/>
      <c r="M7" s="180"/>
      <c r="N7" s="180"/>
    </row>
    <row r="8" spans="1:28" ht="15.75">
      <c r="A8" s="192" t="s">
        <v>1179</v>
      </c>
      <c r="B8" s="67">
        <v>14359</v>
      </c>
      <c r="C8" s="236">
        <v>63</v>
      </c>
      <c r="D8" s="79">
        <f t="shared" si="0"/>
        <v>4.3874921651925625E-3</v>
      </c>
      <c r="E8" s="236">
        <v>48</v>
      </c>
      <c r="F8" s="236">
        <v>0</v>
      </c>
      <c r="G8" s="67">
        <f t="shared" si="1"/>
        <v>48</v>
      </c>
      <c r="H8" s="73">
        <f t="shared" ref="H8:H18" si="3">IF(C8=0,0,G8/C8)</f>
        <v>0.76190476190476186</v>
      </c>
      <c r="I8" s="74">
        <f t="shared" si="2"/>
        <v>3.3428511734800471E-3</v>
      </c>
      <c r="L8" s="181"/>
      <c r="M8" s="180"/>
      <c r="N8" s="180"/>
    </row>
    <row r="9" spans="1:28" ht="15.75">
      <c r="A9" s="192" t="s">
        <v>1180</v>
      </c>
      <c r="B9" s="67">
        <v>15249</v>
      </c>
      <c r="C9" s="236">
        <v>83</v>
      </c>
      <c r="D9" s="79">
        <f t="shared" si="0"/>
        <v>5.4429798675322974E-3</v>
      </c>
      <c r="E9" s="236">
        <v>61</v>
      </c>
      <c r="F9" s="236">
        <v>0</v>
      </c>
      <c r="G9" s="67">
        <f t="shared" si="1"/>
        <v>61</v>
      </c>
      <c r="H9" s="73">
        <f t="shared" si="3"/>
        <v>0.73493975903614461</v>
      </c>
      <c r="I9" s="74">
        <f t="shared" si="2"/>
        <v>4.0002623122827726E-3</v>
      </c>
    </row>
    <row r="10" spans="1:28" ht="15.75">
      <c r="A10" s="192" t="s">
        <v>1181</v>
      </c>
      <c r="B10" s="67">
        <v>16028</v>
      </c>
      <c r="C10" s="236">
        <v>72</v>
      </c>
      <c r="D10" s="79">
        <f t="shared" si="0"/>
        <v>4.492138757174944E-3</v>
      </c>
      <c r="E10" s="236">
        <v>54</v>
      </c>
      <c r="F10" s="236">
        <v>2</v>
      </c>
      <c r="G10" s="67">
        <f t="shared" si="1"/>
        <v>56</v>
      </c>
      <c r="H10" s="73">
        <f t="shared" si="3"/>
        <v>0.77777777777777779</v>
      </c>
      <c r="I10" s="74">
        <f t="shared" si="2"/>
        <v>3.4938857000249564E-3</v>
      </c>
    </row>
    <row r="11" spans="1:28" ht="15.75">
      <c r="A11" s="192" t="s">
        <v>1182</v>
      </c>
      <c r="B11" s="67">
        <v>16134</v>
      </c>
      <c r="C11" s="236">
        <v>84</v>
      </c>
      <c r="D11" s="79">
        <f t="shared" si="0"/>
        <v>5.206396429899591E-3</v>
      </c>
      <c r="E11" s="236">
        <v>53</v>
      </c>
      <c r="F11" s="236">
        <v>1</v>
      </c>
      <c r="G11" s="67">
        <f t="shared" si="1"/>
        <v>54</v>
      </c>
      <c r="H11" s="73">
        <f t="shared" si="3"/>
        <v>0.6428571428571429</v>
      </c>
      <c r="I11" s="74">
        <f t="shared" si="2"/>
        <v>3.34696913350688E-3</v>
      </c>
    </row>
    <row r="12" spans="1:28" ht="15.75">
      <c r="A12" s="192" t="s">
        <v>1183</v>
      </c>
      <c r="B12" s="67">
        <v>16425</v>
      </c>
      <c r="C12" s="236">
        <v>101</v>
      </c>
      <c r="D12" s="79">
        <f t="shared" si="0"/>
        <v>6.1491628614916286E-3</v>
      </c>
      <c r="E12" s="236">
        <v>62</v>
      </c>
      <c r="F12" s="236">
        <v>2</v>
      </c>
      <c r="G12" s="67">
        <f t="shared" si="1"/>
        <v>64</v>
      </c>
      <c r="H12" s="73">
        <f t="shared" si="3"/>
        <v>0.63366336633663367</v>
      </c>
      <c r="I12" s="74">
        <f t="shared" si="2"/>
        <v>3.8964992389649922E-3</v>
      </c>
    </row>
    <row r="13" spans="1:28" ht="15.75">
      <c r="A13" s="192" t="s">
        <v>1184</v>
      </c>
      <c r="B13" s="67">
        <v>16590</v>
      </c>
      <c r="C13" s="236">
        <v>76</v>
      </c>
      <c r="D13" s="79">
        <f t="shared" si="0"/>
        <v>4.5810729355033148E-3</v>
      </c>
      <c r="E13" s="236">
        <v>34</v>
      </c>
      <c r="F13" s="236">
        <v>1</v>
      </c>
      <c r="G13" s="67">
        <f t="shared" si="1"/>
        <v>35</v>
      </c>
      <c r="H13" s="73">
        <f t="shared" si="3"/>
        <v>0.46052631578947367</v>
      </c>
      <c r="I13" s="74">
        <f t="shared" si="2"/>
        <v>2.1097046413502108E-3</v>
      </c>
    </row>
    <row r="14" spans="1:28" ht="15.75">
      <c r="A14" s="192" t="s">
        <v>1185</v>
      </c>
      <c r="B14" s="67">
        <v>17023</v>
      </c>
      <c r="C14" s="236">
        <v>25</v>
      </c>
      <c r="D14" s="79">
        <f t="shared" si="0"/>
        <v>1.468601304117958E-3</v>
      </c>
      <c r="E14" s="236">
        <v>0</v>
      </c>
      <c r="F14" s="236">
        <v>0</v>
      </c>
      <c r="G14" s="67">
        <f t="shared" si="1"/>
        <v>0</v>
      </c>
      <c r="H14" s="73">
        <f t="shared" si="3"/>
        <v>0</v>
      </c>
      <c r="I14" s="74">
        <f t="shared" si="2"/>
        <v>0</v>
      </c>
    </row>
    <row r="15" spans="1:28" ht="15.75">
      <c r="A15" s="192" t="s">
        <v>1186</v>
      </c>
      <c r="B15" s="67">
        <v>17316</v>
      </c>
      <c r="C15" s="236">
        <v>2</v>
      </c>
      <c r="D15" s="79">
        <f t="shared" si="0"/>
        <v>1.155001155001155E-4</v>
      </c>
      <c r="E15" s="236">
        <v>0</v>
      </c>
      <c r="F15" s="236">
        <v>0</v>
      </c>
      <c r="G15" s="67">
        <f t="shared" si="1"/>
        <v>0</v>
      </c>
      <c r="H15" s="73">
        <f t="shared" si="3"/>
        <v>0</v>
      </c>
      <c r="I15" s="74">
        <f t="shared" si="2"/>
        <v>0</v>
      </c>
    </row>
    <row r="16" spans="1:28" ht="15.75">
      <c r="A16" s="192" t="s">
        <v>1187</v>
      </c>
      <c r="B16" s="67">
        <v>18061</v>
      </c>
      <c r="C16" s="236">
        <v>2</v>
      </c>
      <c r="D16" s="79">
        <f t="shared" si="0"/>
        <v>1.1073583965450419E-4</v>
      </c>
      <c r="E16" s="236">
        <v>0</v>
      </c>
      <c r="F16" s="236">
        <v>0</v>
      </c>
      <c r="G16" s="67">
        <f t="shared" si="1"/>
        <v>0</v>
      </c>
      <c r="H16" s="73">
        <f t="shared" si="3"/>
        <v>0</v>
      </c>
      <c r="I16" s="74">
        <f t="shared" si="2"/>
        <v>0</v>
      </c>
    </row>
    <row r="17" spans="1:9" ht="15.75">
      <c r="A17" s="192" t="s">
        <v>1188</v>
      </c>
      <c r="B17" s="67">
        <v>18301</v>
      </c>
      <c r="C17" s="236">
        <v>1</v>
      </c>
      <c r="D17" s="79">
        <f t="shared" si="0"/>
        <v>5.4641822851210313E-5</v>
      </c>
      <c r="E17" s="236">
        <v>1</v>
      </c>
      <c r="F17" s="236">
        <v>0</v>
      </c>
      <c r="G17" s="67">
        <f t="shared" si="1"/>
        <v>1</v>
      </c>
      <c r="H17" s="73">
        <f t="shared" si="3"/>
        <v>1</v>
      </c>
      <c r="I17" s="74">
        <f t="shared" si="2"/>
        <v>5.4641822851210313E-5</v>
      </c>
    </row>
    <row r="18" spans="1:9" ht="16.5" thickBot="1">
      <c r="A18" s="1101" t="s">
        <v>1189</v>
      </c>
      <c r="B18" s="1724">
        <v>18936</v>
      </c>
      <c r="C18" s="514">
        <v>0</v>
      </c>
      <c r="D18" s="79">
        <f t="shared" si="0"/>
        <v>0</v>
      </c>
      <c r="E18" s="514">
        <v>0</v>
      </c>
      <c r="F18" s="514">
        <v>0</v>
      </c>
      <c r="G18" s="1724">
        <f t="shared" si="1"/>
        <v>0</v>
      </c>
      <c r="H18" s="73">
        <f t="shared" si="3"/>
        <v>0</v>
      </c>
      <c r="I18" s="74">
        <f t="shared" si="2"/>
        <v>0</v>
      </c>
    </row>
    <row r="19" spans="1:9" ht="16.5" thickBot="1">
      <c r="A19" s="145" t="s">
        <v>1190</v>
      </c>
      <c r="B19" s="146">
        <f>B18</f>
        <v>18936</v>
      </c>
      <c r="C19" s="146">
        <f>SUM(C7:C18)</f>
        <v>572</v>
      </c>
      <c r="D19" s="147">
        <f>C19/B19</f>
        <v>3.0207013096746938E-2</v>
      </c>
      <c r="E19" s="146">
        <f>SUM(E7:E18)</f>
        <v>360</v>
      </c>
      <c r="F19" s="146">
        <f>SUM(F7:F18)</f>
        <v>7</v>
      </c>
      <c r="G19" s="146">
        <f>SUM(G7:G18)</f>
        <v>367</v>
      </c>
      <c r="H19" s="148">
        <f t="shared" ref="H19" si="4">G19/C19</f>
        <v>0.64160839160839156</v>
      </c>
      <c r="I19" s="147">
        <f t="shared" si="2"/>
        <v>1.9381073088297424E-2</v>
      </c>
    </row>
    <row r="20" spans="1:9" ht="15.75">
      <c r="A20" s="80"/>
      <c r="B20" s="81"/>
      <c r="C20" s="81"/>
      <c r="D20" s="82"/>
      <c r="E20" s="81"/>
      <c r="F20" s="81"/>
      <c r="G20" s="81"/>
      <c r="H20" s="82"/>
      <c r="I20" s="82"/>
    </row>
    <row r="21" spans="1:9" ht="15.75">
      <c r="A21" s="2383" t="s">
        <v>1477</v>
      </c>
      <c r="B21" s="2128"/>
      <c r="C21" s="2128"/>
      <c r="D21" s="2128"/>
      <c r="E21" s="2128"/>
      <c r="F21" s="2128"/>
      <c r="G21" s="2128"/>
      <c r="H21" s="2128"/>
      <c r="I21" s="2128"/>
    </row>
    <row r="22" spans="1:9" ht="15.75">
      <c r="A22" s="2383" t="s">
        <v>1209</v>
      </c>
      <c r="B22" s="2128"/>
      <c r="C22" s="2128"/>
      <c r="D22" s="2128"/>
      <c r="E22" s="2128"/>
      <c r="F22" s="2128"/>
      <c r="G22" s="2128"/>
      <c r="H22" s="2128"/>
      <c r="I22" s="2128"/>
    </row>
    <row r="23" spans="1:9" ht="32.85" customHeight="1">
      <c r="A23" s="2128" t="s">
        <v>1210</v>
      </c>
      <c r="B23" s="2128"/>
      <c r="C23" s="2128"/>
      <c r="D23" s="2128"/>
      <c r="E23" s="2128"/>
      <c r="F23" s="2128"/>
      <c r="G23" s="2128"/>
      <c r="H23" s="2128"/>
      <c r="I23" s="2128"/>
    </row>
    <row r="24" spans="1:9" ht="15.75">
      <c r="A24" s="2387" t="s">
        <v>1211</v>
      </c>
      <c r="B24" s="2128"/>
      <c r="C24" s="2128"/>
      <c r="D24" s="2128"/>
      <c r="E24" s="2128"/>
      <c r="F24" s="2128"/>
      <c r="G24" s="2128"/>
      <c r="H24" s="2128"/>
      <c r="I24" s="115"/>
    </row>
    <row r="25" spans="1:9" ht="17.100000000000001" customHeight="1" thickBot="1">
      <c r="A25" s="2140"/>
      <c r="B25" s="2140"/>
      <c r="C25" s="2140"/>
      <c r="D25" s="2140"/>
      <c r="E25" s="2140"/>
      <c r="F25" s="2140"/>
      <c r="G25" s="2140"/>
      <c r="H25" s="114"/>
      <c r="I25" s="114"/>
    </row>
    <row r="26" spans="1:9" ht="15.6" customHeight="1">
      <c r="A26" s="2262" t="s">
        <v>1478</v>
      </c>
      <c r="B26" s="2263"/>
      <c r="C26" s="2263"/>
      <c r="D26" s="2263"/>
      <c r="E26" s="2263"/>
      <c r="F26" s="2263"/>
      <c r="G26" s="2263"/>
      <c r="H26" s="2263"/>
      <c r="I26" s="2264"/>
    </row>
    <row r="27" spans="1:9" ht="13.5" thickBot="1">
      <c r="A27" s="2494"/>
      <c r="B27" s="2156"/>
      <c r="C27" s="2156"/>
      <c r="D27" s="2156"/>
      <c r="E27" s="2156"/>
      <c r="F27" s="2156"/>
      <c r="G27" s="2156"/>
      <c r="H27" s="2156"/>
      <c r="I27" s="2495"/>
    </row>
    <row r="28" spans="1:9" ht="82.5" thickBot="1">
      <c r="A28" s="144" t="s">
        <v>1197</v>
      </c>
      <c r="B28" s="155" t="s">
        <v>1472</v>
      </c>
      <c r="C28" s="155" t="s">
        <v>1199</v>
      </c>
      <c r="D28" s="156" t="s">
        <v>1473</v>
      </c>
      <c r="E28" s="155" t="s">
        <v>1474</v>
      </c>
      <c r="F28" s="155" t="s">
        <v>1475</v>
      </c>
      <c r="G28" s="155" t="s">
        <v>1205</v>
      </c>
      <c r="H28" s="156" t="s">
        <v>1479</v>
      </c>
      <c r="I28" s="157" t="s">
        <v>1476</v>
      </c>
    </row>
    <row r="29" spans="1:9" ht="16.5" thickBot="1">
      <c r="A29" s="78" t="s">
        <v>1178</v>
      </c>
      <c r="B29" s="76">
        <v>13526</v>
      </c>
      <c r="C29" s="76">
        <v>0</v>
      </c>
      <c r="D29" s="79">
        <f t="shared" ref="D29:D41" si="5">C29/B29</f>
        <v>0</v>
      </c>
      <c r="E29" s="76">
        <v>0</v>
      </c>
      <c r="F29" s="76">
        <v>0</v>
      </c>
      <c r="G29" s="76">
        <v>0</v>
      </c>
      <c r="H29" s="73">
        <f>IF(C29=0,0,G29/C29)</f>
        <v>0</v>
      </c>
      <c r="I29" s="74">
        <f t="shared" ref="I29:I41" si="6">G29/B29</f>
        <v>0</v>
      </c>
    </row>
    <row r="30" spans="1:9" ht="15.75">
      <c r="A30" s="192" t="s">
        <v>1179</v>
      </c>
      <c r="B30" s="76">
        <v>14359</v>
      </c>
      <c r="C30" s="76">
        <v>0</v>
      </c>
      <c r="D30" s="79">
        <f t="shared" si="5"/>
        <v>0</v>
      </c>
      <c r="E30" s="76">
        <v>0</v>
      </c>
      <c r="F30" s="76">
        <v>0</v>
      </c>
      <c r="G30" s="76">
        <v>0</v>
      </c>
      <c r="H30" s="73">
        <f t="shared" ref="H30:H40" si="7">IF(C30=0,0,G30/C30)</f>
        <v>0</v>
      </c>
      <c r="I30" s="74">
        <f t="shared" si="6"/>
        <v>0</v>
      </c>
    </row>
    <row r="31" spans="1:9" ht="15.75">
      <c r="A31" s="192" t="s">
        <v>1180</v>
      </c>
      <c r="B31" s="76">
        <v>15249</v>
      </c>
      <c r="C31" s="76">
        <v>0</v>
      </c>
      <c r="D31" s="79">
        <f t="shared" si="5"/>
        <v>0</v>
      </c>
      <c r="E31" s="76">
        <v>0</v>
      </c>
      <c r="F31" s="76">
        <v>0</v>
      </c>
      <c r="G31" s="76">
        <v>0</v>
      </c>
      <c r="H31" s="73">
        <f t="shared" si="7"/>
        <v>0</v>
      </c>
      <c r="I31" s="74">
        <f t="shared" si="6"/>
        <v>0</v>
      </c>
    </row>
    <row r="32" spans="1:9" ht="15.75">
      <c r="A32" s="192" t="s">
        <v>1181</v>
      </c>
      <c r="B32" s="76">
        <v>16028</v>
      </c>
      <c r="C32" s="76">
        <v>0</v>
      </c>
      <c r="D32" s="79">
        <f t="shared" si="5"/>
        <v>0</v>
      </c>
      <c r="E32" s="76">
        <v>0</v>
      </c>
      <c r="F32" s="76">
        <v>0</v>
      </c>
      <c r="G32" s="76">
        <v>0</v>
      </c>
      <c r="H32" s="73">
        <f t="shared" si="7"/>
        <v>0</v>
      </c>
      <c r="I32" s="74">
        <f t="shared" si="6"/>
        <v>0</v>
      </c>
    </row>
    <row r="33" spans="1:9" ht="15.75">
      <c r="A33" s="192" t="s">
        <v>1182</v>
      </c>
      <c r="B33" s="76">
        <v>16134</v>
      </c>
      <c r="C33" s="76">
        <v>0</v>
      </c>
      <c r="D33" s="79">
        <f t="shared" si="5"/>
        <v>0</v>
      </c>
      <c r="E33" s="76">
        <v>0</v>
      </c>
      <c r="F33" s="76">
        <v>0</v>
      </c>
      <c r="G33" s="76">
        <v>0</v>
      </c>
      <c r="H33" s="73">
        <f t="shared" si="7"/>
        <v>0</v>
      </c>
      <c r="I33" s="74">
        <f t="shared" si="6"/>
        <v>0</v>
      </c>
    </row>
    <row r="34" spans="1:9" ht="15.75">
      <c r="A34" s="192" t="s">
        <v>1183</v>
      </c>
      <c r="B34" s="236">
        <v>16425</v>
      </c>
      <c r="C34" s="76">
        <v>0</v>
      </c>
      <c r="D34" s="79">
        <f t="shared" si="5"/>
        <v>0</v>
      </c>
      <c r="E34" s="76">
        <v>0</v>
      </c>
      <c r="F34" s="76">
        <v>0</v>
      </c>
      <c r="G34" s="76">
        <v>0</v>
      </c>
      <c r="H34" s="73">
        <f t="shared" si="7"/>
        <v>0</v>
      </c>
      <c r="I34" s="74">
        <f t="shared" si="6"/>
        <v>0</v>
      </c>
    </row>
    <row r="35" spans="1:9" ht="15.75">
      <c r="A35" s="192" t="s">
        <v>1184</v>
      </c>
      <c r="B35" s="236">
        <v>16590</v>
      </c>
      <c r="C35" s="76">
        <v>0</v>
      </c>
      <c r="D35" s="79">
        <f t="shared" si="5"/>
        <v>0</v>
      </c>
      <c r="E35" s="76">
        <v>0</v>
      </c>
      <c r="F35" s="76">
        <v>0</v>
      </c>
      <c r="G35" s="76">
        <v>0</v>
      </c>
      <c r="H35" s="73">
        <f t="shared" si="7"/>
        <v>0</v>
      </c>
      <c r="I35" s="74">
        <f t="shared" si="6"/>
        <v>0</v>
      </c>
    </row>
    <row r="36" spans="1:9" ht="15.75">
      <c r="A36" s="192" t="s">
        <v>1185</v>
      </c>
      <c r="B36" s="236">
        <v>17023</v>
      </c>
      <c r="C36" s="76">
        <v>0</v>
      </c>
      <c r="D36" s="79">
        <f t="shared" si="5"/>
        <v>0</v>
      </c>
      <c r="E36" s="76">
        <v>0</v>
      </c>
      <c r="F36" s="76">
        <v>0</v>
      </c>
      <c r="G36" s="76">
        <v>0</v>
      </c>
      <c r="H36" s="73">
        <f t="shared" si="7"/>
        <v>0</v>
      </c>
      <c r="I36" s="74">
        <f t="shared" si="6"/>
        <v>0</v>
      </c>
    </row>
    <row r="37" spans="1:9" ht="15.75">
      <c r="A37" s="192" t="s">
        <v>1186</v>
      </c>
      <c r="B37" s="236">
        <v>17316</v>
      </c>
      <c r="C37" s="76">
        <v>0</v>
      </c>
      <c r="D37" s="79">
        <f t="shared" si="5"/>
        <v>0</v>
      </c>
      <c r="E37" s="76">
        <v>0</v>
      </c>
      <c r="F37" s="76">
        <v>0</v>
      </c>
      <c r="G37" s="76">
        <v>0</v>
      </c>
      <c r="H37" s="73">
        <f t="shared" si="7"/>
        <v>0</v>
      </c>
      <c r="I37" s="74">
        <f t="shared" si="6"/>
        <v>0</v>
      </c>
    </row>
    <row r="38" spans="1:9" ht="15.75">
      <c r="A38" s="192" t="s">
        <v>1187</v>
      </c>
      <c r="B38" s="236">
        <v>18061</v>
      </c>
      <c r="C38" s="76">
        <v>0</v>
      </c>
      <c r="D38" s="79">
        <f t="shared" si="5"/>
        <v>0</v>
      </c>
      <c r="E38" s="76">
        <v>0</v>
      </c>
      <c r="F38" s="76">
        <v>0</v>
      </c>
      <c r="G38" s="76">
        <v>0</v>
      </c>
      <c r="H38" s="73">
        <f t="shared" si="7"/>
        <v>0</v>
      </c>
      <c r="I38" s="74">
        <f t="shared" si="6"/>
        <v>0</v>
      </c>
    </row>
    <row r="39" spans="1:9" ht="15.75">
      <c r="A39" s="192" t="s">
        <v>1188</v>
      </c>
      <c r="B39" s="236">
        <v>18301</v>
      </c>
      <c r="C39" s="76">
        <v>0</v>
      </c>
      <c r="D39" s="79">
        <f t="shared" si="5"/>
        <v>0</v>
      </c>
      <c r="E39" s="76">
        <v>0</v>
      </c>
      <c r="F39" s="76">
        <v>0</v>
      </c>
      <c r="G39" s="76">
        <v>0</v>
      </c>
      <c r="H39" s="73">
        <f t="shared" si="7"/>
        <v>0</v>
      </c>
      <c r="I39" s="74">
        <f t="shared" si="6"/>
        <v>0</v>
      </c>
    </row>
    <row r="40" spans="1:9" ht="16.5" thickBot="1">
      <c r="A40" s="1101" t="s">
        <v>1189</v>
      </c>
      <c r="B40" s="1724">
        <v>18936</v>
      </c>
      <c r="C40" s="76">
        <v>0</v>
      </c>
      <c r="D40" s="79">
        <f t="shared" si="5"/>
        <v>0</v>
      </c>
      <c r="E40" s="76">
        <v>0</v>
      </c>
      <c r="F40" s="76">
        <v>0</v>
      </c>
      <c r="G40" s="76">
        <v>0</v>
      </c>
      <c r="H40" s="73">
        <f t="shared" si="7"/>
        <v>0</v>
      </c>
      <c r="I40" s="74">
        <f t="shared" si="6"/>
        <v>0</v>
      </c>
    </row>
    <row r="41" spans="1:9" ht="16.5" thickBot="1">
      <c r="A41" s="145" t="s">
        <v>1190</v>
      </c>
      <c r="B41" s="146">
        <f>B40</f>
        <v>18936</v>
      </c>
      <c r="C41" s="146">
        <f>SUM(C29:C40)</f>
        <v>0</v>
      </c>
      <c r="D41" s="147">
        <f t="shared" si="5"/>
        <v>0</v>
      </c>
      <c r="E41" s="146">
        <f>SUM(E29:E40)</f>
        <v>0</v>
      </c>
      <c r="F41" s="146">
        <f>SUM(F29:F40)</f>
        <v>0</v>
      </c>
      <c r="G41" s="146">
        <f>SUM(G29:G40)</f>
        <v>0</v>
      </c>
      <c r="H41" s="148">
        <v>0</v>
      </c>
      <c r="I41" s="147">
        <f t="shared" si="6"/>
        <v>0</v>
      </c>
    </row>
    <row r="42" spans="1:9" ht="15.75">
      <c r="A42" s="62"/>
      <c r="B42" s="62"/>
      <c r="C42" s="62"/>
      <c r="D42" s="62"/>
      <c r="E42" s="62"/>
      <c r="F42" s="62"/>
      <c r="G42" s="62"/>
      <c r="H42" s="62"/>
      <c r="I42" s="62"/>
    </row>
    <row r="43" spans="1:9" ht="15.75">
      <c r="A43" s="2383" t="s">
        <v>1480</v>
      </c>
      <c r="B43" s="2128"/>
      <c r="C43" s="2128"/>
      <c r="D43" s="2128"/>
      <c r="E43" s="2128"/>
      <c r="F43" s="2128"/>
      <c r="G43" s="2128"/>
      <c r="H43" s="2128"/>
      <c r="I43" s="2193"/>
    </row>
    <row r="44" spans="1:9" ht="15.75">
      <c r="A44" s="2383" t="s">
        <v>1481</v>
      </c>
      <c r="B44" s="2128"/>
      <c r="C44" s="2128"/>
      <c r="D44" s="2128"/>
      <c r="E44" s="2128"/>
      <c r="F44" s="2128"/>
      <c r="G44" s="2128"/>
      <c r="H44" s="2128"/>
      <c r="I44" s="2128"/>
    </row>
    <row r="45" spans="1:9" s="34" customFormat="1" ht="48.6" customHeight="1">
      <c r="A45" s="2193" t="s">
        <v>1482</v>
      </c>
      <c r="B45" s="2193"/>
      <c r="C45" s="2193"/>
      <c r="D45" s="2193"/>
      <c r="E45" s="2193"/>
      <c r="F45" s="2193"/>
      <c r="G45" s="2193"/>
      <c r="H45" s="2193"/>
      <c r="I45" s="2193"/>
    </row>
  </sheetData>
  <mergeCells count="13">
    <mergeCell ref="A1:I1"/>
    <mergeCell ref="A2:I2"/>
    <mergeCell ref="A3:I3"/>
    <mergeCell ref="A45:I45"/>
    <mergeCell ref="A5:I5"/>
    <mergeCell ref="A21:I21"/>
    <mergeCell ref="A22:I22"/>
    <mergeCell ref="A23:I23"/>
    <mergeCell ref="A24:H24"/>
    <mergeCell ref="A25:G25"/>
    <mergeCell ref="A26:I27"/>
    <mergeCell ref="A43:I43"/>
    <mergeCell ref="A44:I44"/>
  </mergeCells>
  <printOptions horizontalCentered="1" verticalCentered="1"/>
  <pageMargins left="0.25" right="0.25" top="0.5" bottom="0.5" header="0.3" footer="0.3"/>
  <pageSetup scale="69" orientation="portrait" r:id="rId1"/>
  <headerFooter scaleWithDoc="0" alignWithMargins="0">
    <oddFooter>&amp;CA - &amp;P</oddFooter>
  </headerFooter>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16767-3395-4863-94CD-1F3339BBA34D}">
  <sheetPr>
    <tabColor rgb="FF00B050"/>
    <pageSetUpPr fitToPage="1"/>
  </sheetPr>
  <dimension ref="A1:AB20"/>
  <sheetViews>
    <sheetView workbookViewId="0">
      <selection activeCell="G10" sqref="G10"/>
    </sheetView>
  </sheetViews>
  <sheetFormatPr defaultColWidth="9.42578125" defaultRowHeight="12.75"/>
  <cols>
    <col min="1" max="1" width="30.5703125" style="14" customWidth="1"/>
    <col min="2" max="7" width="15.5703125" style="14" customWidth="1"/>
    <col min="8" max="8" width="25.5703125" style="14" bestFit="1" customWidth="1"/>
    <col min="9" max="10" width="9.42578125" style="14"/>
    <col min="11" max="11" width="38.28515625" style="14" customWidth="1"/>
    <col min="12" max="16384" width="9.42578125" style="14"/>
  </cols>
  <sheetData>
    <row r="1" spans="1:28" ht="15.75">
      <c r="A1" s="2109" t="s">
        <v>0</v>
      </c>
      <c r="B1" s="2109"/>
      <c r="C1" s="2109"/>
      <c r="D1" s="2109"/>
      <c r="E1" s="2109"/>
      <c r="F1" s="2109"/>
      <c r="G1" s="2109"/>
    </row>
    <row r="2" spans="1:28" s="12" customFormat="1" ht="15.75">
      <c r="A2" s="2189" t="s">
        <v>1483</v>
      </c>
      <c r="B2" s="2189"/>
      <c r="C2" s="2189"/>
      <c r="D2" s="2189"/>
      <c r="E2" s="2189"/>
      <c r="F2" s="2189"/>
      <c r="G2" s="2189"/>
      <c r="H2" s="175"/>
      <c r="I2" s="175"/>
      <c r="J2" s="175"/>
      <c r="K2" s="175"/>
      <c r="L2" s="175"/>
      <c r="M2" s="175"/>
      <c r="N2" s="175"/>
      <c r="O2" s="175"/>
      <c r="P2" s="175"/>
      <c r="Q2" s="175"/>
      <c r="R2" s="175"/>
      <c r="S2" s="175"/>
      <c r="T2" s="175"/>
      <c r="U2" s="175"/>
      <c r="V2" s="175"/>
      <c r="W2" s="175"/>
      <c r="X2" s="175"/>
      <c r="Y2" s="175"/>
      <c r="Z2" s="175"/>
      <c r="AA2" s="175"/>
      <c r="AB2" s="175"/>
    </row>
    <row r="3" spans="1:28" s="11" customFormat="1" ht="15.75">
      <c r="A3" s="2157" t="s">
        <v>41</v>
      </c>
      <c r="B3" s="2157"/>
      <c r="C3" s="2157"/>
      <c r="D3" s="2157"/>
      <c r="E3" s="2157"/>
      <c r="F3" s="2157"/>
      <c r="G3" s="2157"/>
      <c r="H3" s="176"/>
      <c r="I3" s="176"/>
      <c r="J3" s="176"/>
      <c r="K3" s="176"/>
      <c r="L3" s="176"/>
      <c r="M3" s="176"/>
      <c r="N3" s="176"/>
      <c r="O3" s="176"/>
      <c r="P3" s="176"/>
      <c r="Q3" s="176"/>
      <c r="R3" s="176"/>
      <c r="S3" s="176"/>
      <c r="T3" s="176"/>
      <c r="U3" s="176"/>
      <c r="V3" s="176"/>
      <c r="W3" s="176"/>
      <c r="X3" s="176"/>
      <c r="Y3" s="176"/>
      <c r="Z3" s="176"/>
      <c r="AA3" s="176"/>
      <c r="AB3" s="176"/>
    </row>
    <row r="4" spans="1:28" s="11" customFormat="1" ht="16.5" thickBot="1">
      <c r="A4" s="174"/>
      <c r="B4" s="174"/>
      <c r="C4" s="174"/>
      <c r="D4" s="174"/>
      <c r="E4" s="174"/>
      <c r="F4" s="174"/>
      <c r="G4" s="174"/>
      <c r="H4" s="176"/>
      <c r="I4" s="176"/>
      <c r="J4" s="176"/>
      <c r="K4" s="176"/>
      <c r="L4" s="176"/>
      <c r="M4" s="176"/>
      <c r="N4" s="176"/>
      <c r="O4" s="176"/>
      <c r="P4" s="176"/>
      <c r="Q4" s="176"/>
      <c r="R4" s="176"/>
      <c r="S4" s="176"/>
      <c r="T4" s="176"/>
      <c r="U4" s="176"/>
      <c r="V4" s="176"/>
      <c r="W4" s="176"/>
      <c r="X4" s="176"/>
      <c r="Y4" s="176"/>
      <c r="Z4" s="176"/>
      <c r="AA4" s="176"/>
      <c r="AB4" s="176"/>
    </row>
    <row r="5" spans="1:28" ht="19.350000000000001" customHeight="1">
      <c r="A5" s="2411" t="s">
        <v>1484</v>
      </c>
      <c r="B5" s="2498"/>
      <c r="C5" s="2498"/>
      <c r="D5" s="2498"/>
      <c r="E5" s="2498"/>
      <c r="F5" s="2498"/>
      <c r="G5" s="2499"/>
      <c r="H5" s="11"/>
      <c r="I5" s="11"/>
      <c r="J5" s="11"/>
      <c r="K5" s="11"/>
      <c r="L5" s="11"/>
      <c r="M5" s="11"/>
      <c r="N5" s="11"/>
      <c r="O5" s="11"/>
      <c r="P5" s="11"/>
      <c r="Q5" s="11"/>
    </row>
    <row r="6" spans="1:28" ht="17.25" customHeight="1">
      <c r="A6" s="2500" t="s">
        <v>1485</v>
      </c>
      <c r="B6" s="2501"/>
      <c r="C6" s="2501"/>
      <c r="D6" s="2501"/>
      <c r="E6" s="2501"/>
      <c r="F6" s="2501"/>
      <c r="G6" s="2502"/>
      <c r="H6" s="33"/>
      <c r="I6" s="33"/>
      <c r="J6" s="11"/>
      <c r="K6" s="11"/>
      <c r="L6" s="11"/>
      <c r="M6" s="11"/>
      <c r="N6" s="11"/>
      <c r="O6" s="11"/>
      <c r="P6" s="11"/>
      <c r="Q6" s="11"/>
    </row>
    <row r="7" spans="1:28" ht="31.5">
      <c r="A7" s="2050"/>
      <c r="B7" s="238" t="s">
        <v>1233</v>
      </c>
      <c r="C7" s="238" t="s">
        <v>1234</v>
      </c>
      <c r="D7" s="238" t="s">
        <v>1235</v>
      </c>
      <c r="E7" s="238" t="s">
        <v>1236</v>
      </c>
      <c r="F7" s="238" t="s">
        <v>1237</v>
      </c>
      <c r="G7" s="2051" t="s">
        <v>1238</v>
      </c>
      <c r="H7" s="12"/>
      <c r="I7" s="180"/>
      <c r="J7" s="180"/>
      <c r="K7" s="180"/>
      <c r="L7" s="12"/>
      <c r="M7" s="12"/>
      <c r="N7" s="12"/>
      <c r="O7" s="12"/>
      <c r="P7" s="12"/>
      <c r="Q7" s="12"/>
    </row>
    <row r="8" spans="1:28" ht="14.1" customHeight="1">
      <c r="A8" s="2086" t="s">
        <v>49</v>
      </c>
      <c r="B8" s="515">
        <v>15465</v>
      </c>
      <c r="C8" s="516">
        <v>14870</v>
      </c>
      <c r="D8" s="516">
        <v>12432</v>
      </c>
      <c r="E8" s="516">
        <v>1518</v>
      </c>
      <c r="F8" s="517">
        <v>595</v>
      </c>
      <c r="G8" s="2087">
        <v>920</v>
      </c>
      <c r="H8" s="12"/>
      <c r="I8" s="181"/>
      <c r="J8" s="180"/>
      <c r="K8" s="180"/>
    </row>
    <row r="9" spans="1:28" ht="16.5" thickBot="1">
      <c r="A9" s="2088" t="s">
        <v>1240</v>
      </c>
      <c r="B9" s="2089"/>
      <c r="C9" s="2090">
        <v>1</v>
      </c>
      <c r="D9" s="2090">
        <f>D8/C8</f>
        <v>0.83604572965702761</v>
      </c>
      <c r="E9" s="2090">
        <f>E8/C8</f>
        <v>0.10208473436449227</v>
      </c>
      <c r="F9" s="2090">
        <f>F8/C8</f>
        <v>4.001344989912576E-2</v>
      </c>
      <c r="G9" s="2091">
        <f>G8/C8</f>
        <v>6.1869535978480161E-2</v>
      </c>
    </row>
    <row r="10" spans="1:28" ht="15.75">
      <c r="A10" s="62"/>
      <c r="B10" s="62"/>
      <c r="C10" s="62"/>
      <c r="D10" s="62"/>
      <c r="E10" s="62"/>
      <c r="F10" s="62"/>
      <c r="G10" s="62"/>
    </row>
    <row r="11" spans="1:28" ht="18">
      <c r="A11" s="1931" t="s">
        <v>1241</v>
      </c>
      <c r="B11" s="62"/>
      <c r="C11" s="62"/>
      <c r="D11" s="62"/>
      <c r="E11" s="62"/>
      <c r="F11" s="62"/>
      <c r="G11" s="62"/>
    </row>
    <row r="12" spans="1:28" ht="16.5">
      <c r="A12" s="1930" t="s">
        <v>1486</v>
      </c>
      <c r="B12" s="62"/>
      <c r="C12" s="62"/>
      <c r="D12" s="62"/>
      <c r="E12" s="62"/>
      <c r="F12" s="62"/>
      <c r="G12" s="62"/>
    </row>
    <row r="13" spans="1:28" ht="13.5" thickBot="1"/>
    <row r="14" spans="1:28" ht="15.75">
      <c r="A14" s="2411" t="s">
        <v>1487</v>
      </c>
      <c r="B14" s="2498"/>
      <c r="C14" s="2498"/>
      <c r="D14" s="2498"/>
      <c r="E14" s="2498"/>
      <c r="F14" s="2498"/>
      <c r="G14" s="2499"/>
    </row>
    <row r="15" spans="1:28" ht="16.5" thickBot="1">
      <c r="A15" s="2494" t="s">
        <v>1488</v>
      </c>
      <c r="B15" s="2496"/>
      <c r="C15" s="2496"/>
      <c r="D15" s="2496"/>
      <c r="E15" s="2496"/>
      <c r="F15" s="2496"/>
      <c r="G15" s="2497"/>
    </row>
    <row r="16" spans="1:28" ht="31.5">
      <c r="A16" s="2050"/>
      <c r="B16" s="238" t="s">
        <v>1489</v>
      </c>
      <c r="C16" s="238" t="s">
        <v>1234</v>
      </c>
      <c r="D16" s="238" t="s">
        <v>1235</v>
      </c>
      <c r="E16" s="238" t="s">
        <v>1341</v>
      </c>
      <c r="F16" s="238" t="s">
        <v>1237</v>
      </c>
      <c r="G16" s="2051"/>
    </row>
    <row r="17" spans="1:7" ht="15.75">
      <c r="A17" s="2086" t="s">
        <v>658</v>
      </c>
      <c r="B17" s="515">
        <v>625</v>
      </c>
      <c r="C17" s="516">
        <v>265</v>
      </c>
      <c r="D17" s="516">
        <v>258</v>
      </c>
      <c r="E17" s="516">
        <v>7</v>
      </c>
      <c r="F17" s="517">
        <v>360</v>
      </c>
      <c r="G17" s="2087"/>
    </row>
    <row r="18" spans="1:7" ht="16.5" thickBot="1">
      <c r="A18" s="2092"/>
      <c r="B18" s="2089"/>
      <c r="C18" s="2089"/>
      <c r="D18" s="2089"/>
      <c r="E18" s="2089"/>
      <c r="F18" s="2089"/>
      <c r="G18" s="2093"/>
    </row>
    <row r="19" spans="1:7" ht="15.75">
      <c r="A19" s="62"/>
      <c r="B19" s="62"/>
      <c r="C19" s="62"/>
      <c r="D19" s="62"/>
      <c r="E19" s="62"/>
      <c r="F19" s="62"/>
      <c r="G19" s="62"/>
    </row>
    <row r="20" spans="1:7" ht="18">
      <c r="A20" s="1764" t="s">
        <v>1241</v>
      </c>
      <c r="B20" s="383"/>
      <c r="C20" s="62"/>
      <c r="D20" s="62"/>
      <c r="E20" s="62"/>
      <c r="F20" s="62"/>
      <c r="G20" s="62"/>
    </row>
  </sheetData>
  <mergeCells count="7">
    <mergeCell ref="A1:G1"/>
    <mergeCell ref="A2:G2"/>
    <mergeCell ref="A3:G3"/>
    <mergeCell ref="A15:G15"/>
    <mergeCell ref="A5:G5"/>
    <mergeCell ref="A6:G6"/>
    <mergeCell ref="A14:G14"/>
  </mergeCells>
  <printOptions horizontalCentered="1" verticalCentered="1"/>
  <pageMargins left="0.25" right="0.25" top="0.5" bottom="0.5" header="0.3" footer="0.3"/>
  <pageSetup scale="84" orientation="portrait" r:id="rId1"/>
  <headerFooter scaleWithDoc="0" alignWithMargins="0">
    <oddFooter>&amp;CA - &amp;P</oddFooter>
  </headerFooter>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751CD-9571-4CDA-A4C6-1C79F0A7FA41}">
  <sheetPr>
    <tabColor rgb="FF00B050"/>
    <pageSetUpPr fitToPage="1"/>
  </sheetPr>
  <dimension ref="A1:AA14"/>
  <sheetViews>
    <sheetView workbookViewId="0">
      <selection activeCell="G10" sqref="G10"/>
    </sheetView>
  </sheetViews>
  <sheetFormatPr defaultColWidth="9.42578125" defaultRowHeight="12.75"/>
  <cols>
    <col min="1" max="1" width="27.5703125" style="14" customWidth="1"/>
    <col min="2" max="10" width="10.5703125" style="14" customWidth="1"/>
    <col min="11" max="16384" width="9.42578125" style="14"/>
  </cols>
  <sheetData>
    <row r="1" spans="1:27" ht="15.75">
      <c r="A1" s="2109" t="s">
        <v>0</v>
      </c>
      <c r="B1" s="2109"/>
      <c r="C1" s="2109"/>
      <c r="D1" s="2109"/>
      <c r="E1" s="2109"/>
      <c r="F1" s="2109"/>
      <c r="G1" s="2109"/>
      <c r="H1" s="2109"/>
      <c r="I1" s="2109"/>
      <c r="J1" s="2109"/>
    </row>
    <row r="2" spans="1:27" s="12" customFormat="1" ht="15.75">
      <c r="A2" s="2189" t="s">
        <v>1490</v>
      </c>
      <c r="B2" s="2189"/>
      <c r="C2" s="2189"/>
      <c r="D2" s="2189"/>
      <c r="E2" s="2189"/>
      <c r="F2" s="2189"/>
      <c r="G2" s="2189"/>
      <c r="H2" s="2189"/>
      <c r="I2" s="2189"/>
      <c r="J2" s="2189"/>
      <c r="K2" s="175"/>
      <c r="L2" s="175"/>
      <c r="M2" s="175"/>
      <c r="N2" s="175"/>
      <c r="O2" s="175"/>
      <c r="P2" s="175"/>
      <c r="Q2" s="175"/>
      <c r="R2" s="175"/>
      <c r="S2" s="175"/>
      <c r="T2" s="175"/>
      <c r="U2" s="175"/>
      <c r="V2" s="175"/>
      <c r="W2" s="175"/>
      <c r="X2" s="175"/>
      <c r="Y2" s="175"/>
      <c r="Z2" s="175"/>
      <c r="AA2" s="175"/>
    </row>
    <row r="3" spans="1:27" s="11" customFormat="1" ht="15.75">
      <c r="A3" s="2157" t="s">
        <v>41</v>
      </c>
      <c r="B3" s="2157"/>
      <c r="C3" s="2157"/>
      <c r="D3" s="2157"/>
      <c r="E3" s="2157"/>
      <c r="F3" s="2157"/>
      <c r="G3" s="2157"/>
      <c r="H3" s="2157"/>
      <c r="I3" s="2157"/>
      <c r="J3" s="2157"/>
      <c r="K3" s="176"/>
      <c r="L3" s="176"/>
      <c r="M3" s="176"/>
      <c r="N3" s="176"/>
      <c r="O3" s="176"/>
      <c r="P3" s="176"/>
      <c r="Q3" s="176"/>
      <c r="R3" s="176"/>
      <c r="S3" s="176"/>
      <c r="T3" s="176"/>
      <c r="U3" s="176"/>
      <c r="V3" s="176"/>
      <c r="W3" s="176"/>
      <c r="X3" s="176"/>
      <c r="Y3" s="176"/>
      <c r="Z3" s="176"/>
      <c r="AA3" s="176"/>
    </row>
    <row r="4" spans="1:27" s="11" customFormat="1" ht="16.5" thickBot="1">
      <c r="A4" s="174"/>
      <c r="B4" s="1851"/>
      <c r="C4" s="1851"/>
      <c r="D4" s="1851"/>
      <c r="E4" s="1851"/>
      <c r="F4" s="1851"/>
      <c r="G4" s="1851"/>
      <c r="H4" s="1851"/>
      <c r="I4" s="1851"/>
      <c r="J4" s="1851"/>
      <c r="K4" s="176"/>
      <c r="L4" s="176"/>
      <c r="M4" s="176"/>
      <c r="N4" s="176"/>
      <c r="O4" s="176"/>
      <c r="P4" s="176"/>
      <c r="Q4" s="176"/>
      <c r="R4" s="176"/>
      <c r="S4" s="176"/>
      <c r="T4" s="176"/>
      <c r="U4" s="176"/>
      <c r="V4" s="176"/>
      <c r="W4" s="176"/>
      <c r="X4" s="176"/>
      <c r="Y4" s="176"/>
      <c r="Z4" s="176"/>
      <c r="AA4" s="176"/>
    </row>
    <row r="5" spans="1:27" ht="20.100000000000001" customHeight="1" thickBot="1">
      <c r="A5" s="193" t="s">
        <v>623</v>
      </c>
      <c r="B5" s="2504" t="s">
        <v>1244</v>
      </c>
      <c r="C5" s="2504"/>
      <c r="D5" s="2505"/>
      <c r="E5" s="2504" t="s">
        <v>1245</v>
      </c>
      <c r="F5" s="2504"/>
      <c r="G5" s="2505"/>
      <c r="H5" s="2506" t="s">
        <v>34</v>
      </c>
      <c r="I5" s="2504"/>
      <c r="J5" s="2505"/>
    </row>
    <row r="6" spans="1:27" ht="15.75" customHeight="1">
      <c r="A6" s="128"/>
      <c r="B6" s="169" t="s">
        <v>1246</v>
      </c>
      <c r="C6" s="170" t="s">
        <v>1247</v>
      </c>
      <c r="D6" s="171" t="s">
        <v>49</v>
      </c>
      <c r="E6" s="172" t="s">
        <v>1246</v>
      </c>
      <c r="F6" s="170" t="s">
        <v>991</v>
      </c>
      <c r="G6" s="173" t="s">
        <v>49</v>
      </c>
      <c r="H6" s="129" t="s">
        <v>1246</v>
      </c>
      <c r="I6" s="1727" t="s">
        <v>991</v>
      </c>
      <c r="J6" s="130" t="s">
        <v>49</v>
      </c>
      <c r="K6" s="180"/>
      <c r="L6" s="180"/>
    </row>
    <row r="7" spans="1:27" ht="20.100000000000001" customHeight="1">
      <c r="A7" s="1075" t="s">
        <v>1248</v>
      </c>
      <c r="B7" s="530">
        <v>4852</v>
      </c>
      <c r="C7" s="530">
        <v>0</v>
      </c>
      <c r="D7" s="530">
        <f t="shared" ref="D7:D8" si="0">B7+C7</f>
        <v>4852</v>
      </c>
      <c r="E7" s="530">
        <v>679</v>
      </c>
      <c r="F7" s="530">
        <v>0</v>
      </c>
      <c r="G7" s="530">
        <f t="shared" ref="G7:G8" si="1">E7+F7</f>
        <v>679</v>
      </c>
      <c r="H7" s="528">
        <f t="shared" ref="H7" si="2">E7/B7</f>
        <v>0.13994229183841714</v>
      </c>
      <c r="I7" s="528">
        <v>0</v>
      </c>
      <c r="J7" s="529">
        <f t="shared" ref="J7" si="3">G7/D7</f>
        <v>0.13994229183841714</v>
      </c>
      <c r="K7" s="28"/>
      <c r="L7" s="29"/>
    </row>
    <row r="8" spans="1:27" ht="17.100000000000001" customHeight="1">
      <c r="A8" s="1076" t="s">
        <v>1249</v>
      </c>
      <c r="B8" s="530">
        <v>74144</v>
      </c>
      <c r="C8" s="530">
        <v>2023</v>
      </c>
      <c r="D8" s="530">
        <f t="shared" si="0"/>
        <v>76167</v>
      </c>
      <c r="E8" s="530">
        <v>17805</v>
      </c>
      <c r="F8" s="530">
        <v>452</v>
      </c>
      <c r="G8" s="530">
        <f t="shared" si="1"/>
        <v>18257</v>
      </c>
      <c r="H8" s="528">
        <f t="shared" ref="H8:J9" si="4">E8/B8</f>
        <v>0.24014080707811825</v>
      </c>
      <c r="I8" s="528">
        <f t="shared" si="4"/>
        <v>0.22343054869006426</v>
      </c>
      <c r="J8" s="529">
        <f t="shared" si="4"/>
        <v>0.2396969816324655</v>
      </c>
      <c r="K8" s="28"/>
      <c r="L8" s="29"/>
    </row>
    <row r="9" spans="1:27" s="32" customFormat="1" ht="20.85" customHeight="1">
      <c r="A9" s="531" t="s">
        <v>49</v>
      </c>
      <c r="B9" s="532">
        <f>SUM(B7:B8)</f>
        <v>78996</v>
      </c>
      <c r="C9" s="532">
        <f>SUM(C7:C8)</f>
        <v>2023</v>
      </c>
      <c r="D9" s="532">
        <f t="shared" ref="D9" si="5">SUM(B9:C9)</f>
        <v>81019</v>
      </c>
      <c r="E9" s="532">
        <f>SUM(E7:E8)</f>
        <v>18484</v>
      </c>
      <c r="F9" s="532">
        <f>SUM(F7:F8)</f>
        <v>452</v>
      </c>
      <c r="G9" s="532">
        <f>SUM(E9:F9)</f>
        <v>18936</v>
      </c>
      <c r="H9" s="533">
        <f t="shared" si="4"/>
        <v>0.23398653096359309</v>
      </c>
      <c r="I9" s="533">
        <f t="shared" si="4"/>
        <v>0.22343054869006426</v>
      </c>
      <c r="J9" s="534">
        <f t="shared" si="4"/>
        <v>0.23372295387501696</v>
      </c>
      <c r="K9" s="30"/>
      <c r="L9" s="31"/>
    </row>
    <row r="10" spans="1:27" ht="15.75">
      <c r="A10" s="62"/>
      <c r="B10" s="62"/>
      <c r="C10" s="62"/>
      <c r="D10" s="62"/>
      <c r="E10" s="62"/>
      <c r="F10" s="62"/>
      <c r="G10" s="62"/>
      <c r="H10" s="62"/>
      <c r="I10" s="62"/>
      <c r="J10" s="62"/>
    </row>
    <row r="11" spans="1:27" ht="15.75">
      <c r="A11" s="62"/>
      <c r="B11" s="61"/>
      <c r="C11" s="62"/>
      <c r="D11" s="62"/>
      <c r="E11" s="61"/>
      <c r="F11" s="62"/>
      <c r="G11" s="62"/>
      <c r="H11" s="62"/>
      <c r="I11" s="62"/>
      <c r="J11" s="62"/>
    </row>
    <row r="12" spans="1:27" ht="33.6" customHeight="1">
      <c r="A12" s="2503" t="s">
        <v>1491</v>
      </c>
      <c r="B12" s="2503"/>
      <c r="C12" s="2503"/>
      <c r="D12" s="2503"/>
      <c r="E12" s="2503"/>
      <c r="F12" s="2503"/>
      <c r="G12" s="2503"/>
      <c r="H12" s="2503"/>
      <c r="I12" s="2503"/>
      <c r="J12" s="2503"/>
    </row>
    <row r="14" spans="1:27" ht="12.6" customHeight="1"/>
  </sheetData>
  <mergeCells count="7">
    <mergeCell ref="A1:J1"/>
    <mergeCell ref="A2:J2"/>
    <mergeCell ref="A3:J3"/>
    <mergeCell ref="A12:J12"/>
    <mergeCell ref="B5:D5"/>
    <mergeCell ref="E5:G5"/>
    <mergeCell ref="H5:J5"/>
  </mergeCells>
  <printOptions horizontalCentered="1" verticalCentered="1"/>
  <pageMargins left="0.25" right="0.25" top="0.5" bottom="0.5" header="0.3" footer="0.3"/>
  <pageSetup scale="84" orientation="portrait" r:id="rId1"/>
  <headerFooter scaleWithDoc="0" alignWithMargins="0">
    <oddFooter>&amp;CA - &amp;P</oddFooter>
  </headerFooter>
  <customProperties>
    <customPr name="_pios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89492-5FE9-4793-8387-BE94ED1156B6}">
  <sheetPr>
    <tabColor rgb="FF00B050"/>
    <pageSetUpPr fitToPage="1"/>
  </sheetPr>
  <dimension ref="A1:AB27"/>
  <sheetViews>
    <sheetView workbookViewId="0">
      <selection activeCell="G10" sqref="G10"/>
    </sheetView>
  </sheetViews>
  <sheetFormatPr defaultColWidth="9.42578125" defaultRowHeight="15"/>
  <cols>
    <col min="1" max="1" width="19.42578125" style="1" customWidth="1"/>
    <col min="2" max="3" width="14.5703125" style="3" customWidth="1"/>
    <col min="4" max="4" width="14.5703125" style="4" customWidth="1"/>
    <col min="5" max="6" width="14.5703125" style="3" customWidth="1"/>
    <col min="7" max="8" width="14.5703125" style="4" customWidth="1"/>
    <col min="9" max="9" width="25.5703125" style="4" bestFit="1" customWidth="1"/>
    <col min="10" max="10" width="15.85546875" style="4" customWidth="1"/>
    <col min="11" max="16384" width="9.42578125" style="4"/>
  </cols>
  <sheetData>
    <row r="1" spans="1:28" ht="15.75">
      <c r="A1" s="2109" t="s">
        <v>0</v>
      </c>
      <c r="B1" s="2109"/>
      <c r="C1" s="2109"/>
      <c r="D1" s="2109"/>
      <c r="E1" s="2109"/>
      <c r="F1" s="2109"/>
      <c r="G1" s="2109"/>
      <c r="H1" s="2109"/>
    </row>
    <row r="2" spans="1:28" s="12" customFormat="1" ht="15.75">
      <c r="A2" s="2189" t="s">
        <v>1492</v>
      </c>
      <c r="B2" s="2189"/>
      <c r="C2" s="2189"/>
      <c r="D2" s="2189"/>
      <c r="E2" s="2189"/>
      <c r="F2" s="2189"/>
      <c r="G2" s="2189"/>
      <c r="H2" s="2189"/>
      <c r="I2" s="175"/>
      <c r="J2" s="175"/>
      <c r="K2" s="175"/>
      <c r="L2" s="175"/>
      <c r="M2" s="175"/>
      <c r="N2" s="175"/>
      <c r="O2" s="175"/>
      <c r="P2" s="175"/>
      <c r="Q2" s="175"/>
      <c r="R2" s="175"/>
      <c r="S2" s="175"/>
      <c r="T2" s="175"/>
      <c r="U2" s="175"/>
      <c r="V2" s="175"/>
      <c r="W2" s="175"/>
      <c r="X2" s="175"/>
      <c r="Y2" s="175"/>
      <c r="Z2" s="175"/>
      <c r="AA2" s="175"/>
      <c r="AB2" s="175"/>
    </row>
    <row r="3" spans="1:28" s="11" customFormat="1" ht="15.75">
      <c r="A3" s="2157" t="s">
        <v>41</v>
      </c>
      <c r="B3" s="2157"/>
      <c r="C3" s="2157"/>
      <c r="D3" s="2157"/>
      <c r="E3" s="2157"/>
      <c r="F3" s="2157"/>
      <c r="G3" s="2157"/>
      <c r="H3" s="2157"/>
      <c r="I3" s="176"/>
      <c r="J3" s="176"/>
      <c r="K3" s="176"/>
      <c r="L3" s="176"/>
      <c r="M3" s="176"/>
      <c r="N3" s="176"/>
      <c r="O3" s="176"/>
      <c r="P3" s="176"/>
      <c r="Q3" s="176"/>
      <c r="R3" s="176"/>
      <c r="S3" s="176"/>
      <c r="T3" s="176"/>
      <c r="U3" s="176"/>
      <c r="V3" s="176"/>
      <c r="W3" s="176"/>
      <c r="X3" s="176"/>
      <c r="Y3" s="176"/>
      <c r="Z3" s="176"/>
      <c r="AA3" s="176"/>
      <c r="AB3" s="176"/>
    </row>
    <row r="4" spans="1:28" ht="15.75" thickBot="1"/>
    <row r="5" spans="1:28" ht="63">
      <c r="A5" s="1345">
        <v>2025</v>
      </c>
      <c r="B5" s="1412" t="s">
        <v>1493</v>
      </c>
      <c r="C5" s="1412" t="s">
        <v>1253</v>
      </c>
      <c r="D5" s="1412" t="s">
        <v>1254</v>
      </c>
      <c r="E5" s="1412" t="s">
        <v>1494</v>
      </c>
      <c r="F5" s="1412" t="s">
        <v>1256</v>
      </c>
      <c r="G5" s="1413" t="s">
        <v>1257</v>
      </c>
      <c r="H5" s="644" t="s">
        <v>1258</v>
      </c>
      <c r="I5" s="180"/>
      <c r="J5" s="180"/>
      <c r="K5" s="180"/>
    </row>
    <row r="6" spans="1:28" ht="15.75">
      <c r="A6" s="194" t="s">
        <v>1178</v>
      </c>
      <c r="B6" s="76">
        <v>13526</v>
      </c>
      <c r="C6" s="236">
        <v>298</v>
      </c>
      <c r="D6" s="520">
        <f t="shared" ref="D6:D17" si="0">C6/B6</f>
        <v>2.2031642762087831E-2</v>
      </c>
      <c r="E6" s="236">
        <v>46</v>
      </c>
      <c r="F6" s="236">
        <v>234</v>
      </c>
      <c r="G6" s="521">
        <f>IF(C6=0,0,E6/C6)</f>
        <v>0.15436241610738255</v>
      </c>
      <c r="H6" s="222">
        <f t="shared" ref="H6:H17" si="1">F6/B6</f>
        <v>1.7300014786337425E-2</v>
      </c>
      <c r="I6" s="181"/>
      <c r="J6" s="1145"/>
      <c r="K6" s="180"/>
    </row>
    <row r="7" spans="1:28" ht="15.75">
      <c r="A7" s="194" t="s">
        <v>1179</v>
      </c>
      <c r="B7" s="76">
        <v>14359</v>
      </c>
      <c r="C7" s="236">
        <v>329</v>
      </c>
      <c r="D7" s="520">
        <f t="shared" si="0"/>
        <v>2.291245908489449E-2</v>
      </c>
      <c r="E7" s="236">
        <v>29</v>
      </c>
      <c r="F7" s="236">
        <v>284</v>
      </c>
      <c r="G7" s="521">
        <f t="shared" ref="G7:G17" si="2">IF(C7=0,0,E7/C7)</f>
        <v>8.8145896656534953E-2</v>
      </c>
      <c r="H7" s="222">
        <f t="shared" si="1"/>
        <v>1.9778536109756946E-2</v>
      </c>
    </row>
    <row r="8" spans="1:28" ht="15.75">
      <c r="A8" s="194" t="s">
        <v>1180</v>
      </c>
      <c r="B8" s="76">
        <v>15249</v>
      </c>
      <c r="C8" s="236">
        <v>392</v>
      </c>
      <c r="D8" s="520">
        <f t="shared" si="0"/>
        <v>2.57066037117188E-2</v>
      </c>
      <c r="E8" s="236">
        <v>40</v>
      </c>
      <c r="F8" s="236">
        <v>325</v>
      </c>
      <c r="G8" s="521">
        <f t="shared" si="2"/>
        <v>0.10204081632653061</v>
      </c>
      <c r="H8" s="222">
        <f t="shared" si="1"/>
        <v>2.1312872975277068E-2</v>
      </c>
    </row>
    <row r="9" spans="1:28" ht="15.75">
      <c r="A9" s="194" t="s">
        <v>1181</v>
      </c>
      <c r="B9" s="76">
        <v>16028</v>
      </c>
      <c r="C9" s="236">
        <v>408</v>
      </c>
      <c r="D9" s="520">
        <f t="shared" si="0"/>
        <v>2.5455452957324681E-2</v>
      </c>
      <c r="E9" s="236">
        <v>36</v>
      </c>
      <c r="F9" s="236">
        <v>354</v>
      </c>
      <c r="G9" s="521">
        <f t="shared" si="2"/>
        <v>8.8235294117647065E-2</v>
      </c>
      <c r="H9" s="222">
        <f t="shared" si="1"/>
        <v>2.2086348889443472E-2</v>
      </c>
    </row>
    <row r="10" spans="1:28" ht="15.75">
      <c r="A10" s="194" t="s">
        <v>1182</v>
      </c>
      <c r="B10" s="76">
        <v>16134</v>
      </c>
      <c r="C10" s="236">
        <v>347</v>
      </c>
      <c r="D10" s="520">
        <f t="shared" si="0"/>
        <v>2.1507375728275692E-2</v>
      </c>
      <c r="E10" s="236">
        <v>31</v>
      </c>
      <c r="F10" s="236">
        <v>291</v>
      </c>
      <c r="G10" s="521">
        <f t="shared" si="2"/>
        <v>8.9337175792507204E-2</v>
      </c>
      <c r="H10" s="222">
        <f t="shared" si="1"/>
        <v>1.8036444775009298E-2</v>
      </c>
    </row>
    <row r="11" spans="1:28" ht="15.75">
      <c r="A11" s="194" t="s">
        <v>1183</v>
      </c>
      <c r="B11" s="236">
        <v>16425</v>
      </c>
      <c r="C11" s="236">
        <v>219</v>
      </c>
      <c r="D11" s="520">
        <f t="shared" si="0"/>
        <v>1.3333333333333334E-2</v>
      </c>
      <c r="E11" s="236">
        <v>29</v>
      </c>
      <c r="F11" s="236">
        <v>179</v>
      </c>
      <c r="G11" s="521">
        <f t="shared" si="2"/>
        <v>0.13242009132420091</v>
      </c>
      <c r="H11" s="222">
        <f t="shared" si="1"/>
        <v>1.0898021308980214E-2</v>
      </c>
    </row>
    <row r="12" spans="1:28" ht="15.75">
      <c r="A12" s="194" t="s">
        <v>1184</v>
      </c>
      <c r="B12" s="236">
        <v>16590</v>
      </c>
      <c r="C12" s="236">
        <v>292</v>
      </c>
      <c r="D12" s="520">
        <f t="shared" si="0"/>
        <v>1.7600964436407473E-2</v>
      </c>
      <c r="E12" s="236">
        <v>37</v>
      </c>
      <c r="F12" s="236">
        <v>239</v>
      </c>
      <c r="G12" s="521">
        <f t="shared" si="2"/>
        <v>0.12671232876712329</v>
      </c>
      <c r="H12" s="222">
        <f t="shared" si="1"/>
        <v>1.4406268836648584E-2</v>
      </c>
    </row>
    <row r="13" spans="1:28" ht="15.75">
      <c r="A13" s="194" t="s">
        <v>1185</v>
      </c>
      <c r="B13" s="236">
        <v>17023</v>
      </c>
      <c r="C13" s="236">
        <v>257</v>
      </c>
      <c r="D13" s="520">
        <f t="shared" si="0"/>
        <v>1.5097221406332609E-2</v>
      </c>
      <c r="E13" s="236">
        <v>40</v>
      </c>
      <c r="F13" s="236">
        <v>201</v>
      </c>
      <c r="G13" s="521">
        <f t="shared" si="2"/>
        <v>0.1556420233463035</v>
      </c>
      <c r="H13" s="222">
        <f t="shared" si="1"/>
        <v>1.1807554485108384E-2</v>
      </c>
    </row>
    <row r="14" spans="1:28" ht="15.75">
      <c r="A14" s="194" t="s">
        <v>1186</v>
      </c>
      <c r="B14" s="236">
        <v>17316</v>
      </c>
      <c r="C14" s="236">
        <v>314</v>
      </c>
      <c r="D14" s="520">
        <f t="shared" si="0"/>
        <v>1.8133518133518132E-2</v>
      </c>
      <c r="E14" s="236">
        <v>42</v>
      </c>
      <c r="F14" s="236">
        <v>206</v>
      </c>
      <c r="G14" s="521">
        <f t="shared" si="2"/>
        <v>0.13375796178343949</v>
      </c>
      <c r="H14" s="222">
        <f t="shared" si="1"/>
        <v>1.1896511896511896E-2</v>
      </c>
    </row>
    <row r="15" spans="1:28" ht="15.75">
      <c r="A15" s="194" t="s">
        <v>1187</v>
      </c>
      <c r="B15" s="236">
        <v>18061</v>
      </c>
      <c r="C15" s="236">
        <v>261</v>
      </c>
      <c r="D15" s="520">
        <f t="shared" si="0"/>
        <v>1.4451027074912795E-2</v>
      </c>
      <c r="E15" s="236">
        <v>21</v>
      </c>
      <c r="F15" s="236">
        <v>95</v>
      </c>
      <c r="G15" s="521">
        <f t="shared" si="2"/>
        <v>8.0459770114942528E-2</v>
      </c>
      <c r="H15" s="222">
        <f t="shared" si="1"/>
        <v>5.2599523835889488E-3</v>
      </c>
    </row>
    <row r="16" spans="1:28" ht="15.75">
      <c r="A16" s="194" t="s">
        <v>1188</v>
      </c>
      <c r="B16" s="236">
        <v>18301</v>
      </c>
      <c r="C16" s="236">
        <v>335</v>
      </c>
      <c r="D16" s="520">
        <f t="shared" si="0"/>
        <v>1.8305010655155458E-2</v>
      </c>
      <c r="E16" s="236">
        <v>14</v>
      </c>
      <c r="F16" s="236">
        <v>90</v>
      </c>
      <c r="G16" s="521">
        <f t="shared" si="2"/>
        <v>4.1791044776119404E-2</v>
      </c>
      <c r="H16" s="222">
        <f t="shared" si="1"/>
        <v>4.9177640566089283E-3</v>
      </c>
    </row>
    <row r="17" spans="1:10" ht="16.5" thickBot="1">
      <c r="A17" s="1102" t="s">
        <v>1189</v>
      </c>
      <c r="B17" s="1724">
        <v>18936</v>
      </c>
      <c r="C17" s="514">
        <v>307</v>
      </c>
      <c r="D17" s="522">
        <f t="shared" si="0"/>
        <v>1.6212505280946345E-2</v>
      </c>
      <c r="E17" s="514">
        <v>16</v>
      </c>
      <c r="F17" s="514">
        <v>51</v>
      </c>
      <c r="G17" s="1408">
        <f t="shared" si="2"/>
        <v>5.2117263843648211E-2</v>
      </c>
      <c r="H17" s="523">
        <f t="shared" si="1"/>
        <v>2.6932826362484159E-3</v>
      </c>
    </row>
    <row r="18" spans="1:10" ht="16.5" thickBot="1">
      <c r="A18" s="1078" t="s">
        <v>1259</v>
      </c>
      <c r="B18" s="162">
        <f>B17</f>
        <v>18936</v>
      </c>
      <c r="C18" s="162">
        <f>SUM(C6:C17)</f>
        <v>3759</v>
      </c>
      <c r="D18" s="1409">
        <f>C18/B18</f>
        <v>0.19851077313054499</v>
      </c>
      <c r="E18" s="162">
        <f>SUM(E6:E17)</f>
        <v>381</v>
      </c>
      <c r="F18" s="162">
        <f>SUM(F6:F17)</f>
        <v>2549</v>
      </c>
      <c r="G18" s="1410">
        <f>E18/C18</f>
        <v>0.10135674381484437</v>
      </c>
      <c r="H18" s="1411">
        <f>F18/B18</f>
        <v>0.13461132234896495</v>
      </c>
      <c r="I18" s="12"/>
      <c r="J18" s="3"/>
    </row>
    <row r="19" spans="1:10" ht="15.75">
      <c r="A19" s="62"/>
      <c r="B19" s="62"/>
      <c r="C19" s="62"/>
      <c r="D19" s="62"/>
      <c r="E19" s="62"/>
      <c r="F19" s="62"/>
      <c r="G19" s="77"/>
      <c r="H19" s="62"/>
    </row>
    <row r="20" spans="1:10" ht="15.75">
      <c r="A20" s="2193" t="s">
        <v>1260</v>
      </c>
      <c r="B20" s="2193"/>
      <c r="C20" s="2193"/>
      <c r="D20" s="2193"/>
      <c r="E20" s="2193"/>
      <c r="F20" s="2193"/>
      <c r="G20" s="2193"/>
      <c r="H20" s="2193"/>
      <c r="I20" s="3"/>
    </row>
    <row r="21" spans="1:10" ht="31.35" customHeight="1">
      <c r="A21" s="2193" t="s">
        <v>1261</v>
      </c>
      <c r="B21" s="2193"/>
      <c r="C21" s="2193"/>
      <c r="D21" s="2193"/>
      <c r="E21" s="2193"/>
      <c r="F21" s="2193"/>
      <c r="G21" s="2193"/>
      <c r="H21" s="2193"/>
    </row>
    <row r="22" spans="1:10" ht="18.75">
      <c r="A22" s="2188" t="s">
        <v>1262</v>
      </c>
      <c r="B22" s="2188"/>
      <c r="C22" s="2188"/>
      <c r="D22" s="2188"/>
      <c r="E22" s="2188"/>
      <c r="F22" s="2188"/>
      <c r="G22" s="2188"/>
      <c r="H22" s="2188"/>
    </row>
    <row r="23" spans="1:10" ht="18.75">
      <c r="A23" s="2188" t="s">
        <v>1263</v>
      </c>
      <c r="B23" s="2188"/>
      <c r="C23" s="2188"/>
      <c r="D23" s="2188"/>
      <c r="E23" s="2188"/>
      <c r="F23" s="2188"/>
      <c r="G23" s="2188"/>
      <c r="H23" s="2188"/>
    </row>
    <row r="24" spans="1:10" ht="38.1" customHeight="1">
      <c r="A24" s="2128"/>
      <c r="B24" s="2128"/>
      <c r="C24" s="2128"/>
      <c r="D24" s="2128"/>
      <c r="E24" s="2128"/>
      <c r="F24" s="2128"/>
      <c r="G24" s="2128"/>
      <c r="H24" s="2128"/>
    </row>
    <row r="25" spans="1:10" ht="14.25">
      <c r="A25" s="131"/>
      <c r="B25" s="132"/>
      <c r="C25" s="132"/>
      <c r="D25" s="132"/>
      <c r="E25" s="132"/>
      <c r="F25" s="132"/>
      <c r="G25" s="133"/>
      <c r="H25" s="132"/>
    </row>
    <row r="26" spans="1:10" ht="14.25">
      <c r="A26" s="94"/>
      <c r="B26" s="94"/>
      <c r="C26" s="94"/>
      <c r="D26" s="94"/>
      <c r="E26" s="94"/>
      <c r="F26" s="94"/>
      <c r="G26" s="134"/>
      <c r="H26" s="94"/>
    </row>
    <row r="27" spans="1:10" ht="14.25">
      <c r="A27" s="94"/>
      <c r="B27" s="94"/>
      <c r="C27" s="94"/>
      <c r="D27" s="94"/>
      <c r="E27" s="135"/>
      <c r="F27" s="94"/>
      <c r="G27" s="134"/>
      <c r="H27" s="94"/>
    </row>
  </sheetData>
  <mergeCells count="8">
    <mergeCell ref="A1:H1"/>
    <mergeCell ref="A2:H2"/>
    <mergeCell ref="A3:H3"/>
    <mergeCell ref="A23:H23"/>
    <mergeCell ref="A24:H24"/>
    <mergeCell ref="A20:H20"/>
    <mergeCell ref="A21:H21"/>
    <mergeCell ref="A22:H22"/>
  </mergeCells>
  <printOptions horizontalCentered="1" verticalCentered="1"/>
  <pageMargins left="0.25" right="0.25" top="0.5" bottom="0.5" header="0.3" footer="0.3"/>
  <pageSetup scale="85" orientation="portrait" r:id="rId1"/>
  <headerFooter scaleWithDoc="0" alignWithMargins="0">
    <oddFooter>&amp;CA - &amp;P</oddFooter>
  </headerFooter>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15D0A-BE26-4C21-A63C-FD828F3053A6}">
  <sheetPr>
    <tabColor rgb="FF00B050"/>
    <pageSetUpPr fitToPage="1"/>
  </sheetPr>
  <dimension ref="A1:AB37"/>
  <sheetViews>
    <sheetView workbookViewId="0">
      <selection activeCell="G10" sqref="G10"/>
    </sheetView>
  </sheetViews>
  <sheetFormatPr defaultColWidth="40.5703125" defaultRowHeight="12.75"/>
  <cols>
    <col min="1" max="1" width="49.42578125" style="22" customWidth="1"/>
    <col min="2" max="2" width="8.5703125" style="22" customWidth="1"/>
    <col min="3" max="3" width="6.5703125" style="22" customWidth="1"/>
    <col min="4" max="4" width="10.5703125" style="22" customWidth="1"/>
    <col min="5" max="5" width="8.42578125" style="22" customWidth="1"/>
    <col min="6" max="7" width="6.5703125" style="25" customWidth="1"/>
    <col min="8" max="8" width="10.42578125" style="25" customWidth="1"/>
    <col min="9" max="9" width="13.42578125" style="22" customWidth="1"/>
    <col min="10" max="10" width="16.5703125" style="91" customWidth="1"/>
    <col min="11" max="11" width="5.42578125" style="22" bestFit="1" customWidth="1"/>
    <col min="12" max="16384" width="40.5703125" style="22"/>
  </cols>
  <sheetData>
    <row r="1" spans="1:28" ht="15.75">
      <c r="A1" s="2507" t="s">
        <v>0</v>
      </c>
      <c r="B1" s="2507"/>
      <c r="C1" s="2507"/>
      <c r="D1" s="2507"/>
      <c r="E1" s="2507"/>
      <c r="F1" s="2507"/>
      <c r="G1" s="2507"/>
      <c r="H1" s="2507"/>
      <c r="I1" s="2507"/>
    </row>
    <row r="2" spans="1:28" s="12" customFormat="1" ht="15.75">
      <c r="A2" s="2189" t="s">
        <v>1495</v>
      </c>
      <c r="B2" s="2189"/>
      <c r="C2" s="2189"/>
      <c r="D2" s="2189"/>
      <c r="E2" s="2189"/>
      <c r="F2" s="2189"/>
      <c r="G2" s="2189"/>
      <c r="H2" s="2189"/>
      <c r="I2" s="2189"/>
      <c r="J2" s="175"/>
      <c r="K2" s="175"/>
      <c r="L2" s="175"/>
      <c r="M2" s="175"/>
      <c r="N2" s="175"/>
      <c r="O2" s="175"/>
      <c r="P2" s="175"/>
      <c r="Q2" s="175"/>
      <c r="R2" s="175"/>
      <c r="S2" s="175"/>
      <c r="T2" s="175"/>
      <c r="U2" s="175"/>
      <c r="V2" s="175"/>
      <c r="W2" s="175"/>
      <c r="X2" s="175"/>
      <c r="Y2" s="175"/>
      <c r="Z2" s="175"/>
      <c r="AA2" s="175"/>
      <c r="AB2" s="175"/>
    </row>
    <row r="3" spans="1:28" s="11" customFormat="1" ht="15.75">
      <c r="A3" s="2157" t="s">
        <v>41</v>
      </c>
      <c r="B3" s="2157"/>
      <c r="C3" s="2157"/>
      <c r="D3" s="2157"/>
      <c r="E3" s="2157"/>
      <c r="F3" s="2157"/>
      <c r="G3" s="2157"/>
      <c r="H3" s="2157"/>
      <c r="I3" s="2157"/>
      <c r="J3" s="176"/>
      <c r="K3" s="176"/>
      <c r="L3" s="176"/>
      <c r="M3" s="176"/>
      <c r="N3" s="176"/>
      <c r="O3" s="176"/>
      <c r="P3" s="176"/>
      <c r="Q3" s="176"/>
      <c r="R3" s="176"/>
      <c r="S3" s="176"/>
      <c r="T3" s="176"/>
      <c r="U3" s="176"/>
      <c r="V3" s="176"/>
      <c r="W3" s="176"/>
      <c r="X3" s="176"/>
      <c r="Y3" s="176"/>
      <c r="Z3" s="176"/>
      <c r="AA3" s="176"/>
      <c r="AB3" s="176"/>
    </row>
    <row r="4" spans="1:28" ht="18" customHeight="1">
      <c r="A4" s="2508"/>
      <c r="B4" s="2509"/>
      <c r="C4" s="2509"/>
      <c r="D4" s="2509"/>
      <c r="E4" s="2509"/>
      <c r="F4" s="2509"/>
      <c r="G4" s="2509"/>
      <c r="H4" s="2509"/>
      <c r="I4" s="2509"/>
    </row>
    <row r="5" spans="1:28" ht="27" customHeight="1">
      <c r="A5" s="2513" t="s">
        <v>1496</v>
      </c>
      <c r="B5" s="2510" t="s">
        <v>1497</v>
      </c>
      <c r="C5" s="2511"/>
      <c r="D5" s="2511"/>
      <c r="E5" s="2512"/>
      <c r="F5" s="2402" t="s">
        <v>1267</v>
      </c>
      <c r="G5" s="2402"/>
      <c r="H5" s="2402"/>
      <c r="I5" s="195" t="s">
        <v>734</v>
      </c>
      <c r="J5" s="136"/>
    </row>
    <row r="6" spans="1:28" ht="15" customHeight="1" thickBot="1">
      <c r="A6" s="2514"/>
      <c r="B6" s="2515" t="s">
        <v>1498</v>
      </c>
      <c r="C6" s="2516"/>
      <c r="D6" s="2516"/>
      <c r="E6" s="2517"/>
      <c r="F6" s="97" t="s">
        <v>991</v>
      </c>
      <c r="G6" s="97" t="s">
        <v>1246</v>
      </c>
      <c r="H6" s="196" t="s">
        <v>49</v>
      </c>
      <c r="I6" s="216"/>
    </row>
    <row r="7" spans="1:28" ht="12.75" customHeight="1">
      <c r="A7" s="2514"/>
      <c r="B7" s="2101" t="s">
        <v>626</v>
      </c>
      <c r="C7" s="2101" t="s">
        <v>627</v>
      </c>
      <c r="D7" s="2101" t="s">
        <v>628</v>
      </c>
      <c r="E7" s="2101" t="s">
        <v>629</v>
      </c>
      <c r="F7" s="197"/>
      <c r="G7" s="23"/>
      <c r="H7" s="24"/>
      <c r="I7" s="2098"/>
      <c r="L7" s="180"/>
      <c r="M7" s="180"/>
      <c r="N7" s="180"/>
    </row>
    <row r="8" spans="1:28" ht="12.75" customHeight="1">
      <c r="A8" s="2094" t="s">
        <v>1499</v>
      </c>
      <c r="B8" s="1135"/>
      <c r="C8" s="1136" t="s">
        <v>632</v>
      </c>
      <c r="D8" s="1137"/>
      <c r="E8" s="1137"/>
      <c r="F8" s="47">
        <v>0</v>
      </c>
      <c r="G8" s="23">
        <v>19</v>
      </c>
      <c r="H8" s="24">
        <v>19</v>
      </c>
      <c r="I8" s="2099">
        <v>380</v>
      </c>
      <c r="K8" s="93"/>
      <c r="L8" s="181"/>
      <c r="M8" s="180"/>
      <c r="N8" s="180"/>
    </row>
    <row r="9" spans="1:28" ht="12.75" customHeight="1">
      <c r="A9" s="2094" t="s">
        <v>1270</v>
      </c>
      <c r="B9" s="1136" t="s">
        <v>632</v>
      </c>
      <c r="C9" s="1136"/>
      <c r="D9" s="1137"/>
      <c r="E9" s="1137"/>
      <c r="F9" s="198">
        <v>0</v>
      </c>
      <c r="G9" s="23">
        <v>0</v>
      </c>
      <c r="H9" s="24">
        <v>0</v>
      </c>
      <c r="I9" s="2099"/>
      <c r="K9" s="93"/>
    </row>
    <row r="10" spans="1:28" ht="12.75" customHeight="1">
      <c r="A10" s="2094" t="s">
        <v>1271</v>
      </c>
      <c r="B10" s="1136"/>
      <c r="C10" s="1136"/>
      <c r="D10" s="1137"/>
      <c r="E10" s="1137"/>
      <c r="F10" s="198"/>
      <c r="G10" s="23"/>
      <c r="H10" s="24"/>
      <c r="I10" s="2099"/>
      <c r="K10" s="93"/>
    </row>
    <row r="11" spans="1:28" ht="12.75" customHeight="1">
      <c r="A11" s="2071" t="s">
        <v>1272</v>
      </c>
      <c r="B11" s="1138" t="s">
        <v>632</v>
      </c>
      <c r="C11" s="1138" t="s">
        <v>632</v>
      </c>
      <c r="D11" s="1139"/>
      <c r="E11" s="1140"/>
      <c r="F11" s="199">
        <v>0</v>
      </c>
      <c r="G11" s="88">
        <v>0</v>
      </c>
      <c r="H11" s="87">
        <v>0</v>
      </c>
      <c r="I11" s="2099"/>
      <c r="K11" s="93"/>
    </row>
    <row r="12" spans="1:28" ht="12.75" customHeight="1">
      <c r="A12" s="2071" t="s">
        <v>1273</v>
      </c>
      <c r="B12" s="1138"/>
      <c r="C12" s="1138" t="s">
        <v>632</v>
      </c>
      <c r="D12" s="1139"/>
      <c r="E12" s="1140"/>
      <c r="F12" s="198">
        <v>0</v>
      </c>
      <c r="G12" s="23">
        <v>0</v>
      </c>
      <c r="H12" s="24">
        <v>0</v>
      </c>
      <c r="I12" s="2099"/>
      <c r="K12" s="93"/>
    </row>
    <row r="13" spans="1:28" ht="12.75" customHeight="1">
      <c r="A13" s="2071" t="s">
        <v>1500</v>
      </c>
      <c r="B13" s="1138"/>
      <c r="C13" s="1138" t="s">
        <v>632</v>
      </c>
      <c r="D13" s="1139" t="s">
        <v>632</v>
      </c>
      <c r="E13" s="1143" t="s">
        <v>632</v>
      </c>
      <c r="F13" s="198">
        <v>0</v>
      </c>
      <c r="G13" s="23">
        <v>0</v>
      </c>
      <c r="H13" s="24">
        <v>0</v>
      </c>
      <c r="I13" s="2099"/>
      <c r="K13" s="93"/>
    </row>
    <row r="14" spans="1:28" ht="12.75" customHeight="1">
      <c r="A14" s="2071" t="s">
        <v>1274</v>
      </c>
      <c r="B14" s="1138"/>
      <c r="C14" s="1138" t="s">
        <v>632</v>
      </c>
      <c r="D14" s="1139" t="s">
        <v>632</v>
      </c>
      <c r="E14" s="1140"/>
      <c r="F14" s="198">
        <v>0</v>
      </c>
      <c r="G14" s="23">
        <v>0</v>
      </c>
      <c r="H14" s="24">
        <v>0</v>
      </c>
      <c r="I14" s="2099"/>
      <c r="K14" s="93"/>
    </row>
    <row r="15" spans="1:28" ht="12.75" customHeight="1">
      <c r="A15" s="2071" t="s">
        <v>1275</v>
      </c>
      <c r="B15" s="1138"/>
      <c r="C15" s="1138" t="s">
        <v>632</v>
      </c>
      <c r="D15" s="1139"/>
      <c r="E15" s="1140"/>
      <c r="F15" s="198">
        <v>0</v>
      </c>
      <c r="G15" s="23">
        <v>0</v>
      </c>
      <c r="H15" s="24">
        <v>0</v>
      </c>
      <c r="I15" s="2099"/>
      <c r="K15" s="93"/>
    </row>
    <row r="16" spans="1:28" ht="12.75" customHeight="1">
      <c r="A16" s="2071" t="s">
        <v>1276</v>
      </c>
      <c r="B16" s="1138"/>
      <c r="C16" s="1138" t="s">
        <v>632</v>
      </c>
      <c r="D16" s="1139"/>
      <c r="E16" s="1140"/>
      <c r="F16" s="198">
        <v>0</v>
      </c>
      <c r="G16" s="23">
        <v>0</v>
      </c>
      <c r="H16" s="24">
        <v>0</v>
      </c>
      <c r="I16" s="2099"/>
      <c r="K16" s="93"/>
    </row>
    <row r="17" spans="1:11" ht="12.75" customHeight="1">
      <c r="A17" s="2071" t="s">
        <v>1277</v>
      </c>
      <c r="B17" s="1138"/>
      <c r="C17" s="1138" t="s">
        <v>632</v>
      </c>
      <c r="D17" s="1139"/>
      <c r="E17" s="1140"/>
      <c r="F17" s="198">
        <v>0</v>
      </c>
      <c r="G17" s="23">
        <v>0</v>
      </c>
      <c r="H17" s="24">
        <v>0</v>
      </c>
      <c r="I17" s="2099"/>
      <c r="K17" s="93"/>
    </row>
    <row r="18" spans="1:11" ht="12.75" customHeight="1">
      <c r="A18" s="2071" t="s">
        <v>1278</v>
      </c>
      <c r="B18" s="1138"/>
      <c r="C18" s="1138" t="s">
        <v>632</v>
      </c>
      <c r="D18" s="1139"/>
      <c r="E18" s="1140"/>
      <c r="F18" s="198"/>
      <c r="G18" s="23"/>
      <c r="H18" s="24"/>
      <c r="I18" s="2099"/>
      <c r="K18" s="93"/>
    </row>
    <row r="19" spans="1:11" ht="12.75" customHeight="1">
      <c r="A19" s="2071" t="s">
        <v>1279</v>
      </c>
      <c r="B19" s="987"/>
      <c r="C19" s="1141" t="s">
        <v>632</v>
      </c>
      <c r="D19" s="1142"/>
      <c r="E19" s="1143"/>
      <c r="F19" s="198">
        <v>0</v>
      </c>
      <c r="G19" s="23">
        <v>0</v>
      </c>
      <c r="H19" s="24">
        <v>0</v>
      </c>
      <c r="I19" s="2099"/>
      <c r="K19" s="93"/>
    </row>
    <row r="20" spans="1:11" ht="12.75" customHeight="1">
      <c r="A20" s="2071" t="s">
        <v>1501</v>
      </c>
      <c r="B20" s="987"/>
      <c r="C20" s="1141" t="s">
        <v>632</v>
      </c>
      <c r="D20" s="1142"/>
      <c r="E20" s="1143" t="s">
        <v>632</v>
      </c>
      <c r="F20" s="198">
        <v>0</v>
      </c>
      <c r="G20" s="23">
        <v>0</v>
      </c>
      <c r="H20" s="24">
        <v>0</v>
      </c>
      <c r="I20" s="2099"/>
      <c r="K20" s="93"/>
    </row>
    <row r="21" spans="1:11" ht="12.75" customHeight="1">
      <c r="A21" s="2071" t="s">
        <v>1280</v>
      </c>
      <c r="B21" s="1144"/>
      <c r="C21" s="1138" t="s">
        <v>632</v>
      </c>
      <c r="D21" s="1139"/>
      <c r="E21" s="1140"/>
      <c r="F21" s="198"/>
      <c r="G21" s="23"/>
      <c r="H21" s="24"/>
      <c r="I21" s="2099"/>
      <c r="K21" s="93"/>
    </row>
    <row r="22" spans="1:11" ht="12.75" customHeight="1">
      <c r="A22" s="2071" t="s">
        <v>1502</v>
      </c>
      <c r="B22" s="1138" t="s">
        <v>632</v>
      </c>
      <c r="C22" s="1138"/>
      <c r="D22" s="1139"/>
      <c r="E22" s="1140"/>
      <c r="F22" s="198"/>
      <c r="G22" s="23"/>
      <c r="H22" s="24"/>
      <c r="I22" s="2099"/>
      <c r="K22" s="93"/>
    </row>
    <row r="23" spans="1:11" ht="12.75" customHeight="1">
      <c r="A23" s="2094" t="s">
        <v>1269</v>
      </c>
      <c r="B23" s="1135"/>
      <c r="C23" s="1136" t="s">
        <v>632</v>
      </c>
      <c r="D23" s="1137"/>
      <c r="E23" s="1137"/>
      <c r="F23" s="198">
        <v>0</v>
      </c>
      <c r="G23" s="23">
        <v>0</v>
      </c>
      <c r="H23" s="24">
        <v>0</v>
      </c>
      <c r="I23" s="2099"/>
      <c r="K23" s="93"/>
    </row>
    <row r="24" spans="1:11" ht="12.75" customHeight="1">
      <c r="A24" s="2095" t="s">
        <v>1282</v>
      </c>
      <c r="B24" s="1138"/>
      <c r="C24" s="1138" t="s">
        <v>632</v>
      </c>
      <c r="D24" s="1139"/>
      <c r="E24" s="1140"/>
      <c r="F24" s="198">
        <v>0</v>
      </c>
      <c r="G24" s="23">
        <v>0</v>
      </c>
      <c r="H24" s="24">
        <v>0</v>
      </c>
      <c r="I24" s="2099"/>
      <c r="K24" s="93"/>
    </row>
    <row r="25" spans="1:11" ht="12.75" customHeight="1">
      <c r="A25" s="2095" t="s">
        <v>1283</v>
      </c>
      <c r="B25" s="1138"/>
      <c r="C25" s="1138" t="s">
        <v>632</v>
      </c>
      <c r="D25" s="1139"/>
      <c r="E25" s="1140"/>
      <c r="F25" s="198">
        <v>0</v>
      </c>
      <c r="G25" s="23">
        <v>0</v>
      </c>
      <c r="H25" s="24">
        <v>0</v>
      </c>
      <c r="I25" s="2099"/>
      <c r="K25" s="93"/>
    </row>
    <row r="26" spans="1:11" ht="12.75" customHeight="1">
      <c r="A26" s="2095" t="s">
        <v>1284</v>
      </c>
      <c r="B26" s="1138"/>
      <c r="C26" s="1138" t="s">
        <v>632</v>
      </c>
      <c r="D26" s="1139"/>
      <c r="E26" s="1143"/>
      <c r="F26" s="198">
        <v>0</v>
      </c>
      <c r="G26" s="23">
        <v>0</v>
      </c>
      <c r="H26" s="24">
        <v>0</v>
      </c>
      <c r="I26" s="2099"/>
      <c r="K26" s="93"/>
    </row>
    <row r="27" spans="1:11" ht="12.75" customHeight="1">
      <c r="A27" s="2096" t="s">
        <v>1285</v>
      </c>
      <c r="B27" s="1138"/>
      <c r="C27" s="1138" t="s">
        <v>632</v>
      </c>
      <c r="D27" s="1139"/>
      <c r="E27" s="1143"/>
      <c r="F27" s="198">
        <v>0</v>
      </c>
      <c r="G27" s="23">
        <v>0</v>
      </c>
      <c r="H27" s="24">
        <v>0</v>
      </c>
      <c r="I27" s="2099"/>
      <c r="K27" s="93"/>
    </row>
    <row r="28" spans="1:11" ht="12.75" customHeight="1">
      <c r="A28" s="2095" t="s">
        <v>1286</v>
      </c>
      <c r="B28" s="1138"/>
      <c r="C28" s="1138" t="s">
        <v>632</v>
      </c>
      <c r="D28" s="1139"/>
      <c r="E28" s="1143"/>
      <c r="F28" s="198">
        <v>0</v>
      </c>
      <c r="G28" s="23">
        <v>0</v>
      </c>
      <c r="H28" s="24">
        <v>0</v>
      </c>
      <c r="I28" s="2099"/>
      <c r="K28" s="93"/>
    </row>
    <row r="29" spans="1:11" ht="12.6" customHeight="1">
      <c r="A29" s="2095" t="s">
        <v>1287</v>
      </c>
      <c r="B29" s="1138"/>
      <c r="C29" s="1138" t="s">
        <v>632</v>
      </c>
      <c r="D29" s="1139" t="s">
        <v>632</v>
      </c>
      <c r="E29" s="1143"/>
      <c r="F29" s="198">
        <v>0</v>
      </c>
      <c r="G29" s="23">
        <v>0</v>
      </c>
      <c r="H29" s="24">
        <v>0</v>
      </c>
      <c r="I29" s="2099"/>
      <c r="K29" s="93"/>
    </row>
    <row r="30" spans="1:11" ht="12.6" customHeight="1" thickBot="1">
      <c r="A30" s="2097" t="s">
        <v>1288</v>
      </c>
      <c r="B30" s="1138"/>
      <c r="C30" s="1138" t="s">
        <v>632</v>
      </c>
      <c r="D30" s="1139"/>
      <c r="E30" s="1140"/>
      <c r="F30" s="198">
        <v>0</v>
      </c>
      <c r="G30" s="23">
        <v>0</v>
      </c>
      <c r="H30" s="24">
        <v>0</v>
      </c>
      <c r="I30" s="2100"/>
      <c r="K30" s="93"/>
    </row>
    <row r="31" spans="1:11" ht="20.85" customHeight="1" thickBot="1">
      <c r="A31" s="158" t="s">
        <v>1289</v>
      </c>
      <c r="B31" s="149"/>
      <c r="C31" s="149"/>
      <c r="D31" s="149"/>
      <c r="E31" s="149"/>
      <c r="F31" s="159">
        <f>SUM(F7:F30)</f>
        <v>0</v>
      </c>
      <c r="G31" s="159">
        <f>SUM(G7:G30)</f>
        <v>19</v>
      </c>
      <c r="H31" s="160">
        <f>SUM(H7:H30)</f>
        <v>19</v>
      </c>
      <c r="I31" s="150">
        <f>SUM(I7:I30)</f>
        <v>380</v>
      </c>
    </row>
    <row r="32" spans="1:11" ht="12.75" customHeight="1"/>
    <row r="33" spans="1:9" ht="19.5" customHeight="1"/>
    <row r="34" spans="1:9" ht="18">
      <c r="A34" s="2397" t="s">
        <v>1290</v>
      </c>
      <c r="B34" s="2397"/>
      <c r="C34" s="2397"/>
      <c r="D34" s="2397"/>
      <c r="E34" s="2397"/>
      <c r="F34" s="2397"/>
      <c r="G34" s="2397"/>
      <c r="H34" s="2397"/>
      <c r="I34" s="2397"/>
    </row>
    <row r="35" spans="1:9" ht="18">
      <c r="A35" s="2397" t="s">
        <v>1291</v>
      </c>
      <c r="B35" s="2397"/>
      <c r="C35" s="2397"/>
      <c r="D35" s="2397"/>
      <c r="E35" s="2397"/>
      <c r="F35" s="2397"/>
      <c r="G35" s="2397"/>
      <c r="H35" s="2397"/>
      <c r="I35" s="2397"/>
    </row>
    <row r="36" spans="1:9">
      <c r="A36" s="27"/>
    </row>
    <row r="37" spans="1:9" ht="14.25" customHeight="1"/>
  </sheetData>
  <mergeCells count="10">
    <mergeCell ref="A1:I1"/>
    <mergeCell ref="A2:I2"/>
    <mergeCell ref="A3:I3"/>
    <mergeCell ref="A34:I34"/>
    <mergeCell ref="A35:I35"/>
    <mergeCell ref="A4:I4"/>
    <mergeCell ref="B5:E5"/>
    <mergeCell ref="F5:H5"/>
    <mergeCell ref="A5:A7"/>
    <mergeCell ref="B6:E6"/>
  </mergeCells>
  <printOptions horizontalCentered="1" verticalCentered="1"/>
  <pageMargins left="0.25" right="0.25" top="0.5" bottom="0.5" header="0.3" footer="0.3"/>
  <pageSetup scale="86" orientation="portrait" r:id="rId1"/>
  <headerFooter scaleWithDoc="0" alignWithMargins="0">
    <oddFooter>&amp;CA - &amp;P</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1C833-F5B3-48F6-B748-D5F28454978A}">
  <sheetPr>
    <tabColor rgb="FF00B050"/>
    <pageSetUpPr fitToPage="1"/>
  </sheetPr>
  <dimension ref="A1:O132"/>
  <sheetViews>
    <sheetView workbookViewId="0">
      <pane ySplit="7" topLeftCell="A113" activePane="bottomLeft" state="frozen"/>
      <selection activeCell="G10" sqref="G10"/>
      <selection pane="bottomLeft" activeCell="G10" sqref="G10"/>
    </sheetView>
  </sheetViews>
  <sheetFormatPr defaultColWidth="9.42578125" defaultRowHeight="12.75"/>
  <cols>
    <col min="1" max="1" width="55" style="507" customWidth="1"/>
    <col min="2" max="2" width="6.42578125" customWidth="1"/>
    <col min="3" max="3" width="6.7109375" customWidth="1"/>
    <col min="4" max="4" width="14" style="507" customWidth="1"/>
    <col min="5" max="6" width="14" customWidth="1"/>
    <col min="7" max="7" width="9.5703125" customWidth="1"/>
    <col min="8" max="8" width="12.5703125" customWidth="1"/>
    <col min="9" max="9" width="15.7109375" customWidth="1"/>
    <col min="10" max="10" width="14.7109375" customWidth="1"/>
    <col min="11" max="12" width="12.7109375" customWidth="1"/>
    <col min="14" max="14" width="43.28515625" customWidth="1"/>
  </cols>
  <sheetData>
    <row r="1" spans="1:14" ht="15.75">
      <c r="A1" s="2109" t="s">
        <v>151</v>
      </c>
      <c r="B1" s="2109"/>
      <c r="C1" s="2109"/>
      <c r="D1" s="2109"/>
      <c r="E1" s="2109"/>
      <c r="F1" s="2109"/>
      <c r="G1" s="2109"/>
      <c r="H1" s="2109"/>
      <c r="I1" s="2109"/>
      <c r="J1" s="2109"/>
    </row>
    <row r="2" spans="1:14" ht="15.75">
      <c r="A2" s="2109" t="s">
        <v>0</v>
      </c>
      <c r="B2" s="2109"/>
      <c r="C2" s="2109"/>
      <c r="D2" s="2109"/>
      <c r="E2" s="2109"/>
      <c r="F2" s="2109"/>
      <c r="G2" s="2109"/>
      <c r="H2" s="2109"/>
      <c r="I2" s="2109"/>
      <c r="J2" s="2109"/>
    </row>
    <row r="3" spans="1:14" ht="15.6" customHeight="1">
      <c r="A3" s="2157" t="s">
        <v>41</v>
      </c>
      <c r="B3" s="2157"/>
      <c r="C3" s="2157"/>
      <c r="D3" s="2157"/>
      <c r="E3" s="2157"/>
      <c r="F3" s="2157"/>
      <c r="G3" s="2157"/>
      <c r="H3" s="2157"/>
      <c r="I3" s="2157"/>
      <c r="J3" s="2157"/>
      <c r="L3" s="261"/>
      <c r="M3" s="259"/>
      <c r="N3" s="259"/>
    </row>
    <row r="4" spans="1:14" ht="23.25" thickBot="1">
      <c r="A4" s="2173"/>
      <c r="B4" s="2173"/>
      <c r="C4" s="2173"/>
      <c r="D4" s="2173"/>
      <c r="E4" s="2173"/>
      <c r="F4" s="2173"/>
      <c r="G4" s="2173"/>
      <c r="H4" s="2173"/>
      <c r="I4" s="2173"/>
      <c r="J4" s="2173"/>
      <c r="L4" s="260"/>
      <c r="M4" s="259"/>
      <c r="N4" s="259"/>
    </row>
    <row r="5" spans="1:14" ht="15.75">
      <c r="A5" s="2174" t="s">
        <v>152</v>
      </c>
      <c r="B5" s="2175"/>
      <c r="C5" s="2175"/>
      <c r="D5" s="2175"/>
      <c r="E5" s="2175"/>
      <c r="F5" s="2175"/>
      <c r="G5" s="2175"/>
      <c r="H5" s="2175"/>
      <c r="I5" s="2175"/>
      <c r="J5" s="2175"/>
      <c r="K5" s="2175"/>
      <c r="L5" s="2176"/>
    </row>
    <row r="6" spans="1:14" ht="13.5" thickBot="1">
      <c r="A6" s="2169" t="s">
        <v>153</v>
      </c>
      <c r="B6" s="2170"/>
      <c r="C6" s="2170"/>
      <c r="D6" s="2170"/>
      <c r="E6" s="2170"/>
      <c r="F6" s="2170"/>
      <c r="G6" s="2170"/>
      <c r="H6" s="2170"/>
      <c r="I6" s="2171"/>
      <c r="J6" s="2170"/>
      <c r="K6" s="2170"/>
      <c r="L6" s="2172"/>
    </row>
    <row r="7" spans="1:14" ht="51">
      <c r="A7" s="962" t="s">
        <v>154</v>
      </c>
      <c r="B7" s="1440" t="s">
        <v>155</v>
      </c>
      <c r="C7" s="1440" t="s">
        <v>156</v>
      </c>
      <c r="D7" s="984" t="s">
        <v>157</v>
      </c>
      <c r="E7" s="324" t="s">
        <v>158</v>
      </c>
      <c r="F7" s="1826" t="s">
        <v>159</v>
      </c>
      <c r="G7" s="1826" t="s">
        <v>160</v>
      </c>
      <c r="H7" s="1827" t="s">
        <v>161</v>
      </c>
      <c r="I7" s="1463" t="s">
        <v>162</v>
      </c>
      <c r="J7" s="1456" t="s">
        <v>163</v>
      </c>
      <c r="K7" s="323" t="s">
        <v>164</v>
      </c>
      <c r="L7" s="323" t="s">
        <v>165</v>
      </c>
    </row>
    <row r="8" spans="1:14">
      <c r="A8" s="963" t="s">
        <v>166</v>
      </c>
      <c r="B8" s="1433"/>
      <c r="C8" s="1433"/>
      <c r="D8" s="968"/>
      <c r="E8" s="322"/>
      <c r="F8" s="322"/>
      <c r="G8" s="322"/>
      <c r="H8" s="1449"/>
      <c r="I8" s="1446"/>
      <c r="J8" s="306"/>
      <c r="K8" s="321"/>
      <c r="L8" s="306"/>
    </row>
    <row r="9" spans="1:14" s="94" customFormat="1">
      <c r="A9" s="317" t="s">
        <v>167</v>
      </c>
      <c r="B9" s="1434"/>
      <c r="C9" s="1434" t="s">
        <v>168</v>
      </c>
      <c r="D9" s="317" t="s">
        <v>169</v>
      </c>
      <c r="E9" s="510">
        <v>69</v>
      </c>
      <c r="F9" s="510">
        <v>6362</v>
      </c>
      <c r="G9" s="510">
        <v>1.8</v>
      </c>
      <c r="H9" s="1450">
        <v>-62</v>
      </c>
      <c r="I9" s="1464">
        <v>82496.45</v>
      </c>
      <c r="J9" s="1457">
        <f>IFERROR(I9/$I$97,0)</f>
        <v>7.3411048432799591E-3</v>
      </c>
      <c r="K9" s="506">
        <v>12</v>
      </c>
      <c r="L9" s="1441">
        <v>18072.216560000001</v>
      </c>
    </row>
    <row r="10" spans="1:14" s="273" customFormat="1">
      <c r="A10" s="317" t="s">
        <v>170</v>
      </c>
      <c r="B10" s="1435"/>
      <c r="C10" s="1434"/>
      <c r="D10" s="317" t="s">
        <v>169</v>
      </c>
      <c r="E10" s="509"/>
      <c r="F10" s="509"/>
      <c r="G10" s="509"/>
      <c r="H10" s="1451"/>
      <c r="I10" s="1465"/>
      <c r="J10" s="1458">
        <f t="shared" ref="J10:J15" si="0">IFERROR(I10/$I$97,0)</f>
        <v>0</v>
      </c>
      <c r="K10" s="325"/>
      <c r="L10" s="1442"/>
    </row>
    <row r="11" spans="1:14">
      <c r="A11" s="317" t="s">
        <v>171</v>
      </c>
      <c r="B11" s="1434"/>
      <c r="C11" s="1434"/>
      <c r="D11" s="317" t="s">
        <v>169</v>
      </c>
      <c r="E11" s="316"/>
      <c r="F11" s="316"/>
      <c r="G11" s="316"/>
      <c r="H11" s="320"/>
      <c r="I11" s="1466"/>
      <c r="J11" s="1083">
        <f t="shared" si="0"/>
        <v>0</v>
      </c>
      <c r="K11" s="310"/>
      <c r="L11" s="1441"/>
    </row>
    <row r="12" spans="1:14">
      <c r="A12" s="317" t="s">
        <v>172</v>
      </c>
      <c r="B12" s="1434"/>
      <c r="C12" s="1434" t="s">
        <v>168</v>
      </c>
      <c r="D12" s="317" t="s">
        <v>169</v>
      </c>
      <c r="E12" s="316">
        <v>193</v>
      </c>
      <c r="F12" s="316">
        <v>9323</v>
      </c>
      <c r="G12" s="316">
        <v>1.4</v>
      </c>
      <c r="H12" s="320">
        <v>1898</v>
      </c>
      <c r="I12" s="1466">
        <v>245937.56</v>
      </c>
      <c r="J12" s="1083">
        <f t="shared" si="0"/>
        <v>2.1885225520133965E-2</v>
      </c>
      <c r="K12" s="310">
        <v>11</v>
      </c>
      <c r="L12" s="1441">
        <v>61307</v>
      </c>
    </row>
    <row r="13" spans="1:14">
      <c r="A13" s="317" t="s">
        <v>173</v>
      </c>
      <c r="B13" s="1434"/>
      <c r="C13" s="1434"/>
      <c r="D13" s="317" t="s">
        <v>169</v>
      </c>
      <c r="E13" s="316"/>
      <c r="F13" s="316"/>
      <c r="G13" s="316"/>
      <c r="H13" s="320"/>
      <c r="I13" s="1466"/>
      <c r="J13" s="1083">
        <f t="shared" si="0"/>
        <v>0</v>
      </c>
      <c r="K13" s="310"/>
      <c r="L13" s="1441"/>
    </row>
    <row r="14" spans="1:14">
      <c r="A14" s="317" t="s">
        <v>174</v>
      </c>
      <c r="B14" s="1434"/>
      <c r="C14" s="1434"/>
      <c r="D14" s="317" t="s">
        <v>169</v>
      </c>
      <c r="E14" s="320"/>
      <c r="F14" s="320"/>
      <c r="G14" s="320"/>
      <c r="H14" s="320"/>
      <c r="I14" s="1466"/>
      <c r="J14" s="1083">
        <f t="shared" si="0"/>
        <v>0</v>
      </c>
      <c r="K14" s="310"/>
      <c r="L14" s="1441"/>
    </row>
    <row r="15" spans="1:14">
      <c r="A15" s="317" t="s">
        <v>175</v>
      </c>
      <c r="B15" s="1434"/>
      <c r="C15" s="1434" t="s">
        <v>168</v>
      </c>
      <c r="D15" s="317" t="s">
        <v>169</v>
      </c>
      <c r="E15" s="320">
        <v>1035</v>
      </c>
      <c r="F15" s="320">
        <v>573669</v>
      </c>
      <c r="G15" s="320">
        <v>68.8</v>
      </c>
      <c r="H15" s="320">
        <v>0</v>
      </c>
      <c r="I15" s="1466">
        <v>1421849.95</v>
      </c>
      <c r="J15" s="1083">
        <f t="shared" si="0"/>
        <v>0.12652604511300022</v>
      </c>
      <c r="K15" s="310">
        <v>14</v>
      </c>
      <c r="L15" s="1441">
        <v>2034616</v>
      </c>
    </row>
    <row r="16" spans="1:14">
      <c r="A16" s="964" t="s">
        <v>176</v>
      </c>
      <c r="B16" s="1436"/>
      <c r="C16" s="1436"/>
      <c r="D16" s="966"/>
      <c r="E16" s="315"/>
      <c r="F16" s="315"/>
      <c r="G16" s="315"/>
      <c r="H16" s="1452"/>
      <c r="I16" s="1447"/>
      <c r="J16" s="1459"/>
      <c r="K16" s="307"/>
      <c r="L16" s="1443"/>
    </row>
    <row r="17" spans="1:12">
      <c r="A17" s="317" t="s">
        <v>177</v>
      </c>
      <c r="B17" s="1434" t="s">
        <v>168</v>
      </c>
      <c r="C17" s="1434"/>
      <c r="D17" s="317" t="s">
        <v>169</v>
      </c>
      <c r="E17" s="316">
        <v>13</v>
      </c>
      <c r="F17" s="316">
        <v>568</v>
      </c>
      <c r="G17" s="316">
        <v>0.1</v>
      </c>
      <c r="H17" s="320">
        <v>103</v>
      </c>
      <c r="I17" s="1466">
        <v>1124.2</v>
      </c>
      <c r="J17" s="1083">
        <f t="shared" ref="J17:J32" si="1">IFERROR(I17/$I$97,0)</f>
        <v>1.0003909337693114E-4</v>
      </c>
      <c r="K17" s="310">
        <v>10</v>
      </c>
      <c r="L17" s="1441">
        <v>3182.863394</v>
      </c>
    </row>
    <row r="18" spans="1:12">
      <c r="A18" s="317" t="s">
        <v>178</v>
      </c>
      <c r="B18" s="1435"/>
      <c r="C18" s="1435"/>
      <c r="D18" s="317" t="s">
        <v>169</v>
      </c>
      <c r="E18" s="316"/>
      <c r="F18" s="316"/>
      <c r="G18" s="316"/>
      <c r="H18" s="320"/>
      <c r="I18" s="1466"/>
      <c r="J18" s="1083">
        <f t="shared" si="1"/>
        <v>0</v>
      </c>
      <c r="K18" s="310"/>
      <c r="L18" s="1441"/>
    </row>
    <row r="19" spans="1:12">
      <c r="A19" s="317" t="s">
        <v>179</v>
      </c>
      <c r="B19" s="1435"/>
      <c r="C19" s="1435"/>
      <c r="D19" s="317" t="s">
        <v>169</v>
      </c>
      <c r="E19" s="316"/>
      <c r="F19" s="316"/>
      <c r="G19" s="316"/>
      <c r="H19" s="320"/>
      <c r="I19" s="1466"/>
      <c r="J19" s="1083">
        <f t="shared" si="1"/>
        <v>0</v>
      </c>
      <c r="K19" s="310"/>
      <c r="L19" s="1441"/>
    </row>
    <row r="20" spans="1:12">
      <c r="A20" s="317" t="s">
        <v>180</v>
      </c>
      <c r="B20" s="1435"/>
      <c r="C20" s="1435"/>
      <c r="D20" s="317" t="s">
        <v>169</v>
      </c>
      <c r="E20" s="316"/>
      <c r="F20" s="316"/>
      <c r="G20" s="316"/>
      <c r="H20" s="320"/>
      <c r="I20" s="1466"/>
      <c r="J20" s="1083">
        <f t="shared" si="1"/>
        <v>0</v>
      </c>
      <c r="K20" s="310"/>
      <c r="L20" s="1441"/>
    </row>
    <row r="21" spans="1:12">
      <c r="A21" s="317" t="s">
        <v>181</v>
      </c>
      <c r="B21" s="1435"/>
      <c r="C21" s="1435"/>
      <c r="D21" s="317" t="s">
        <v>169</v>
      </c>
      <c r="E21" s="316"/>
      <c r="F21" s="316"/>
      <c r="G21" s="316"/>
      <c r="H21" s="320"/>
      <c r="I21" s="1466"/>
      <c r="J21" s="1083">
        <f t="shared" si="1"/>
        <v>0</v>
      </c>
      <c r="K21" s="310"/>
      <c r="L21" s="1441"/>
    </row>
    <row r="22" spans="1:12">
      <c r="A22" s="317" t="s">
        <v>182</v>
      </c>
      <c r="B22" s="1435"/>
      <c r="C22" s="1435"/>
      <c r="D22" s="317" t="s">
        <v>169</v>
      </c>
      <c r="E22" s="316"/>
      <c r="F22" s="316"/>
      <c r="G22" s="316"/>
      <c r="H22" s="320"/>
      <c r="I22" s="1466"/>
      <c r="J22" s="1083">
        <f t="shared" si="1"/>
        <v>0</v>
      </c>
      <c r="K22" s="310"/>
      <c r="L22" s="1441"/>
    </row>
    <row r="23" spans="1:12">
      <c r="A23" s="317" t="s">
        <v>183</v>
      </c>
      <c r="B23" s="1435"/>
      <c r="C23" s="1435"/>
      <c r="D23" s="317" t="s">
        <v>184</v>
      </c>
      <c r="E23" s="316"/>
      <c r="F23" s="316"/>
      <c r="G23" s="316"/>
      <c r="H23" s="320"/>
      <c r="I23" s="1466"/>
      <c r="J23" s="1083">
        <f t="shared" si="1"/>
        <v>0</v>
      </c>
      <c r="K23" s="310"/>
      <c r="L23" s="1441"/>
    </row>
    <row r="24" spans="1:12">
      <c r="A24" s="317" t="s">
        <v>185</v>
      </c>
      <c r="B24" s="1435"/>
      <c r="C24" s="1435"/>
      <c r="D24" s="317" t="s">
        <v>184</v>
      </c>
      <c r="E24" s="320"/>
      <c r="F24" s="320"/>
      <c r="G24" s="320"/>
      <c r="H24" s="320"/>
      <c r="I24" s="1466"/>
      <c r="J24" s="1083">
        <f t="shared" si="1"/>
        <v>0</v>
      </c>
      <c r="K24" s="310"/>
      <c r="L24" s="1441"/>
    </row>
    <row r="25" spans="1:12" ht="15" customHeight="1">
      <c r="A25" s="317" t="s">
        <v>186</v>
      </c>
      <c r="B25" s="1434" t="s">
        <v>168</v>
      </c>
      <c r="C25" s="1434"/>
      <c r="D25" s="317" t="s">
        <v>184</v>
      </c>
      <c r="E25" s="320">
        <v>6678</v>
      </c>
      <c r="F25" s="320">
        <v>76589</v>
      </c>
      <c r="G25" s="320">
        <v>5.6</v>
      </c>
      <c r="H25" s="320">
        <v>39007</v>
      </c>
      <c r="I25" s="1466">
        <v>341374.07</v>
      </c>
      <c r="J25" s="1083">
        <f t="shared" si="1"/>
        <v>3.0377826423406001E-2</v>
      </c>
      <c r="K25" s="310">
        <v>10</v>
      </c>
      <c r="L25" s="1441">
        <v>854053.72180000006</v>
      </c>
    </row>
    <row r="26" spans="1:12">
      <c r="A26" s="317" t="s">
        <v>187</v>
      </c>
      <c r="B26" s="1435"/>
      <c r="C26" s="1435"/>
      <c r="D26" s="317" t="s">
        <v>169</v>
      </c>
      <c r="E26" s="320"/>
      <c r="F26" s="320"/>
      <c r="G26" s="320"/>
      <c r="H26" s="320"/>
      <c r="I26" s="1466"/>
      <c r="J26" s="1083">
        <f t="shared" si="1"/>
        <v>0</v>
      </c>
      <c r="K26" s="310"/>
      <c r="L26" s="1441"/>
    </row>
    <row r="27" spans="1:12">
      <c r="A27" s="317" t="s">
        <v>188</v>
      </c>
      <c r="B27" s="1434"/>
      <c r="C27" s="1434"/>
      <c r="D27" s="317" t="s">
        <v>169</v>
      </c>
      <c r="E27" s="320"/>
      <c r="F27" s="320"/>
      <c r="G27" s="320"/>
      <c r="H27" s="320"/>
      <c r="I27" s="1466"/>
      <c r="J27" s="1083">
        <f t="shared" si="1"/>
        <v>0</v>
      </c>
      <c r="K27" s="310"/>
      <c r="L27" s="1441"/>
    </row>
    <row r="28" spans="1:12">
      <c r="A28" s="317" t="s">
        <v>189</v>
      </c>
      <c r="B28" s="1434"/>
      <c r="C28" s="1434"/>
      <c r="D28" s="317" t="s">
        <v>169</v>
      </c>
      <c r="E28" s="320"/>
      <c r="F28" s="320"/>
      <c r="G28" s="320"/>
      <c r="H28" s="320"/>
      <c r="I28" s="1466"/>
      <c r="J28" s="1083">
        <f t="shared" si="1"/>
        <v>0</v>
      </c>
      <c r="K28" s="310"/>
      <c r="L28" s="1441"/>
    </row>
    <row r="29" spans="1:12">
      <c r="A29" s="317" t="s">
        <v>190</v>
      </c>
      <c r="B29" s="1434" t="s">
        <v>168</v>
      </c>
      <c r="C29" s="1434"/>
      <c r="D29" s="317" t="s">
        <v>169</v>
      </c>
      <c r="E29" s="320">
        <v>5</v>
      </c>
      <c r="F29" s="320">
        <v>61</v>
      </c>
      <c r="G29" s="320">
        <v>0</v>
      </c>
      <c r="H29" s="320">
        <v>50</v>
      </c>
      <c r="I29" s="1466">
        <v>644.04999999999995</v>
      </c>
      <c r="J29" s="1083">
        <f t="shared" si="1"/>
        <v>5.7312024630326E-5</v>
      </c>
      <c r="K29" s="310">
        <v>10</v>
      </c>
      <c r="L29" s="1441">
        <v>1004.627644</v>
      </c>
    </row>
    <row r="30" spans="1:12">
      <c r="A30" s="317" t="s">
        <v>191</v>
      </c>
      <c r="B30" s="1434"/>
      <c r="C30" s="1434" t="s">
        <v>168</v>
      </c>
      <c r="D30" s="317" t="s">
        <v>184</v>
      </c>
      <c r="E30" s="320">
        <v>80</v>
      </c>
      <c r="F30" s="320">
        <v>0</v>
      </c>
      <c r="G30" s="320">
        <v>0</v>
      </c>
      <c r="H30" s="320">
        <v>140</v>
      </c>
      <c r="I30" s="1466">
        <v>37200.79</v>
      </c>
      <c r="J30" s="1083">
        <f t="shared" si="1"/>
        <v>3.3103836546038126E-3</v>
      </c>
      <c r="K30" s="310">
        <v>11</v>
      </c>
      <c r="L30" s="1441">
        <v>2605.7818790000001</v>
      </c>
    </row>
    <row r="31" spans="1:12">
      <c r="A31" s="507" t="s">
        <v>192</v>
      </c>
      <c r="B31" s="1434"/>
      <c r="C31" s="1434" t="s">
        <v>168</v>
      </c>
      <c r="D31" s="317" t="s">
        <v>184</v>
      </c>
      <c r="E31" s="320">
        <v>592</v>
      </c>
      <c r="F31" s="320">
        <v>0</v>
      </c>
      <c r="G31" s="320">
        <v>0</v>
      </c>
      <c r="H31" s="320">
        <v>7524</v>
      </c>
      <c r="I31" s="1466">
        <v>944161.93</v>
      </c>
      <c r="J31" s="1083">
        <f t="shared" si="1"/>
        <v>8.4018060379126069E-2</v>
      </c>
      <c r="K31" s="310">
        <v>11</v>
      </c>
      <c r="L31" s="1441">
        <v>140042.16329999999</v>
      </c>
    </row>
    <row r="32" spans="1:12">
      <c r="A32" s="317" t="s">
        <v>193</v>
      </c>
      <c r="B32" s="1434"/>
      <c r="C32" s="1434" t="s">
        <v>168</v>
      </c>
      <c r="D32" s="317" t="s">
        <v>169</v>
      </c>
      <c r="E32" s="320">
        <v>148</v>
      </c>
      <c r="F32" s="320">
        <v>118</v>
      </c>
      <c r="G32" s="320">
        <v>0</v>
      </c>
      <c r="H32" s="320">
        <v>1376</v>
      </c>
      <c r="I32" s="1466">
        <v>16965.64</v>
      </c>
      <c r="J32" s="1083">
        <f t="shared" si="1"/>
        <v>1.5097200179322167E-3</v>
      </c>
      <c r="K32" s="310">
        <v>3</v>
      </c>
      <c r="L32" s="1441">
        <v>9432.0628680000009</v>
      </c>
    </row>
    <row r="33" spans="1:12" ht="18.75" customHeight="1">
      <c r="A33" s="964" t="s">
        <v>194</v>
      </c>
      <c r="B33" s="1436"/>
      <c r="C33" s="1436"/>
      <c r="D33" s="966"/>
      <c r="E33" s="315"/>
      <c r="F33" s="315"/>
      <c r="G33" s="315"/>
      <c r="H33" s="1452"/>
      <c r="I33" s="1447"/>
      <c r="J33" s="1459"/>
      <c r="K33" s="307"/>
      <c r="L33" s="1443"/>
    </row>
    <row r="34" spans="1:12" s="318" customFormat="1">
      <c r="A34" s="317" t="s">
        <v>195</v>
      </c>
      <c r="B34" s="1434"/>
      <c r="C34" s="1434" t="s">
        <v>168</v>
      </c>
      <c r="D34" s="317" t="s">
        <v>184</v>
      </c>
      <c r="E34" s="316">
        <v>3000</v>
      </c>
      <c r="F34" s="316">
        <v>51480</v>
      </c>
      <c r="G34" s="316">
        <v>10.7</v>
      </c>
      <c r="H34" s="320">
        <v>-10117</v>
      </c>
      <c r="I34" s="1466">
        <v>1594232.4</v>
      </c>
      <c r="J34" s="1083">
        <f t="shared" ref="J34:J40" si="2">IFERROR(I34/$I$97,0)</f>
        <v>0.1418658280805275</v>
      </c>
      <c r="K34" s="319">
        <v>3</v>
      </c>
      <c r="L34" s="1444">
        <v>-12231.030419999999</v>
      </c>
    </row>
    <row r="35" spans="1:12">
      <c r="A35" s="317" t="s">
        <v>196</v>
      </c>
      <c r="B35" s="1434"/>
      <c r="C35" s="1434" t="s">
        <v>168</v>
      </c>
      <c r="D35" s="317" t="s">
        <v>197</v>
      </c>
      <c r="E35" s="316">
        <v>139362</v>
      </c>
      <c r="F35" s="316">
        <v>14294</v>
      </c>
      <c r="G35" s="316">
        <v>7.5</v>
      </c>
      <c r="H35" s="320">
        <v>2430</v>
      </c>
      <c r="I35" s="1466">
        <v>221068.96</v>
      </c>
      <c r="J35" s="1460">
        <f t="shared" si="2"/>
        <v>1.9672245447590334E-2</v>
      </c>
      <c r="K35" s="310">
        <v>30</v>
      </c>
      <c r="L35" s="1441">
        <v>231990.26329999999</v>
      </c>
    </row>
    <row r="36" spans="1:12">
      <c r="A36" s="317" t="s">
        <v>198</v>
      </c>
      <c r="B36" s="1434"/>
      <c r="C36" s="1434"/>
      <c r="D36" s="985" t="s">
        <v>184</v>
      </c>
      <c r="E36" s="316"/>
      <c r="F36" s="316"/>
      <c r="G36" s="316"/>
      <c r="H36" s="320"/>
      <c r="I36" s="1466"/>
      <c r="J36" s="1460">
        <f t="shared" si="2"/>
        <v>0</v>
      </c>
      <c r="K36" s="310"/>
      <c r="L36" s="1441"/>
    </row>
    <row r="37" spans="1:12">
      <c r="A37" s="317" t="s">
        <v>199</v>
      </c>
      <c r="B37" s="1434"/>
      <c r="C37" s="1434"/>
      <c r="D37" s="985" t="s">
        <v>184</v>
      </c>
      <c r="E37" s="316"/>
      <c r="F37" s="316"/>
      <c r="G37" s="316"/>
      <c r="H37" s="320"/>
      <c r="I37" s="1466"/>
      <c r="J37" s="1460">
        <f t="shared" si="2"/>
        <v>0</v>
      </c>
      <c r="K37" s="310"/>
      <c r="L37" s="1441"/>
    </row>
    <row r="38" spans="1:12">
      <c r="A38" s="317" t="s">
        <v>200</v>
      </c>
      <c r="B38" s="1434"/>
      <c r="C38" s="1434"/>
      <c r="D38" s="985" t="s">
        <v>184</v>
      </c>
      <c r="E38" s="316"/>
      <c r="F38" s="316"/>
      <c r="G38" s="316"/>
      <c r="H38" s="320"/>
      <c r="I38" s="1466"/>
      <c r="J38" s="1460">
        <f t="shared" si="2"/>
        <v>0</v>
      </c>
      <c r="K38" s="310"/>
      <c r="L38" s="1441"/>
    </row>
    <row r="39" spans="1:12">
      <c r="A39" s="317" t="s">
        <v>201</v>
      </c>
      <c r="B39" s="1434"/>
      <c r="C39" s="1434"/>
      <c r="D39" s="985" t="s">
        <v>184</v>
      </c>
      <c r="E39" s="316"/>
      <c r="F39" s="316"/>
      <c r="G39" s="316"/>
      <c r="H39" s="320"/>
      <c r="I39" s="1466"/>
      <c r="J39" s="1460">
        <f t="shared" si="2"/>
        <v>0</v>
      </c>
      <c r="K39" s="310"/>
      <c r="L39" s="1441"/>
    </row>
    <row r="40" spans="1:12">
      <c r="A40" s="507" t="s">
        <v>202</v>
      </c>
      <c r="B40" s="1435"/>
      <c r="C40" s="1435"/>
      <c r="D40" s="985" t="s">
        <v>184</v>
      </c>
      <c r="E40" s="316"/>
      <c r="F40" s="316"/>
      <c r="G40" s="316"/>
      <c r="H40" s="320"/>
      <c r="I40" s="1466"/>
      <c r="J40" s="1083">
        <f t="shared" si="2"/>
        <v>0</v>
      </c>
      <c r="K40" s="310"/>
      <c r="L40" s="1441"/>
    </row>
    <row r="41" spans="1:12" ht="15" customHeight="1">
      <c r="A41" s="964" t="s">
        <v>203</v>
      </c>
      <c r="B41" s="1436"/>
      <c r="C41" s="1436"/>
      <c r="D41" s="966"/>
      <c r="E41" s="315"/>
      <c r="F41" s="315"/>
      <c r="G41" s="315"/>
      <c r="H41" s="1452"/>
      <c r="I41" s="1447"/>
      <c r="J41" s="1459"/>
      <c r="K41" s="307"/>
      <c r="L41" s="1443"/>
    </row>
    <row r="42" spans="1:12">
      <c r="A42" s="317" t="s">
        <v>204</v>
      </c>
      <c r="B42" s="1434"/>
      <c r="C42" s="1434"/>
      <c r="D42" s="317" t="s">
        <v>169</v>
      </c>
      <c r="E42" s="316"/>
      <c r="F42" s="316"/>
      <c r="G42" s="316"/>
      <c r="H42" s="320"/>
      <c r="I42" s="1466"/>
      <c r="J42" s="1083">
        <f t="shared" ref="J42:J62" si="3">IFERROR(I42/$I$97,0)</f>
        <v>0</v>
      </c>
      <c r="K42" s="310"/>
      <c r="L42" s="1441"/>
    </row>
    <row r="43" spans="1:12">
      <c r="A43" s="317" t="s">
        <v>205</v>
      </c>
      <c r="B43" s="1435"/>
      <c r="C43" s="1435"/>
      <c r="D43" s="317" t="s">
        <v>184</v>
      </c>
      <c r="E43" s="316"/>
      <c r="F43" s="316"/>
      <c r="G43" s="316"/>
      <c r="H43" s="320"/>
      <c r="I43" s="1466"/>
      <c r="J43" s="1083">
        <f t="shared" si="3"/>
        <v>0</v>
      </c>
      <c r="K43" s="310"/>
      <c r="L43" s="1441"/>
    </row>
    <row r="44" spans="1:12">
      <c r="A44" s="317" t="s">
        <v>206</v>
      </c>
      <c r="B44" s="1434"/>
      <c r="C44" s="1434"/>
      <c r="D44" s="317" t="s">
        <v>169</v>
      </c>
      <c r="E44" s="316"/>
      <c r="F44" s="316"/>
      <c r="G44" s="316"/>
      <c r="H44" s="320"/>
      <c r="I44" s="1466"/>
      <c r="J44" s="1083">
        <f t="shared" si="3"/>
        <v>0</v>
      </c>
      <c r="K44" s="310"/>
      <c r="L44" s="1441"/>
    </row>
    <row r="45" spans="1:12">
      <c r="A45" s="317" t="s">
        <v>207</v>
      </c>
      <c r="B45" s="1434"/>
      <c r="C45" s="1434"/>
      <c r="D45" s="317" t="s">
        <v>169</v>
      </c>
      <c r="E45" s="316"/>
      <c r="F45" s="316"/>
      <c r="G45" s="316"/>
      <c r="H45" s="320"/>
      <c r="I45" s="1466"/>
      <c r="J45" s="1083">
        <f t="shared" si="3"/>
        <v>0</v>
      </c>
      <c r="K45" s="310"/>
      <c r="L45" s="1441"/>
    </row>
    <row r="46" spans="1:12">
      <c r="A46" s="317" t="s">
        <v>208</v>
      </c>
      <c r="B46" s="1434"/>
      <c r="C46" s="1434"/>
      <c r="D46" s="317" t="s">
        <v>169</v>
      </c>
      <c r="E46" s="316"/>
      <c r="F46" s="316"/>
      <c r="G46" s="316"/>
      <c r="H46" s="320"/>
      <c r="I46" s="1466"/>
      <c r="J46" s="1083">
        <f t="shared" si="3"/>
        <v>0</v>
      </c>
      <c r="K46" s="310"/>
      <c r="L46" s="1441"/>
    </row>
    <row r="47" spans="1:12">
      <c r="A47" s="317" t="s">
        <v>209</v>
      </c>
      <c r="B47" s="1434"/>
      <c r="C47" s="1434"/>
      <c r="D47" s="317" t="s">
        <v>169</v>
      </c>
      <c r="E47" s="316"/>
      <c r="F47" s="316"/>
      <c r="G47" s="316"/>
      <c r="H47" s="320"/>
      <c r="I47" s="1466"/>
      <c r="J47" s="1083">
        <f t="shared" si="3"/>
        <v>0</v>
      </c>
      <c r="K47" s="310"/>
      <c r="L47" s="1441"/>
    </row>
    <row r="48" spans="1:12">
      <c r="A48" s="317" t="s">
        <v>210</v>
      </c>
      <c r="B48" s="1434"/>
      <c r="C48" s="1434" t="s">
        <v>168</v>
      </c>
      <c r="D48" s="317" t="s">
        <v>184</v>
      </c>
      <c r="E48" s="316">
        <v>544</v>
      </c>
      <c r="F48" s="316">
        <v>20250</v>
      </c>
      <c r="G48" s="316">
        <v>0</v>
      </c>
      <c r="H48" s="320">
        <v>35709</v>
      </c>
      <c r="I48" s="1466">
        <v>105108.6</v>
      </c>
      <c r="J48" s="1083">
        <f t="shared" si="3"/>
        <v>9.3532903843786732E-3</v>
      </c>
      <c r="K48" s="310">
        <v>20</v>
      </c>
      <c r="L48" s="1441">
        <v>1311036.098</v>
      </c>
    </row>
    <row r="49" spans="1:12">
      <c r="A49" s="317" t="s">
        <v>211</v>
      </c>
      <c r="B49" s="1434"/>
      <c r="C49" s="1434" t="s">
        <v>168</v>
      </c>
      <c r="D49" s="317" t="s">
        <v>184</v>
      </c>
      <c r="E49" s="316">
        <v>421</v>
      </c>
      <c r="F49" s="316">
        <v>10145</v>
      </c>
      <c r="G49" s="316">
        <v>0</v>
      </c>
      <c r="H49" s="320">
        <v>37527</v>
      </c>
      <c r="I49" s="1466">
        <v>1972466.99</v>
      </c>
      <c r="J49" s="1083">
        <f t="shared" si="3"/>
        <v>0.17552375857990063</v>
      </c>
      <c r="K49" s="310">
        <v>20</v>
      </c>
      <c r="L49" s="1441">
        <v>1321370.5109999999</v>
      </c>
    </row>
    <row r="50" spans="1:12">
      <c r="A50" s="317" t="s">
        <v>212</v>
      </c>
      <c r="B50" s="1434"/>
      <c r="C50" s="1434"/>
      <c r="D50" s="317" t="s">
        <v>184</v>
      </c>
      <c r="E50" s="316"/>
      <c r="F50" s="316"/>
      <c r="G50" s="316"/>
      <c r="H50" s="320"/>
      <c r="I50" s="1466"/>
      <c r="J50" s="1083">
        <f t="shared" si="3"/>
        <v>0</v>
      </c>
      <c r="K50" s="310"/>
      <c r="L50" s="1441"/>
    </row>
    <row r="51" spans="1:12">
      <c r="A51" s="317" t="s">
        <v>213</v>
      </c>
      <c r="B51" s="1435"/>
      <c r="C51" s="1435"/>
      <c r="D51" s="317" t="s">
        <v>184</v>
      </c>
      <c r="E51" s="316"/>
      <c r="F51" s="316"/>
      <c r="G51" s="316"/>
      <c r="H51" s="320"/>
      <c r="I51" s="1466"/>
      <c r="J51" s="1083">
        <f t="shared" si="3"/>
        <v>0</v>
      </c>
      <c r="K51" s="310"/>
      <c r="L51" s="1441"/>
    </row>
    <row r="52" spans="1:12">
      <c r="A52" s="317" t="s">
        <v>214</v>
      </c>
      <c r="B52" s="1435"/>
      <c r="C52" s="1435"/>
      <c r="D52" s="317" t="s">
        <v>184</v>
      </c>
      <c r="E52" s="316"/>
      <c r="F52" s="316"/>
      <c r="G52" s="316"/>
      <c r="H52" s="320"/>
      <c r="I52" s="1466"/>
      <c r="J52" s="1083">
        <f t="shared" si="3"/>
        <v>0</v>
      </c>
      <c r="K52" s="310"/>
      <c r="L52" s="1441"/>
    </row>
    <row r="53" spans="1:12">
      <c r="A53" s="317" t="s">
        <v>215</v>
      </c>
      <c r="B53" s="1434"/>
      <c r="C53" s="1434"/>
      <c r="D53" s="317" t="s">
        <v>184</v>
      </c>
      <c r="E53" s="316"/>
      <c r="F53" s="316"/>
      <c r="G53" s="316"/>
      <c r="H53" s="320"/>
      <c r="I53" s="1466"/>
      <c r="J53" s="1083">
        <f t="shared" si="3"/>
        <v>0</v>
      </c>
      <c r="K53" s="310"/>
      <c r="L53" s="1441"/>
    </row>
    <row r="54" spans="1:12">
      <c r="A54" s="317" t="s">
        <v>216</v>
      </c>
      <c r="B54" s="1434"/>
      <c r="C54" s="1434"/>
      <c r="D54" s="317" t="s">
        <v>184</v>
      </c>
      <c r="E54" s="316"/>
      <c r="F54" s="316"/>
      <c r="G54" s="316"/>
      <c r="H54" s="320"/>
      <c r="I54" s="1466"/>
      <c r="J54" s="1083">
        <f t="shared" si="3"/>
        <v>0</v>
      </c>
      <c r="K54" s="310"/>
      <c r="L54" s="1441"/>
    </row>
    <row r="55" spans="1:12">
      <c r="A55" s="317" t="s">
        <v>217</v>
      </c>
      <c r="B55" s="1434"/>
      <c r="C55" s="1434"/>
      <c r="D55" s="317" t="s">
        <v>184</v>
      </c>
      <c r="E55" s="316"/>
      <c r="F55" s="316"/>
      <c r="G55" s="316"/>
      <c r="H55" s="320"/>
      <c r="I55" s="1466"/>
      <c r="J55" s="1083">
        <f t="shared" si="3"/>
        <v>0</v>
      </c>
      <c r="K55" s="310"/>
      <c r="L55" s="1441"/>
    </row>
    <row r="56" spans="1:12">
      <c r="A56" s="317" t="s">
        <v>218</v>
      </c>
      <c r="B56" s="1435"/>
      <c r="C56" s="1435"/>
      <c r="D56" s="317" t="s">
        <v>169</v>
      </c>
      <c r="E56" s="316"/>
      <c r="F56" s="316"/>
      <c r="G56" s="316"/>
      <c r="H56" s="320"/>
      <c r="I56" s="1466"/>
      <c r="J56" s="1083">
        <f t="shared" si="3"/>
        <v>0</v>
      </c>
      <c r="K56" s="310"/>
      <c r="L56" s="1441"/>
    </row>
    <row r="57" spans="1:12">
      <c r="A57" s="317" t="s">
        <v>219</v>
      </c>
      <c r="B57" s="1434"/>
      <c r="C57" s="1434"/>
      <c r="D57" s="317" t="s">
        <v>184</v>
      </c>
      <c r="E57" s="316"/>
      <c r="F57" s="316"/>
      <c r="G57" s="316"/>
      <c r="H57" s="320"/>
      <c r="I57" s="1466"/>
      <c r="J57" s="1083">
        <f t="shared" si="3"/>
        <v>0</v>
      </c>
      <c r="K57" s="310"/>
      <c r="L57" s="1441"/>
    </row>
    <row r="58" spans="1:12">
      <c r="A58" s="317" t="s">
        <v>220</v>
      </c>
      <c r="B58" s="1435"/>
      <c r="C58" s="1435"/>
      <c r="D58" s="317" t="s">
        <v>169</v>
      </c>
      <c r="E58" s="316"/>
      <c r="F58" s="316"/>
      <c r="G58" s="316"/>
      <c r="H58" s="320"/>
      <c r="I58" s="1466"/>
      <c r="J58" s="1083">
        <f t="shared" si="3"/>
        <v>0</v>
      </c>
      <c r="K58" s="310"/>
      <c r="L58" s="1441"/>
    </row>
    <row r="59" spans="1:12">
      <c r="A59" s="317" t="s">
        <v>221</v>
      </c>
      <c r="B59" s="1435"/>
      <c r="C59" s="1435"/>
      <c r="D59" s="317" t="s">
        <v>169</v>
      </c>
      <c r="E59" s="316"/>
      <c r="F59" s="316"/>
      <c r="G59" s="316"/>
      <c r="H59" s="320"/>
      <c r="I59" s="1466"/>
      <c r="J59" s="1083">
        <f t="shared" si="3"/>
        <v>0</v>
      </c>
      <c r="K59" s="310"/>
      <c r="L59" s="1441"/>
    </row>
    <row r="60" spans="1:12">
      <c r="A60" s="317" t="s">
        <v>222</v>
      </c>
      <c r="B60" s="1434"/>
      <c r="C60" s="1434" t="s">
        <v>168</v>
      </c>
      <c r="D60" s="317" t="s">
        <v>184</v>
      </c>
      <c r="E60" s="316">
        <v>55</v>
      </c>
      <c r="F60" s="316">
        <v>11253</v>
      </c>
      <c r="G60" s="316">
        <v>8</v>
      </c>
      <c r="H60" s="320">
        <v>0</v>
      </c>
      <c r="I60" s="1466">
        <v>63654</v>
      </c>
      <c r="J60" s="1083">
        <f t="shared" si="3"/>
        <v>5.6643732875068268E-3</v>
      </c>
      <c r="K60" s="310">
        <v>9</v>
      </c>
      <c r="L60" s="1441">
        <v>25656.885539999999</v>
      </c>
    </row>
    <row r="61" spans="1:12">
      <c r="A61" s="317" t="s">
        <v>223</v>
      </c>
      <c r="B61" s="1434" t="s">
        <v>168</v>
      </c>
      <c r="C61" s="1434"/>
      <c r="D61" s="317" t="s">
        <v>184</v>
      </c>
      <c r="E61" s="320">
        <v>641</v>
      </c>
      <c r="F61" s="320">
        <v>13224</v>
      </c>
      <c r="G61" s="320">
        <v>0</v>
      </c>
      <c r="H61" s="320">
        <v>3112</v>
      </c>
      <c r="I61" s="1466">
        <v>176166.17</v>
      </c>
      <c r="J61" s="1083">
        <f t="shared" si="3"/>
        <v>1.567648454944523E-2</v>
      </c>
      <c r="K61" s="502">
        <v>9</v>
      </c>
      <c r="L61" s="1441">
        <v>77537.287519999998</v>
      </c>
    </row>
    <row r="62" spans="1:12">
      <c r="A62" s="317" t="s">
        <v>224</v>
      </c>
      <c r="B62" s="1434"/>
      <c r="C62" s="1434" t="s">
        <v>168</v>
      </c>
      <c r="D62" s="317" t="s">
        <v>169</v>
      </c>
      <c r="E62" s="320">
        <v>7</v>
      </c>
      <c r="F62" s="320">
        <v>792</v>
      </c>
      <c r="G62" s="320">
        <v>0.2</v>
      </c>
      <c r="H62" s="320">
        <v>-5</v>
      </c>
      <c r="I62" s="1466">
        <v>13831.34</v>
      </c>
      <c r="J62" s="1083">
        <f t="shared" si="3"/>
        <v>1.2308083203950212E-3</v>
      </c>
      <c r="K62" s="502">
        <v>20</v>
      </c>
      <c r="L62" s="1441">
        <v>3855.7833839999998</v>
      </c>
    </row>
    <row r="63" spans="1:12">
      <c r="A63" s="964" t="s">
        <v>91</v>
      </c>
      <c r="B63" s="1436"/>
      <c r="C63" s="1436"/>
      <c r="D63" s="966"/>
      <c r="E63" s="315"/>
      <c r="F63" s="315"/>
      <c r="G63" s="315"/>
      <c r="H63" s="1452"/>
      <c r="I63" s="1447"/>
      <c r="J63" s="1459"/>
      <c r="K63" s="307"/>
      <c r="L63" s="1443"/>
    </row>
    <row r="64" spans="1:12">
      <c r="A64" s="317" t="s">
        <v>225</v>
      </c>
      <c r="B64" s="1434"/>
      <c r="C64" s="1434"/>
      <c r="D64" s="317" t="s">
        <v>184</v>
      </c>
      <c r="E64" s="316"/>
      <c r="F64" s="316"/>
      <c r="G64" s="316"/>
      <c r="H64" s="320"/>
      <c r="I64" s="1466"/>
      <c r="J64" s="1083">
        <f t="shared" ref="J64:J74" si="4">IFERROR(I64/$I$97,0)</f>
        <v>0</v>
      </c>
      <c r="K64" s="310"/>
      <c r="L64" s="1441"/>
    </row>
    <row r="65" spans="1:12">
      <c r="A65" s="317" t="s">
        <v>226</v>
      </c>
      <c r="B65" s="1434"/>
      <c r="C65" s="1434"/>
      <c r="D65" s="317" t="s">
        <v>184</v>
      </c>
      <c r="E65" s="316"/>
      <c r="F65" s="316"/>
      <c r="G65" s="316"/>
      <c r="H65" s="320"/>
      <c r="I65" s="1466"/>
      <c r="J65" s="1083">
        <f t="shared" si="4"/>
        <v>0</v>
      </c>
      <c r="K65" s="310"/>
      <c r="L65" s="1441"/>
    </row>
    <row r="66" spans="1:12">
      <c r="A66" s="317" t="s">
        <v>227</v>
      </c>
      <c r="B66" s="1435"/>
      <c r="C66" s="1435"/>
      <c r="D66" s="317" t="s">
        <v>169</v>
      </c>
      <c r="E66" s="316"/>
      <c r="F66" s="316"/>
      <c r="G66" s="316"/>
      <c r="H66" s="320"/>
      <c r="I66" s="1466"/>
      <c r="J66" s="1083">
        <f t="shared" si="4"/>
        <v>0</v>
      </c>
      <c r="K66" s="310"/>
      <c r="L66" s="1441"/>
    </row>
    <row r="67" spans="1:12">
      <c r="A67" s="317" t="s">
        <v>228</v>
      </c>
      <c r="B67" s="1435"/>
      <c r="C67" s="1435"/>
      <c r="D67" s="317" t="s">
        <v>169</v>
      </c>
      <c r="E67" s="316"/>
      <c r="F67" s="316"/>
      <c r="G67" s="316"/>
      <c r="H67" s="320"/>
      <c r="I67" s="1466"/>
      <c r="J67" s="1083">
        <f t="shared" si="4"/>
        <v>0</v>
      </c>
      <c r="K67" s="310"/>
      <c r="L67" s="1441"/>
    </row>
    <row r="68" spans="1:12">
      <c r="A68" s="317" t="s">
        <v>229</v>
      </c>
      <c r="B68" s="1435"/>
      <c r="C68" s="1435"/>
      <c r="D68" s="317" t="s">
        <v>169</v>
      </c>
      <c r="E68" s="316"/>
      <c r="F68" s="316"/>
      <c r="G68" s="316"/>
      <c r="H68" s="320"/>
      <c r="I68" s="1466"/>
      <c r="J68" s="1083">
        <f t="shared" si="4"/>
        <v>0</v>
      </c>
      <c r="K68" s="310"/>
      <c r="L68" s="1441"/>
    </row>
    <row r="69" spans="1:12">
      <c r="A69" s="317" t="s">
        <v>230</v>
      </c>
      <c r="B69" s="1435"/>
      <c r="C69" s="1435"/>
      <c r="D69" s="317" t="s">
        <v>169</v>
      </c>
      <c r="E69" s="316"/>
      <c r="F69" s="316"/>
      <c r="G69" s="316"/>
      <c r="H69" s="320"/>
      <c r="I69" s="1466"/>
      <c r="J69" s="1083">
        <f t="shared" si="4"/>
        <v>0</v>
      </c>
      <c r="K69" s="310"/>
      <c r="L69" s="1441"/>
    </row>
    <row r="70" spans="1:12">
      <c r="A70" s="317" t="s">
        <v>231</v>
      </c>
      <c r="B70" s="1435"/>
      <c r="C70" s="1435"/>
      <c r="D70" s="317" t="s">
        <v>184</v>
      </c>
      <c r="E70" s="316"/>
      <c r="F70" s="316"/>
      <c r="G70" s="316"/>
      <c r="H70" s="320"/>
      <c r="I70" s="1466"/>
      <c r="J70" s="1083">
        <f t="shared" si="4"/>
        <v>0</v>
      </c>
      <c r="K70" s="310"/>
      <c r="L70" s="1441"/>
    </row>
    <row r="71" spans="1:12">
      <c r="A71" s="317" t="s">
        <v>232</v>
      </c>
      <c r="B71" s="1435"/>
      <c r="C71" s="1435"/>
      <c r="D71" s="317" t="s">
        <v>169</v>
      </c>
      <c r="E71" s="316"/>
      <c r="F71" s="316"/>
      <c r="G71" s="316"/>
      <c r="H71" s="320"/>
      <c r="I71" s="1466"/>
      <c r="J71" s="1083">
        <f t="shared" si="4"/>
        <v>0</v>
      </c>
      <c r="K71" s="310"/>
      <c r="L71" s="1441"/>
    </row>
    <row r="72" spans="1:12">
      <c r="A72" s="317" t="s">
        <v>233</v>
      </c>
      <c r="B72" s="1435"/>
      <c r="C72" s="1435"/>
      <c r="D72" s="317" t="s">
        <v>169</v>
      </c>
      <c r="E72" s="316"/>
      <c r="F72" s="316"/>
      <c r="G72" s="316"/>
      <c r="H72" s="320"/>
      <c r="I72" s="1466"/>
      <c r="J72" s="1083">
        <f t="shared" si="4"/>
        <v>0</v>
      </c>
      <c r="K72" s="310"/>
      <c r="L72" s="1441"/>
    </row>
    <row r="73" spans="1:12">
      <c r="A73" s="317" t="s">
        <v>234</v>
      </c>
      <c r="B73" s="1435"/>
      <c r="C73" s="1435"/>
      <c r="D73" s="317" t="s">
        <v>184</v>
      </c>
      <c r="E73" s="316"/>
      <c r="F73" s="316"/>
      <c r="G73" s="316"/>
      <c r="H73" s="320"/>
      <c r="I73" s="1466"/>
      <c r="J73" s="1083">
        <f t="shared" si="4"/>
        <v>0</v>
      </c>
      <c r="K73" s="310"/>
      <c r="L73" s="1441"/>
    </row>
    <row r="74" spans="1:12">
      <c r="A74" s="317" t="s">
        <v>235</v>
      </c>
      <c r="B74" s="1435"/>
      <c r="C74" s="1435"/>
      <c r="D74" s="317" t="s">
        <v>169</v>
      </c>
      <c r="E74" s="316"/>
      <c r="F74" s="316"/>
      <c r="G74" s="316"/>
      <c r="H74" s="320"/>
      <c r="I74" s="1466"/>
      <c r="J74" s="1083">
        <f t="shared" si="4"/>
        <v>0</v>
      </c>
      <c r="K74" s="310"/>
      <c r="L74" s="1441"/>
    </row>
    <row r="75" spans="1:12">
      <c r="A75" s="965" t="s">
        <v>236</v>
      </c>
      <c r="B75" s="1437"/>
      <c r="C75" s="1437"/>
      <c r="D75" s="966"/>
      <c r="E75" s="315"/>
      <c r="F75" s="315"/>
      <c r="G75" s="315"/>
      <c r="H75" s="1452"/>
      <c r="I75" s="1447"/>
      <c r="J75" s="1459"/>
      <c r="K75" s="307"/>
      <c r="L75" s="1443"/>
    </row>
    <row r="76" spans="1:12">
      <c r="A76" s="317" t="s">
        <v>237</v>
      </c>
      <c r="B76" s="1434"/>
      <c r="C76" s="1434"/>
      <c r="D76" s="317" t="s">
        <v>169</v>
      </c>
      <c r="E76" s="316"/>
      <c r="F76" s="316"/>
      <c r="G76" s="316"/>
      <c r="H76" s="320"/>
      <c r="I76" s="1466"/>
      <c r="J76" s="1083">
        <f t="shared" ref="J76:J82" si="5">IFERROR(I76/$I$97,0)</f>
        <v>0</v>
      </c>
      <c r="K76" s="310"/>
      <c r="L76" s="1441"/>
    </row>
    <row r="77" spans="1:12">
      <c r="A77" s="317" t="s">
        <v>238</v>
      </c>
      <c r="B77" s="1434" t="s">
        <v>168</v>
      </c>
      <c r="C77" s="1434"/>
      <c r="D77" s="317" t="s">
        <v>169</v>
      </c>
      <c r="E77" s="316">
        <v>23278</v>
      </c>
      <c r="F77" s="316">
        <v>143086</v>
      </c>
      <c r="G77" s="316">
        <v>18.600000000000001</v>
      </c>
      <c r="H77" s="320">
        <v>-3158</v>
      </c>
      <c r="I77" s="1466">
        <v>281944.53000000003</v>
      </c>
      <c r="J77" s="1083">
        <f t="shared" si="5"/>
        <v>2.5089374812119699E-2</v>
      </c>
      <c r="K77" s="310">
        <v>16</v>
      </c>
      <c r="L77" s="1441">
        <v>494477.7501</v>
      </c>
    </row>
    <row r="78" spans="1:12">
      <c r="A78" s="317" t="s">
        <v>239</v>
      </c>
      <c r="B78" s="1434" t="s">
        <v>168</v>
      </c>
      <c r="C78" s="1434"/>
      <c r="D78" s="317" t="s">
        <v>169</v>
      </c>
      <c r="E78" s="316">
        <v>3500</v>
      </c>
      <c r="F78" s="316">
        <v>58580</v>
      </c>
      <c r="G78" s="316">
        <v>7</v>
      </c>
      <c r="H78" s="320">
        <v>-1312</v>
      </c>
      <c r="I78" s="1466">
        <v>62012.6</v>
      </c>
      <c r="J78" s="1083">
        <f t="shared" si="5"/>
        <v>5.5183101600660735E-3</v>
      </c>
      <c r="K78" s="310">
        <v>16</v>
      </c>
      <c r="L78" s="1441">
        <v>201927.67499999999</v>
      </c>
    </row>
    <row r="79" spans="1:12">
      <c r="A79" s="317" t="s">
        <v>240</v>
      </c>
      <c r="B79" s="1434"/>
      <c r="C79" s="1434"/>
      <c r="D79" s="317" t="s">
        <v>169</v>
      </c>
      <c r="E79" s="316"/>
      <c r="F79" s="316"/>
      <c r="G79" s="316"/>
      <c r="H79" s="320"/>
      <c r="I79" s="1466"/>
      <c r="J79" s="1083">
        <f t="shared" si="5"/>
        <v>0</v>
      </c>
      <c r="K79" s="310"/>
      <c r="L79" s="1441"/>
    </row>
    <row r="80" spans="1:12">
      <c r="A80" s="317" t="s">
        <v>241</v>
      </c>
      <c r="B80" s="1434"/>
      <c r="C80" s="1434"/>
      <c r="D80" s="317" t="s">
        <v>169</v>
      </c>
      <c r="E80" s="316"/>
      <c r="F80" s="316"/>
      <c r="G80" s="316"/>
      <c r="H80" s="320"/>
      <c r="I80" s="1466"/>
      <c r="J80" s="1083">
        <f t="shared" si="5"/>
        <v>0</v>
      </c>
      <c r="K80" s="310"/>
      <c r="L80" s="1441"/>
    </row>
    <row r="81" spans="1:12">
      <c r="A81" s="317" t="s">
        <v>242</v>
      </c>
      <c r="B81" s="1435"/>
      <c r="C81" s="1435"/>
      <c r="D81" s="317" t="s">
        <v>169</v>
      </c>
      <c r="E81" s="316"/>
      <c r="F81" s="316"/>
      <c r="G81" s="316"/>
      <c r="H81" s="320"/>
      <c r="I81" s="1466"/>
      <c r="J81" s="1083">
        <f t="shared" si="5"/>
        <v>0</v>
      </c>
      <c r="K81" s="310"/>
      <c r="L81" s="1441"/>
    </row>
    <row r="82" spans="1:12">
      <c r="A82" s="317" t="s">
        <v>243</v>
      </c>
      <c r="B82" s="1435"/>
      <c r="C82" s="1435"/>
      <c r="D82" s="317" t="s">
        <v>169</v>
      </c>
      <c r="E82" s="316"/>
      <c r="F82" s="316"/>
      <c r="G82" s="316"/>
      <c r="H82" s="320"/>
      <c r="I82" s="1466"/>
      <c r="J82" s="1083">
        <f t="shared" si="5"/>
        <v>0</v>
      </c>
      <c r="K82" s="310"/>
      <c r="L82" s="1441"/>
    </row>
    <row r="83" spans="1:12">
      <c r="A83" s="965" t="s">
        <v>244</v>
      </c>
      <c r="B83" s="1437"/>
      <c r="C83" s="1437"/>
      <c r="D83" s="966"/>
      <c r="E83" s="315"/>
      <c r="F83" s="315"/>
      <c r="G83" s="315"/>
      <c r="H83" s="1452"/>
      <c r="I83" s="1447"/>
      <c r="J83" s="1459"/>
      <c r="K83" s="307"/>
      <c r="L83" s="1443"/>
    </row>
    <row r="84" spans="1:12">
      <c r="A84" s="317" t="s">
        <v>245</v>
      </c>
      <c r="B84" s="1435"/>
      <c r="C84" s="1434" t="s">
        <v>168</v>
      </c>
      <c r="D84" s="317" t="s">
        <v>184</v>
      </c>
      <c r="E84" s="316">
        <v>1556</v>
      </c>
      <c r="F84" s="316">
        <v>0</v>
      </c>
      <c r="G84" s="316">
        <v>0</v>
      </c>
      <c r="H84" s="320">
        <v>0</v>
      </c>
      <c r="I84" s="1466">
        <v>921463.52</v>
      </c>
      <c r="J84" s="1083">
        <f t="shared" ref="J84:J90" si="6">IFERROR(I84/$I$97,0)</f>
        <v>8.1998198826468291E-2</v>
      </c>
      <c r="K84" s="310">
        <v>9</v>
      </c>
      <c r="L84" s="1441"/>
    </row>
    <row r="85" spans="1:12">
      <c r="A85" s="317" t="s">
        <v>246</v>
      </c>
      <c r="B85" s="1435"/>
      <c r="C85" s="1435"/>
      <c r="D85" s="317" t="s">
        <v>169</v>
      </c>
      <c r="E85" s="316"/>
      <c r="F85" s="316"/>
      <c r="G85" s="316"/>
      <c r="H85" s="320"/>
      <c r="I85" s="1466"/>
      <c r="J85" s="1083">
        <f t="shared" si="6"/>
        <v>0</v>
      </c>
      <c r="K85" s="310"/>
      <c r="L85" s="1441"/>
    </row>
    <row r="86" spans="1:12">
      <c r="A86" s="317" t="s">
        <v>247</v>
      </c>
      <c r="B86" s="1435"/>
      <c r="C86" s="1435"/>
      <c r="D86" s="317" t="s">
        <v>184</v>
      </c>
      <c r="E86" s="316"/>
      <c r="F86" s="316"/>
      <c r="G86" s="316"/>
      <c r="H86" s="320"/>
      <c r="I86" s="1466"/>
      <c r="J86" s="1083">
        <f t="shared" si="6"/>
        <v>0</v>
      </c>
      <c r="K86" s="310"/>
      <c r="L86" s="1441"/>
    </row>
    <row r="87" spans="1:12">
      <c r="A87" s="317" t="s">
        <v>248</v>
      </c>
      <c r="B87" s="1435"/>
      <c r="C87" s="1435"/>
      <c r="D87" s="317" t="s">
        <v>169</v>
      </c>
      <c r="E87" s="316"/>
      <c r="F87" s="316"/>
      <c r="G87" s="316"/>
      <c r="H87" s="320"/>
      <c r="I87" s="1466"/>
      <c r="J87" s="1083">
        <f t="shared" si="6"/>
        <v>0</v>
      </c>
      <c r="K87" s="310"/>
      <c r="L87" s="1441"/>
    </row>
    <row r="88" spans="1:12">
      <c r="A88" s="317" t="s">
        <v>249</v>
      </c>
      <c r="B88" s="1434"/>
      <c r="C88" s="1434" t="s">
        <v>168</v>
      </c>
      <c r="D88" s="317" t="s">
        <v>169</v>
      </c>
      <c r="E88" s="316">
        <v>61</v>
      </c>
      <c r="F88" s="316">
        <v>76250</v>
      </c>
      <c r="G88" s="316">
        <v>16.8</v>
      </c>
      <c r="H88" s="320">
        <v>0</v>
      </c>
      <c r="I88" s="1466">
        <v>135165.92000000001</v>
      </c>
      <c r="J88" s="1083">
        <f t="shared" si="6"/>
        <v>1.2027998658831885E-2</v>
      </c>
      <c r="K88" s="310">
        <v>10</v>
      </c>
      <c r="L88" s="1441">
        <v>193167.00949999999</v>
      </c>
    </row>
    <row r="89" spans="1:12">
      <c r="A89" s="317" t="s">
        <v>250</v>
      </c>
      <c r="B89" s="1434" t="s">
        <v>168</v>
      </c>
      <c r="C89" s="1434"/>
      <c r="D89" s="317" t="s">
        <v>169</v>
      </c>
      <c r="E89" s="316">
        <v>152</v>
      </c>
      <c r="F89" s="316">
        <v>21280</v>
      </c>
      <c r="G89" s="316">
        <v>3</v>
      </c>
      <c r="H89" s="320">
        <v>0</v>
      </c>
      <c r="I89" s="1466">
        <v>9310.6200000000008</v>
      </c>
      <c r="J89" s="1083">
        <f t="shared" si="6"/>
        <v>8.2852337980530392E-4</v>
      </c>
      <c r="K89" s="310">
        <v>2</v>
      </c>
      <c r="L89" s="1441">
        <v>10781.8858</v>
      </c>
    </row>
    <row r="90" spans="1:12">
      <c r="A90" s="317" t="s">
        <v>251</v>
      </c>
      <c r="B90" s="1434" t="s">
        <v>168</v>
      </c>
      <c r="C90" s="1434"/>
      <c r="D90" s="317" t="s">
        <v>169</v>
      </c>
      <c r="E90" s="316">
        <v>220</v>
      </c>
      <c r="F90" s="316">
        <v>41545</v>
      </c>
      <c r="G90" s="316">
        <v>0.5</v>
      </c>
      <c r="H90" s="320">
        <v>0</v>
      </c>
      <c r="I90" s="1466">
        <v>18989.96</v>
      </c>
      <c r="J90" s="1083">
        <f t="shared" si="6"/>
        <v>1.6898580160684816E-3</v>
      </c>
      <c r="K90" s="310">
        <v>2</v>
      </c>
      <c r="L90" s="1441">
        <v>21049.181519999998</v>
      </c>
    </row>
    <row r="91" spans="1:12">
      <c r="A91" s="965" t="s">
        <v>252</v>
      </c>
      <c r="B91" s="1437"/>
      <c r="C91" s="1437"/>
      <c r="D91" s="966"/>
      <c r="E91" s="315"/>
      <c r="F91" s="315"/>
      <c r="G91" s="315"/>
      <c r="H91" s="1452"/>
      <c r="I91" s="1447"/>
      <c r="J91" s="1459"/>
      <c r="K91" s="307"/>
      <c r="L91" s="1443"/>
    </row>
    <row r="92" spans="1:12">
      <c r="A92" s="317"/>
      <c r="B92" s="1434"/>
      <c r="C92" s="1434"/>
      <c r="D92" s="317"/>
      <c r="E92" s="316"/>
      <c r="F92" s="316"/>
      <c r="G92" s="316"/>
      <c r="H92" s="320"/>
      <c r="I92" s="1466"/>
      <c r="J92" s="1082"/>
      <c r="K92" s="310"/>
      <c r="L92" s="1441"/>
    </row>
    <row r="93" spans="1:12" ht="16.5" customHeight="1">
      <c r="A93" s="964" t="s">
        <v>94</v>
      </c>
      <c r="B93" s="1436"/>
      <c r="C93" s="1436"/>
      <c r="D93" s="966"/>
      <c r="E93" s="315"/>
      <c r="F93" s="315"/>
      <c r="G93" s="315"/>
      <c r="H93" s="1452"/>
      <c r="I93" s="1447"/>
      <c r="J93" s="1459"/>
      <c r="K93" s="307"/>
      <c r="L93" s="1443"/>
    </row>
    <row r="94" spans="1:12">
      <c r="A94" s="317" t="s">
        <v>253</v>
      </c>
      <c r="B94" s="1434"/>
      <c r="C94" s="1434"/>
      <c r="D94" s="317" t="s">
        <v>184</v>
      </c>
      <c r="E94" s="316">
        <v>6404</v>
      </c>
      <c r="F94" s="316">
        <v>0</v>
      </c>
      <c r="G94" s="316">
        <v>0</v>
      </c>
      <c r="H94" s="320">
        <v>0</v>
      </c>
      <c r="I94" s="1466">
        <v>2381874.31</v>
      </c>
      <c r="J94" s="1083">
        <f t="shared" ref="J94:J95" si="7">IFERROR(I94/$I$97,0)</f>
        <v>0.21195565425209342</v>
      </c>
      <c r="K94" s="310">
        <v>3</v>
      </c>
      <c r="L94" s="1441"/>
    </row>
    <row r="95" spans="1:12">
      <c r="A95" s="317" t="s">
        <v>254</v>
      </c>
      <c r="B95" s="1434"/>
      <c r="C95" s="1434"/>
      <c r="D95" s="317" t="s">
        <v>184</v>
      </c>
      <c r="E95" s="316">
        <v>6399</v>
      </c>
      <c r="F95" s="316">
        <v>0</v>
      </c>
      <c r="G95" s="316">
        <v>0</v>
      </c>
      <c r="H95" s="320">
        <v>0</v>
      </c>
      <c r="I95" s="1466">
        <v>188562.28</v>
      </c>
      <c r="J95" s="1083">
        <f t="shared" si="7"/>
        <v>1.6779576175313143E-2</v>
      </c>
      <c r="K95" s="310">
        <v>3</v>
      </c>
      <c r="L95" s="1441"/>
    </row>
    <row r="96" spans="1:12">
      <c r="A96" s="966"/>
      <c r="B96" s="321"/>
      <c r="C96" s="321"/>
      <c r="D96" s="966"/>
      <c r="E96" s="314"/>
      <c r="F96" s="312"/>
      <c r="G96" s="313"/>
      <c r="H96" s="1453"/>
      <c r="I96" s="1447"/>
      <c r="J96" s="1459"/>
      <c r="K96" s="307"/>
      <c r="L96" s="1443"/>
    </row>
    <row r="97" spans="1:12">
      <c r="A97" s="967" t="s">
        <v>255</v>
      </c>
      <c r="B97" s="1438"/>
      <c r="C97" s="1438"/>
      <c r="D97" s="317"/>
      <c r="E97" s="301"/>
      <c r="F97" s="311">
        <f>SUM(F9:F95)</f>
        <v>1128869</v>
      </c>
      <c r="G97" s="311">
        <f t="shared" ref="G97:I97" si="8">SUM(G9:G95)</f>
        <v>150</v>
      </c>
      <c r="H97" s="1454">
        <f t="shared" si="8"/>
        <v>114222</v>
      </c>
      <c r="I97" s="1466">
        <f t="shared" si="8"/>
        <v>11237606.84</v>
      </c>
      <c r="J97" s="1461">
        <f>I97/$I$97</f>
        <v>1</v>
      </c>
      <c r="K97" s="310"/>
      <c r="L97" s="1441"/>
    </row>
    <row r="98" spans="1:12">
      <c r="A98" s="968"/>
      <c r="B98" s="307"/>
      <c r="C98" s="307"/>
      <c r="D98" s="968"/>
      <c r="E98" s="309"/>
      <c r="F98" s="308"/>
      <c r="G98" s="308"/>
      <c r="H98" s="1455"/>
      <c r="I98" s="1448"/>
      <c r="J98" s="1462"/>
      <c r="K98" s="307"/>
      <c r="L98" s="1443"/>
    </row>
    <row r="99" spans="1:12" ht="17.25" customHeight="1" thickBot="1">
      <c r="A99" s="969" t="s">
        <v>256</v>
      </c>
      <c r="B99" s="1439"/>
      <c r="C99" s="1439"/>
      <c r="D99" s="969"/>
      <c r="E99" s="305">
        <v>3014</v>
      </c>
      <c r="F99" s="1836"/>
      <c r="G99" s="1836"/>
      <c r="H99" s="1837"/>
      <c r="I99" s="1467"/>
      <c r="J99" s="1836"/>
      <c r="K99" s="304"/>
      <c r="L99" s="1445"/>
    </row>
    <row r="100" spans="1:12" ht="13.5" thickBot="1">
      <c r="A100" s="2160"/>
      <c r="B100" s="2161"/>
      <c r="C100" s="2161"/>
      <c r="D100" s="2161"/>
      <c r="E100" s="2161"/>
      <c r="F100" s="2161"/>
      <c r="G100" s="2161"/>
      <c r="H100" s="2161"/>
      <c r="I100" s="2162"/>
      <c r="J100" s="2161"/>
      <c r="K100" s="2161"/>
      <c r="L100" s="2161"/>
    </row>
    <row r="101" spans="1:12">
      <c r="A101" s="970" t="s">
        <v>257</v>
      </c>
      <c r="B101" s="303"/>
      <c r="C101" s="303"/>
      <c r="D101" s="986" t="s">
        <v>49</v>
      </c>
      <c r="E101" s="302"/>
    </row>
    <row r="102" spans="1:12">
      <c r="A102" s="971" t="s">
        <v>258</v>
      </c>
      <c r="B102" s="300"/>
      <c r="C102" s="300"/>
      <c r="D102" s="987" t="s">
        <v>184</v>
      </c>
      <c r="E102" s="299">
        <v>5214</v>
      </c>
      <c r="I102" s="269"/>
    </row>
    <row r="103" spans="1:12">
      <c r="A103" s="971" t="s">
        <v>259</v>
      </c>
      <c r="B103" s="300"/>
      <c r="C103" s="300"/>
      <c r="D103" s="987" t="s">
        <v>184</v>
      </c>
      <c r="E103" s="299">
        <v>0</v>
      </c>
      <c r="I103" s="269"/>
      <c r="J103" s="273"/>
    </row>
    <row r="104" spans="1:12">
      <c r="A104" s="971" t="s">
        <v>260</v>
      </c>
      <c r="B104" s="300"/>
      <c r="C104" s="300"/>
      <c r="D104" s="987" t="s">
        <v>184</v>
      </c>
      <c r="E104" s="299">
        <v>593</v>
      </c>
      <c r="H104" s="298"/>
    </row>
    <row r="105" spans="1:12">
      <c r="A105" s="972" t="s">
        <v>261</v>
      </c>
      <c r="B105" s="296"/>
      <c r="C105" s="296"/>
      <c r="D105" s="987" t="s">
        <v>184</v>
      </c>
      <c r="E105" s="299">
        <f>SUM(E102:E104)</f>
        <v>5807</v>
      </c>
      <c r="F105" s="298"/>
    </row>
    <row r="106" spans="1:12" ht="15" customHeight="1">
      <c r="A106" s="972" t="s">
        <v>262</v>
      </c>
      <c r="B106" s="296"/>
      <c r="C106" s="296"/>
      <c r="D106" s="987" t="s">
        <v>184</v>
      </c>
      <c r="E106" s="297">
        <v>8023</v>
      </c>
      <c r="G106" s="292"/>
      <c r="J106" s="292"/>
    </row>
    <row r="107" spans="1:12" ht="15.75">
      <c r="A107" s="972" t="s">
        <v>263</v>
      </c>
      <c r="B107" s="296"/>
      <c r="C107" s="296"/>
      <c r="D107" s="987" t="s">
        <v>9</v>
      </c>
      <c r="E107" s="295">
        <f>E105/E106</f>
        <v>0.72379409198554157</v>
      </c>
      <c r="G107" s="292"/>
      <c r="H107" s="83"/>
      <c r="J107" s="292"/>
    </row>
    <row r="108" spans="1:12" ht="13.5" thickBot="1">
      <c r="A108" s="973" t="s">
        <v>264</v>
      </c>
      <c r="B108" s="294"/>
      <c r="C108" s="294"/>
      <c r="D108" s="988" t="s">
        <v>184</v>
      </c>
      <c r="E108" s="293">
        <v>175</v>
      </c>
      <c r="J108" s="292"/>
    </row>
    <row r="109" spans="1:12" ht="12.6" customHeight="1">
      <c r="A109" s="2163"/>
      <c r="B109" s="2163"/>
      <c r="C109" s="2163"/>
      <c r="D109" s="2163"/>
      <c r="E109" s="2163"/>
      <c r="F109" s="2163"/>
      <c r="G109" s="2163"/>
      <c r="H109" s="2163"/>
      <c r="I109" s="2163"/>
      <c r="J109" s="2163"/>
    </row>
    <row r="110" spans="1:12" ht="12.6" customHeight="1" thickBot="1">
      <c r="A110" s="90"/>
      <c r="B110" s="12"/>
      <c r="C110" s="12"/>
      <c r="D110" s="90"/>
      <c r="E110" s="12"/>
      <c r="F110" s="12"/>
      <c r="G110" s="12"/>
      <c r="H110" s="12"/>
      <c r="I110" s="12"/>
      <c r="J110" s="12"/>
    </row>
    <row r="111" spans="1:12" ht="15" customHeight="1">
      <c r="A111" s="974"/>
      <c r="B111" s="291"/>
      <c r="C111" s="291"/>
      <c r="D111" s="2164" t="s">
        <v>44</v>
      </c>
      <c r="E111" s="2165"/>
      <c r="F111" s="2166"/>
      <c r="H111" s="251"/>
      <c r="I111" s="290"/>
      <c r="J111" s="278"/>
    </row>
    <row r="112" spans="1:12" ht="13.5" thickBot="1">
      <c r="A112" s="975" t="s">
        <v>265</v>
      </c>
      <c r="B112" s="289"/>
      <c r="C112" s="289"/>
      <c r="D112" s="989" t="s">
        <v>47</v>
      </c>
      <c r="E112" s="288" t="s">
        <v>48</v>
      </c>
      <c r="F112" s="287" t="s">
        <v>49</v>
      </c>
      <c r="H112" s="251"/>
      <c r="J112" s="278"/>
    </row>
    <row r="113" spans="1:15" ht="15" customHeight="1">
      <c r="A113" s="976" t="s">
        <v>266</v>
      </c>
      <c r="B113" s="286"/>
      <c r="C113" s="286"/>
      <c r="D113" s="990">
        <f>+'ESA Table 1'!E24+'ESA Table 1'!E25</f>
        <v>708608</v>
      </c>
      <c r="E113" s="285">
        <f>+'ESA Table 1'!F24+'ESA Table 1'!F25</f>
        <v>708608</v>
      </c>
      <c r="F113" s="282">
        <f>D113+E113</f>
        <v>1417216</v>
      </c>
      <c r="H113" s="251"/>
      <c r="I113" s="278"/>
      <c r="J113" s="278"/>
    </row>
    <row r="114" spans="1:15">
      <c r="A114" s="977" t="s">
        <v>267</v>
      </c>
      <c r="B114" s="284"/>
      <c r="C114" s="284"/>
      <c r="D114" s="991">
        <v>1747930.4750000001</v>
      </c>
      <c r="E114" s="283">
        <v>1747928.4750000001</v>
      </c>
      <c r="F114" s="1429">
        <f>D114+E114</f>
        <v>3495858.95</v>
      </c>
      <c r="H114" s="251"/>
      <c r="I114" s="278"/>
      <c r="J114" s="278"/>
    </row>
    <row r="115" spans="1:15" ht="15" thickBot="1">
      <c r="A115" s="978" t="s">
        <v>268</v>
      </c>
      <c r="B115" s="1084"/>
      <c r="C115" s="1084"/>
      <c r="D115" s="991">
        <v>5400305.0700000012</v>
      </c>
      <c r="E115" s="283">
        <v>5838759.2199999988</v>
      </c>
      <c r="F115" s="1429">
        <f>D115+E115</f>
        <v>11239064.289999999</v>
      </c>
      <c r="G115" s="281" t="s">
        <v>269</v>
      </c>
      <c r="H115" s="251"/>
      <c r="I115" s="278"/>
      <c r="J115" s="269"/>
    </row>
    <row r="116" spans="1:15" ht="9.9499999999999993" customHeight="1" thickBot="1">
      <c r="A116" s="979"/>
      <c r="B116" s="1423"/>
      <c r="C116" s="1423"/>
      <c r="D116" s="979"/>
      <c r="E116" s="1424"/>
      <c r="F116" s="1425"/>
      <c r="H116" s="251"/>
      <c r="I116" s="278"/>
      <c r="J116" s="278"/>
    </row>
    <row r="117" spans="1:15" ht="13.5" thickBot="1">
      <c r="A117" s="980" t="s">
        <v>270</v>
      </c>
      <c r="B117" s="280"/>
      <c r="C117" s="1428"/>
      <c r="D117" s="1430">
        <f>SUM(D113:D115)</f>
        <v>7856843.5450000018</v>
      </c>
      <c r="E117" s="1426">
        <f>SUM(E113:E115)</f>
        <v>8295295.6949999984</v>
      </c>
      <c r="F117" s="1427">
        <f>SUM(F113:F115)</f>
        <v>16152139.239999998</v>
      </c>
      <c r="H117" s="251"/>
      <c r="J117" s="278"/>
    </row>
    <row r="118" spans="1:15" ht="15">
      <c r="A118" s="1431"/>
      <c r="B118" s="1432"/>
      <c r="C118" s="1432"/>
      <c r="D118" s="992"/>
      <c r="E118" s="279"/>
      <c r="F118" s="279"/>
      <c r="J118" s="278"/>
    </row>
    <row r="119" spans="1:15" ht="30" customHeight="1">
      <c r="A119" s="2167" t="s">
        <v>271</v>
      </c>
      <c r="B119" s="2167"/>
      <c r="C119" s="2167"/>
      <c r="D119" s="2167"/>
      <c r="E119" s="2167"/>
      <c r="F119" s="2167"/>
      <c r="G119" s="2167"/>
      <c r="H119" s="2167"/>
      <c r="I119" s="2167"/>
      <c r="J119" s="2167"/>
      <c r="K119" s="2167"/>
      <c r="L119" s="2167"/>
    </row>
    <row r="120" spans="1:15" ht="13.35" customHeight="1">
      <c r="A120" s="2163" t="s">
        <v>272</v>
      </c>
      <c r="B120" s="2163"/>
      <c r="C120" s="2163"/>
      <c r="D120" s="2163"/>
      <c r="E120" s="2163"/>
      <c r="F120" s="2163"/>
      <c r="G120" s="2163"/>
      <c r="H120" s="2163"/>
      <c r="I120" s="2163"/>
      <c r="J120" s="2163"/>
      <c r="K120" s="12"/>
      <c r="L120" s="12"/>
    </row>
    <row r="121" spans="1:15" ht="15">
      <c r="A121" s="2163" t="s">
        <v>273</v>
      </c>
      <c r="B121" s="2163"/>
      <c r="C121" s="2163"/>
      <c r="D121" s="2163"/>
      <c r="E121" s="2163"/>
      <c r="F121" s="2163"/>
      <c r="G121" s="2163"/>
      <c r="H121" s="2163"/>
      <c r="I121" s="2163"/>
      <c r="J121" s="2163"/>
      <c r="K121" s="12"/>
      <c r="L121" s="12"/>
    </row>
    <row r="122" spans="1:15" ht="15">
      <c r="A122" s="90" t="s">
        <v>274</v>
      </c>
      <c r="B122" s="12"/>
      <c r="C122" s="12"/>
      <c r="D122" s="90"/>
      <c r="E122" s="12"/>
      <c r="F122" s="12"/>
      <c r="G122" s="12"/>
      <c r="H122" s="12"/>
      <c r="I122" s="12"/>
      <c r="J122" s="12"/>
      <c r="K122" s="12"/>
      <c r="L122" s="12"/>
    </row>
    <row r="123" spans="1:15" ht="15">
      <c r="A123" s="981" t="s">
        <v>275</v>
      </c>
      <c r="B123" s="277"/>
      <c r="C123" s="277"/>
      <c r="D123" s="993"/>
      <c r="E123" s="276"/>
      <c r="F123" s="276"/>
      <c r="G123" s="276"/>
      <c r="H123" s="276"/>
      <c r="I123" s="276"/>
      <c r="J123" s="12"/>
      <c r="K123" s="12"/>
      <c r="L123" s="12"/>
    </row>
    <row r="124" spans="1:15" ht="15">
      <c r="A124" s="981" t="s">
        <v>276</v>
      </c>
      <c r="B124" s="277"/>
      <c r="C124" s="277"/>
      <c r="D124" s="993"/>
      <c r="E124" s="276"/>
      <c r="F124" s="276"/>
      <c r="G124" s="276"/>
      <c r="H124" s="276"/>
      <c r="I124" s="276"/>
      <c r="J124" s="12"/>
      <c r="K124" s="12"/>
      <c r="L124" s="12"/>
    </row>
    <row r="125" spans="1:15" ht="30" customHeight="1">
      <c r="A125" s="2159" t="s">
        <v>277</v>
      </c>
      <c r="B125" s="2159"/>
      <c r="C125" s="2159"/>
      <c r="D125" s="2159"/>
      <c r="E125" s="2159"/>
      <c r="F125" s="2159"/>
      <c r="G125" s="2159"/>
      <c r="H125" s="2159"/>
      <c r="I125" s="2159"/>
      <c r="J125" s="2159"/>
      <c r="K125" s="2159"/>
      <c r="L125" s="2159"/>
      <c r="M125" s="251"/>
      <c r="O125" s="251"/>
    </row>
    <row r="126" spans="1:15" ht="61.5" customHeight="1">
      <c r="A126" s="2168" t="s">
        <v>278</v>
      </c>
      <c r="B126" s="2168"/>
      <c r="C126" s="2168"/>
      <c r="D126" s="2168"/>
      <c r="E126" s="2168"/>
      <c r="F126" s="2168"/>
      <c r="G126" s="2168"/>
      <c r="H126" s="2168"/>
      <c r="I126" s="2168"/>
      <c r="J126" s="2168"/>
      <c r="K126" s="2168"/>
      <c r="L126" s="2168"/>
    </row>
    <row r="127" spans="1:15" ht="15">
      <c r="A127" s="982" t="s">
        <v>279</v>
      </c>
      <c r="B127" s="266"/>
      <c r="C127" s="266"/>
      <c r="D127" s="1509"/>
      <c r="E127" s="1510"/>
      <c r="F127" s="1510"/>
      <c r="G127" s="12"/>
      <c r="H127" s="12"/>
      <c r="I127" s="12"/>
      <c r="J127" s="12"/>
      <c r="K127" s="12"/>
      <c r="L127" s="1913"/>
    </row>
    <row r="128" spans="1:15">
      <c r="A128" s="983"/>
      <c r="B128" s="265"/>
      <c r="C128" s="265"/>
    </row>
    <row r="129" spans="1:10" ht="15.75">
      <c r="A129" s="2127"/>
      <c r="B129" s="2127"/>
      <c r="C129" s="2127"/>
      <c r="D129" s="2127"/>
      <c r="E129" s="2127"/>
      <c r="F129" s="2127"/>
      <c r="G129" s="2127"/>
      <c r="H129" s="2127"/>
      <c r="I129" s="2127"/>
      <c r="J129" s="2127"/>
    </row>
    <row r="130" spans="1:10">
      <c r="A130" s="983"/>
      <c r="B130" s="265"/>
      <c r="C130" s="265"/>
    </row>
    <row r="132" spans="1:10">
      <c r="I132" s="269"/>
    </row>
  </sheetData>
  <mergeCells count="15">
    <mergeCell ref="A6:L6"/>
    <mergeCell ref="A1:J1"/>
    <mergeCell ref="A2:J2"/>
    <mergeCell ref="A3:J3"/>
    <mergeCell ref="A4:J4"/>
    <mergeCell ref="A5:L5"/>
    <mergeCell ref="A129:J129"/>
    <mergeCell ref="A125:L125"/>
    <mergeCell ref="A100:L100"/>
    <mergeCell ref="A109:J109"/>
    <mergeCell ref="D111:F111"/>
    <mergeCell ref="A120:J120"/>
    <mergeCell ref="A121:J121"/>
    <mergeCell ref="A119:L119"/>
    <mergeCell ref="A126:L126"/>
  </mergeCells>
  <printOptions horizontalCentered="1" verticalCentered="1"/>
  <pageMargins left="0.25" right="0.25" top="0.5" bottom="0.5" header="0.3" footer="0.3"/>
  <pageSetup scale="41" orientation="portrait" r:id="rId1"/>
  <headerFooter scaleWithDoc="0" alignWithMargins="0">
    <oddFooter>&amp;CA - &amp;P</oddFooter>
  </headerFooter>
  <customProperties>
    <customPr name="_pios_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1E624-0975-405C-85C0-7BFC101D74E9}">
  <sheetPr>
    <tabColor rgb="FF00B050"/>
    <pageSetUpPr fitToPage="1"/>
  </sheetPr>
  <dimension ref="A1:J21"/>
  <sheetViews>
    <sheetView workbookViewId="0">
      <selection activeCell="G10" sqref="G10"/>
    </sheetView>
  </sheetViews>
  <sheetFormatPr defaultColWidth="9.42578125" defaultRowHeight="15"/>
  <cols>
    <col min="1" max="1" width="28.7109375" style="11" bestFit="1" customWidth="1"/>
    <col min="2" max="2" width="22.140625" style="16" customWidth="1"/>
    <col min="3" max="3" width="16.5703125" style="16" customWidth="1"/>
    <col min="4" max="4" width="16.5703125" style="12" customWidth="1"/>
    <col min="5" max="9" width="9.42578125" style="12"/>
    <col min="10" max="10" width="26.42578125" style="12" customWidth="1"/>
    <col min="11" max="16384" width="9.42578125" style="12"/>
  </cols>
  <sheetData>
    <row r="1" spans="1:10" ht="15.75">
      <c r="A1" s="2518" t="s">
        <v>0</v>
      </c>
      <c r="B1" s="2518"/>
      <c r="C1" s="2518"/>
      <c r="D1" s="2518"/>
    </row>
    <row r="2" spans="1:10" ht="15.75" customHeight="1">
      <c r="A2" s="2189" t="s">
        <v>1503</v>
      </c>
      <c r="B2" s="2189"/>
      <c r="C2" s="2189"/>
      <c r="D2" s="2189"/>
      <c r="E2" s="175"/>
      <c r="F2" s="175"/>
      <c r="G2" s="175"/>
      <c r="H2" s="175"/>
      <c r="I2" s="175"/>
    </row>
    <row r="3" spans="1:10" s="11" customFormat="1" ht="15.75">
      <c r="A3" s="2157" t="s">
        <v>41</v>
      </c>
      <c r="B3" s="2157"/>
      <c r="C3" s="2157"/>
      <c r="D3" s="2157"/>
      <c r="E3" s="176"/>
      <c r="F3" s="176"/>
      <c r="G3" s="176"/>
      <c r="H3" s="176"/>
      <c r="I3" s="176"/>
      <c r="J3" s="180"/>
    </row>
    <row r="4" spans="1:10" ht="16.5" thickBot="1">
      <c r="A4" s="126"/>
      <c r="B4" s="116"/>
      <c r="C4" s="116"/>
      <c r="D4" s="116"/>
      <c r="E4" s="11"/>
      <c r="F4" s="11"/>
      <c r="G4" s="11"/>
      <c r="H4" s="181" t="s">
        <v>813</v>
      </c>
      <c r="I4" s="180"/>
    </row>
    <row r="5" spans="1:10" ht="15.75">
      <c r="A5" s="2411" t="s">
        <v>1504</v>
      </c>
      <c r="B5" s="2412"/>
      <c r="C5" s="2412"/>
      <c r="D5" s="2413"/>
    </row>
    <row r="6" spans="1:10" ht="16.5" thickBot="1">
      <c r="A6" s="2416" t="s">
        <v>1505</v>
      </c>
      <c r="B6" s="2417"/>
      <c r="C6" s="2417"/>
      <c r="D6" s="2418"/>
    </row>
    <row r="7" spans="1:10" ht="15.75">
      <c r="A7" s="2409" t="s">
        <v>591</v>
      </c>
      <c r="B7" s="205" t="s">
        <v>1306</v>
      </c>
      <c r="C7" s="201" t="s">
        <v>1306</v>
      </c>
      <c r="D7" s="2409" t="s">
        <v>49</v>
      </c>
    </row>
    <row r="8" spans="1:10" ht="32.25" thickBot="1">
      <c r="A8" s="2410"/>
      <c r="B8" s="206" t="s">
        <v>1303</v>
      </c>
      <c r="C8" s="206" t="s">
        <v>1307</v>
      </c>
      <c r="D8" s="2410" t="s">
        <v>49</v>
      </c>
    </row>
    <row r="9" spans="1:10" ht="15.75">
      <c r="A9" s="55" t="s">
        <v>1506</v>
      </c>
      <c r="B9" s="56">
        <v>261.70843333333301</v>
      </c>
      <c r="C9" s="56">
        <v>88.920574999999999</v>
      </c>
      <c r="D9" s="57">
        <f>B9+C9</f>
        <v>350.62900833333299</v>
      </c>
    </row>
    <row r="10" spans="1:10" ht="18.600000000000001" customHeight="1" thickBot="1">
      <c r="A10" s="101" t="s">
        <v>1004</v>
      </c>
      <c r="B10" s="137">
        <v>284.16764166666701</v>
      </c>
      <c r="C10" s="137">
        <v>83.155974999999998</v>
      </c>
      <c r="D10" s="138">
        <f>B10+C10</f>
        <v>367.32361666666702</v>
      </c>
    </row>
    <row r="11" spans="1:10" ht="20.85" customHeight="1">
      <c r="A11" s="60"/>
      <c r="B11" s="61"/>
      <c r="C11" s="61"/>
      <c r="D11" s="62"/>
    </row>
    <row r="12" spans="1:10" ht="16.5" thickBot="1">
      <c r="A12" s="60"/>
      <c r="B12" s="61"/>
      <c r="C12" s="61"/>
      <c r="D12" s="62"/>
    </row>
    <row r="13" spans="1:10" ht="15.75" customHeight="1">
      <c r="A13" s="2520" t="s">
        <v>1507</v>
      </c>
      <c r="B13" s="2521"/>
      <c r="C13" s="175"/>
      <c r="D13" s="62"/>
    </row>
    <row r="14" spans="1:10" ht="15.75" customHeight="1">
      <c r="A14" s="2522" t="s">
        <v>1508</v>
      </c>
      <c r="B14" s="2523"/>
      <c r="C14" s="175"/>
      <c r="D14" s="62"/>
    </row>
    <row r="15" spans="1:10" ht="16.5" thickBot="1">
      <c r="A15" s="1127" t="s">
        <v>1310</v>
      </c>
      <c r="B15" s="1128"/>
      <c r="C15" s="175"/>
      <c r="D15" s="62"/>
    </row>
    <row r="16" spans="1:10" ht="15.75">
      <c r="A16" s="1129" t="s">
        <v>591</v>
      </c>
      <c r="B16" s="1130"/>
      <c r="C16" s="559"/>
      <c r="D16" s="62"/>
    </row>
    <row r="17" spans="1:6" ht="15" customHeight="1">
      <c r="A17" s="1131" t="s">
        <v>1506</v>
      </c>
      <c r="B17" s="1132">
        <v>126.93916666666701</v>
      </c>
      <c r="C17" s="1126"/>
      <c r="D17" s="62"/>
    </row>
    <row r="18" spans="1:6" ht="15.75">
      <c r="A18" s="1133" t="s">
        <v>1004</v>
      </c>
      <c r="B18" s="1134">
        <v>117.85916666666699</v>
      </c>
      <c r="C18" s="1126"/>
      <c r="D18" s="62"/>
      <c r="F18" s="85"/>
    </row>
    <row r="19" spans="1:6" ht="23.85" customHeight="1">
      <c r="B19" s="21"/>
      <c r="C19" s="21"/>
    </row>
    <row r="20" spans="1:6" ht="18">
      <c r="A20" s="1924" t="s">
        <v>1311</v>
      </c>
      <c r="E20" s="14"/>
    </row>
    <row r="21" spans="1:6">
      <c r="A21" s="2519"/>
      <c r="B21" s="2519"/>
      <c r="C21" s="2519"/>
      <c r="D21" s="2519"/>
      <c r="E21" s="14"/>
    </row>
  </sheetData>
  <mergeCells count="10">
    <mergeCell ref="A1:D1"/>
    <mergeCell ref="A21:D21"/>
    <mergeCell ref="A5:D5"/>
    <mergeCell ref="A6:D6"/>
    <mergeCell ref="A7:A8"/>
    <mergeCell ref="D7:D8"/>
    <mergeCell ref="A2:D2"/>
    <mergeCell ref="A3:D3"/>
    <mergeCell ref="A13:B13"/>
    <mergeCell ref="A14:B14"/>
  </mergeCells>
  <printOptions horizontalCentered="1" verticalCentered="1"/>
  <pageMargins left="0.25" right="0.25" top="0.5" bottom="0.5" header="0.3" footer="0.3"/>
  <pageSetup orientation="portrait" r:id="rId1"/>
  <headerFooter scaleWithDoc="0" alignWithMargins="0">
    <oddFooter>&amp;CA - &amp;P</oddFooter>
  </headerFooter>
  <customProperties>
    <customPr name="_pios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53E93-15EC-4ABD-8F82-663955B788D7}">
  <sheetPr>
    <tabColor rgb="FF00B050"/>
    <pageSetUpPr fitToPage="1"/>
  </sheetPr>
  <dimension ref="A1:AD48"/>
  <sheetViews>
    <sheetView workbookViewId="0">
      <selection activeCell="G10" sqref="G10"/>
    </sheetView>
  </sheetViews>
  <sheetFormatPr defaultColWidth="9.42578125" defaultRowHeight="12.75"/>
  <cols>
    <col min="1" max="10" width="16.5703125" style="14" customWidth="1"/>
    <col min="11" max="11" width="16.42578125" style="14" customWidth="1"/>
    <col min="12" max="12" width="25.5703125" style="14" bestFit="1" customWidth="1"/>
    <col min="13" max="16384" width="9.42578125" style="14"/>
  </cols>
  <sheetData>
    <row r="1" spans="1:30" ht="15.75">
      <c r="A1" s="2109" t="s">
        <v>0</v>
      </c>
      <c r="B1" s="2109"/>
      <c r="C1" s="2109"/>
      <c r="D1" s="2109"/>
      <c r="E1" s="2109"/>
      <c r="F1" s="2109"/>
      <c r="G1" s="2109"/>
      <c r="H1" s="2109"/>
      <c r="I1" s="2109"/>
      <c r="J1" s="2109"/>
      <c r="K1" s="2109"/>
    </row>
    <row r="2" spans="1:30" customFormat="1" ht="15.75" customHeight="1">
      <c r="A2" s="2189" t="s">
        <v>1509</v>
      </c>
      <c r="B2" s="2189"/>
      <c r="C2" s="2189"/>
      <c r="D2" s="2189"/>
      <c r="E2" s="2189"/>
      <c r="F2" s="2189"/>
      <c r="G2" s="2189"/>
      <c r="H2" s="2189"/>
      <c r="I2" s="2189"/>
      <c r="J2" s="2189"/>
      <c r="K2" s="2189"/>
      <c r="L2" s="175"/>
      <c r="M2" s="175"/>
      <c r="N2" s="175"/>
      <c r="O2" s="175"/>
      <c r="P2" s="175"/>
      <c r="Q2" s="175"/>
      <c r="R2" s="175"/>
      <c r="S2" s="175"/>
      <c r="T2" s="175"/>
      <c r="U2" s="175"/>
      <c r="V2" s="175"/>
      <c r="W2" s="175"/>
      <c r="X2" s="175"/>
      <c r="Y2" s="175"/>
      <c r="Z2" s="175"/>
      <c r="AA2" s="175"/>
      <c r="AB2" s="175"/>
      <c r="AC2" s="175"/>
      <c r="AD2" s="175"/>
    </row>
    <row r="3" spans="1:30" customFormat="1" ht="15.75">
      <c r="A3" s="2157" t="s">
        <v>41</v>
      </c>
      <c r="B3" s="2157"/>
      <c r="C3" s="2157"/>
      <c r="D3" s="2157"/>
      <c r="E3" s="2157"/>
      <c r="F3" s="2157"/>
      <c r="G3" s="2157"/>
      <c r="H3" s="2157"/>
      <c r="I3" s="2157"/>
      <c r="J3" s="2157"/>
      <c r="K3" s="2157"/>
      <c r="L3" s="176"/>
      <c r="M3" s="176"/>
      <c r="N3" s="176"/>
      <c r="O3" s="176"/>
      <c r="P3" s="176"/>
      <c r="Q3" s="176"/>
      <c r="R3" s="176"/>
      <c r="S3" s="176"/>
      <c r="T3" s="176"/>
      <c r="U3" s="176"/>
      <c r="V3" s="176"/>
      <c r="W3" s="176"/>
      <c r="X3" s="176"/>
      <c r="Y3" s="176"/>
      <c r="Z3" s="176"/>
      <c r="AA3" s="176"/>
      <c r="AB3" s="176"/>
      <c r="AC3" s="176"/>
      <c r="AD3" s="176"/>
    </row>
    <row r="4" spans="1:30" customFormat="1" ht="16.5" thickBot="1">
      <c r="A4" s="1851"/>
      <c r="B4" s="1851"/>
      <c r="C4" s="1851"/>
      <c r="D4" s="1851"/>
      <c r="E4" s="1851"/>
      <c r="F4" s="1851"/>
      <c r="G4" s="1851"/>
      <c r="H4" s="1851"/>
      <c r="I4" s="1851"/>
      <c r="J4" s="1851"/>
      <c r="K4" s="1851"/>
      <c r="L4" s="176"/>
      <c r="M4" s="176"/>
      <c r="N4" s="176"/>
      <c r="O4" s="176"/>
      <c r="P4" s="176"/>
      <c r="Q4" s="176"/>
      <c r="R4" s="176"/>
      <c r="S4" s="176"/>
      <c r="T4" s="176"/>
      <c r="U4" s="176"/>
      <c r="V4" s="176"/>
      <c r="W4" s="176"/>
      <c r="X4" s="176"/>
      <c r="Y4" s="176"/>
      <c r="Z4" s="176"/>
      <c r="AA4" s="176"/>
      <c r="AB4" s="176"/>
      <c r="AC4" s="176"/>
      <c r="AD4" s="176"/>
    </row>
    <row r="5" spans="1:30" ht="30" customHeight="1">
      <c r="A5" s="2325" t="s">
        <v>1510</v>
      </c>
      <c r="B5" s="2492"/>
      <c r="C5" s="2492"/>
      <c r="D5" s="2492"/>
      <c r="E5" s="2492"/>
      <c r="F5" s="2492"/>
      <c r="G5" s="2492"/>
      <c r="H5" s="2492"/>
      <c r="I5" s="2492"/>
      <c r="J5" s="2492"/>
      <c r="K5" s="2493"/>
    </row>
    <row r="6" spans="1:30" ht="82.5" thickBot="1">
      <c r="A6" s="144" t="s">
        <v>1197</v>
      </c>
      <c r="B6" s="155" t="s">
        <v>1472</v>
      </c>
      <c r="C6" s="155" t="s">
        <v>1199</v>
      </c>
      <c r="D6" s="156" t="s">
        <v>1473</v>
      </c>
      <c r="E6" s="156" t="s">
        <v>1201</v>
      </c>
      <c r="F6" s="156" t="s">
        <v>1202</v>
      </c>
      <c r="G6" s="155" t="s">
        <v>1511</v>
      </c>
      <c r="H6" s="155" t="s">
        <v>1512</v>
      </c>
      <c r="I6" s="155" t="s">
        <v>1205</v>
      </c>
      <c r="J6" s="156" t="s">
        <v>1206</v>
      </c>
      <c r="K6" s="157" t="s">
        <v>1476</v>
      </c>
    </row>
    <row r="7" spans="1:30" ht="15.75">
      <c r="A7" s="78" t="s">
        <v>1178</v>
      </c>
      <c r="B7" s="67">
        <v>13526</v>
      </c>
      <c r="C7" s="67">
        <v>63</v>
      </c>
      <c r="D7" s="79">
        <f t="shared" ref="D7:D18" si="0">C7/B7</f>
        <v>4.6576962886293065E-3</v>
      </c>
      <c r="E7" s="79">
        <v>0.72727272727272729</v>
      </c>
      <c r="F7" s="79">
        <v>0</v>
      </c>
      <c r="G7" s="67">
        <v>47</v>
      </c>
      <c r="H7" s="67">
        <v>1</v>
      </c>
      <c r="I7" s="67">
        <v>48</v>
      </c>
      <c r="J7" s="73">
        <f t="shared" ref="J7:J18" si="1">IF(C7=0,0,I7/C7)</f>
        <v>0.76190476190476186</v>
      </c>
      <c r="K7" s="74">
        <f t="shared" ref="K7:K19" si="2">I7/B7</f>
        <v>3.5487209818128051E-3</v>
      </c>
    </row>
    <row r="8" spans="1:30" ht="15.75">
      <c r="A8" s="192" t="s">
        <v>1179</v>
      </c>
      <c r="B8" s="67">
        <v>14359</v>
      </c>
      <c r="C8" s="236">
        <v>63</v>
      </c>
      <c r="D8" s="79">
        <f t="shared" si="0"/>
        <v>4.3874921651925625E-3</v>
      </c>
      <c r="E8" s="79">
        <v>0.70588235294117652</v>
      </c>
      <c r="F8" s="79">
        <v>0</v>
      </c>
      <c r="G8" s="236">
        <v>48</v>
      </c>
      <c r="H8" s="236">
        <v>0</v>
      </c>
      <c r="I8" s="67">
        <v>48</v>
      </c>
      <c r="J8" s="73">
        <f t="shared" si="1"/>
        <v>0.76190476190476186</v>
      </c>
      <c r="K8" s="74">
        <f t="shared" si="2"/>
        <v>3.3428511734800471E-3</v>
      </c>
    </row>
    <row r="9" spans="1:30" ht="15.75">
      <c r="A9" s="192" t="s">
        <v>1180</v>
      </c>
      <c r="B9" s="67">
        <v>15249</v>
      </c>
      <c r="C9" s="236">
        <v>83</v>
      </c>
      <c r="D9" s="79">
        <f t="shared" si="0"/>
        <v>5.4429798675322974E-3</v>
      </c>
      <c r="E9" s="79">
        <v>0.67032967032967028</v>
      </c>
      <c r="F9" s="79">
        <v>0</v>
      </c>
      <c r="G9" s="236">
        <v>61</v>
      </c>
      <c r="H9" s="236">
        <v>0</v>
      </c>
      <c r="I9" s="67">
        <v>61</v>
      </c>
      <c r="J9" s="73">
        <f t="shared" si="1"/>
        <v>0.73493975903614461</v>
      </c>
      <c r="K9" s="74">
        <f t="shared" si="2"/>
        <v>4.0002623122827726E-3</v>
      </c>
      <c r="L9" s="180"/>
      <c r="M9" s="180"/>
      <c r="N9" s="180"/>
    </row>
    <row r="10" spans="1:30" ht="15.75">
      <c r="A10" s="192" t="s">
        <v>1181</v>
      </c>
      <c r="B10" s="67">
        <v>16028</v>
      </c>
      <c r="C10" s="236">
        <v>72</v>
      </c>
      <c r="D10" s="79">
        <f t="shared" si="0"/>
        <v>4.492138757174944E-3</v>
      </c>
      <c r="E10" s="79">
        <v>0.71794871794871795</v>
      </c>
      <c r="F10" s="79">
        <v>0</v>
      </c>
      <c r="G10" s="236">
        <v>54</v>
      </c>
      <c r="H10" s="236">
        <v>2</v>
      </c>
      <c r="I10" s="67">
        <v>56</v>
      </c>
      <c r="J10" s="73">
        <f t="shared" si="1"/>
        <v>0.77777777777777779</v>
      </c>
      <c r="K10" s="74">
        <f t="shared" si="2"/>
        <v>3.4938857000249564E-3</v>
      </c>
      <c r="L10" s="181"/>
      <c r="M10" s="180"/>
      <c r="N10" s="180"/>
    </row>
    <row r="11" spans="1:30" ht="15.75">
      <c r="A11" s="192" t="s">
        <v>1182</v>
      </c>
      <c r="B11" s="67">
        <v>16134</v>
      </c>
      <c r="C11" s="236">
        <v>84</v>
      </c>
      <c r="D11" s="79">
        <f t="shared" si="0"/>
        <v>5.206396429899591E-3</v>
      </c>
      <c r="E11" s="79">
        <v>0.6067415730337079</v>
      </c>
      <c r="F11" s="79">
        <v>0</v>
      </c>
      <c r="G11" s="236">
        <v>53</v>
      </c>
      <c r="H11" s="236">
        <v>1</v>
      </c>
      <c r="I11" s="67">
        <v>54</v>
      </c>
      <c r="J11" s="73">
        <f t="shared" si="1"/>
        <v>0.6428571428571429</v>
      </c>
      <c r="K11" s="74">
        <f t="shared" si="2"/>
        <v>3.34696913350688E-3</v>
      </c>
    </row>
    <row r="12" spans="1:30" ht="15.75">
      <c r="A12" s="192" t="s">
        <v>1183</v>
      </c>
      <c r="B12" s="67">
        <v>16425</v>
      </c>
      <c r="C12" s="236">
        <v>101</v>
      </c>
      <c r="D12" s="79">
        <f t="shared" si="0"/>
        <v>6.1491628614916286E-3</v>
      </c>
      <c r="E12" s="79">
        <v>0.58181818181818179</v>
      </c>
      <c r="F12" s="79">
        <v>0</v>
      </c>
      <c r="G12" s="236">
        <v>62</v>
      </c>
      <c r="H12" s="236">
        <v>2</v>
      </c>
      <c r="I12" s="67">
        <v>64</v>
      </c>
      <c r="J12" s="73">
        <f t="shared" si="1"/>
        <v>0.63366336633663367</v>
      </c>
      <c r="K12" s="74">
        <f t="shared" si="2"/>
        <v>3.8964992389649922E-3</v>
      </c>
    </row>
    <row r="13" spans="1:30" ht="15.75">
      <c r="A13" s="192" t="s">
        <v>1184</v>
      </c>
      <c r="B13" s="67">
        <v>16590</v>
      </c>
      <c r="C13" s="236">
        <v>76</v>
      </c>
      <c r="D13" s="79">
        <f t="shared" si="0"/>
        <v>4.5810729355033148E-3</v>
      </c>
      <c r="E13" s="79">
        <v>0.40229885057471265</v>
      </c>
      <c r="F13" s="79">
        <v>0</v>
      </c>
      <c r="G13" s="236">
        <v>34</v>
      </c>
      <c r="H13" s="236">
        <v>1</v>
      </c>
      <c r="I13" s="67">
        <v>35</v>
      </c>
      <c r="J13" s="73">
        <f t="shared" si="1"/>
        <v>0.46052631578947367</v>
      </c>
      <c r="K13" s="74">
        <f t="shared" si="2"/>
        <v>2.1097046413502108E-3</v>
      </c>
    </row>
    <row r="14" spans="1:30" ht="15.75">
      <c r="A14" s="192" t="s">
        <v>1185</v>
      </c>
      <c r="B14" s="67">
        <v>17023</v>
      </c>
      <c r="C14" s="236">
        <v>25</v>
      </c>
      <c r="D14" s="79">
        <f t="shared" si="0"/>
        <v>1.468601304117958E-3</v>
      </c>
      <c r="E14" s="79">
        <v>0</v>
      </c>
      <c r="F14" s="79">
        <v>0</v>
      </c>
      <c r="G14" s="236">
        <v>0</v>
      </c>
      <c r="H14" s="236">
        <v>0</v>
      </c>
      <c r="I14" s="67">
        <v>0</v>
      </c>
      <c r="J14" s="73">
        <f t="shared" si="1"/>
        <v>0</v>
      </c>
      <c r="K14" s="74">
        <f t="shared" si="2"/>
        <v>0</v>
      </c>
    </row>
    <row r="15" spans="1:30" ht="15.75">
      <c r="A15" s="192" t="s">
        <v>1186</v>
      </c>
      <c r="B15" s="67">
        <v>17316</v>
      </c>
      <c r="C15" s="236">
        <v>2</v>
      </c>
      <c r="D15" s="79">
        <f t="shared" si="0"/>
        <v>1.155001155001155E-4</v>
      </c>
      <c r="E15" s="79">
        <v>0</v>
      </c>
      <c r="F15" s="79">
        <v>0</v>
      </c>
      <c r="G15" s="236">
        <v>0</v>
      </c>
      <c r="H15" s="236">
        <v>0</v>
      </c>
      <c r="I15" s="67">
        <v>0</v>
      </c>
      <c r="J15" s="73">
        <f t="shared" si="1"/>
        <v>0</v>
      </c>
      <c r="K15" s="74">
        <f t="shared" si="2"/>
        <v>0</v>
      </c>
    </row>
    <row r="16" spans="1:30" ht="15.75">
      <c r="A16" s="192" t="s">
        <v>1187</v>
      </c>
      <c r="B16" s="67">
        <v>18061</v>
      </c>
      <c r="C16" s="236">
        <v>2</v>
      </c>
      <c r="D16" s="79">
        <f t="shared" si="0"/>
        <v>1.1073583965450419E-4</v>
      </c>
      <c r="E16" s="79">
        <v>0</v>
      </c>
      <c r="F16" s="79">
        <v>0</v>
      </c>
      <c r="G16" s="236">
        <v>0</v>
      </c>
      <c r="H16" s="236">
        <v>0</v>
      </c>
      <c r="I16" s="67">
        <v>0</v>
      </c>
      <c r="J16" s="73">
        <f t="shared" si="1"/>
        <v>0</v>
      </c>
      <c r="K16" s="74">
        <f t="shared" si="2"/>
        <v>0</v>
      </c>
    </row>
    <row r="17" spans="1:11" ht="15.75">
      <c r="A17" s="192" t="s">
        <v>1188</v>
      </c>
      <c r="B17" s="67">
        <v>18301</v>
      </c>
      <c r="C17" s="236">
        <v>1</v>
      </c>
      <c r="D17" s="79">
        <f t="shared" si="0"/>
        <v>5.4641822851210313E-5</v>
      </c>
      <c r="E17" s="79">
        <v>0.5</v>
      </c>
      <c r="F17" s="79">
        <v>0</v>
      </c>
      <c r="G17" s="236">
        <v>1</v>
      </c>
      <c r="H17" s="236">
        <v>0</v>
      </c>
      <c r="I17" s="67">
        <v>1</v>
      </c>
      <c r="J17" s="73">
        <f t="shared" si="1"/>
        <v>1</v>
      </c>
      <c r="K17" s="74">
        <f t="shared" si="2"/>
        <v>5.4641822851210313E-5</v>
      </c>
    </row>
    <row r="18" spans="1:11" ht="16.5" thickBot="1">
      <c r="A18" s="1101" t="s">
        <v>1189</v>
      </c>
      <c r="B18" s="1724">
        <v>18936</v>
      </c>
      <c r="C18" s="514">
        <v>0</v>
      </c>
      <c r="D18" s="79">
        <f t="shared" si="0"/>
        <v>0</v>
      </c>
      <c r="E18" s="1725">
        <v>0</v>
      </c>
      <c r="F18" s="1725">
        <v>0</v>
      </c>
      <c r="G18" s="514">
        <v>0</v>
      </c>
      <c r="H18" s="514">
        <v>0</v>
      </c>
      <c r="I18" s="1724">
        <v>0</v>
      </c>
      <c r="J18" s="73">
        <f t="shared" si="1"/>
        <v>0</v>
      </c>
      <c r="K18" s="74">
        <f t="shared" si="2"/>
        <v>0</v>
      </c>
    </row>
    <row r="19" spans="1:11" ht="16.5" thickBot="1">
      <c r="A19" s="145" t="s">
        <v>1190</v>
      </c>
      <c r="B19" s="146">
        <f>B18</f>
        <v>18936</v>
      </c>
      <c r="C19" s="146">
        <f>SUM(C7:C18)</f>
        <v>572</v>
      </c>
      <c r="D19" s="147">
        <f>C19/B19</f>
        <v>3.0207013096746938E-2</v>
      </c>
      <c r="E19" s="147">
        <v>0.58720000000000006</v>
      </c>
      <c r="F19" s="147">
        <v>0</v>
      </c>
      <c r="G19" s="146">
        <f>SUM(G7:G18)</f>
        <v>360</v>
      </c>
      <c r="H19" s="146">
        <f>SUM(H7:H18)</f>
        <v>7</v>
      </c>
      <c r="I19" s="146">
        <f>SUM(I7:I18)</f>
        <v>367</v>
      </c>
      <c r="J19" s="148">
        <f>I19/C19</f>
        <v>0.64160839160839156</v>
      </c>
      <c r="K19" s="147">
        <f t="shared" si="2"/>
        <v>1.9381073088297424E-2</v>
      </c>
    </row>
    <row r="20" spans="1:11" ht="15.75">
      <c r="A20" s="80"/>
      <c r="B20" s="81"/>
      <c r="C20" s="81"/>
      <c r="D20" s="82"/>
      <c r="E20" s="82"/>
      <c r="F20" s="82"/>
      <c r="G20" s="81"/>
      <c r="H20" s="81"/>
      <c r="I20" s="81"/>
      <c r="J20" s="82"/>
      <c r="K20" s="82"/>
    </row>
    <row r="21" spans="1:11" ht="18.75">
      <c r="A21" s="2527" t="s">
        <v>1513</v>
      </c>
      <c r="B21" s="2528"/>
      <c r="C21" s="2528"/>
      <c r="D21" s="2528"/>
      <c r="E21" s="2528"/>
      <c r="F21" s="2528"/>
      <c r="G21" s="2528"/>
      <c r="H21" s="2528"/>
      <c r="I21" s="2528"/>
      <c r="J21" s="2528"/>
      <c r="K21" s="2528"/>
    </row>
    <row r="22" spans="1:11" ht="15.75">
      <c r="A22" s="2526" t="s">
        <v>1514</v>
      </c>
      <c r="B22" s="2128"/>
      <c r="C22" s="2128"/>
      <c r="D22" s="2128"/>
      <c r="E22" s="2128"/>
      <c r="F22" s="2128"/>
      <c r="G22" s="2128"/>
      <c r="H22" s="2128"/>
      <c r="I22" s="2128"/>
      <c r="J22" s="2128"/>
      <c r="K22" s="2128"/>
    </row>
    <row r="23" spans="1:11" ht="39" customHeight="1">
      <c r="A23" s="2524" t="s">
        <v>1515</v>
      </c>
      <c r="B23" s="2128"/>
      <c r="C23" s="2128"/>
      <c r="D23" s="2128"/>
      <c r="E23" s="2128"/>
      <c r="F23" s="2128"/>
      <c r="G23" s="2128"/>
      <c r="H23" s="2128"/>
      <c r="I23" s="2128"/>
      <c r="J23" s="2128"/>
      <c r="K23" s="2128"/>
    </row>
    <row r="24" spans="1:11" ht="15.75">
      <c r="A24" s="2387" t="s">
        <v>1211</v>
      </c>
      <c r="B24" s="2128"/>
      <c r="C24" s="2128"/>
      <c r="D24" s="2128"/>
      <c r="E24" s="2128"/>
      <c r="F24" s="2128"/>
      <c r="G24" s="2128"/>
      <c r="H24" s="2128"/>
      <c r="I24" s="2128"/>
      <c r="J24" s="2128"/>
      <c r="K24" s="115"/>
    </row>
    <row r="25" spans="1:11">
      <c r="A25" s="1927"/>
      <c r="B25" s="1926"/>
      <c r="C25" s="1926"/>
      <c r="D25" s="1926"/>
      <c r="E25" s="1926"/>
      <c r="F25" s="1926"/>
      <c r="G25" s="1926"/>
      <c r="H25" s="1926"/>
      <c r="I25" s="1926"/>
      <c r="J25" s="1926"/>
      <c r="K25" s="1926"/>
    </row>
    <row r="26" spans="1:11">
      <c r="A26" s="2525" t="s">
        <v>1516</v>
      </c>
      <c r="B26" s="2525"/>
      <c r="C26" s="2525"/>
      <c r="D26" s="2525"/>
      <c r="E26" s="2525"/>
      <c r="F26" s="2525"/>
      <c r="G26" s="2525"/>
      <c r="H26" s="2525"/>
      <c r="I26" s="2525"/>
      <c r="J26" s="2525"/>
      <c r="K26" s="2525"/>
    </row>
    <row r="27" spans="1:11" ht="17.100000000000001" customHeight="1" thickBot="1">
      <c r="A27" s="2140"/>
      <c r="B27" s="2140"/>
      <c r="C27" s="2140"/>
      <c r="D27" s="2140"/>
      <c r="E27" s="2140"/>
      <c r="F27" s="2140"/>
      <c r="G27" s="2140"/>
      <c r="H27" s="2140"/>
      <c r="I27" s="2140"/>
      <c r="J27" s="114"/>
      <c r="K27" s="114"/>
    </row>
    <row r="28" spans="1:11" ht="15.6" customHeight="1">
      <c r="A28" s="2262" t="s">
        <v>1517</v>
      </c>
      <c r="B28" s="2263"/>
      <c r="C28" s="2263"/>
      <c r="D28" s="2263"/>
      <c r="E28" s="2263"/>
      <c r="F28" s="2263"/>
      <c r="G28" s="2263"/>
      <c r="H28" s="2263"/>
      <c r="I28" s="2263"/>
      <c r="J28" s="2263"/>
      <c r="K28" s="2264"/>
    </row>
    <row r="29" spans="1:11" ht="13.5" thickBot="1">
      <c r="A29" s="2494"/>
      <c r="B29" s="2156"/>
      <c r="C29" s="2156"/>
      <c r="D29" s="2156"/>
      <c r="E29" s="2156"/>
      <c r="F29" s="2156"/>
      <c r="G29" s="2156"/>
      <c r="H29" s="2156"/>
      <c r="I29" s="2156"/>
      <c r="J29" s="2156"/>
      <c r="K29" s="2495"/>
    </row>
    <row r="30" spans="1:11" ht="79.5" thickBot="1">
      <c r="A30" s="144" t="s">
        <v>1197</v>
      </c>
      <c r="B30" s="155" t="s">
        <v>1472</v>
      </c>
      <c r="C30" s="155" t="s">
        <v>1213</v>
      </c>
      <c r="D30" s="156" t="s">
        <v>1518</v>
      </c>
      <c r="E30" s="156" t="s">
        <v>1201</v>
      </c>
      <c r="F30" s="156" t="s">
        <v>1202</v>
      </c>
      <c r="G30" s="155" t="s">
        <v>1519</v>
      </c>
      <c r="H30" s="155" t="s">
        <v>1520</v>
      </c>
      <c r="I30" s="155" t="s">
        <v>1217</v>
      </c>
      <c r="J30" s="156" t="s">
        <v>1218</v>
      </c>
      <c r="K30" s="157" t="s">
        <v>1521</v>
      </c>
    </row>
    <row r="31" spans="1:11" ht="15.75">
      <c r="A31" s="78" t="s">
        <v>1178</v>
      </c>
      <c r="B31" s="76">
        <v>13526</v>
      </c>
      <c r="C31" s="76">
        <v>0</v>
      </c>
      <c r="D31" s="79">
        <f t="shared" ref="D31:D43" si="3">C31/B31</f>
        <v>0</v>
      </c>
      <c r="E31" s="183">
        <v>0</v>
      </c>
      <c r="F31" s="183">
        <v>0</v>
      </c>
      <c r="G31" s="183">
        <v>0</v>
      </c>
      <c r="H31" s="183">
        <v>0</v>
      </c>
      <c r="I31" s="67">
        <f>SUM(G31:H31)</f>
        <v>0</v>
      </c>
      <c r="J31" s="73">
        <f t="shared" ref="J31:J42" si="4">IF(C31=0,0,I31/C31)</f>
        <v>0</v>
      </c>
      <c r="K31" s="74">
        <f t="shared" ref="K31:K43" si="5">I31/B31</f>
        <v>0</v>
      </c>
    </row>
    <row r="32" spans="1:11" ht="15.75">
      <c r="A32" s="192" t="s">
        <v>1179</v>
      </c>
      <c r="B32" s="76">
        <v>14359</v>
      </c>
      <c r="C32" s="76">
        <v>0</v>
      </c>
      <c r="D32" s="79">
        <f t="shared" si="3"/>
        <v>0</v>
      </c>
      <c r="E32" s="183">
        <v>0</v>
      </c>
      <c r="F32" s="183">
        <v>0</v>
      </c>
      <c r="G32" s="183">
        <v>0</v>
      </c>
      <c r="H32" s="183">
        <v>0</v>
      </c>
      <c r="I32" s="67">
        <f t="shared" ref="I32:I42" si="6">SUM(G32:H32)</f>
        <v>0</v>
      </c>
      <c r="J32" s="73">
        <f t="shared" si="4"/>
        <v>0</v>
      </c>
      <c r="K32" s="74">
        <f t="shared" si="5"/>
        <v>0</v>
      </c>
    </row>
    <row r="33" spans="1:11" ht="15.75">
      <c r="A33" s="192" t="s">
        <v>1180</v>
      </c>
      <c r="B33" s="76">
        <v>15249</v>
      </c>
      <c r="C33" s="76">
        <v>0</v>
      </c>
      <c r="D33" s="79">
        <f t="shared" si="3"/>
        <v>0</v>
      </c>
      <c r="E33" s="183">
        <v>0</v>
      </c>
      <c r="F33" s="183">
        <v>0</v>
      </c>
      <c r="G33" s="183">
        <v>0</v>
      </c>
      <c r="H33" s="183">
        <v>0</v>
      </c>
      <c r="I33" s="67">
        <f t="shared" si="6"/>
        <v>0</v>
      </c>
      <c r="J33" s="73">
        <f t="shared" si="4"/>
        <v>0</v>
      </c>
      <c r="K33" s="74">
        <f t="shared" si="5"/>
        <v>0</v>
      </c>
    </row>
    <row r="34" spans="1:11" ht="15.75">
      <c r="A34" s="192" t="s">
        <v>1181</v>
      </c>
      <c r="B34" s="76">
        <v>16028</v>
      </c>
      <c r="C34" s="76">
        <v>0</v>
      </c>
      <c r="D34" s="79">
        <f t="shared" si="3"/>
        <v>0</v>
      </c>
      <c r="E34" s="183">
        <v>0</v>
      </c>
      <c r="F34" s="183">
        <v>0</v>
      </c>
      <c r="G34" s="183">
        <v>0</v>
      </c>
      <c r="H34" s="183">
        <v>0</v>
      </c>
      <c r="I34" s="67">
        <f t="shared" si="6"/>
        <v>0</v>
      </c>
      <c r="J34" s="73">
        <f t="shared" si="4"/>
        <v>0</v>
      </c>
      <c r="K34" s="74">
        <f t="shared" si="5"/>
        <v>0</v>
      </c>
    </row>
    <row r="35" spans="1:11" ht="15.75">
      <c r="A35" s="192" t="s">
        <v>1182</v>
      </c>
      <c r="B35" s="76">
        <v>16134</v>
      </c>
      <c r="C35" s="76">
        <v>0</v>
      </c>
      <c r="D35" s="79">
        <f t="shared" si="3"/>
        <v>0</v>
      </c>
      <c r="E35" s="183">
        <v>0</v>
      </c>
      <c r="F35" s="183">
        <v>0</v>
      </c>
      <c r="G35" s="183">
        <v>0</v>
      </c>
      <c r="H35" s="183">
        <v>0</v>
      </c>
      <c r="I35" s="67">
        <f t="shared" si="6"/>
        <v>0</v>
      </c>
      <c r="J35" s="73">
        <f t="shared" si="4"/>
        <v>0</v>
      </c>
      <c r="K35" s="74">
        <f t="shared" si="5"/>
        <v>0</v>
      </c>
    </row>
    <row r="36" spans="1:11" ht="15.75">
      <c r="A36" s="192" t="s">
        <v>1183</v>
      </c>
      <c r="B36" s="236">
        <v>16425</v>
      </c>
      <c r="C36" s="76">
        <v>0</v>
      </c>
      <c r="D36" s="79">
        <f t="shared" si="3"/>
        <v>0</v>
      </c>
      <c r="E36" s="183">
        <v>0</v>
      </c>
      <c r="F36" s="183">
        <v>0</v>
      </c>
      <c r="G36" s="183">
        <v>0</v>
      </c>
      <c r="H36" s="183">
        <v>0</v>
      </c>
      <c r="I36" s="67">
        <f t="shared" si="6"/>
        <v>0</v>
      </c>
      <c r="J36" s="73">
        <f t="shared" si="4"/>
        <v>0</v>
      </c>
      <c r="K36" s="74">
        <f t="shared" si="5"/>
        <v>0</v>
      </c>
    </row>
    <row r="37" spans="1:11" ht="15.75">
      <c r="A37" s="192" t="s">
        <v>1184</v>
      </c>
      <c r="B37" s="236">
        <v>16590</v>
      </c>
      <c r="C37" s="76">
        <v>0</v>
      </c>
      <c r="D37" s="79">
        <f t="shared" si="3"/>
        <v>0</v>
      </c>
      <c r="E37" s="183">
        <v>0</v>
      </c>
      <c r="F37" s="183">
        <v>0</v>
      </c>
      <c r="G37" s="183">
        <v>0</v>
      </c>
      <c r="H37" s="183">
        <v>0</v>
      </c>
      <c r="I37" s="67">
        <f t="shared" si="6"/>
        <v>0</v>
      </c>
      <c r="J37" s="73">
        <f t="shared" si="4"/>
        <v>0</v>
      </c>
      <c r="K37" s="74">
        <f t="shared" si="5"/>
        <v>0</v>
      </c>
    </row>
    <row r="38" spans="1:11" ht="15.75">
      <c r="A38" s="192" t="s">
        <v>1185</v>
      </c>
      <c r="B38" s="236">
        <v>17023</v>
      </c>
      <c r="C38" s="76">
        <v>0</v>
      </c>
      <c r="D38" s="79">
        <f t="shared" si="3"/>
        <v>0</v>
      </c>
      <c r="E38" s="183">
        <v>0</v>
      </c>
      <c r="F38" s="183">
        <v>0</v>
      </c>
      <c r="G38" s="183">
        <v>0</v>
      </c>
      <c r="H38" s="183">
        <v>0</v>
      </c>
      <c r="I38" s="67">
        <f t="shared" si="6"/>
        <v>0</v>
      </c>
      <c r="J38" s="73">
        <f t="shared" si="4"/>
        <v>0</v>
      </c>
      <c r="K38" s="74">
        <f t="shared" si="5"/>
        <v>0</v>
      </c>
    </row>
    <row r="39" spans="1:11" ht="15.75">
      <c r="A39" s="192" t="s">
        <v>1186</v>
      </c>
      <c r="B39" s="236">
        <v>17316</v>
      </c>
      <c r="C39" s="76">
        <v>0</v>
      </c>
      <c r="D39" s="79">
        <f t="shared" si="3"/>
        <v>0</v>
      </c>
      <c r="E39" s="183">
        <v>0</v>
      </c>
      <c r="F39" s="183">
        <v>0</v>
      </c>
      <c r="G39" s="183">
        <v>0</v>
      </c>
      <c r="H39" s="183">
        <v>0</v>
      </c>
      <c r="I39" s="67">
        <f t="shared" si="6"/>
        <v>0</v>
      </c>
      <c r="J39" s="73">
        <f t="shared" si="4"/>
        <v>0</v>
      </c>
      <c r="K39" s="74">
        <f t="shared" si="5"/>
        <v>0</v>
      </c>
    </row>
    <row r="40" spans="1:11" ht="15.75">
      <c r="A40" s="192" t="s">
        <v>1187</v>
      </c>
      <c r="B40" s="236">
        <v>18061</v>
      </c>
      <c r="C40" s="76">
        <v>0</v>
      </c>
      <c r="D40" s="79">
        <f t="shared" si="3"/>
        <v>0</v>
      </c>
      <c r="E40" s="183">
        <v>0</v>
      </c>
      <c r="F40" s="183">
        <v>0</v>
      </c>
      <c r="G40" s="183">
        <v>0</v>
      </c>
      <c r="H40" s="183">
        <v>0</v>
      </c>
      <c r="I40" s="67">
        <f t="shared" si="6"/>
        <v>0</v>
      </c>
      <c r="J40" s="73">
        <f t="shared" si="4"/>
        <v>0</v>
      </c>
      <c r="K40" s="74">
        <f t="shared" si="5"/>
        <v>0</v>
      </c>
    </row>
    <row r="41" spans="1:11" ht="15.75">
      <c r="A41" s="192" t="s">
        <v>1188</v>
      </c>
      <c r="B41" s="236">
        <v>18301</v>
      </c>
      <c r="C41" s="76">
        <v>0</v>
      </c>
      <c r="D41" s="79">
        <f t="shared" si="3"/>
        <v>0</v>
      </c>
      <c r="E41" s="183">
        <v>0</v>
      </c>
      <c r="F41" s="183">
        <v>0</v>
      </c>
      <c r="G41" s="183">
        <v>0</v>
      </c>
      <c r="H41" s="183">
        <v>0</v>
      </c>
      <c r="I41" s="67">
        <f t="shared" si="6"/>
        <v>0</v>
      </c>
      <c r="J41" s="73">
        <f t="shared" si="4"/>
        <v>0</v>
      </c>
      <c r="K41" s="74">
        <f t="shared" si="5"/>
        <v>0</v>
      </c>
    </row>
    <row r="42" spans="1:11" ht="16.5" thickBot="1">
      <c r="A42" s="1101" t="s">
        <v>1189</v>
      </c>
      <c r="B42" s="1724">
        <v>18936</v>
      </c>
      <c r="C42" s="76">
        <v>0</v>
      </c>
      <c r="D42" s="79">
        <f t="shared" si="3"/>
        <v>0</v>
      </c>
      <c r="E42" s="183">
        <v>0</v>
      </c>
      <c r="F42" s="183">
        <v>0</v>
      </c>
      <c r="G42" s="183">
        <v>0</v>
      </c>
      <c r="H42" s="183">
        <v>0</v>
      </c>
      <c r="I42" s="67">
        <f t="shared" si="6"/>
        <v>0</v>
      </c>
      <c r="J42" s="73">
        <f t="shared" si="4"/>
        <v>0</v>
      </c>
      <c r="K42" s="74">
        <f t="shared" si="5"/>
        <v>0</v>
      </c>
    </row>
    <row r="43" spans="1:11" ht="16.5" thickBot="1">
      <c r="A43" s="145" t="s">
        <v>1190</v>
      </c>
      <c r="B43" s="146">
        <f>B42</f>
        <v>18936</v>
      </c>
      <c r="C43" s="146">
        <f>SUM(C31:C42)</f>
        <v>0</v>
      </c>
      <c r="D43" s="147">
        <f t="shared" si="3"/>
        <v>0</v>
      </c>
      <c r="E43" s="147">
        <v>0</v>
      </c>
      <c r="F43" s="147">
        <v>0</v>
      </c>
      <c r="G43" s="146">
        <f>SUM(G31:G42)</f>
        <v>0</v>
      </c>
      <c r="H43" s="146">
        <f>SUM(H31:H42)</f>
        <v>0</v>
      </c>
      <c r="I43" s="146">
        <f>SUM(I31:I42)</f>
        <v>0</v>
      </c>
      <c r="J43" s="148">
        <v>0</v>
      </c>
      <c r="K43" s="147">
        <f t="shared" si="5"/>
        <v>0</v>
      </c>
    </row>
    <row r="44" spans="1:11" ht="15.75">
      <c r="A44" s="62"/>
      <c r="B44" s="62"/>
      <c r="C44" s="62"/>
      <c r="D44" s="62"/>
      <c r="E44" s="62"/>
      <c r="F44" s="62"/>
      <c r="G44" s="62"/>
      <c r="H44" s="62"/>
      <c r="I44" s="62"/>
      <c r="J44" s="62"/>
      <c r="K44" s="62"/>
    </row>
    <row r="45" spans="1:11" ht="15.75">
      <c r="A45" s="2383" t="s">
        <v>1480</v>
      </c>
      <c r="B45" s="2128"/>
      <c r="C45" s="2128"/>
      <c r="D45" s="2128"/>
      <c r="E45" s="2128"/>
      <c r="F45" s="2128"/>
      <c r="G45" s="2128"/>
      <c r="H45" s="2128"/>
      <c r="I45" s="2128"/>
      <c r="J45" s="2128"/>
      <c r="K45" s="2193"/>
    </row>
    <row r="46" spans="1:11" ht="15.75">
      <c r="A46" s="2383" t="s">
        <v>1481</v>
      </c>
      <c r="B46" s="2128"/>
      <c r="C46" s="2128"/>
      <c r="D46" s="2128"/>
      <c r="E46" s="2128"/>
      <c r="F46" s="2128"/>
      <c r="G46" s="2128"/>
      <c r="H46" s="2128"/>
      <c r="I46" s="2128"/>
      <c r="J46" s="2128"/>
      <c r="K46" s="2128"/>
    </row>
    <row r="47" spans="1:11" s="34" customFormat="1" ht="15.75">
      <c r="A47" s="2193" t="s">
        <v>1522</v>
      </c>
      <c r="B47" s="2193"/>
      <c r="C47" s="2193"/>
      <c r="D47" s="2193"/>
      <c r="E47" s="2193"/>
      <c r="F47" s="2193"/>
      <c r="G47" s="2193"/>
      <c r="H47" s="2193"/>
      <c r="I47" s="2193"/>
      <c r="J47" s="2193"/>
      <c r="K47" s="2193"/>
    </row>
    <row r="48" spans="1:11">
      <c r="A48" s="1822"/>
      <c r="B48" s="1822"/>
      <c r="C48" s="1822"/>
      <c r="D48" s="1822"/>
      <c r="E48" s="1822"/>
      <c r="F48" s="1822"/>
      <c r="G48" s="1822"/>
      <c r="H48" s="1822"/>
      <c r="I48" s="1822"/>
      <c r="J48" s="1822"/>
      <c r="K48" s="1822"/>
    </row>
  </sheetData>
  <sheetProtection selectLockedCells="1" selectUnlockedCells="1"/>
  <mergeCells count="14">
    <mergeCell ref="A1:K1"/>
    <mergeCell ref="A46:K46"/>
    <mergeCell ref="A47:K47"/>
    <mergeCell ref="A23:K23"/>
    <mergeCell ref="A24:J24"/>
    <mergeCell ref="A26:K26"/>
    <mergeCell ref="A27:I27"/>
    <mergeCell ref="A28:K29"/>
    <mergeCell ref="A45:K45"/>
    <mergeCell ref="A22:K22"/>
    <mergeCell ref="A2:K2"/>
    <mergeCell ref="A3:K3"/>
    <mergeCell ref="A5:K5"/>
    <mergeCell ref="A21:K21"/>
  </mergeCells>
  <printOptions horizontalCentered="1" verticalCentered="1"/>
  <pageMargins left="0.25" right="0.25" top="0.5" bottom="0.5" header="0.3" footer="0.3"/>
  <pageSetup scale="57" orientation="portrait" r:id="rId1"/>
  <headerFooter scaleWithDoc="0" alignWithMargins="0">
    <oddFooter>&amp;CA - &amp;P</oddFooter>
  </headerFooter>
  <customProperties>
    <customPr name="_pios_id" r:id="rId2"/>
  </customProperties>
  <ignoredErrors>
    <ignoredError sqref="I31:I42" formulaRange="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AA587-837F-4748-82FD-815A09569F31}">
  <sheetPr>
    <tabColor rgb="FF00B050"/>
    <pageSetUpPr fitToPage="1"/>
  </sheetPr>
  <dimension ref="A1:F38"/>
  <sheetViews>
    <sheetView workbookViewId="0">
      <selection activeCell="G10" sqref="G10"/>
    </sheetView>
  </sheetViews>
  <sheetFormatPr defaultRowHeight="12.75"/>
  <cols>
    <col min="1" max="1" width="17.7109375" style="358" customWidth="1"/>
    <col min="2" max="2" width="23.28515625" style="508" customWidth="1"/>
    <col min="3" max="3" width="20.85546875" style="358" customWidth="1"/>
    <col min="4" max="4" width="24.28515625" customWidth="1"/>
    <col min="5" max="5" width="21.28515625" customWidth="1"/>
    <col min="6" max="6" width="33.28515625" customWidth="1"/>
  </cols>
  <sheetData>
    <row r="1" spans="1:6" ht="15.75">
      <c r="A1" s="2425" t="s">
        <v>0</v>
      </c>
      <c r="B1" s="2425"/>
      <c r="C1" s="2425"/>
      <c r="D1" s="2425"/>
      <c r="E1" s="2425"/>
      <c r="F1" s="2425"/>
    </row>
    <row r="2" spans="1:6" ht="15.75">
      <c r="A2" s="2425" t="s">
        <v>1523</v>
      </c>
      <c r="B2" s="2425"/>
      <c r="C2" s="2425"/>
      <c r="D2" s="2425"/>
      <c r="E2" s="2425"/>
      <c r="F2" s="2425"/>
    </row>
    <row r="3" spans="1:6" ht="15.75">
      <c r="A3" s="2110" t="s">
        <v>41</v>
      </c>
      <c r="B3" s="2110"/>
      <c r="C3" s="2110"/>
      <c r="D3" s="2110"/>
      <c r="E3" s="2110"/>
      <c r="F3" s="2110"/>
    </row>
    <row r="4" spans="1:6" ht="16.5" thickBot="1">
      <c r="A4" s="116"/>
      <c r="B4" s="629"/>
      <c r="C4" s="116"/>
      <c r="D4" s="62"/>
      <c r="E4" s="62"/>
      <c r="F4" s="62"/>
    </row>
    <row r="5" spans="1:6" ht="15.75">
      <c r="A5" s="2391" t="s">
        <v>1524</v>
      </c>
      <c r="B5" s="2392"/>
      <c r="C5" s="2392"/>
      <c r="D5" s="2392"/>
      <c r="E5" s="2392"/>
      <c r="F5" s="2393"/>
    </row>
    <row r="6" spans="1:6" s="467" customFormat="1" ht="32.25" thickBot="1">
      <c r="A6" s="640" t="s">
        <v>1225</v>
      </c>
      <c r="B6" s="641" t="s">
        <v>1226</v>
      </c>
      <c r="C6" s="642" t="s">
        <v>1227</v>
      </c>
      <c r="D6" s="642" t="s">
        <v>1228</v>
      </c>
      <c r="E6" s="642" t="s">
        <v>1229</v>
      </c>
      <c r="F6" s="643" t="s">
        <v>1230</v>
      </c>
    </row>
    <row r="7" spans="1:6" s="358" customFormat="1" ht="15.75">
      <c r="A7" s="636">
        <v>45292</v>
      </c>
      <c r="B7" s="637">
        <v>7</v>
      </c>
      <c r="C7" s="637">
        <v>6</v>
      </c>
      <c r="D7" s="638">
        <f>IF(C7 = 0,0,C7/B7)</f>
        <v>0.8571428571428571</v>
      </c>
      <c r="E7" s="637">
        <v>7</v>
      </c>
      <c r="F7" s="639">
        <f>IF(E7=0,0,E7/B7)</f>
        <v>1</v>
      </c>
    </row>
    <row r="8" spans="1:6" ht="15.75">
      <c r="A8" s="630">
        <v>45323</v>
      </c>
      <c r="B8" s="627">
        <v>4</v>
      </c>
      <c r="C8" s="627">
        <v>2</v>
      </c>
      <c r="D8" s="638">
        <f t="shared" ref="D8:D18" si="0">IF(C8 = 0,0,C8/B8)</f>
        <v>0.5</v>
      </c>
      <c r="E8" s="627">
        <v>2</v>
      </c>
      <c r="F8" s="639">
        <f t="shared" ref="F8:F17" si="1">IF(E8=0,0,E8/B8)</f>
        <v>0.5</v>
      </c>
    </row>
    <row r="9" spans="1:6" s="358" customFormat="1" ht="15.75">
      <c r="A9" s="636">
        <v>45352</v>
      </c>
      <c r="B9" s="627">
        <v>7</v>
      </c>
      <c r="C9" s="627">
        <v>0</v>
      </c>
      <c r="D9" s="638">
        <f t="shared" si="0"/>
        <v>0</v>
      </c>
      <c r="E9" s="627">
        <v>2</v>
      </c>
      <c r="F9" s="639">
        <f t="shared" si="1"/>
        <v>0.2857142857142857</v>
      </c>
    </row>
    <row r="10" spans="1:6" ht="15.75">
      <c r="A10" s="630">
        <v>45383</v>
      </c>
      <c r="B10" s="627">
        <v>14</v>
      </c>
      <c r="C10" s="627">
        <v>5</v>
      </c>
      <c r="D10" s="638">
        <f t="shared" si="0"/>
        <v>0.35714285714285715</v>
      </c>
      <c r="E10" s="627">
        <v>6</v>
      </c>
      <c r="F10" s="639">
        <f t="shared" si="1"/>
        <v>0.42857142857142855</v>
      </c>
    </row>
    <row r="11" spans="1:6" ht="15.75">
      <c r="A11" s="636">
        <v>45413</v>
      </c>
      <c r="B11" s="627">
        <v>6</v>
      </c>
      <c r="C11" s="627">
        <v>0</v>
      </c>
      <c r="D11" s="638">
        <f t="shared" si="0"/>
        <v>0</v>
      </c>
      <c r="E11" s="627">
        <v>0</v>
      </c>
      <c r="F11" s="639">
        <f t="shared" si="1"/>
        <v>0</v>
      </c>
    </row>
    <row r="12" spans="1:6" ht="15.75">
      <c r="A12" s="630">
        <v>45444</v>
      </c>
      <c r="B12" s="627">
        <v>4</v>
      </c>
      <c r="C12" s="627">
        <v>0</v>
      </c>
      <c r="D12" s="638">
        <f t="shared" si="0"/>
        <v>0</v>
      </c>
      <c r="E12" s="627">
        <v>0</v>
      </c>
      <c r="F12" s="639">
        <f t="shared" si="1"/>
        <v>0</v>
      </c>
    </row>
    <row r="13" spans="1:6" ht="15.75">
      <c r="A13" s="636">
        <v>45474</v>
      </c>
      <c r="B13" s="627">
        <v>4</v>
      </c>
      <c r="C13" s="627">
        <v>1</v>
      </c>
      <c r="D13" s="638">
        <f t="shared" si="0"/>
        <v>0.25</v>
      </c>
      <c r="E13" s="627">
        <v>1</v>
      </c>
      <c r="F13" s="639">
        <f t="shared" si="1"/>
        <v>0.25</v>
      </c>
    </row>
    <row r="14" spans="1:6" ht="15.75">
      <c r="A14" s="630">
        <v>45505</v>
      </c>
      <c r="B14" s="627">
        <v>6</v>
      </c>
      <c r="C14" s="627">
        <v>0</v>
      </c>
      <c r="D14" s="638">
        <f t="shared" si="0"/>
        <v>0</v>
      </c>
      <c r="E14" s="627">
        <v>0</v>
      </c>
      <c r="F14" s="639">
        <f t="shared" si="1"/>
        <v>0</v>
      </c>
    </row>
    <row r="15" spans="1:6" ht="15.75">
      <c r="A15" s="636">
        <v>45536</v>
      </c>
      <c r="B15" s="627">
        <v>3</v>
      </c>
      <c r="C15" s="627">
        <v>1</v>
      </c>
      <c r="D15" s="638">
        <f t="shared" si="0"/>
        <v>0.33333333333333331</v>
      </c>
      <c r="E15" s="627">
        <v>1</v>
      </c>
      <c r="F15" s="639">
        <f t="shared" si="1"/>
        <v>0.33333333333333331</v>
      </c>
    </row>
    <row r="16" spans="1:6" ht="15.75">
      <c r="A16" s="630">
        <v>45566</v>
      </c>
      <c r="B16" s="627">
        <v>0</v>
      </c>
      <c r="C16" s="627">
        <v>0</v>
      </c>
      <c r="D16" s="638">
        <f t="shared" si="0"/>
        <v>0</v>
      </c>
      <c r="E16" s="627">
        <v>0</v>
      </c>
      <c r="F16" s="639">
        <f t="shared" si="1"/>
        <v>0</v>
      </c>
    </row>
    <row r="17" spans="1:6" ht="15.75">
      <c r="A17" s="636">
        <v>45597</v>
      </c>
      <c r="B17" s="627">
        <v>1</v>
      </c>
      <c r="C17" s="627">
        <v>0</v>
      </c>
      <c r="D17" s="638">
        <f t="shared" si="0"/>
        <v>0</v>
      </c>
      <c r="E17" s="627">
        <v>1</v>
      </c>
      <c r="F17" s="639">
        <f t="shared" si="1"/>
        <v>1</v>
      </c>
    </row>
    <row r="18" spans="1:6" ht="16.5" thickBot="1">
      <c r="A18" s="1406">
        <v>45627</v>
      </c>
      <c r="B18" s="1175">
        <v>0</v>
      </c>
      <c r="C18" s="1175">
        <v>0</v>
      </c>
      <c r="D18" s="1884">
        <f t="shared" si="0"/>
        <v>0</v>
      </c>
      <c r="E18" s="1175">
        <v>0</v>
      </c>
      <c r="F18" s="1885">
        <f>IF(E18=0,0,E18/B18)</f>
        <v>0</v>
      </c>
    </row>
    <row r="19" spans="1:6" ht="15.75">
      <c r="A19" s="116"/>
      <c r="B19" s="629"/>
      <c r="C19" s="116"/>
      <c r="D19" s="62"/>
      <c r="E19" s="62"/>
      <c r="F19" s="62"/>
    </row>
    <row r="20" spans="1:6" ht="16.5" thickBot="1">
      <c r="A20" s="116"/>
      <c r="B20" s="629"/>
      <c r="C20" s="116"/>
      <c r="D20" s="62"/>
      <c r="E20" s="62"/>
      <c r="F20" s="62"/>
    </row>
    <row r="21" spans="1:6" ht="15.75">
      <c r="A21" s="2529" t="s">
        <v>1525</v>
      </c>
      <c r="B21" s="2530"/>
      <c r="C21" s="2530"/>
      <c r="D21" s="2530"/>
      <c r="E21" s="2530"/>
      <c r="F21" s="2531"/>
    </row>
    <row r="22" spans="1:6" s="467" customFormat="1" ht="32.25" thickBot="1">
      <c r="A22" s="640" t="s">
        <v>1225</v>
      </c>
      <c r="B22" s="641" t="s">
        <v>1226</v>
      </c>
      <c r="C22" s="642" t="s">
        <v>1227</v>
      </c>
      <c r="D22" s="642" t="s">
        <v>1228</v>
      </c>
      <c r="E22" s="642" t="s">
        <v>1229</v>
      </c>
      <c r="F22" s="643" t="s">
        <v>1230</v>
      </c>
    </row>
    <row r="23" spans="1:6" ht="15.75">
      <c r="A23" s="636">
        <v>45292</v>
      </c>
      <c r="B23" s="637">
        <v>0</v>
      </c>
      <c r="C23" s="637">
        <v>0</v>
      </c>
      <c r="D23" s="637">
        <v>0</v>
      </c>
      <c r="E23" s="637">
        <v>0</v>
      </c>
      <c r="F23" s="1407">
        <v>0</v>
      </c>
    </row>
    <row r="24" spans="1:6" ht="15.75">
      <c r="A24" s="630">
        <v>45323</v>
      </c>
      <c r="B24" s="637">
        <v>0</v>
      </c>
      <c r="C24" s="637">
        <v>0</v>
      </c>
      <c r="D24" s="637">
        <v>0</v>
      </c>
      <c r="E24" s="637">
        <v>0</v>
      </c>
      <c r="F24" s="1407">
        <v>0</v>
      </c>
    </row>
    <row r="25" spans="1:6" ht="15.75">
      <c r="A25" s="636">
        <v>45352</v>
      </c>
      <c r="B25" s="637">
        <v>0</v>
      </c>
      <c r="C25" s="637">
        <v>0</v>
      </c>
      <c r="D25" s="637">
        <v>0</v>
      </c>
      <c r="E25" s="637">
        <v>0</v>
      </c>
      <c r="F25" s="1407">
        <v>0</v>
      </c>
    </row>
    <row r="26" spans="1:6" ht="15.75">
      <c r="A26" s="630">
        <v>45383</v>
      </c>
      <c r="B26" s="637">
        <v>0</v>
      </c>
      <c r="C26" s="637">
        <v>0</v>
      </c>
      <c r="D26" s="637">
        <v>0</v>
      </c>
      <c r="E26" s="637">
        <v>0</v>
      </c>
      <c r="F26" s="1407">
        <v>0</v>
      </c>
    </row>
    <row r="27" spans="1:6" ht="15.75">
      <c r="A27" s="636">
        <v>45413</v>
      </c>
      <c r="B27" s="637">
        <v>0</v>
      </c>
      <c r="C27" s="637">
        <v>0</v>
      </c>
      <c r="D27" s="637">
        <v>0</v>
      </c>
      <c r="E27" s="637">
        <v>0</v>
      </c>
      <c r="F27" s="1407">
        <v>0</v>
      </c>
    </row>
    <row r="28" spans="1:6" ht="15.75">
      <c r="A28" s="630">
        <v>45444</v>
      </c>
      <c r="B28" s="637">
        <v>0</v>
      </c>
      <c r="C28" s="637">
        <v>0</v>
      </c>
      <c r="D28" s="637">
        <v>0</v>
      </c>
      <c r="E28" s="637">
        <v>0</v>
      </c>
      <c r="F28" s="1407">
        <v>0</v>
      </c>
    </row>
    <row r="29" spans="1:6" ht="15.75">
      <c r="A29" s="636">
        <v>45474</v>
      </c>
      <c r="B29" s="637">
        <v>0</v>
      </c>
      <c r="C29" s="637">
        <v>0</v>
      </c>
      <c r="D29" s="637">
        <v>0</v>
      </c>
      <c r="E29" s="637">
        <v>0</v>
      </c>
      <c r="F29" s="1407">
        <v>0</v>
      </c>
    </row>
    <row r="30" spans="1:6" ht="15.75">
      <c r="A30" s="630">
        <v>45505</v>
      </c>
      <c r="B30" s="637">
        <v>0</v>
      </c>
      <c r="C30" s="637">
        <v>0</v>
      </c>
      <c r="D30" s="637">
        <v>0</v>
      </c>
      <c r="E30" s="637">
        <v>0</v>
      </c>
      <c r="F30" s="1407">
        <v>0</v>
      </c>
    </row>
    <row r="31" spans="1:6" ht="15.75">
      <c r="A31" s="636">
        <v>45536</v>
      </c>
      <c r="B31" s="637">
        <v>0</v>
      </c>
      <c r="C31" s="637">
        <v>0</v>
      </c>
      <c r="D31" s="637">
        <v>0</v>
      </c>
      <c r="E31" s="637">
        <v>0</v>
      </c>
      <c r="F31" s="1407">
        <v>0</v>
      </c>
    </row>
    <row r="32" spans="1:6" ht="15.75">
      <c r="A32" s="630">
        <v>45566</v>
      </c>
      <c r="B32" s="637">
        <v>0</v>
      </c>
      <c r="C32" s="637">
        <v>0</v>
      </c>
      <c r="D32" s="637">
        <v>0</v>
      </c>
      <c r="E32" s="637">
        <v>0</v>
      </c>
      <c r="F32" s="1407">
        <v>0</v>
      </c>
    </row>
    <row r="33" spans="1:6" ht="15.75">
      <c r="A33" s="636">
        <v>45597</v>
      </c>
      <c r="B33" s="637">
        <v>0</v>
      </c>
      <c r="C33" s="637">
        <v>0</v>
      </c>
      <c r="D33" s="637">
        <v>0</v>
      </c>
      <c r="E33" s="637">
        <v>0</v>
      </c>
      <c r="F33" s="1407">
        <v>0</v>
      </c>
    </row>
    <row r="34" spans="1:6" ht="16.5" thickBot="1">
      <c r="A34" s="1406">
        <v>45627</v>
      </c>
      <c r="B34" s="1886">
        <v>0</v>
      </c>
      <c r="C34" s="1886">
        <v>0</v>
      </c>
      <c r="D34" s="1886">
        <v>0</v>
      </c>
      <c r="E34" s="1886">
        <v>0</v>
      </c>
      <c r="F34" s="1887">
        <v>0</v>
      </c>
    </row>
    <row r="35" spans="1:6" ht="15.75">
      <c r="A35" s="116"/>
      <c r="B35" s="629"/>
      <c r="C35" s="116"/>
      <c r="D35" s="62"/>
      <c r="E35" s="62"/>
      <c r="F35" s="62"/>
    </row>
    <row r="36" spans="1:6" ht="15.75">
      <c r="A36" s="116"/>
      <c r="B36" s="629"/>
      <c r="C36" s="116"/>
      <c r="D36" s="62"/>
      <c r="E36" s="62"/>
      <c r="F36" s="62"/>
    </row>
    <row r="37" spans="1:6" ht="15.75">
      <c r="A37" s="116"/>
      <c r="B37" s="629"/>
      <c r="C37" s="116"/>
      <c r="D37" s="62"/>
      <c r="E37" s="62"/>
      <c r="F37" s="62"/>
    </row>
    <row r="38" spans="1:6" ht="15.75">
      <c r="A38" s="116"/>
      <c r="B38" s="629"/>
      <c r="C38" s="116"/>
      <c r="D38" s="62"/>
      <c r="E38" s="62"/>
      <c r="F38" s="62"/>
    </row>
  </sheetData>
  <mergeCells count="5">
    <mergeCell ref="A5:F5"/>
    <mergeCell ref="A21:F21"/>
    <mergeCell ref="A1:F1"/>
    <mergeCell ref="A2:F2"/>
    <mergeCell ref="A3:F3"/>
  </mergeCells>
  <printOptions horizontalCentered="1" verticalCentered="1"/>
  <pageMargins left="0.25" right="0.25" top="0.5" bottom="0.5" header="0.3" footer="0.3"/>
  <pageSetup scale="74" orientation="portrait" r:id="rId1"/>
  <headerFooter scaleWithDoc="0" alignWithMargins="0">
    <oddFooter>&amp;CA - &amp;P</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8F198-54A5-451E-B497-040827740EDF}">
  <sheetPr>
    <tabColor rgb="FF00B050"/>
    <pageSetUpPr fitToPage="1"/>
  </sheetPr>
  <dimension ref="A1:AA184"/>
  <sheetViews>
    <sheetView zoomScale="50" zoomScaleNormal="50" workbookViewId="0">
      <selection activeCell="G10" sqref="G10"/>
    </sheetView>
  </sheetViews>
  <sheetFormatPr defaultRowHeight="12.75"/>
  <cols>
    <col min="1" max="1" width="84.140625" customWidth="1"/>
    <col min="2" max="2" width="22.140625" customWidth="1"/>
    <col min="3" max="3" width="19.5703125" customWidth="1"/>
    <col min="4" max="4" width="20.5703125" bestFit="1" customWidth="1"/>
    <col min="5" max="5" width="9.42578125" bestFit="1" customWidth="1"/>
    <col min="6" max="6" width="14.28515625" bestFit="1" customWidth="1"/>
    <col min="7" max="7" width="31" customWidth="1"/>
    <col min="8" max="8" width="13.85546875" bestFit="1" customWidth="1"/>
    <col min="9" max="9" width="15.5703125" bestFit="1" customWidth="1"/>
    <col min="10" max="10" width="16.7109375" customWidth="1"/>
    <col min="11" max="11" width="9.42578125" bestFit="1" customWidth="1"/>
    <col min="12" max="12" width="13.42578125" customWidth="1"/>
    <col min="13" max="13" width="13.140625" customWidth="1"/>
    <col min="14" max="14" width="75.42578125" style="273" bestFit="1" customWidth="1"/>
    <col min="15" max="16" width="19.28515625" style="273" customWidth="1"/>
    <col min="17" max="17" width="18.42578125" style="273" customWidth="1"/>
    <col min="18" max="25" width="20" style="273" customWidth="1"/>
    <col min="27" max="27" width="13.85546875" bestFit="1" customWidth="1"/>
  </cols>
  <sheetData>
    <row r="1" spans="1:27" ht="15.75">
      <c r="A1" s="2110" t="s">
        <v>0</v>
      </c>
      <c r="B1" s="2110"/>
      <c r="C1" s="2110"/>
      <c r="D1" s="2110"/>
      <c r="E1" s="2110"/>
      <c r="F1" s="2110"/>
      <c r="G1" s="2110"/>
      <c r="H1" s="2110"/>
      <c r="I1" s="2110"/>
      <c r="J1" s="2110"/>
      <c r="K1" s="2110"/>
      <c r="L1" s="2110"/>
      <c r="M1" s="2110"/>
      <c r="N1" s="2110"/>
      <c r="O1" s="2110"/>
      <c r="P1" s="2110"/>
      <c r="Q1" s="2110"/>
      <c r="R1" s="2110"/>
      <c r="S1" s="2110"/>
      <c r="T1" s="2110"/>
      <c r="U1" s="2110"/>
      <c r="V1" s="2110"/>
      <c r="W1" s="2110"/>
      <c r="X1" s="2110"/>
      <c r="Y1" s="2110"/>
    </row>
    <row r="2" spans="1:27" ht="15" customHeight="1">
      <c r="A2" s="2110" t="s">
        <v>280</v>
      </c>
      <c r="B2" s="2110"/>
      <c r="C2" s="2110"/>
      <c r="D2" s="2110"/>
      <c r="E2" s="2110"/>
      <c r="F2" s="2110"/>
      <c r="G2" s="2110"/>
      <c r="H2" s="2110"/>
      <c r="I2" s="2110"/>
      <c r="J2" s="2110"/>
      <c r="K2" s="2110"/>
      <c r="L2" s="2110"/>
      <c r="M2" s="2110"/>
      <c r="N2" s="2110"/>
      <c r="O2" s="2110"/>
      <c r="P2" s="2110"/>
      <c r="Q2" s="2110"/>
      <c r="R2" s="2110"/>
      <c r="S2" s="2110"/>
      <c r="T2" s="2110"/>
      <c r="U2" s="2110"/>
      <c r="V2" s="2110"/>
      <c r="W2" s="2110"/>
      <c r="X2" s="2110"/>
      <c r="Y2" s="2110"/>
    </row>
    <row r="3" spans="1:27" ht="15.75">
      <c r="A3" s="2184" t="s">
        <v>41</v>
      </c>
      <c r="B3" s="2184"/>
      <c r="C3" s="2184"/>
      <c r="D3" s="2184"/>
      <c r="E3" s="2184"/>
      <c r="F3" s="2184"/>
      <c r="G3" s="2184"/>
      <c r="H3" s="2184"/>
      <c r="I3" s="2184"/>
      <c r="J3" s="2184"/>
      <c r="K3" s="2184"/>
      <c r="L3" s="2184"/>
      <c r="M3" s="2184"/>
      <c r="N3" s="2184"/>
      <c r="O3" s="2184"/>
      <c r="P3" s="2184"/>
      <c r="Q3" s="2184"/>
      <c r="R3" s="2184"/>
      <c r="S3" s="2184"/>
      <c r="T3" s="2184"/>
      <c r="U3" s="2184"/>
      <c r="V3" s="2184"/>
      <c r="W3" s="2184"/>
      <c r="X3" s="2184"/>
      <c r="Y3" s="2184"/>
    </row>
    <row r="4" spans="1:27" ht="16.5" thickBot="1">
      <c r="A4" s="2109"/>
      <c r="B4" s="2109"/>
      <c r="C4" s="2109"/>
      <c r="D4" s="2109"/>
      <c r="E4" s="2109"/>
      <c r="F4" s="2109"/>
      <c r="G4" s="2109"/>
      <c r="H4" s="62"/>
      <c r="I4" s="62"/>
      <c r="J4" s="62"/>
      <c r="K4" s="62"/>
      <c r="L4" s="62"/>
      <c r="M4" s="62"/>
      <c r="N4" s="62"/>
      <c r="O4" s="62"/>
      <c r="P4" s="62"/>
      <c r="Q4" s="62"/>
      <c r="R4" s="62"/>
      <c r="S4" s="62"/>
      <c r="T4" s="62"/>
      <c r="U4" s="62"/>
      <c r="V4" s="62"/>
      <c r="W4" s="62"/>
      <c r="X4" s="62"/>
      <c r="Y4" s="62"/>
    </row>
    <row r="5" spans="1:27" ht="15.75" customHeight="1" thickBot="1">
      <c r="A5" s="2183" t="s">
        <v>281</v>
      </c>
      <c r="B5" s="2178"/>
      <c r="C5" s="2178"/>
      <c r="D5" s="2178"/>
      <c r="E5" s="2178"/>
      <c r="F5" s="2178"/>
      <c r="G5" s="2178"/>
      <c r="H5" s="2178"/>
      <c r="I5" s="2178"/>
      <c r="J5" s="2178"/>
      <c r="K5" s="2178"/>
      <c r="L5" s="2179"/>
      <c r="M5" s="62"/>
      <c r="N5" s="2177" t="s">
        <v>282</v>
      </c>
      <c r="O5" s="2178"/>
      <c r="P5" s="2178"/>
      <c r="Q5" s="2178"/>
      <c r="R5" s="2178"/>
      <c r="S5" s="2178"/>
      <c r="T5" s="2178"/>
      <c r="U5" s="2178"/>
      <c r="V5" s="2178"/>
      <c r="W5" s="2178"/>
      <c r="X5" s="2178"/>
      <c r="Y5" s="2179"/>
    </row>
    <row r="6" spans="1:27" ht="16.5" thickBot="1">
      <c r="A6" s="2180" t="s">
        <v>153</v>
      </c>
      <c r="B6" s="2181"/>
      <c r="C6" s="2181"/>
      <c r="D6" s="2181"/>
      <c r="E6" s="2181"/>
      <c r="F6" s="2181"/>
      <c r="G6" s="2181"/>
      <c r="H6" s="2181"/>
      <c r="I6" s="2181"/>
      <c r="J6" s="2181"/>
      <c r="K6" s="2181"/>
      <c r="L6" s="2182"/>
      <c r="M6" s="62"/>
      <c r="N6" s="2180" t="s">
        <v>153</v>
      </c>
      <c r="O6" s="2181"/>
      <c r="P6" s="2181"/>
      <c r="Q6" s="2181"/>
      <c r="R6" s="2181"/>
      <c r="S6" s="2181"/>
      <c r="T6" s="2181"/>
      <c r="U6" s="2181"/>
      <c r="V6" s="2181"/>
      <c r="W6" s="2181"/>
      <c r="X6" s="2181"/>
      <c r="Y6" s="2182"/>
    </row>
    <row r="7" spans="1:27" ht="95.25" thickBot="1">
      <c r="A7" s="708" t="s">
        <v>283</v>
      </c>
      <c r="B7" s="709" t="s">
        <v>284</v>
      </c>
      <c r="C7" s="709" t="s">
        <v>285</v>
      </c>
      <c r="D7" s="709" t="s">
        <v>158</v>
      </c>
      <c r="E7" s="709" t="s">
        <v>286</v>
      </c>
      <c r="F7" s="709" t="s">
        <v>287</v>
      </c>
      <c r="G7" s="709" t="s">
        <v>288</v>
      </c>
      <c r="H7" s="710" t="s">
        <v>289</v>
      </c>
      <c r="I7" s="709" t="s">
        <v>290</v>
      </c>
      <c r="J7" s="711" t="s">
        <v>291</v>
      </c>
      <c r="K7" s="157" t="s">
        <v>164</v>
      </c>
      <c r="L7" s="994" t="s">
        <v>165</v>
      </c>
      <c r="M7" s="62"/>
      <c r="N7" s="712" t="s">
        <v>283</v>
      </c>
      <c r="O7" s="713" t="s">
        <v>284</v>
      </c>
      <c r="P7" s="713" t="s">
        <v>285</v>
      </c>
      <c r="Q7" s="713" t="s">
        <v>158</v>
      </c>
      <c r="R7" s="713" t="s">
        <v>286</v>
      </c>
      <c r="S7" s="713" t="s">
        <v>287</v>
      </c>
      <c r="T7" s="713" t="s">
        <v>288</v>
      </c>
      <c r="U7" s="714" t="s">
        <v>289</v>
      </c>
      <c r="V7" s="713" t="s">
        <v>290</v>
      </c>
      <c r="W7" s="711" t="s">
        <v>291</v>
      </c>
      <c r="X7" s="157" t="s">
        <v>164</v>
      </c>
      <c r="Y7" s="157" t="s">
        <v>165</v>
      </c>
    </row>
    <row r="8" spans="1:27" ht="15.75">
      <c r="A8" s="702" t="s">
        <v>292</v>
      </c>
      <c r="B8" s="703"/>
      <c r="C8" s="703"/>
      <c r="D8" s="704"/>
      <c r="E8" s="704"/>
      <c r="F8" s="704"/>
      <c r="G8" s="704"/>
      <c r="H8" s="705"/>
      <c r="I8" s="704"/>
      <c r="J8" s="706"/>
      <c r="K8" s="704"/>
      <c r="L8" s="707"/>
      <c r="M8" s="62"/>
      <c r="N8" s="702" t="s">
        <v>292</v>
      </c>
      <c r="O8" s="703"/>
      <c r="P8" s="703"/>
      <c r="Q8" s="704"/>
      <c r="R8" s="704"/>
      <c r="S8" s="704"/>
      <c r="T8" s="704"/>
      <c r="U8" s="705"/>
      <c r="V8" s="704"/>
      <c r="W8" s="706"/>
      <c r="X8" s="704"/>
      <c r="Y8" s="707"/>
    </row>
    <row r="9" spans="1:27" ht="15.75">
      <c r="A9" s="648" t="s">
        <v>172</v>
      </c>
      <c r="B9" s="649" t="s">
        <v>169</v>
      </c>
      <c r="C9" s="649" t="s">
        <v>293</v>
      </c>
      <c r="D9" s="650"/>
      <c r="E9" s="650"/>
      <c r="F9" s="650"/>
      <c r="G9" s="650"/>
      <c r="H9" s="651"/>
      <c r="I9" s="650"/>
      <c r="J9" s="652">
        <f>I9/$I$143</f>
        <v>0</v>
      </c>
      <c r="K9" s="650">
        <v>11</v>
      </c>
      <c r="L9" s="1350"/>
      <c r="M9" s="62"/>
      <c r="N9" s="648" t="s">
        <v>172</v>
      </c>
      <c r="O9" s="649" t="s">
        <v>169</v>
      </c>
      <c r="P9" s="649" t="s">
        <v>293</v>
      </c>
      <c r="Q9" s="650">
        <v>0</v>
      </c>
      <c r="R9" s="650"/>
      <c r="S9" s="650">
        <v>0</v>
      </c>
      <c r="T9" s="650">
        <v>0</v>
      </c>
      <c r="U9" s="651">
        <v>0</v>
      </c>
      <c r="V9" s="1580">
        <v>0</v>
      </c>
      <c r="W9" s="652">
        <f>V9/$V$143</f>
        <v>0</v>
      </c>
      <c r="X9" s="650">
        <v>11</v>
      </c>
      <c r="Y9" s="1350">
        <v>0</v>
      </c>
      <c r="AA9" s="1814"/>
    </row>
    <row r="10" spans="1:27" ht="15.75">
      <c r="A10" s="648" t="s">
        <v>294</v>
      </c>
      <c r="B10" s="649" t="s">
        <v>169</v>
      </c>
      <c r="C10" s="649" t="s">
        <v>295</v>
      </c>
      <c r="D10" s="650">
        <v>30</v>
      </c>
      <c r="E10" s="650"/>
      <c r="F10" s="650">
        <v>7911</v>
      </c>
      <c r="G10" s="650">
        <v>0.97199999999999998</v>
      </c>
      <c r="H10" s="651">
        <v>630</v>
      </c>
      <c r="I10" s="1580">
        <v>59000</v>
      </c>
      <c r="J10" s="652">
        <f t="shared" ref="J10:J73" si="0">I10/$I$143</f>
        <v>2.2905361560472243E-3</v>
      </c>
      <c r="K10" s="650">
        <v>11</v>
      </c>
      <c r="L10" s="1350">
        <v>24112.316172399002</v>
      </c>
      <c r="M10" s="62"/>
      <c r="N10" s="648" t="s">
        <v>294</v>
      </c>
      <c r="O10" s="649" t="s">
        <v>169</v>
      </c>
      <c r="P10" s="649" t="s">
        <v>295</v>
      </c>
      <c r="Q10" s="650">
        <v>0</v>
      </c>
      <c r="R10" s="650"/>
      <c r="S10" s="650">
        <v>0</v>
      </c>
      <c r="T10" s="650">
        <v>0</v>
      </c>
      <c r="U10" s="651">
        <v>0</v>
      </c>
      <c r="V10" s="1580">
        <v>0</v>
      </c>
      <c r="W10" s="652">
        <f>V10/$V$143</f>
        <v>0</v>
      </c>
      <c r="X10" s="650">
        <v>11</v>
      </c>
      <c r="Y10" s="1350">
        <v>0</v>
      </c>
    </row>
    <row r="11" spans="1:27" ht="15.75">
      <c r="A11" s="648" t="s">
        <v>175</v>
      </c>
      <c r="B11" s="649" t="s">
        <v>169</v>
      </c>
      <c r="C11" s="649" t="s">
        <v>293</v>
      </c>
      <c r="D11" s="650">
        <v>1624</v>
      </c>
      <c r="E11" s="650"/>
      <c r="F11" s="650">
        <v>881832</v>
      </c>
      <c r="G11" s="650">
        <v>105.8848</v>
      </c>
      <c r="H11" s="651">
        <v>0</v>
      </c>
      <c r="I11" s="1580">
        <v>2107409.2999999998</v>
      </c>
      <c r="J11" s="652">
        <f t="shared" si="0"/>
        <v>8.1815206732884255E-2</v>
      </c>
      <c r="K11" s="650">
        <v>14</v>
      </c>
      <c r="L11" s="1350"/>
      <c r="M11" s="62"/>
      <c r="N11" s="648" t="s">
        <v>175</v>
      </c>
      <c r="O11" s="649" t="s">
        <v>169</v>
      </c>
      <c r="P11" s="649" t="s">
        <v>293</v>
      </c>
      <c r="Q11" s="650">
        <v>844</v>
      </c>
      <c r="R11" s="650"/>
      <c r="S11" s="650">
        <v>458292</v>
      </c>
      <c r="T11" s="650">
        <v>55.028799999999997</v>
      </c>
      <c r="U11" s="651">
        <v>0</v>
      </c>
      <c r="V11" s="1580">
        <v>1124187.6000000001</v>
      </c>
      <c r="W11" s="652">
        <f>V11/$V$143</f>
        <v>0.16513381589809253</v>
      </c>
      <c r="X11" s="650">
        <v>14</v>
      </c>
      <c r="Y11" s="1350">
        <v>1625411.8451008999</v>
      </c>
    </row>
    <row r="12" spans="1:27" ht="15.75">
      <c r="A12" s="648" t="s">
        <v>296</v>
      </c>
      <c r="B12" s="649" t="s">
        <v>169</v>
      </c>
      <c r="C12" s="649" t="s">
        <v>295</v>
      </c>
      <c r="D12" s="650">
        <v>16</v>
      </c>
      <c r="E12" s="650"/>
      <c r="F12" s="650">
        <v>7602</v>
      </c>
      <c r="G12" s="650">
        <v>0.91279999999999994</v>
      </c>
      <c r="H12" s="651">
        <v>0</v>
      </c>
      <c r="I12" s="1580">
        <v>20944.240000000002</v>
      </c>
      <c r="J12" s="652">
        <f t="shared" si="0"/>
        <v>8.1311083018526301E-4</v>
      </c>
      <c r="K12" s="650">
        <v>14</v>
      </c>
      <c r="L12" s="1350">
        <v>25200.144897759401</v>
      </c>
      <c r="M12" s="62"/>
      <c r="N12" s="648" t="s">
        <v>296</v>
      </c>
      <c r="O12" s="649" t="s">
        <v>169</v>
      </c>
      <c r="P12" s="649" t="s">
        <v>295</v>
      </c>
      <c r="Q12" s="650">
        <v>9</v>
      </c>
      <c r="R12" s="650"/>
      <c r="S12" s="650">
        <v>4887</v>
      </c>
      <c r="T12" s="650">
        <v>0.58679999999999999</v>
      </c>
      <c r="U12" s="651">
        <v>0</v>
      </c>
      <c r="V12" s="1580">
        <v>12452.62</v>
      </c>
      <c r="W12" s="652">
        <f>V12/$V$143</f>
        <v>1.8291863907135295E-3</v>
      </c>
      <c r="X12" s="650">
        <v>14</v>
      </c>
      <c r="Y12" s="1350">
        <v>17332.590765294</v>
      </c>
    </row>
    <row r="13" spans="1:27" ht="15.75">
      <c r="A13" s="648"/>
      <c r="B13" s="649"/>
      <c r="C13" s="649"/>
      <c r="D13" s="650"/>
      <c r="E13" s="650"/>
      <c r="F13" s="650"/>
      <c r="G13" s="650"/>
      <c r="H13" s="651"/>
      <c r="I13" s="1580"/>
      <c r="J13" s="652"/>
      <c r="K13" s="650"/>
      <c r="L13" s="1350"/>
      <c r="M13" s="62"/>
      <c r="N13" s="648"/>
      <c r="O13" s="649"/>
      <c r="P13" s="649"/>
      <c r="Q13" s="650"/>
      <c r="R13" s="650"/>
      <c r="S13" s="650"/>
      <c r="T13" s="650"/>
      <c r="U13" s="651"/>
      <c r="V13" s="1580"/>
      <c r="W13" s="652"/>
      <c r="X13" s="650"/>
      <c r="Y13" s="1350"/>
    </row>
    <row r="14" spans="1:27" ht="15.75">
      <c r="A14" s="645" t="s">
        <v>176</v>
      </c>
      <c r="B14" s="646"/>
      <c r="C14" s="646"/>
      <c r="D14" s="654"/>
      <c r="E14" s="654"/>
      <c r="F14" s="655"/>
      <c r="G14" s="655"/>
      <c r="H14" s="655"/>
      <c r="I14" s="1968"/>
      <c r="J14" s="647"/>
      <c r="K14" s="655"/>
      <c r="L14" s="1972"/>
      <c r="M14" s="62"/>
      <c r="N14" s="645" t="s">
        <v>176</v>
      </c>
      <c r="O14" s="646"/>
      <c r="P14" s="646"/>
      <c r="Q14" s="654"/>
      <c r="R14" s="654"/>
      <c r="S14" s="655"/>
      <c r="T14" s="655"/>
      <c r="U14" s="655"/>
      <c r="V14" s="1968"/>
      <c r="W14" s="647"/>
      <c r="X14" s="655"/>
      <c r="Y14" s="1972"/>
    </row>
    <row r="15" spans="1:27" ht="15.75">
      <c r="A15" s="185" t="s">
        <v>297</v>
      </c>
      <c r="B15" s="474" t="s">
        <v>298</v>
      </c>
      <c r="C15" s="649" t="s">
        <v>295</v>
      </c>
      <c r="D15" s="650"/>
      <c r="E15" s="650"/>
      <c r="F15" s="650"/>
      <c r="G15" s="650"/>
      <c r="H15" s="651"/>
      <c r="I15" s="1580"/>
      <c r="J15" s="652">
        <f t="shared" si="0"/>
        <v>0</v>
      </c>
      <c r="K15" s="650">
        <v>20</v>
      </c>
      <c r="L15" s="1350"/>
      <c r="M15" s="62"/>
      <c r="N15" s="185" t="s">
        <v>297</v>
      </c>
      <c r="O15" s="474" t="s">
        <v>298</v>
      </c>
      <c r="P15" s="649" t="s">
        <v>295</v>
      </c>
      <c r="Q15" s="650">
        <v>0</v>
      </c>
      <c r="R15" s="650"/>
      <c r="S15" s="650">
        <v>0</v>
      </c>
      <c r="T15" s="650">
        <v>0</v>
      </c>
      <c r="U15" s="650">
        <v>0</v>
      </c>
      <c r="V15" s="1580">
        <v>0</v>
      </c>
      <c r="W15" s="652">
        <f t="shared" ref="W15:W36" si="1">V15/$V$143</f>
        <v>0</v>
      </c>
      <c r="X15" s="650">
        <v>20</v>
      </c>
      <c r="Y15" s="1350">
        <v>0</v>
      </c>
    </row>
    <row r="16" spans="1:27" ht="15.75">
      <c r="A16" s="442" t="s">
        <v>299</v>
      </c>
      <c r="B16" s="656" t="s">
        <v>298</v>
      </c>
      <c r="C16" s="649" t="s">
        <v>295</v>
      </c>
      <c r="D16" s="650">
        <v>11792</v>
      </c>
      <c r="E16" s="650"/>
      <c r="F16" s="650">
        <v>-1.2383999999999999</v>
      </c>
      <c r="G16" s="650">
        <v>-10.866400000000001</v>
      </c>
      <c r="H16" s="651">
        <v>19158.859199999999</v>
      </c>
      <c r="I16" s="1580">
        <v>506159.45</v>
      </c>
      <c r="J16" s="652">
        <f t="shared" si="0"/>
        <v>1.9650449507626733E-2</v>
      </c>
      <c r="K16" s="650">
        <v>20</v>
      </c>
      <c r="L16" s="1350">
        <v>636077.59058956301</v>
      </c>
      <c r="M16" s="62"/>
      <c r="N16" s="442" t="s">
        <v>299</v>
      </c>
      <c r="O16" s="656" t="s">
        <v>298</v>
      </c>
      <c r="P16" s="649" t="s">
        <v>295</v>
      </c>
      <c r="Q16" s="650">
        <v>400</v>
      </c>
      <c r="R16" s="650"/>
      <c r="S16" s="650">
        <v>-0.04</v>
      </c>
      <c r="T16" s="650">
        <v>-0.4</v>
      </c>
      <c r="U16" s="651">
        <v>9.84</v>
      </c>
      <c r="V16" s="1580">
        <v>28452</v>
      </c>
      <c r="W16" s="652">
        <f t="shared" si="1"/>
        <v>4.1793623501384719E-3</v>
      </c>
      <c r="X16" s="650">
        <v>20</v>
      </c>
      <c r="Y16" s="1350">
        <v>332.79595227760001</v>
      </c>
    </row>
    <row r="17" spans="1:25" ht="15.75">
      <c r="A17" s="239" t="s">
        <v>300</v>
      </c>
      <c r="B17" s="649" t="s">
        <v>298</v>
      </c>
      <c r="C17" s="649" t="s">
        <v>295</v>
      </c>
      <c r="D17" s="650">
        <v>46077.5</v>
      </c>
      <c r="E17" s="650"/>
      <c r="F17" s="650">
        <v>0</v>
      </c>
      <c r="G17" s="650">
        <v>0</v>
      </c>
      <c r="H17" s="651">
        <v>262326.21600000001</v>
      </c>
      <c r="I17" s="1580">
        <v>4161824.38</v>
      </c>
      <c r="J17" s="652">
        <f t="shared" si="0"/>
        <v>0.16157303758489527</v>
      </c>
      <c r="K17" s="650">
        <v>18</v>
      </c>
      <c r="L17" s="1350"/>
      <c r="M17" s="62"/>
      <c r="N17" s="239" t="s">
        <v>300</v>
      </c>
      <c r="O17" s="649" t="s">
        <v>298</v>
      </c>
      <c r="P17" s="649" t="s">
        <v>295</v>
      </c>
      <c r="Q17" s="650">
        <v>6775.7</v>
      </c>
      <c r="R17" s="650"/>
      <c r="S17" s="650">
        <v>0</v>
      </c>
      <c r="T17" s="650">
        <v>0</v>
      </c>
      <c r="U17" s="651">
        <v>46487.5</v>
      </c>
      <c r="V17" s="1580">
        <v>714451.33</v>
      </c>
      <c r="W17" s="652">
        <f t="shared" si="1"/>
        <v>0.10494696294138749</v>
      </c>
      <c r="X17" s="650">
        <v>18</v>
      </c>
      <c r="Y17" s="1350">
        <v>1243012.9482899399</v>
      </c>
    </row>
    <row r="18" spans="1:25" ht="15.75">
      <c r="A18" s="239" t="s">
        <v>301</v>
      </c>
      <c r="B18" s="649" t="s">
        <v>169</v>
      </c>
      <c r="C18" s="649" t="s">
        <v>295</v>
      </c>
      <c r="D18" s="650">
        <v>9</v>
      </c>
      <c r="E18" s="650"/>
      <c r="F18" s="650">
        <v>0</v>
      </c>
      <c r="G18" s="650">
        <v>0</v>
      </c>
      <c r="H18" s="651">
        <v>262.89999999999998</v>
      </c>
      <c r="I18" s="1580">
        <v>29173.599999999999</v>
      </c>
      <c r="J18" s="652">
        <f t="shared" si="0"/>
        <v>1.1325963661365983E-3</v>
      </c>
      <c r="K18" s="650">
        <v>11</v>
      </c>
      <c r="L18" s="1350">
        <v>4830.1478544495003</v>
      </c>
      <c r="M18" s="60"/>
      <c r="N18" s="239" t="s">
        <v>301</v>
      </c>
      <c r="O18" s="649" t="s">
        <v>169</v>
      </c>
      <c r="P18" s="649" t="s">
        <v>295</v>
      </c>
      <c r="Q18" s="650">
        <v>3</v>
      </c>
      <c r="R18" s="650"/>
      <c r="S18" s="650">
        <v>0</v>
      </c>
      <c r="T18" s="650">
        <v>0</v>
      </c>
      <c r="U18" s="651">
        <v>83.9</v>
      </c>
      <c r="V18" s="1580">
        <v>9527.2000000000007</v>
      </c>
      <c r="W18" s="652">
        <f t="shared" si="1"/>
        <v>1.3994665043666264E-3</v>
      </c>
      <c r="X18" s="650">
        <v>11</v>
      </c>
      <c r="Y18" s="1350">
        <v>1561.6078544495001</v>
      </c>
    </row>
    <row r="19" spans="1:25" ht="15.75">
      <c r="A19" s="648" t="s">
        <v>302</v>
      </c>
      <c r="B19" s="414" t="s">
        <v>169</v>
      </c>
      <c r="C19" s="649" t="s">
        <v>295</v>
      </c>
      <c r="D19" s="650">
        <v>63</v>
      </c>
      <c r="E19" s="650"/>
      <c r="F19" s="650">
        <v>-573.66</v>
      </c>
      <c r="G19" s="650">
        <v>-0.10580000000000001</v>
      </c>
      <c r="H19" s="651">
        <v>4507.6000000000004</v>
      </c>
      <c r="I19" s="1580">
        <v>806066.01</v>
      </c>
      <c r="J19" s="652">
        <f t="shared" si="0"/>
        <v>3.1293615933317344E-2</v>
      </c>
      <c r="K19" s="650">
        <v>20</v>
      </c>
      <c r="L19" s="1350">
        <v>148524.819732067</v>
      </c>
      <c r="M19" s="62"/>
      <c r="N19" s="648" t="s">
        <v>302</v>
      </c>
      <c r="O19" s="414" t="s">
        <v>169</v>
      </c>
      <c r="P19" s="649" t="s">
        <v>295</v>
      </c>
      <c r="Q19" s="650">
        <v>7</v>
      </c>
      <c r="R19" s="650"/>
      <c r="S19" s="650">
        <v>-70.45</v>
      </c>
      <c r="T19" s="650">
        <v>-1.38E-2</v>
      </c>
      <c r="U19" s="651">
        <v>548.5</v>
      </c>
      <c r="V19" s="1580">
        <v>106230.18</v>
      </c>
      <c r="W19" s="652">
        <f t="shared" si="1"/>
        <v>1.5604330617897963E-2</v>
      </c>
      <c r="X19" s="650">
        <v>20</v>
      </c>
      <c r="Y19" s="1350">
        <v>18205.018420102999</v>
      </c>
    </row>
    <row r="20" spans="1:25" ht="15.75">
      <c r="A20" s="648" t="s">
        <v>303</v>
      </c>
      <c r="B20" s="649" t="s">
        <v>304</v>
      </c>
      <c r="C20" s="649" t="s">
        <v>295</v>
      </c>
      <c r="D20" s="650">
        <v>1</v>
      </c>
      <c r="E20" s="650"/>
      <c r="F20" s="650">
        <v>17.3</v>
      </c>
      <c r="G20" s="650">
        <v>2E-3</v>
      </c>
      <c r="H20" s="651">
        <v>13</v>
      </c>
      <c r="I20" s="1580">
        <v>4600</v>
      </c>
      <c r="J20" s="652">
        <f t="shared" si="0"/>
        <v>1.7858417487825817E-4</v>
      </c>
      <c r="K20" s="650">
        <v>5</v>
      </c>
      <c r="L20" s="1350">
        <v>131.89767230449999</v>
      </c>
      <c r="M20" s="62"/>
      <c r="N20" s="648" t="s">
        <v>303</v>
      </c>
      <c r="O20" s="649" t="s">
        <v>304</v>
      </c>
      <c r="P20" s="649" t="s">
        <v>295</v>
      </c>
      <c r="Q20" s="650">
        <v>1</v>
      </c>
      <c r="R20" s="650"/>
      <c r="S20" s="650">
        <v>17.3</v>
      </c>
      <c r="T20" s="650">
        <v>2E-3</v>
      </c>
      <c r="U20" s="651">
        <v>13</v>
      </c>
      <c r="V20" s="1580">
        <v>4600</v>
      </c>
      <c r="W20" s="652">
        <f t="shared" si="1"/>
        <v>6.7570177177832735E-4</v>
      </c>
      <c r="X20" s="650">
        <v>5</v>
      </c>
      <c r="Y20" s="1350">
        <v>131.89767230449999</v>
      </c>
    </row>
    <row r="21" spans="1:25" ht="15.75">
      <c r="A21" s="648" t="s">
        <v>305</v>
      </c>
      <c r="B21" s="649" t="s">
        <v>304</v>
      </c>
      <c r="C21" s="649" t="s">
        <v>293</v>
      </c>
      <c r="D21" s="650"/>
      <c r="E21" s="650"/>
      <c r="F21" s="650"/>
      <c r="G21" s="650"/>
      <c r="H21" s="651"/>
      <c r="I21" s="1580"/>
      <c r="J21" s="652">
        <f t="shared" si="0"/>
        <v>0</v>
      </c>
      <c r="K21" s="650">
        <v>5</v>
      </c>
      <c r="L21" s="1350"/>
      <c r="M21" s="62"/>
      <c r="N21" s="648" t="s">
        <v>305</v>
      </c>
      <c r="O21" s="649" t="s">
        <v>304</v>
      </c>
      <c r="P21" s="649" t="s">
        <v>293</v>
      </c>
      <c r="Q21" s="650">
        <v>0</v>
      </c>
      <c r="R21" s="650"/>
      <c r="S21" s="650">
        <v>0</v>
      </c>
      <c r="T21" s="650">
        <v>0</v>
      </c>
      <c r="U21" s="650">
        <v>0</v>
      </c>
      <c r="V21" s="1580">
        <v>0</v>
      </c>
      <c r="W21" s="652">
        <f t="shared" si="1"/>
        <v>0</v>
      </c>
      <c r="X21" s="650">
        <v>5</v>
      </c>
      <c r="Y21" s="1350">
        <v>0</v>
      </c>
    </row>
    <row r="22" spans="1:25" ht="15.75">
      <c r="A22" s="648" t="s">
        <v>306</v>
      </c>
      <c r="B22" s="649" t="s">
        <v>169</v>
      </c>
      <c r="C22" s="649" t="s">
        <v>293</v>
      </c>
      <c r="D22" s="650">
        <v>8918</v>
      </c>
      <c r="E22" s="650"/>
      <c r="F22" s="650">
        <v>135416.70000000001</v>
      </c>
      <c r="G22" s="650">
        <v>8.8531999999999993</v>
      </c>
      <c r="H22" s="651">
        <v>72192.039999999994</v>
      </c>
      <c r="I22" s="1580">
        <v>300625.78000000003</v>
      </c>
      <c r="J22" s="652">
        <f t="shared" si="0"/>
        <v>1.1671088449659297E-2</v>
      </c>
      <c r="K22" s="650">
        <v>10</v>
      </c>
      <c r="L22" s="1350"/>
      <c r="M22" s="62"/>
      <c r="N22" s="648" t="s">
        <v>306</v>
      </c>
      <c r="O22" s="649" t="s">
        <v>169</v>
      </c>
      <c r="P22" s="649" t="s">
        <v>293</v>
      </c>
      <c r="Q22" s="650">
        <v>1489</v>
      </c>
      <c r="R22" s="650"/>
      <c r="S22" s="650">
        <v>22068.7</v>
      </c>
      <c r="T22" s="650">
        <v>1.3633999999999999</v>
      </c>
      <c r="U22" s="651">
        <v>12296.55</v>
      </c>
      <c r="V22" s="1580">
        <v>50194.19</v>
      </c>
      <c r="W22" s="652">
        <f t="shared" si="1"/>
        <v>7.3731093730386964E-3</v>
      </c>
      <c r="X22" s="650">
        <v>10</v>
      </c>
      <c r="Y22" s="1350">
        <v>263973.23335157399</v>
      </c>
    </row>
    <row r="23" spans="1:25" ht="15.75">
      <c r="A23" s="648" t="s">
        <v>178</v>
      </c>
      <c r="B23" s="649" t="s">
        <v>169</v>
      </c>
      <c r="C23" s="649" t="s">
        <v>293</v>
      </c>
      <c r="D23" s="650">
        <v>18153</v>
      </c>
      <c r="E23" s="650"/>
      <c r="F23" s="650">
        <v>139115.4</v>
      </c>
      <c r="G23" s="650">
        <v>8.2121999999999993</v>
      </c>
      <c r="H23" s="651">
        <v>77704.69</v>
      </c>
      <c r="I23" s="1580">
        <v>201861.36</v>
      </c>
      <c r="J23" s="652">
        <f t="shared" si="0"/>
        <v>7.8367922642180489E-3</v>
      </c>
      <c r="K23" s="650">
        <v>10</v>
      </c>
      <c r="L23" s="1350"/>
      <c r="M23" s="62"/>
      <c r="N23" s="648" t="s">
        <v>178</v>
      </c>
      <c r="O23" s="649" t="s">
        <v>169</v>
      </c>
      <c r="P23" s="649" t="s">
        <v>293</v>
      </c>
      <c r="Q23" s="650">
        <v>2590</v>
      </c>
      <c r="R23" s="650"/>
      <c r="S23" s="650">
        <v>19073.88</v>
      </c>
      <c r="T23" s="650">
        <v>0.76790000000000003</v>
      </c>
      <c r="U23" s="651">
        <v>12422.4</v>
      </c>
      <c r="V23" s="1580">
        <v>28800.799999999999</v>
      </c>
      <c r="W23" s="652">
        <f t="shared" si="1"/>
        <v>4.2305981714420111E-3</v>
      </c>
      <c r="X23" s="650">
        <v>10</v>
      </c>
      <c r="Y23" s="1350">
        <v>258515.80780760001</v>
      </c>
    </row>
    <row r="24" spans="1:25" ht="15.75">
      <c r="A24" s="648" t="s">
        <v>307</v>
      </c>
      <c r="B24" s="649" t="s">
        <v>169</v>
      </c>
      <c r="C24" s="649" t="s">
        <v>295</v>
      </c>
      <c r="D24" s="650">
        <v>4</v>
      </c>
      <c r="E24" s="650"/>
      <c r="F24" s="650">
        <v>28.16</v>
      </c>
      <c r="G24" s="650">
        <v>0</v>
      </c>
      <c r="H24" s="651">
        <v>22.8</v>
      </c>
      <c r="I24" s="1580">
        <v>44.76</v>
      </c>
      <c r="J24" s="652">
        <f t="shared" si="0"/>
        <v>1.737701666858877E-6</v>
      </c>
      <c r="K24" s="650">
        <v>10</v>
      </c>
      <c r="L24" s="1350">
        <v>378.48</v>
      </c>
      <c r="M24" s="62"/>
      <c r="N24" s="648" t="s">
        <v>307</v>
      </c>
      <c r="O24" s="649" t="s">
        <v>169</v>
      </c>
      <c r="P24" s="649" t="s">
        <v>295</v>
      </c>
      <c r="Q24" s="650">
        <v>0</v>
      </c>
      <c r="R24" s="650"/>
      <c r="S24" s="650">
        <v>0</v>
      </c>
      <c r="T24" s="650">
        <v>0</v>
      </c>
      <c r="U24" s="650">
        <v>0</v>
      </c>
      <c r="V24" s="1580">
        <v>0</v>
      </c>
      <c r="W24" s="652">
        <f t="shared" si="1"/>
        <v>0</v>
      </c>
      <c r="X24" s="650">
        <v>10</v>
      </c>
      <c r="Y24" s="1350"/>
    </row>
    <row r="25" spans="1:25" ht="15.75">
      <c r="A25" s="648" t="s">
        <v>190</v>
      </c>
      <c r="B25" s="649" t="s">
        <v>169</v>
      </c>
      <c r="C25" s="649" t="s">
        <v>293</v>
      </c>
      <c r="D25" s="650">
        <v>3992</v>
      </c>
      <c r="E25" s="650"/>
      <c r="F25" s="650">
        <v>30364.75</v>
      </c>
      <c r="G25" s="650">
        <v>5.62E-2</v>
      </c>
      <c r="H25" s="651">
        <v>23978.89</v>
      </c>
      <c r="I25" s="1580">
        <v>504908.16</v>
      </c>
      <c r="J25" s="652">
        <f t="shared" si="0"/>
        <v>1.9601871118021641E-2</v>
      </c>
      <c r="K25" s="650">
        <v>10</v>
      </c>
      <c r="L25" s="1350">
        <v>448941.98301712301</v>
      </c>
      <c r="M25" s="62"/>
      <c r="N25" s="648" t="s">
        <v>190</v>
      </c>
      <c r="O25" s="649" t="s">
        <v>169</v>
      </c>
      <c r="P25" s="649" t="s">
        <v>293</v>
      </c>
      <c r="Q25" s="650">
        <v>629</v>
      </c>
      <c r="R25" s="650"/>
      <c r="S25" s="650">
        <v>4703.6499999999996</v>
      </c>
      <c r="T25" s="650">
        <v>0</v>
      </c>
      <c r="U25" s="651">
        <v>3912.36</v>
      </c>
      <c r="V25" s="1580">
        <v>79555.92</v>
      </c>
      <c r="W25" s="652">
        <f t="shared" si="1"/>
        <v>1.1686103499881494E-2</v>
      </c>
      <c r="X25" s="650">
        <v>10</v>
      </c>
      <c r="Y25" s="1350">
        <v>78115.653905837506</v>
      </c>
    </row>
    <row r="26" spans="1:25" ht="15.75">
      <c r="A26" s="648" t="s">
        <v>188</v>
      </c>
      <c r="B26" s="649" t="s">
        <v>169</v>
      </c>
      <c r="C26" s="649" t="s">
        <v>293</v>
      </c>
      <c r="D26" s="650">
        <v>2529</v>
      </c>
      <c r="E26" s="650"/>
      <c r="F26" s="650">
        <v>13260.34</v>
      </c>
      <c r="G26" s="650">
        <v>0.98</v>
      </c>
      <c r="H26" s="651">
        <v>6557.73</v>
      </c>
      <c r="I26" s="1580">
        <v>116334</v>
      </c>
      <c r="J26" s="652">
        <f t="shared" si="0"/>
        <v>4.5163937826711489E-3</v>
      </c>
      <c r="K26" s="650">
        <v>10</v>
      </c>
      <c r="L26" s="1350">
        <v>130248.841247659</v>
      </c>
      <c r="M26" s="62"/>
      <c r="N26" s="648" t="s">
        <v>188</v>
      </c>
      <c r="O26" s="649" t="s">
        <v>169</v>
      </c>
      <c r="P26" s="649" t="s">
        <v>293</v>
      </c>
      <c r="Q26" s="650">
        <v>151</v>
      </c>
      <c r="R26" s="650"/>
      <c r="S26" s="650">
        <v>502.83</v>
      </c>
      <c r="T26" s="650">
        <v>0</v>
      </c>
      <c r="U26" s="651">
        <v>418.88</v>
      </c>
      <c r="V26" s="1580">
        <v>6946</v>
      </c>
      <c r="W26" s="652">
        <f t="shared" si="1"/>
        <v>1.0203096753852745E-3</v>
      </c>
      <c r="X26" s="650">
        <v>10</v>
      </c>
      <c r="Y26" s="1350">
        <v>8361.5649711228998</v>
      </c>
    </row>
    <row r="27" spans="1:25" ht="15.75">
      <c r="A27" s="648" t="s">
        <v>308</v>
      </c>
      <c r="B27" s="649" t="s">
        <v>169</v>
      </c>
      <c r="C27" s="649" t="s">
        <v>293</v>
      </c>
      <c r="D27" s="650">
        <v>524</v>
      </c>
      <c r="E27" s="650"/>
      <c r="F27" s="650">
        <v>7242</v>
      </c>
      <c r="G27" s="650">
        <v>0.1404</v>
      </c>
      <c r="H27" s="651">
        <v>5261.76</v>
      </c>
      <c r="I27" s="1580">
        <v>27437.99</v>
      </c>
      <c r="J27" s="652">
        <f t="shared" si="0"/>
        <v>1.0652153922756302E-3</v>
      </c>
      <c r="K27" s="650">
        <v>10</v>
      </c>
      <c r="L27" s="1350">
        <v>100102.33485719599</v>
      </c>
      <c r="M27" s="62"/>
      <c r="N27" s="648" t="s">
        <v>308</v>
      </c>
      <c r="O27" s="649" t="s">
        <v>169</v>
      </c>
      <c r="P27" s="649" t="s">
        <v>293</v>
      </c>
      <c r="Q27" s="650">
        <v>36</v>
      </c>
      <c r="R27" s="650"/>
      <c r="S27" s="650">
        <v>450</v>
      </c>
      <c r="T27" s="650">
        <v>0</v>
      </c>
      <c r="U27" s="651">
        <v>374.4</v>
      </c>
      <c r="V27" s="1580">
        <v>1884.96</v>
      </c>
      <c r="W27" s="652">
        <f t="shared" si="1"/>
        <v>2.7688495907201655E-4</v>
      </c>
      <c r="X27" s="650">
        <v>10</v>
      </c>
      <c r="Y27" s="1350">
        <v>7475.0977078200003</v>
      </c>
    </row>
    <row r="28" spans="1:25" ht="15.75">
      <c r="A28" s="648" t="s">
        <v>193</v>
      </c>
      <c r="B28" s="649" t="s">
        <v>169</v>
      </c>
      <c r="C28" s="649" t="s">
        <v>293</v>
      </c>
      <c r="D28" s="650">
        <v>551</v>
      </c>
      <c r="E28" s="650"/>
      <c r="F28" s="650">
        <v>0</v>
      </c>
      <c r="G28" s="650">
        <v>0</v>
      </c>
      <c r="H28" s="651">
        <v>2467.1799999999998</v>
      </c>
      <c r="I28" s="1580">
        <v>14755.78</v>
      </c>
      <c r="J28" s="652">
        <f t="shared" si="0"/>
        <v>5.7285843390980531E-4</v>
      </c>
      <c r="K28" s="650">
        <v>4</v>
      </c>
      <c r="L28" s="1350"/>
      <c r="M28" s="62"/>
      <c r="N28" s="648" t="s">
        <v>193</v>
      </c>
      <c r="O28" s="649" t="s">
        <v>169</v>
      </c>
      <c r="P28" s="649" t="s">
        <v>293</v>
      </c>
      <c r="Q28" s="650">
        <v>292</v>
      </c>
      <c r="R28" s="650"/>
      <c r="S28" s="650">
        <v>0</v>
      </c>
      <c r="T28" s="650">
        <v>0</v>
      </c>
      <c r="U28" s="651">
        <v>1322.4</v>
      </c>
      <c r="V28" s="1580">
        <v>7819.76</v>
      </c>
      <c r="W28" s="652">
        <f t="shared" si="1"/>
        <v>1.1486577580176725E-3</v>
      </c>
      <c r="X28" s="650">
        <v>4</v>
      </c>
      <c r="Y28" s="1350">
        <v>8211.9489999752404</v>
      </c>
    </row>
    <row r="29" spans="1:25" ht="15.75">
      <c r="A29" s="475" t="s">
        <v>309</v>
      </c>
      <c r="B29" s="649" t="s">
        <v>310</v>
      </c>
      <c r="C29" s="649" t="s">
        <v>295</v>
      </c>
      <c r="D29" s="650">
        <v>1141.5</v>
      </c>
      <c r="E29" s="650"/>
      <c r="F29" s="650">
        <v>0</v>
      </c>
      <c r="G29" s="650">
        <v>0</v>
      </c>
      <c r="H29" s="651">
        <v>9824.83</v>
      </c>
      <c r="I29" s="1580">
        <v>30164.5</v>
      </c>
      <c r="J29" s="652">
        <f t="shared" si="0"/>
        <v>1.1710657267641779E-3</v>
      </c>
      <c r="K29" s="650">
        <v>11</v>
      </c>
      <c r="L29" s="1350">
        <v>179737.99326705001</v>
      </c>
      <c r="M29" s="62"/>
      <c r="N29" s="648" t="s">
        <v>309</v>
      </c>
      <c r="O29" s="649" t="s">
        <v>310</v>
      </c>
      <c r="P29" s="649" t="s">
        <v>295</v>
      </c>
      <c r="Q29" s="650">
        <v>216.5</v>
      </c>
      <c r="R29" s="650"/>
      <c r="S29" s="650">
        <v>0</v>
      </c>
      <c r="T29" s="650">
        <v>0</v>
      </c>
      <c r="U29" s="651">
        <v>954.27</v>
      </c>
      <c r="V29" s="1580">
        <v>5953.1</v>
      </c>
      <c r="W29" s="652">
        <f t="shared" si="1"/>
        <v>8.7446091686381759E-4</v>
      </c>
      <c r="X29" s="650">
        <v>11</v>
      </c>
      <c r="Y29" s="1350">
        <v>17761.567667050302</v>
      </c>
    </row>
    <row r="30" spans="1:25" ht="15.75">
      <c r="A30" s="475" t="s">
        <v>311</v>
      </c>
      <c r="B30" s="649" t="s">
        <v>169</v>
      </c>
      <c r="C30" s="649" t="s">
        <v>293</v>
      </c>
      <c r="D30" s="650">
        <v>36</v>
      </c>
      <c r="E30" s="650"/>
      <c r="F30" s="650">
        <v>0</v>
      </c>
      <c r="G30" s="650">
        <v>0</v>
      </c>
      <c r="H30" s="651">
        <v>93</v>
      </c>
      <c r="I30" s="1580">
        <v>69398.13</v>
      </c>
      <c r="J30" s="652">
        <f t="shared" si="0"/>
        <v>2.6942190835095858E-3</v>
      </c>
      <c r="K30" s="650">
        <v>5</v>
      </c>
      <c r="L30" s="1350">
        <v>1730.983676565</v>
      </c>
      <c r="M30" s="62"/>
      <c r="N30" s="648" t="s">
        <v>311</v>
      </c>
      <c r="O30" s="649" t="s">
        <v>169</v>
      </c>
      <c r="P30" s="649" t="s">
        <v>293</v>
      </c>
      <c r="Q30" s="650">
        <v>8</v>
      </c>
      <c r="R30" s="650"/>
      <c r="S30" s="650">
        <v>0</v>
      </c>
      <c r="T30" s="650">
        <v>0</v>
      </c>
      <c r="U30" s="651">
        <v>93</v>
      </c>
      <c r="V30" s="1580">
        <v>12430.73</v>
      </c>
      <c r="W30" s="652">
        <f t="shared" si="1"/>
        <v>1.8259709316300016E-3</v>
      </c>
      <c r="X30" s="650">
        <v>5</v>
      </c>
      <c r="Y30" s="1350">
        <v>1730.983676565</v>
      </c>
    </row>
    <row r="31" spans="1:25" ht="15.75">
      <c r="A31" s="475" t="s">
        <v>312</v>
      </c>
      <c r="B31" s="649" t="s">
        <v>169</v>
      </c>
      <c r="C31" s="649" t="s">
        <v>293</v>
      </c>
      <c r="D31" s="650">
        <v>5</v>
      </c>
      <c r="E31" s="650"/>
      <c r="F31" s="650">
        <v>0</v>
      </c>
      <c r="G31" s="650">
        <v>0</v>
      </c>
      <c r="H31" s="651">
        <v>0</v>
      </c>
      <c r="I31" s="1580">
        <v>10172.75</v>
      </c>
      <c r="J31" s="652">
        <f t="shared" si="0"/>
        <v>3.9493307934626099E-4</v>
      </c>
      <c r="K31" s="650">
        <v>11</v>
      </c>
      <c r="L31" s="1350">
        <v>0</v>
      </c>
      <c r="M31" s="62"/>
      <c r="N31" s="475" t="s">
        <v>312</v>
      </c>
      <c r="O31" s="649" t="s">
        <v>169</v>
      </c>
      <c r="P31" s="649" t="s">
        <v>293</v>
      </c>
      <c r="Q31" s="650">
        <v>0</v>
      </c>
      <c r="R31" s="650"/>
      <c r="S31" s="650">
        <v>0</v>
      </c>
      <c r="T31" s="650">
        <v>0</v>
      </c>
      <c r="U31" s="650">
        <v>0</v>
      </c>
      <c r="V31" s="1580">
        <v>0</v>
      </c>
      <c r="W31" s="652">
        <f t="shared" si="1"/>
        <v>0</v>
      </c>
      <c r="X31" s="650">
        <v>11</v>
      </c>
      <c r="Y31" s="1350">
        <v>0</v>
      </c>
    </row>
    <row r="32" spans="1:25" ht="15.75">
      <c r="A32" s="475" t="s">
        <v>179</v>
      </c>
      <c r="B32" s="649" t="s">
        <v>169</v>
      </c>
      <c r="C32" s="649" t="s">
        <v>293</v>
      </c>
      <c r="D32" s="650">
        <v>10</v>
      </c>
      <c r="E32" s="650"/>
      <c r="F32" s="650">
        <v>15400</v>
      </c>
      <c r="G32" s="650">
        <v>3.17</v>
      </c>
      <c r="H32" s="651">
        <v>0</v>
      </c>
      <c r="I32" s="1580">
        <v>40501.5</v>
      </c>
      <c r="J32" s="652">
        <f t="shared" si="0"/>
        <v>1.5723754258329941E-3</v>
      </c>
      <c r="K32" s="650">
        <v>10</v>
      </c>
      <c r="L32" s="1350"/>
      <c r="M32" s="62"/>
      <c r="N32" s="475" t="s">
        <v>179</v>
      </c>
      <c r="O32" s="649" t="s">
        <v>169</v>
      </c>
      <c r="P32" s="649" t="s">
        <v>293</v>
      </c>
      <c r="Q32" s="650">
        <v>10</v>
      </c>
      <c r="R32" s="650"/>
      <c r="S32" s="650">
        <v>15400</v>
      </c>
      <c r="T32" s="650">
        <v>3.17</v>
      </c>
      <c r="U32" s="651">
        <v>0</v>
      </c>
      <c r="V32" s="1580">
        <v>40501.5</v>
      </c>
      <c r="W32" s="652">
        <f t="shared" si="1"/>
        <v>5.949333762973897E-3</v>
      </c>
      <c r="X32" s="650">
        <v>10</v>
      </c>
      <c r="Y32" s="1350">
        <v>39013.402582000002</v>
      </c>
    </row>
    <row r="33" spans="1:25" ht="15.75">
      <c r="A33" s="475" t="s">
        <v>313</v>
      </c>
      <c r="B33" s="649" t="s">
        <v>169</v>
      </c>
      <c r="C33" s="649" t="s">
        <v>293</v>
      </c>
      <c r="D33" s="650"/>
      <c r="E33" s="650"/>
      <c r="F33" s="650"/>
      <c r="G33" s="650"/>
      <c r="H33" s="651"/>
      <c r="I33" s="1580"/>
      <c r="J33" s="652">
        <f t="shared" si="0"/>
        <v>0</v>
      </c>
      <c r="K33" s="650">
        <v>4</v>
      </c>
      <c r="L33" s="1350"/>
      <c r="M33" s="62"/>
      <c r="N33" s="475" t="s">
        <v>313</v>
      </c>
      <c r="O33" s="649" t="s">
        <v>169</v>
      </c>
      <c r="P33" s="649" t="s">
        <v>293</v>
      </c>
      <c r="Q33" s="650">
        <v>0</v>
      </c>
      <c r="R33" s="650"/>
      <c r="S33" s="650">
        <v>0</v>
      </c>
      <c r="T33" s="650">
        <v>0</v>
      </c>
      <c r="U33" s="650">
        <v>0</v>
      </c>
      <c r="V33" s="1580">
        <v>0</v>
      </c>
      <c r="W33" s="652">
        <f t="shared" si="1"/>
        <v>0</v>
      </c>
      <c r="X33" s="650">
        <v>4</v>
      </c>
      <c r="Y33" s="1350">
        <v>0</v>
      </c>
    </row>
    <row r="34" spans="1:25" ht="15.75">
      <c r="A34" s="475" t="s">
        <v>314</v>
      </c>
      <c r="B34" s="649" t="s">
        <v>304</v>
      </c>
      <c r="C34" s="649" t="s">
        <v>295</v>
      </c>
      <c r="D34" s="650"/>
      <c r="E34" s="650"/>
      <c r="F34" s="650"/>
      <c r="G34" s="650"/>
      <c r="H34" s="651"/>
      <c r="I34" s="1580"/>
      <c r="J34" s="652">
        <f t="shared" si="0"/>
        <v>0</v>
      </c>
      <c r="K34" s="650">
        <v>7</v>
      </c>
      <c r="L34" s="1350"/>
      <c r="M34" s="62"/>
      <c r="N34" s="475" t="s">
        <v>314</v>
      </c>
      <c r="O34" s="649" t="s">
        <v>304</v>
      </c>
      <c r="P34" s="649" t="s">
        <v>295</v>
      </c>
      <c r="Q34" s="650">
        <v>0</v>
      </c>
      <c r="R34" s="650"/>
      <c r="S34" s="650">
        <v>0</v>
      </c>
      <c r="T34" s="650">
        <v>0</v>
      </c>
      <c r="U34" s="650">
        <v>0</v>
      </c>
      <c r="V34" s="1580">
        <v>0</v>
      </c>
      <c r="W34" s="652">
        <f t="shared" si="1"/>
        <v>0</v>
      </c>
      <c r="X34" s="650">
        <v>7</v>
      </c>
      <c r="Y34" s="1350">
        <v>0</v>
      </c>
    </row>
    <row r="35" spans="1:25" ht="15.75">
      <c r="A35" s="475" t="s">
        <v>315</v>
      </c>
      <c r="B35" s="649" t="s">
        <v>169</v>
      </c>
      <c r="C35" s="649"/>
      <c r="D35" s="650">
        <v>4</v>
      </c>
      <c r="E35" s="650"/>
      <c r="F35" s="650">
        <v>-5340</v>
      </c>
      <c r="G35" s="650">
        <v>0</v>
      </c>
      <c r="H35" s="651">
        <v>781</v>
      </c>
      <c r="I35" s="1580">
        <v>40500</v>
      </c>
      <c r="J35" s="652">
        <f t="shared" si="0"/>
        <v>1.572317191862925E-3</v>
      </c>
      <c r="K35" s="650">
        <v>10</v>
      </c>
      <c r="L35" s="1350">
        <v>1911.5247389200199</v>
      </c>
      <c r="M35" s="62"/>
      <c r="N35" s="475" t="s">
        <v>315</v>
      </c>
      <c r="O35" s="649" t="s">
        <v>169</v>
      </c>
      <c r="P35" s="649"/>
      <c r="Q35" s="650">
        <v>0</v>
      </c>
      <c r="R35" s="650"/>
      <c r="S35" s="650">
        <v>0</v>
      </c>
      <c r="T35" s="650">
        <v>0</v>
      </c>
      <c r="U35" s="650">
        <v>0</v>
      </c>
      <c r="V35" s="1580">
        <v>0</v>
      </c>
      <c r="W35" s="652">
        <f t="shared" si="1"/>
        <v>0</v>
      </c>
      <c r="X35" s="650">
        <v>10</v>
      </c>
      <c r="Y35" s="1350">
        <v>0</v>
      </c>
    </row>
    <row r="36" spans="1:25" ht="15.75">
      <c r="A36" s="475" t="s">
        <v>316</v>
      </c>
      <c r="B36" s="649" t="s">
        <v>298</v>
      </c>
      <c r="C36" s="649"/>
      <c r="D36" s="650">
        <v>5</v>
      </c>
      <c r="E36" s="650"/>
      <c r="F36" s="650">
        <v>-0.64</v>
      </c>
      <c r="G36" s="650">
        <v>0</v>
      </c>
      <c r="H36" s="651">
        <v>23.15</v>
      </c>
      <c r="I36" s="1580">
        <v>151002</v>
      </c>
      <c r="J36" s="652">
        <f t="shared" si="0"/>
        <v>5.8622972989058122E-3</v>
      </c>
      <c r="K36" s="650">
        <v>20</v>
      </c>
      <c r="L36" s="1350">
        <v>765.93057372019098</v>
      </c>
      <c r="M36" s="62"/>
      <c r="N36" s="475" t="s">
        <v>316</v>
      </c>
      <c r="O36" s="649" t="s">
        <v>298</v>
      </c>
      <c r="P36" s="649"/>
      <c r="Q36" s="650">
        <v>0</v>
      </c>
      <c r="R36" s="650"/>
      <c r="S36" s="650">
        <v>0</v>
      </c>
      <c r="T36" s="650">
        <v>0</v>
      </c>
      <c r="U36" s="650">
        <v>0</v>
      </c>
      <c r="V36" s="1580">
        <v>0</v>
      </c>
      <c r="W36" s="652">
        <f t="shared" si="1"/>
        <v>0</v>
      </c>
      <c r="X36" s="650">
        <v>20</v>
      </c>
      <c r="Y36" s="1350">
        <v>0</v>
      </c>
    </row>
    <row r="37" spans="1:25" ht="15.75">
      <c r="A37" s="475"/>
      <c r="B37" s="649"/>
      <c r="C37" s="649"/>
      <c r="D37" s="650"/>
      <c r="E37" s="650"/>
      <c r="F37" s="650"/>
      <c r="G37" s="650"/>
      <c r="H37" s="651"/>
      <c r="I37" s="1580"/>
      <c r="J37" s="652"/>
      <c r="K37" s="650"/>
      <c r="L37" s="1350"/>
      <c r="M37" s="62"/>
      <c r="N37" s="475"/>
      <c r="O37" s="649"/>
      <c r="P37" s="649"/>
      <c r="Q37" s="650"/>
      <c r="R37" s="650"/>
      <c r="S37" s="650"/>
      <c r="T37" s="650"/>
      <c r="U37" s="651"/>
      <c r="V37" s="1580"/>
      <c r="W37" s="652"/>
      <c r="X37" s="650"/>
      <c r="Y37" s="1350"/>
    </row>
    <row r="38" spans="1:25" ht="15.75">
      <c r="A38" s="645" t="s">
        <v>317</v>
      </c>
      <c r="B38" s="646"/>
      <c r="C38" s="646"/>
      <c r="D38" s="654"/>
      <c r="E38" s="654"/>
      <c r="F38" s="655"/>
      <c r="G38" s="655"/>
      <c r="H38" s="655"/>
      <c r="I38" s="1968"/>
      <c r="J38" s="647"/>
      <c r="K38" s="655"/>
      <c r="L38" s="1972"/>
      <c r="M38" s="62"/>
      <c r="N38" s="645" t="s">
        <v>317</v>
      </c>
      <c r="O38" s="646"/>
      <c r="P38" s="646"/>
      <c r="Q38" s="654"/>
      <c r="R38" s="654"/>
      <c r="S38" s="655"/>
      <c r="T38" s="655"/>
      <c r="U38" s="655"/>
      <c r="V38" s="1968"/>
      <c r="W38" s="647"/>
      <c r="X38" s="655"/>
      <c r="Y38" s="1972"/>
    </row>
    <row r="39" spans="1:25" ht="15.75">
      <c r="A39" s="648" t="s">
        <v>196</v>
      </c>
      <c r="B39" s="649" t="s">
        <v>318</v>
      </c>
      <c r="C39" s="649" t="s">
        <v>293</v>
      </c>
      <c r="D39" s="650">
        <v>1000</v>
      </c>
      <c r="E39" s="650"/>
      <c r="F39" s="650">
        <v>0</v>
      </c>
      <c r="G39" s="650">
        <v>0</v>
      </c>
      <c r="H39" s="651">
        <v>18.100000000000001</v>
      </c>
      <c r="I39" s="1580">
        <v>2780</v>
      </c>
      <c r="J39" s="652">
        <f t="shared" si="0"/>
        <v>1.0792695786120819E-4</v>
      </c>
      <c r="K39" s="650">
        <v>30</v>
      </c>
      <c r="L39" s="1350">
        <v>901.38</v>
      </c>
      <c r="M39" s="62"/>
      <c r="N39" s="648" t="s">
        <v>196</v>
      </c>
      <c r="O39" s="649" t="s">
        <v>318</v>
      </c>
      <c r="P39" s="649" t="s">
        <v>293</v>
      </c>
      <c r="Q39" s="650"/>
      <c r="R39" s="650"/>
      <c r="S39" s="650"/>
      <c r="T39" s="650"/>
      <c r="U39" s="651"/>
      <c r="V39" s="1580">
        <v>0</v>
      </c>
      <c r="W39" s="652">
        <f>V39/$V$143</f>
        <v>0</v>
      </c>
      <c r="X39" s="650">
        <v>30</v>
      </c>
      <c r="Y39" s="1350">
        <v>0</v>
      </c>
    </row>
    <row r="40" spans="1:25" ht="15.75">
      <c r="A40" s="648" t="s">
        <v>319</v>
      </c>
      <c r="B40" s="649" t="s">
        <v>318</v>
      </c>
      <c r="C40" s="649" t="s">
        <v>295</v>
      </c>
      <c r="D40" s="650">
        <v>316106</v>
      </c>
      <c r="E40" s="650"/>
      <c r="F40" s="650">
        <v>72146.64</v>
      </c>
      <c r="G40" s="650">
        <v>52.058399999999999</v>
      </c>
      <c r="H40" s="651">
        <v>1733.0070000000001</v>
      </c>
      <c r="I40" s="1580">
        <v>846312.54</v>
      </c>
      <c r="J40" s="652">
        <f t="shared" si="0"/>
        <v>3.2856092748918014E-2</v>
      </c>
      <c r="K40" s="650">
        <v>30</v>
      </c>
      <c r="L40" s="1350">
        <v>130561.020047214</v>
      </c>
      <c r="M40" s="62"/>
      <c r="N40" s="239" t="s">
        <v>319</v>
      </c>
      <c r="O40" s="649" t="s">
        <v>318</v>
      </c>
      <c r="P40" s="649" t="s">
        <v>295</v>
      </c>
      <c r="Q40" s="650">
        <v>144884</v>
      </c>
      <c r="R40" s="650"/>
      <c r="S40" s="650">
        <v>40256</v>
      </c>
      <c r="T40" s="650">
        <v>21.4968</v>
      </c>
      <c r="U40" s="651">
        <v>28.976800000000001</v>
      </c>
      <c r="V40" s="1580">
        <v>398263.16</v>
      </c>
      <c r="W40" s="652">
        <f t="shared" ref="W40:W47" si="2">V40/$V$143</f>
        <v>5.8501548444790316E-2</v>
      </c>
      <c r="X40" s="650">
        <v>30</v>
      </c>
      <c r="Y40" s="1350">
        <v>0</v>
      </c>
    </row>
    <row r="41" spans="1:25" ht="15.75">
      <c r="A41" s="648" t="s">
        <v>320</v>
      </c>
      <c r="B41" s="649" t="s">
        <v>318</v>
      </c>
      <c r="C41" s="649" t="s">
        <v>293</v>
      </c>
      <c r="D41" s="650"/>
      <c r="E41" s="650"/>
      <c r="F41" s="650">
        <v>0</v>
      </c>
      <c r="G41" s="650">
        <v>0</v>
      </c>
      <c r="H41" s="651">
        <v>0</v>
      </c>
      <c r="I41" s="1580"/>
      <c r="J41" s="652">
        <f t="shared" si="0"/>
        <v>0</v>
      </c>
      <c r="K41" s="650">
        <v>30</v>
      </c>
      <c r="L41" s="1350"/>
      <c r="M41" s="62"/>
      <c r="N41" s="239" t="s">
        <v>320</v>
      </c>
      <c r="O41" s="649" t="s">
        <v>318</v>
      </c>
      <c r="P41" s="649" t="s">
        <v>293</v>
      </c>
      <c r="Q41" s="650"/>
      <c r="R41" s="650"/>
      <c r="S41" s="650"/>
      <c r="T41" s="650"/>
      <c r="U41" s="651"/>
      <c r="V41" s="1580"/>
      <c r="W41" s="652">
        <f t="shared" si="2"/>
        <v>0</v>
      </c>
      <c r="X41" s="650">
        <v>30</v>
      </c>
      <c r="Y41" s="1350">
        <v>0</v>
      </c>
    </row>
    <row r="42" spans="1:25" ht="15.75">
      <c r="A42" s="648" t="s">
        <v>321</v>
      </c>
      <c r="B42" s="649" t="s">
        <v>318</v>
      </c>
      <c r="C42" s="649" t="s">
        <v>295</v>
      </c>
      <c r="D42" s="650">
        <v>13000</v>
      </c>
      <c r="E42" s="650"/>
      <c r="F42" s="650">
        <v>7020</v>
      </c>
      <c r="G42" s="650">
        <v>5.2</v>
      </c>
      <c r="H42" s="651">
        <v>1404</v>
      </c>
      <c r="I42" s="1580">
        <v>26000</v>
      </c>
      <c r="J42" s="652">
        <f t="shared" si="0"/>
        <v>1.0093888145292853E-3</v>
      </c>
      <c r="K42" s="650">
        <v>30</v>
      </c>
      <c r="L42" s="1350">
        <v>113510.54175999</v>
      </c>
      <c r="M42" s="62"/>
      <c r="N42" s="648" t="s">
        <v>321</v>
      </c>
      <c r="O42" s="649" t="s">
        <v>318</v>
      </c>
      <c r="P42" s="649" t="s">
        <v>295</v>
      </c>
      <c r="Q42" s="650"/>
      <c r="R42" s="650"/>
      <c r="S42" s="650"/>
      <c r="T42" s="650"/>
      <c r="U42" s="651"/>
      <c r="V42" s="1580"/>
      <c r="W42" s="652">
        <f t="shared" si="2"/>
        <v>0</v>
      </c>
      <c r="X42" s="650">
        <v>30</v>
      </c>
      <c r="Y42" s="1350">
        <v>0</v>
      </c>
    </row>
    <row r="43" spans="1:25" ht="15.75">
      <c r="A43" s="658" t="s">
        <v>322</v>
      </c>
      <c r="B43" s="649" t="s">
        <v>169</v>
      </c>
      <c r="C43" s="649" t="s">
        <v>293</v>
      </c>
      <c r="D43" s="650"/>
      <c r="E43" s="650"/>
      <c r="F43" s="650">
        <v>0</v>
      </c>
      <c r="G43" s="650">
        <v>0</v>
      </c>
      <c r="H43" s="651">
        <v>0</v>
      </c>
      <c r="I43" s="1580"/>
      <c r="J43" s="652">
        <f t="shared" si="0"/>
        <v>0</v>
      </c>
      <c r="K43" s="650">
        <v>3</v>
      </c>
      <c r="L43" s="1350"/>
      <c r="M43" s="62"/>
      <c r="N43" s="648" t="s">
        <v>322</v>
      </c>
      <c r="O43" s="649" t="s">
        <v>169</v>
      </c>
      <c r="P43" s="649" t="s">
        <v>293</v>
      </c>
      <c r="Q43" s="650"/>
      <c r="R43" s="650"/>
      <c r="S43" s="650"/>
      <c r="T43" s="650"/>
      <c r="U43" s="651"/>
      <c r="V43" s="1580"/>
      <c r="W43" s="652">
        <f t="shared" si="2"/>
        <v>0</v>
      </c>
      <c r="X43" s="650">
        <v>3</v>
      </c>
      <c r="Y43" s="1350">
        <v>0</v>
      </c>
    </row>
    <row r="44" spans="1:25" ht="15.75">
      <c r="A44" s="658" t="s">
        <v>323</v>
      </c>
      <c r="B44" s="649" t="s">
        <v>169</v>
      </c>
      <c r="C44" s="649" t="s">
        <v>293</v>
      </c>
      <c r="D44" s="650"/>
      <c r="E44" s="650"/>
      <c r="F44" s="650">
        <v>0</v>
      </c>
      <c r="G44" s="650">
        <v>0</v>
      </c>
      <c r="H44" s="651">
        <v>0</v>
      </c>
      <c r="I44" s="1580"/>
      <c r="J44" s="652">
        <f t="shared" si="0"/>
        <v>0</v>
      </c>
      <c r="K44" s="650"/>
      <c r="L44" s="1350"/>
      <c r="M44" s="62"/>
      <c r="N44" s="648" t="s">
        <v>323</v>
      </c>
      <c r="O44" s="649" t="s">
        <v>169</v>
      </c>
      <c r="P44" s="649" t="s">
        <v>293</v>
      </c>
      <c r="Q44" s="650"/>
      <c r="R44" s="650"/>
      <c r="S44" s="650"/>
      <c r="T44" s="650"/>
      <c r="U44" s="651"/>
      <c r="V44" s="1580"/>
      <c r="W44" s="652">
        <f t="shared" si="2"/>
        <v>0</v>
      </c>
      <c r="X44" s="650"/>
      <c r="Y44" s="1350"/>
    </row>
    <row r="45" spans="1:25" ht="15.75">
      <c r="A45" s="658" t="s">
        <v>195</v>
      </c>
      <c r="B45" s="649" t="s">
        <v>169</v>
      </c>
      <c r="C45" s="649" t="s">
        <v>293</v>
      </c>
      <c r="D45" s="650">
        <v>4561</v>
      </c>
      <c r="E45" s="650"/>
      <c r="F45" s="650">
        <v>0</v>
      </c>
      <c r="G45" s="650">
        <v>0</v>
      </c>
      <c r="H45" s="651">
        <v>0</v>
      </c>
      <c r="I45" s="1580">
        <v>121907.66</v>
      </c>
      <c r="J45" s="652">
        <f t="shared" si="0"/>
        <v>4.7327780157476601E-3</v>
      </c>
      <c r="K45" s="650">
        <v>3</v>
      </c>
      <c r="L45" s="1350"/>
      <c r="M45" s="62"/>
      <c r="N45" s="239" t="s">
        <v>195</v>
      </c>
      <c r="O45" s="649" t="s">
        <v>169</v>
      </c>
      <c r="P45" s="649" t="s">
        <v>293</v>
      </c>
      <c r="Q45" s="650">
        <v>2344</v>
      </c>
      <c r="R45" s="650">
        <v>0</v>
      </c>
      <c r="S45" s="650">
        <v>0</v>
      </c>
      <c r="T45" s="650">
        <v>0</v>
      </c>
      <c r="U45" s="651">
        <v>0</v>
      </c>
      <c r="V45" s="1580">
        <v>61710.83</v>
      </c>
      <c r="W45" s="652">
        <f t="shared" si="2"/>
        <v>9.0648080801980779E-3</v>
      </c>
      <c r="X45" s="650">
        <v>3</v>
      </c>
      <c r="Y45" s="1350"/>
    </row>
    <row r="46" spans="1:25" ht="15.75">
      <c r="A46" s="658" t="s">
        <v>324</v>
      </c>
      <c r="B46" s="649" t="s">
        <v>318</v>
      </c>
      <c r="C46" s="649" t="s">
        <v>293</v>
      </c>
      <c r="D46" s="650">
        <v>329</v>
      </c>
      <c r="E46" s="650"/>
      <c r="F46" s="650">
        <v>0</v>
      </c>
      <c r="G46" s="650">
        <v>0</v>
      </c>
      <c r="H46" s="651">
        <v>0</v>
      </c>
      <c r="I46" s="1580">
        <v>11376.82</v>
      </c>
      <c r="J46" s="652">
        <f t="shared" si="0"/>
        <v>4.4167826357357934E-4</v>
      </c>
      <c r="K46" s="650"/>
      <c r="L46" s="1350">
        <v>0</v>
      </c>
      <c r="M46" s="62"/>
      <c r="N46" s="648" t="s">
        <v>324</v>
      </c>
      <c r="O46" s="649" t="s">
        <v>318</v>
      </c>
      <c r="P46" s="649" t="s">
        <v>293</v>
      </c>
      <c r="Q46" s="650">
        <v>101</v>
      </c>
      <c r="R46" s="650">
        <v>0</v>
      </c>
      <c r="S46" s="650">
        <v>0</v>
      </c>
      <c r="T46" s="650">
        <v>0</v>
      </c>
      <c r="U46" s="651">
        <v>0</v>
      </c>
      <c r="V46" s="1580">
        <v>3492.58</v>
      </c>
      <c r="W46" s="652">
        <f t="shared" si="2"/>
        <v>5.130309769733806E-4</v>
      </c>
      <c r="X46" s="650"/>
      <c r="Y46" s="1350">
        <v>0</v>
      </c>
    </row>
    <row r="47" spans="1:25" ht="15.75">
      <c r="A47" s="658" t="s">
        <v>325</v>
      </c>
      <c r="B47" s="649" t="s">
        <v>169</v>
      </c>
      <c r="C47" s="649" t="s">
        <v>293</v>
      </c>
      <c r="D47" s="650">
        <v>15</v>
      </c>
      <c r="E47" s="650"/>
      <c r="F47" s="650">
        <v>0</v>
      </c>
      <c r="G47" s="650">
        <v>0</v>
      </c>
      <c r="H47" s="651">
        <v>0</v>
      </c>
      <c r="I47" s="1580">
        <v>40225.5</v>
      </c>
      <c r="J47" s="652">
        <f t="shared" si="0"/>
        <v>1.5616603753402986E-3</v>
      </c>
      <c r="K47" s="650">
        <v>3</v>
      </c>
      <c r="L47" s="1350">
        <v>0</v>
      </c>
      <c r="M47" s="62"/>
      <c r="N47" s="648" t="s">
        <v>325</v>
      </c>
      <c r="O47" s="649" t="s">
        <v>169</v>
      </c>
      <c r="P47" s="649" t="s">
        <v>293</v>
      </c>
      <c r="Q47" s="650"/>
      <c r="R47" s="650"/>
      <c r="S47" s="650"/>
      <c r="T47" s="650"/>
      <c r="U47" s="651"/>
      <c r="V47" s="1580"/>
      <c r="W47" s="652">
        <f t="shared" si="2"/>
        <v>0</v>
      </c>
      <c r="X47" s="650">
        <v>3</v>
      </c>
      <c r="Y47" s="1350"/>
    </row>
    <row r="48" spans="1:25" ht="15.75">
      <c r="A48" s="658"/>
      <c r="B48" s="649"/>
      <c r="C48" s="649"/>
      <c r="D48" s="650"/>
      <c r="E48" s="650"/>
      <c r="F48" s="651"/>
      <c r="G48" s="651"/>
      <c r="H48" s="651"/>
      <c r="I48" s="1580"/>
      <c r="J48" s="652"/>
      <c r="K48" s="651"/>
      <c r="L48" s="1350"/>
      <c r="M48" s="62"/>
      <c r="N48" s="658"/>
      <c r="O48" s="649"/>
      <c r="P48" s="649"/>
      <c r="Q48" s="650"/>
      <c r="R48" s="650"/>
      <c r="S48" s="651"/>
      <c r="T48" s="651"/>
      <c r="U48" s="651"/>
      <c r="V48" s="1580"/>
      <c r="W48" s="652"/>
      <c r="X48" s="651"/>
      <c r="Y48" s="1350"/>
    </row>
    <row r="49" spans="1:25" ht="18.75">
      <c r="A49" s="1919" t="s">
        <v>326</v>
      </c>
      <c r="B49" s="646"/>
      <c r="C49" s="646"/>
      <c r="D49" s="654"/>
      <c r="E49" s="654"/>
      <c r="F49" s="655"/>
      <c r="G49" s="655"/>
      <c r="H49" s="655"/>
      <c r="I49" s="1968"/>
      <c r="J49" s="647"/>
      <c r="K49" s="655"/>
      <c r="L49" s="1972"/>
      <c r="M49" s="62"/>
      <c r="N49" s="645" t="s">
        <v>90</v>
      </c>
      <c r="O49" s="646"/>
      <c r="P49" s="646"/>
      <c r="Q49" s="654"/>
      <c r="R49" s="654"/>
      <c r="S49" s="655"/>
      <c r="T49" s="655"/>
      <c r="U49" s="655"/>
      <c r="V49" s="1968"/>
      <c r="W49" s="647"/>
      <c r="X49" s="655"/>
      <c r="Y49" s="1972"/>
    </row>
    <row r="50" spans="1:25" ht="15.75">
      <c r="A50" s="657" t="s">
        <v>327</v>
      </c>
      <c r="B50" s="649" t="s">
        <v>328</v>
      </c>
      <c r="C50" s="649" t="s">
        <v>293</v>
      </c>
      <c r="D50" s="650"/>
      <c r="E50" s="650"/>
      <c r="F50" s="650"/>
      <c r="G50" s="650"/>
      <c r="H50" s="651"/>
      <c r="I50" s="1580"/>
      <c r="J50" s="652">
        <f t="shared" si="0"/>
        <v>0</v>
      </c>
      <c r="K50" s="650">
        <v>15</v>
      </c>
      <c r="L50" s="1350"/>
      <c r="M50" s="62"/>
      <c r="N50" s="657" t="s">
        <v>327</v>
      </c>
      <c r="O50" s="649" t="s">
        <v>328</v>
      </c>
      <c r="P50" s="649" t="s">
        <v>293</v>
      </c>
      <c r="Q50" s="650"/>
      <c r="R50" s="650"/>
      <c r="S50" s="650"/>
      <c r="T50" s="650"/>
      <c r="U50" s="651"/>
      <c r="V50" s="1580"/>
      <c r="W50" s="652">
        <f t="shared" ref="W50:W65" si="3">V50/$V$143</f>
        <v>0</v>
      </c>
      <c r="X50" s="650">
        <v>15</v>
      </c>
      <c r="Y50" s="1350"/>
    </row>
    <row r="51" spans="1:25" ht="15.75">
      <c r="A51" s="657" t="s">
        <v>329</v>
      </c>
      <c r="B51" s="649" t="s">
        <v>328</v>
      </c>
      <c r="C51" s="649" t="s">
        <v>295</v>
      </c>
      <c r="D51" s="650">
        <v>223.5</v>
      </c>
      <c r="E51" s="650"/>
      <c r="F51" s="650">
        <v>3649.1327000000001</v>
      </c>
      <c r="G51" s="650">
        <v>2.8987289999999999</v>
      </c>
      <c r="H51" s="651">
        <v>-6.8138399999999999</v>
      </c>
      <c r="I51" s="1580">
        <v>793600.63</v>
      </c>
      <c r="J51" s="652">
        <f t="shared" si="0"/>
        <v>3.0809676889438229E-2</v>
      </c>
      <c r="K51" s="650">
        <v>15</v>
      </c>
      <c r="L51" s="1350"/>
      <c r="M51" s="62"/>
      <c r="N51" s="657" t="s">
        <v>329</v>
      </c>
      <c r="O51" s="649" t="s">
        <v>328</v>
      </c>
      <c r="P51" s="649" t="s">
        <v>295</v>
      </c>
      <c r="Q51" s="650">
        <v>78.849999999999994</v>
      </c>
      <c r="R51" s="650"/>
      <c r="S51" s="650">
        <v>1364.037</v>
      </c>
      <c r="T51" s="650">
        <v>1.092168</v>
      </c>
      <c r="U51" s="651">
        <v>0</v>
      </c>
      <c r="V51" s="1580">
        <v>283213.63</v>
      </c>
      <c r="W51" s="652">
        <f t="shared" si="3"/>
        <v>4.1601728604950358E-2</v>
      </c>
      <c r="X51" s="650">
        <v>15</v>
      </c>
      <c r="Y51" s="1350">
        <v>0</v>
      </c>
    </row>
    <row r="52" spans="1:25" ht="15.75">
      <c r="A52" s="185" t="s">
        <v>330</v>
      </c>
      <c r="B52" s="474" t="s">
        <v>328</v>
      </c>
      <c r="C52" s="649" t="s">
        <v>293</v>
      </c>
      <c r="D52" s="650">
        <v>0</v>
      </c>
      <c r="E52" s="650"/>
      <c r="F52" s="650">
        <v>0</v>
      </c>
      <c r="G52" s="650">
        <v>0</v>
      </c>
      <c r="H52" s="651">
        <v>0</v>
      </c>
      <c r="I52" s="1580">
        <v>0</v>
      </c>
      <c r="J52" s="652">
        <f t="shared" si="0"/>
        <v>0</v>
      </c>
      <c r="K52" s="650"/>
      <c r="L52" s="1350"/>
      <c r="M52" s="62"/>
      <c r="N52" s="185" t="s">
        <v>330</v>
      </c>
      <c r="O52" s="474" t="s">
        <v>328</v>
      </c>
      <c r="P52" s="649" t="s">
        <v>293</v>
      </c>
      <c r="Q52" s="650"/>
      <c r="R52" s="650"/>
      <c r="S52" s="650"/>
      <c r="T52" s="650"/>
      <c r="U52" s="651"/>
      <c r="V52" s="1580"/>
      <c r="W52" s="652">
        <f t="shared" si="3"/>
        <v>0</v>
      </c>
      <c r="X52" s="650"/>
      <c r="Y52" s="1350"/>
    </row>
    <row r="53" spans="1:25" ht="15.75">
      <c r="A53" s="657" t="s">
        <v>331</v>
      </c>
      <c r="B53" s="649" t="s">
        <v>328</v>
      </c>
      <c r="C53" s="649" t="s">
        <v>293</v>
      </c>
      <c r="D53" s="650">
        <v>0</v>
      </c>
      <c r="E53" s="650"/>
      <c r="F53" s="650">
        <v>0</v>
      </c>
      <c r="G53" s="650">
        <v>0</v>
      </c>
      <c r="H53" s="651">
        <v>0</v>
      </c>
      <c r="I53" s="1580">
        <v>0</v>
      </c>
      <c r="J53" s="652">
        <f t="shared" si="0"/>
        <v>0</v>
      </c>
      <c r="K53" s="650">
        <v>15</v>
      </c>
      <c r="L53" s="1350"/>
      <c r="M53" s="62"/>
      <c r="N53" s="185" t="s">
        <v>331</v>
      </c>
      <c r="O53" s="649" t="s">
        <v>328</v>
      </c>
      <c r="P53" s="649" t="s">
        <v>293</v>
      </c>
      <c r="Q53" s="650"/>
      <c r="R53" s="650"/>
      <c r="S53" s="650"/>
      <c r="T53" s="650"/>
      <c r="U53" s="651"/>
      <c r="V53" s="1580"/>
      <c r="W53" s="652">
        <f t="shared" si="3"/>
        <v>0</v>
      </c>
      <c r="X53" s="650">
        <v>15</v>
      </c>
      <c r="Y53" s="1350"/>
    </row>
    <row r="54" spans="1:25" ht="15.75">
      <c r="A54" s="657" t="s">
        <v>332</v>
      </c>
      <c r="B54" s="649" t="s">
        <v>328</v>
      </c>
      <c r="C54" s="649" t="s">
        <v>295</v>
      </c>
      <c r="D54" s="650">
        <v>4</v>
      </c>
      <c r="E54" s="650"/>
      <c r="F54" s="650">
        <v>1328</v>
      </c>
      <c r="G54" s="650">
        <v>0.38479999999999998</v>
      </c>
      <c r="H54" s="651">
        <v>9.6</v>
      </c>
      <c r="I54" s="1580">
        <v>18800</v>
      </c>
      <c r="J54" s="652">
        <f t="shared" si="0"/>
        <v>7.298657581980986E-4</v>
      </c>
      <c r="K54" s="650">
        <v>15</v>
      </c>
      <c r="L54" s="1350">
        <v>4362.2096479534302</v>
      </c>
      <c r="M54" s="62"/>
      <c r="N54" s="185" t="s">
        <v>332</v>
      </c>
      <c r="O54" s="649" t="s">
        <v>328</v>
      </c>
      <c r="P54" s="649" t="s">
        <v>295</v>
      </c>
      <c r="Q54" s="650"/>
      <c r="R54" s="650"/>
      <c r="S54" s="650"/>
      <c r="T54" s="650"/>
      <c r="U54" s="651"/>
      <c r="V54" s="1580"/>
      <c r="W54" s="652">
        <f t="shared" si="3"/>
        <v>0</v>
      </c>
      <c r="X54" s="650">
        <v>15</v>
      </c>
      <c r="Y54" s="1350"/>
    </row>
    <row r="55" spans="1:25" ht="15.75">
      <c r="A55" s="657" t="s">
        <v>333</v>
      </c>
      <c r="B55" s="649"/>
      <c r="C55" s="649" t="s">
        <v>293</v>
      </c>
      <c r="D55" s="650">
        <v>0</v>
      </c>
      <c r="E55" s="650"/>
      <c r="F55" s="650">
        <v>0</v>
      </c>
      <c r="G55" s="650">
        <v>0</v>
      </c>
      <c r="H55" s="651">
        <v>0</v>
      </c>
      <c r="I55" s="1580">
        <v>0</v>
      </c>
      <c r="J55" s="652">
        <f t="shared" si="0"/>
        <v>0</v>
      </c>
      <c r="K55" s="650"/>
      <c r="L55" s="1350"/>
      <c r="M55" s="62"/>
      <c r="N55" s="185" t="s">
        <v>333</v>
      </c>
      <c r="O55" s="649"/>
      <c r="P55" s="649" t="s">
        <v>293</v>
      </c>
      <c r="Q55" s="650"/>
      <c r="R55" s="650"/>
      <c r="S55" s="650"/>
      <c r="T55" s="650"/>
      <c r="U55" s="651"/>
      <c r="V55" s="1580"/>
      <c r="W55" s="652">
        <f t="shared" si="3"/>
        <v>0</v>
      </c>
      <c r="X55" s="650"/>
      <c r="Y55" s="1350"/>
    </row>
    <row r="56" spans="1:25" ht="15.75">
      <c r="A56" s="239" t="s">
        <v>334</v>
      </c>
      <c r="B56" s="649"/>
      <c r="C56" s="649" t="s">
        <v>293</v>
      </c>
      <c r="D56" s="650">
        <v>0</v>
      </c>
      <c r="E56" s="650"/>
      <c r="F56" s="650">
        <v>0</v>
      </c>
      <c r="G56" s="650">
        <v>0</v>
      </c>
      <c r="H56" s="651">
        <v>0</v>
      </c>
      <c r="I56" s="1580">
        <v>0</v>
      </c>
      <c r="J56" s="652">
        <f t="shared" si="0"/>
        <v>0</v>
      </c>
      <c r="K56" s="650"/>
      <c r="L56" s="1350"/>
      <c r="M56" s="62"/>
      <c r="N56" s="185" t="s">
        <v>334</v>
      </c>
      <c r="O56" s="649"/>
      <c r="P56" s="649" t="s">
        <v>293</v>
      </c>
      <c r="Q56" s="650"/>
      <c r="R56" s="650"/>
      <c r="S56" s="650"/>
      <c r="T56" s="650"/>
      <c r="U56" s="651"/>
      <c r="V56" s="1580"/>
      <c r="W56" s="652">
        <f t="shared" si="3"/>
        <v>0</v>
      </c>
      <c r="X56" s="650"/>
      <c r="Y56" s="1350"/>
    </row>
    <row r="57" spans="1:25" ht="15.75">
      <c r="A57" s="657" t="s">
        <v>211</v>
      </c>
      <c r="B57" s="649" t="s">
        <v>335</v>
      </c>
      <c r="C57" s="649" t="s">
        <v>293</v>
      </c>
      <c r="D57" s="650">
        <v>0</v>
      </c>
      <c r="E57" s="650"/>
      <c r="F57" s="650">
        <v>0</v>
      </c>
      <c r="G57" s="650">
        <v>0</v>
      </c>
      <c r="H57" s="651">
        <v>0</v>
      </c>
      <c r="I57" s="1580">
        <v>0</v>
      </c>
      <c r="J57" s="652">
        <f t="shared" si="0"/>
        <v>0</v>
      </c>
      <c r="K57" s="650">
        <v>21</v>
      </c>
      <c r="L57" s="1350"/>
      <c r="M57" s="62"/>
      <c r="N57" s="185" t="s">
        <v>211</v>
      </c>
      <c r="O57" s="649" t="s">
        <v>335</v>
      </c>
      <c r="P57" s="649" t="s">
        <v>293</v>
      </c>
      <c r="Q57" s="650"/>
      <c r="R57" s="650"/>
      <c r="S57" s="650"/>
      <c r="T57" s="650"/>
      <c r="U57" s="651"/>
      <c r="V57" s="1580"/>
      <c r="W57" s="652">
        <f t="shared" si="3"/>
        <v>0</v>
      </c>
      <c r="X57" s="650">
        <v>21</v>
      </c>
      <c r="Y57" s="1350"/>
    </row>
    <row r="58" spans="1:25" ht="15.75">
      <c r="A58" s="657" t="s">
        <v>336</v>
      </c>
      <c r="B58" s="649" t="s">
        <v>169</v>
      </c>
      <c r="C58" s="649" t="s">
        <v>293</v>
      </c>
      <c r="D58" s="650">
        <v>3</v>
      </c>
      <c r="E58" s="650"/>
      <c r="F58" s="650">
        <v>0</v>
      </c>
      <c r="G58" s="650">
        <v>0</v>
      </c>
      <c r="H58" s="651">
        <v>0</v>
      </c>
      <c r="I58" s="1580">
        <v>15335.91</v>
      </c>
      <c r="J58" s="652">
        <f t="shared" si="0"/>
        <v>5.9538061594722352E-4</v>
      </c>
      <c r="K58" s="650">
        <v>3</v>
      </c>
      <c r="L58" s="1350">
        <v>0</v>
      </c>
      <c r="M58" s="62"/>
      <c r="N58" s="185" t="s">
        <v>336</v>
      </c>
      <c r="O58" s="649" t="s">
        <v>169</v>
      </c>
      <c r="P58" s="649" t="s">
        <v>293</v>
      </c>
      <c r="Q58" s="650"/>
      <c r="R58" s="650"/>
      <c r="S58" s="650"/>
      <c r="T58" s="650"/>
      <c r="U58" s="651"/>
      <c r="V58" s="1580"/>
      <c r="W58" s="652">
        <f t="shared" si="3"/>
        <v>0</v>
      </c>
      <c r="X58" s="650">
        <v>3</v>
      </c>
      <c r="Y58" s="1350"/>
    </row>
    <row r="59" spans="1:25" ht="15.75">
      <c r="A59" s="657" t="s">
        <v>337</v>
      </c>
      <c r="B59" s="649"/>
      <c r="C59" s="649" t="s">
        <v>295</v>
      </c>
      <c r="D59" s="650">
        <v>0</v>
      </c>
      <c r="E59" s="650"/>
      <c r="F59" s="650">
        <v>0</v>
      </c>
      <c r="G59" s="650">
        <v>0</v>
      </c>
      <c r="H59" s="651">
        <v>0</v>
      </c>
      <c r="I59" s="1580">
        <v>0</v>
      </c>
      <c r="J59" s="652">
        <f t="shared" si="0"/>
        <v>0</v>
      </c>
      <c r="K59" s="650"/>
      <c r="L59" s="1350"/>
      <c r="M59" s="62"/>
      <c r="N59" s="185" t="s">
        <v>337</v>
      </c>
      <c r="O59" s="649"/>
      <c r="P59" s="649" t="s">
        <v>295</v>
      </c>
      <c r="Q59" s="650"/>
      <c r="R59" s="650"/>
      <c r="S59" s="650"/>
      <c r="T59" s="650"/>
      <c r="U59" s="651"/>
      <c r="V59" s="1580"/>
      <c r="W59" s="652">
        <f t="shared" si="3"/>
        <v>0</v>
      </c>
      <c r="X59" s="650"/>
      <c r="Y59" s="1350"/>
    </row>
    <row r="60" spans="1:25" ht="15.75">
      <c r="A60" s="239" t="s">
        <v>338</v>
      </c>
      <c r="B60" s="649" t="s">
        <v>169</v>
      </c>
      <c r="C60" s="649" t="s">
        <v>293</v>
      </c>
      <c r="D60" s="650">
        <v>3369</v>
      </c>
      <c r="E60" s="650"/>
      <c r="F60" s="650">
        <v>262329.40000000002</v>
      </c>
      <c r="G60" s="650">
        <v>0</v>
      </c>
      <c r="H60" s="651">
        <v>7070.15</v>
      </c>
      <c r="I60" s="1580">
        <v>739192.29</v>
      </c>
      <c r="J60" s="652">
        <f t="shared" si="0"/>
        <v>2.8697401127395678E-2</v>
      </c>
      <c r="K60" s="650">
        <v>9</v>
      </c>
      <c r="L60" s="1350"/>
      <c r="M60" s="62"/>
      <c r="N60" s="185" t="s">
        <v>338</v>
      </c>
      <c r="O60" s="649" t="s">
        <v>169</v>
      </c>
      <c r="P60" s="649" t="s">
        <v>293</v>
      </c>
      <c r="Q60" s="650">
        <v>1197</v>
      </c>
      <c r="R60" s="650"/>
      <c r="S60" s="650">
        <v>58661</v>
      </c>
      <c r="T60" s="650">
        <v>0</v>
      </c>
      <c r="U60" s="651">
        <v>1327.3</v>
      </c>
      <c r="V60" s="1580">
        <v>255706.82</v>
      </c>
      <c r="W60" s="652">
        <f t="shared" si="3"/>
        <v>3.7561206810826489E-2</v>
      </c>
      <c r="X60" s="650">
        <v>9</v>
      </c>
      <c r="Y60" s="1350">
        <v>64058.636302578198</v>
      </c>
    </row>
    <row r="61" spans="1:25" ht="15.75">
      <c r="A61" s="239" t="s">
        <v>339</v>
      </c>
      <c r="B61" s="649" t="s">
        <v>169</v>
      </c>
      <c r="C61" s="649" t="s">
        <v>295</v>
      </c>
      <c r="D61" s="650">
        <v>76</v>
      </c>
      <c r="E61" s="650"/>
      <c r="F61" s="650">
        <v>4900.8</v>
      </c>
      <c r="G61" s="650">
        <v>0</v>
      </c>
      <c r="H61" s="651">
        <v>80.650000000000006</v>
      </c>
      <c r="I61" s="1580">
        <v>22375.919999999998</v>
      </c>
      <c r="J61" s="652">
        <f t="shared" si="0"/>
        <v>8.6869243703085086E-4</v>
      </c>
      <c r="K61" s="650">
        <v>9</v>
      </c>
      <c r="L61" s="1350"/>
      <c r="M61" s="62"/>
      <c r="N61" s="185" t="s">
        <v>339</v>
      </c>
      <c r="O61" s="649" t="s">
        <v>169</v>
      </c>
      <c r="P61" s="649" t="s">
        <v>295</v>
      </c>
      <c r="Q61" s="650">
        <v>22</v>
      </c>
      <c r="R61" s="650"/>
      <c r="S61" s="650">
        <v>975.8</v>
      </c>
      <c r="T61" s="650">
        <v>0</v>
      </c>
      <c r="U61" s="651">
        <v>3.87</v>
      </c>
      <c r="V61" s="1580">
        <v>6477.24</v>
      </c>
      <c r="W61" s="652">
        <f t="shared" si="3"/>
        <v>9.514527270072724E-4</v>
      </c>
      <c r="X61" s="650">
        <v>9</v>
      </c>
      <c r="Y61" s="1350">
        <v>294.73391116123503</v>
      </c>
    </row>
    <row r="62" spans="1:25" ht="15.75">
      <c r="A62" s="239" t="s">
        <v>340</v>
      </c>
      <c r="B62" s="649" t="s">
        <v>169</v>
      </c>
      <c r="C62" s="649" t="s">
        <v>293</v>
      </c>
      <c r="D62" s="650">
        <v>984</v>
      </c>
      <c r="E62" s="650"/>
      <c r="F62" s="650">
        <v>0</v>
      </c>
      <c r="G62" s="650">
        <v>0</v>
      </c>
      <c r="H62" s="651">
        <v>74.34</v>
      </c>
      <c r="I62" s="1580">
        <v>157110.68</v>
      </c>
      <c r="J62" s="652">
        <f t="shared" si="0"/>
        <v>6.0994524244265338E-3</v>
      </c>
      <c r="K62" s="650">
        <v>20</v>
      </c>
      <c r="L62" s="1350">
        <v>2494.5746440299999</v>
      </c>
      <c r="M62" s="62"/>
      <c r="N62" s="185" t="s">
        <v>340</v>
      </c>
      <c r="O62" s="649" t="s">
        <v>169</v>
      </c>
      <c r="P62" s="649" t="s">
        <v>293</v>
      </c>
      <c r="Q62" s="650">
        <v>368</v>
      </c>
      <c r="R62" s="650"/>
      <c r="S62" s="650">
        <v>0</v>
      </c>
      <c r="T62" s="650">
        <v>0</v>
      </c>
      <c r="U62" s="651">
        <v>41.3</v>
      </c>
      <c r="V62" s="1580">
        <v>102027.96</v>
      </c>
      <c r="W62" s="652">
        <f t="shared" si="3"/>
        <v>1.4987059422375722E-2</v>
      </c>
      <c r="X62" s="650">
        <v>20</v>
      </c>
      <c r="Y62" s="1350">
        <v>1397.6466440300001</v>
      </c>
    </row>
    <row r="63" spans="1:25" ht="15.75">
      <c r="A63" s="239" t="s">
        <v>341</v>
      </c>
      <c r="B63" s="649"/>
      <c r="C63" s="649" t="s">
        <v>293</v>
      </c>
      <c r="D63" s="650">
        <v>0</v>
      </c>
      <c r="E63" s="650"/>
      <c r="F63" s="650">
        <v>0</v>
      </c>
      <c r="G63" s="650">
        <v>0</v>
      </c>
      <c r="H63" s="651">
        <v>0</v>
      </c>
      <c r="I63" s="1580">
        <v>0</v>
      </c>
      <c r="J63" s="652">
        <f t="shared" si="0"/>
        <v>0</v>
      </c>
      <c r="K63" s="650"/>
      <c r="L63" s="1350"/>
      <c r="M63" s="62"/>
      <c r="N63" s="185" t="s">
        <v>341</v>
      </c>
      <c r="O63" s="649"/>
      <c r="P63" s="649" t="s">
        <v>293</v>
      </c>
      <c r="Q63" s="650"/>
      <c r="R63" s="650"/>
      <c r="S63" s="650">
        <v>0</v>
      </c>
      <c r="T63" s="650">
        <v>0</v>
      </c>
      <c r="U63" s="651">
        <v>0</v>
      </c>
      <c r="V63" s="1580">
        <v>0</v>
      </c>
      <c r="W63" s="652">
        <f t="shared" si="3"/>
        <v>0</v>
      </c>
      <c r="X63" s="650"/>
      <c r="Y63" s="1350"/>
    </row>
    <row r="64" spans="1:25" ht="15.75">
      <c r="A64" s="239" t="s">
        <v>215</v>
      </c>
      <c r="B64" s="649"/>
      <c r="C64" s="649" t="s">
        <v>293</v>
      </c>
      <c r="D64" s="650">
        <v>0</v>
      </c>
      <c r="E64" s="650"/>
      <c r="F64" s="650">
        <v>0</v>
      </c>
      <c r="G64" s="650">
        <v>0</v>
      </c>
      <c r="H64" s="651">
        <v>0</v>
      </c>
      <c r="I64" s="1580">
        <v>0</v>
      </c>
      <c r="J64" s="652">
        <f t="shared" si="0"/>
        <v>0</v>
      </c>
      <c r="K64" s="650"/>
      <c r="L64" s="1350"/>
      <c r="M64" s="62"/>
      <c r="N64" s="185" t="s">
        <v>215</v>
      </c>
      <c r="O64" s="649"/>
      <c r="P64" s="649" t="s">
        <v>293</v>
      </c>
      <c r="Q64" s="650"/>
      <c r="R64" s="650"/>
      <c r="S64" s="650">
        <v>0</v>
      </c>
      <c r="T64" s="650">
        <v>0</v>
      </c>
      <c r="U64" s="651">
        <v>0</v>
      </c>
      <c r="V64" s="1580">
        <v>0</v>
      </c>
      <c r="W64" s="652">
        <f t="shared" si="3"/>
        <v>0</v>
      </c>
      <c r="X64" s="650"/>
      <c r="Y64" s="1350"/>
    </row>
    <row r="65" spans="1:25" ht="15.75">
      <c r="A65" s="239" t="s">
        <v>218</v>
      </c>
      <c r="B65" s="649" t="s">
        <v>169</v>
      </c>
      <c r="C65" s="649" t="s">
        <v>293</v>
      </c>
      <c r="D65" s="650">
        <v>0</v>
      </c>
      <c r="E65" s="650"/>
      <c r="F65" s="650">
        <v>0</v>
      </c>
      <c r="G65" s="650">
        <v>0</v>
      </c>
      <c r="H65" s="651">
        <v>0</v>
      </c>
      <c r="I65" s="1580">
        <v>0</v>
      </c>
      <c r="J65" s="652">
        <f t="shared" si="0"/>
        <v>0</v>
      </c>
      <c r="K65" s="650">
        <v>9</v>
      </c>
      <c r="L65" s="1350"/>
      <c r="M65" s="62"/>
      <c r="N65" s="185" t="s">
        <v>218</v>
      </c>
      <c r="O65" s="649" t="s">
        <v>169</v>
      </c>
      <c r="P65" s="649" t="s">
        <v>293</v>
      </c>
      <c r="Q65" s="650"/>
      <c r="R65" s="650"/>
      <c r="S65" s="650">
        <v>0</v>
      </c>
      <c r="T65" s="650">
        <v>0</v>
      </c>
      <c r="U65" s="651">
        <v>0</v>
      </c>
      <c r="V65" s="1580">
        <v>0</v>
      </c>
      <c r="W65" s="652">
        <f t="shared" si="3"/>
        <v>0</v>
      </c>
      <c r="X65" s="650">
        <v>9</v>
      </c>
      <c r="Y65" s="1350"/>
    </row>
    <row r="66" spans="1:25" ht="15.75">
      <c r="A66" s="239" t="s">
        <v>225</v>
      </c>
      <c r="B66" s="649" t="s">
        <v>169</v>
      </c>
      <c r="C66" s="649" t="s">
        <v>293</v>
      </c>
      <c r="D66" s="650">
        <v>0</v>
      </c>
      <c r="E66" s="650"/>
      <c r="F66" s="650">
        <v>0</v>
      </c>
      <c r="G66" s="650">
        <v>0</v>
      </c>
      <c r="H66" s="651">
        <v>0</v>
      </c>
      <c r="I66" s="1580">
        <v>0</v>
      </c>
      <c r="J66" s="652">
        <f t="shared" si="0"/>
        <v>0</v>
      </c>
      <c r="K66" s="650">
        <v>3</v>
      </c>
      <c r="L66" s="1350"/>
      <c r="M66" s="62"/>
      <c r="N66" s="185" t="s">
        <v>225</v>
      </c>
      <c r="O66" s="649" t="s">
        <v>169</v>
      </c>
      <c r="P66" s="649" t="s">
        <v>293</v>
      </c>
      <c r="Q66" s="650"/>
      <c r="R66" s="650"/>
      <c r="S66" s="650">
        <v>0</v>
      </c>
      <c r="T66" s="650">
        <v>0</v>
      </c>
      <c r="U66" s="651">
        <v>0</v>
      </c>
      <c r="V66" s="1580">
        <v>0</v>
      </c>
      <c r="W66" s="652">
        <f t="shared" ref="W66:W68" si="4">V66/$V$143</f>
        <v>0</v>
      </c>
      <c r="X66" s="650">
        <v>3</v>
      </c>
      <c r="Y66" s="1350"/>
    </row>
    <row r="67" spans="1:25" ht="15.75">
      <c r="A67" s="239" t="s">
        <v>342</v>
      </c>
      <c r="B67" s="649" t="s">
        <v>318</v>
      </c>
      <c r="C67" s="649" t="s">
        <v>293</v>
      </c>
      <c r="D67" s="650">
        <v>0</v>
      </c>
      <c r="E67" s="650"/>
      <c r="F67" s="650">
        <v>0</v>
      </c>
      <c r="G67" s="650">
        <v>0</v>
      </c>
      <c r="H67" s="651">
        <v>0</v>
      </c>
      <c r="I67" s="1580">
        <v>0</v>
      </c>
      <c r="J67" s="652">
        <f t="shared" si="0"/>
        <v>0</v>
      </c>
      <c r="K67" s="650">
        <v>5</v>
      </c>
      <c r="L67" s="1350"/>
      <c r="M67" s="62"/>
      <c r="N67" s="185" t="s">
        <v>342</v>
      </c>
      <c r="O67" s="649" t="s">
        <v>318</v>
      </c>
      <c r="P67" s="649" t="s">
        <v>293</v>
      </c>
      <c r="Q67" s="650"/>
      <c r="R67" s="650"/>
      <c r="S67" s="650">
        <v>0</v>
      </c>
      <c r="T67" s="650">
        <v>0</v>
      </c>
      <c r="U67" s="651">
        <v>0</v>
      </c>
      <c r="V67" s="1580">
        <v>0</v>
      </c>
      <c r="W67" s="652">
        <f t="shared" si="4"/>
        <v>0</v>
      </c>
      <c r="X67" s="650">
        <v>5</v>
      </c>
      <c r="Y67" s="1350"/>
    </row>
    <row r="68" spans="1:25" ht="15.75">
      <c r="A68" s="239" t="s">
        <v>343</v>
      </c>
      <c r="B68" s="649" t="s">
        <v>318</v>
      </c>
      <c r="C68" s="649" t="s">
        <v>293</v>
      </c>
      <c r="D68" s="650">
        <v>776973</v>
      </c>
      <c r="E68" s="650"/>
      <c r="F68" s="650">
        <v>204635.068</v>
      </c>
      <c r="G68" s="650">
        <v>214.703</v>
      </c>
      <c r="H68" s="651">
        <v>3714.4366</v>
      </c>
      <c r="I68" s="1580">
        <v>170934.06</v>
      </c>
      <c r="J68" s="652">
        <f t="shared" si="0"/>
        <v>6.6361126225414502E-3</v>
      </c>
      <c r="K68" s="650">
        <v>6</v>
      </c>
      <c r="L68" s="1350">
        <v>326734.95357147401</v>
      </c>
      <c r="M68" s="62"/>
      <c r="N68" s="185" t="s">
        <v>343</v>
      </c>
      <c r="O68" s="649" t="s">
        <v>318</v>
      </c>
      <c r="P68" s="649" t="s">
        <v>293</v>
      </c>
      <c r="Q68" s="650">
        <v>380684</v>
      </c>
      <c r="R68" s="650"/>
      <c r="S68" s="650">
        <v>38505.0726</v>
      </c>
      <c r="T68" s="650">
        <v>70.838200000000001</v>
      </c>
      <c r="U68" s="651">
        <v>1324.3569</v>
      </c>
      <c r="V68" s="1580">
        <v>80388.929999999993</v>
      </c>
      <c r="W68" s="652">
        <f t="shared" si="4"/>
        <v>1.1808465746166072E-2</v>
      </c>
      <c r="X68" s="650">
        <v>6</v>
      </c>
      <c r="Y68" s="1350">
        <v>71722.297565194807</v>
      </c>
    </row>
    <row r="69" spans="1:25" ht="15.75">
      <c r="A69" s="239" t="s">
        <v>344</v>
      </c>
      <c r="B69" s="649" t="s">
        <v>318</v>
      </c>
      <c r="C69" s="649" t="s">
        <v>295</v>
      </c>
      <c r="D69" s="650">
        <v>5</v>
      </c>
      <c r="E69" s="650"/>
      <c r="F69" s="650">
        <v>0.55000000000000004</v>
      </c>
      <c r="G69" s="650">
        <v>0</v>
      </c>
      <c r="H69" s="651">
        <v>0</v>
      </c>
      <c r="I69" s="1580">
        <v>750</v>
      </c>
      <c r="J69" s="652">
        <f t="shared" si="0"/>
        <v>2.9116985034498613E-5</v>
      </c>
      <c r="K69" s="650">
        <v>18</v>
      </c>
      <c r="L69" s="1350">
        <v>2.5080044517000002</v>
      </c>
      <c r="M69" s="62"/>
      <c r="N69" s="185" t="s">
        <v>344</v>
      </c>
      <c r="O69" s="649" t="s">
        <v>318</v>
      </c>
      <c r="P69" s="649" t="s">
        <v>295</v>
      </c>
      <c r="Q69" s="650">
        <v>5</v>
      </c>
      <c r="R69" s="650"/>
      <c r="S69" s="650">
        <v>0.55000000000000004</v>
      </c>
      <c r="T69" s="650">
        <v>0</v>
      </c>
      <c r="U69" s="651">
        <v>0</v>
      </c>
      <c r="V69" s="1580">
        <v>750</v>
      </c>
      <c r="W69" s="652">
        <f>V69/$V$143</f>
        <v>1.1016876713777077E-4</v>
      </c>
      <c r="X69" s="650">
        <v>18</v>
      </c>
      <c r="Y69" s="1350">
        <v>2.5080044517000002</v>
      </c>
    </row>
    <row r="70" spans="1:25" ht="15.75">
      <c r="A70" s="239"/>
      <c r="B70" s="649"/>
      <c r="C70" s="649"/>
      <c r="D70" s="650"/>
      <c r="E70" s="650"/>
      <c r="F70" s="650"/>
      <c r="G70" s="650"/>
      <c r="H70" s="651"/>
      <c r="I70" s="1580"/>
      <c r="J70" s="652"/>
      <c r="K70" s="650"/>
      <c r="L70" s="1350"/>
      <c r="M70" s="62"/>
      <c r="N70" s="185"/>
      <c r="O70" s="649"/>
      <c r="P70" s="649"/>
      <c r="Q70" s="650"/>
      <c r="R70" s="650"/>
      <c r="S70" s="650"/>
      <c r="T70" s="650"/>
      <c r="U70" s="651"/>
      <c r="V70" s="1580"/>
      <c r="W70" s="652"/>
      <c r="X70" s="650"/>
      <c r="Y70" s="1350"/>
    </row>
    <row r="71" spans="1:25" ht="15.75">
      <c r="A71" s="645" t="s">
        <v>91</v>
      </c>
      <c r="B71" s="646"/>
      <c r="C71" s="646"/>
      <c r="D71" s="654"/>
      <c r="E71" s="654"/>
      <c r="F71" s="655"/>
      <c r="G71" s="655"/>
      <c r="H71" s="655"/>
      <c r="I71" s="1968"/>
      <c r="J71" s="647"/>
      <c r="K71" s="655"/>
      <c r="L71" s="1972"/>
      <c r="M71" s="62"/>
      <c r="N71" s="645" t="s">
        <v>91</v>
      </c>
      <c r="O71" s="646"/>
      <c r="P71" s="646"/>
      <c r="Q71" s="654"/>
      <c r="R71" s="654"/>
      <c r="S71" s="655"/>
      <c r="T71" s="655"/>
      <c r="U71" s="655"/>
      <c r="V71" s="1968"/>
      <c r="W71" s="647"/>
      <c r="X71" s="655"/>
      <c r="Y71" s="1972"/>
    </row>
    <row r="72" spans="1:25" ht="15.75">
      <c r="A72" s="239" t="s">
        <v>345</v>
      </c>
      <c r="B72" s="649" t="s">
        <v>169</v>
      </c>
      <c r="C72" s="649" t="s">
        <v>293</v>
      </c>
      <c r="D72" s="650"/>
      <c r="E72" s="650"/>
      <c r="F72" s="650"/>
      <c r="G72" s="650"/>
      <c r="H72" s="651"/>
      <c r="I72" s="1580"/>
      <c r="J72" s="652">
        <f t="shared" si="0"/>
        <v>0</v>
      </c>
      <c r="K72" s="650">
        <v>13</v>
      </c>
      <c r="L72" s="1350"/>
      <c r="M72" s="62"/>
      <c r="N72" s="185" t="s">
        <v>345</v>
      </c>
      <c r="O72" s="649" t="s">
        <v>169</v>
      </c>
      <c r="P72" s="649" t="s">
        <v>293</v>
      </c>
      <c r="Q72" s="650"/>
      <c r="R72" s="650"/>
      <c r="S72" s="650"/>
      <c r="T72" s="650"/>
      <c r="U72" s="651"/>
      <c r="V72" s="1580"/>
      <c r="W72" s="652">
        <f t="shared" ref="W72:W74" si="5">V72/$V$143</f>
        <v>0</v>
      </c>
      <c r="X72" s="650">
        <v>13</v>
      </c>
      <c r="Y72" s="1350">
        <v>0</v>
      </c>
    </row>
    <row r="73" spans="1:25" ht="15.75">
      <c r="A73" s="239" t="s">
        <v>346</v>
      </c>
      <c r="B73" s="649" t="s">
        <v>169</v>
      </c>
      <c r="C73" s="649" t="s">
        <v>293</v>
      </c>
      <c r="D73" s="650">
        <v>153</v>
      </c>
      <c r="E73" s="650"/>
      <c r="F73" s="650">
        <v>0</v>
      </c>
      <c r="G73" s="650">
        <v>0</v>
      </c>
      <c r="H73" s="651">
        <v>0</v>
      </c>
      <c r="I73" s="1580">
        <v>6341.85</v>
      </c>
      <c r="J73" s="652">
        <f t="shared" si="0"/>
        <v>2.4620740205471338E-4</v>
      </c>
      <c r="K73" s="650">
        <v>3</v>
      </c>
      <c r="L73" s="1350"/>
      <c r="M73" s="62"/>
      <c r="N73" s="185" t="s">
        <v>346</v>
      </c>
      <c r="O73" s="649" t="s">
        <v>169</v>
      </c>
      <c r="P73" s="649" t="s">
        <v>293</v>
      </c>
      <c r="Q73" s="650">
        <v>27</v>
      </c>
      <c r="R73" s="650"/>
      <c r="S73" s="650">
        <v>0</v>
      </c>
      <c r="T73" s="650">
        <v>0</v>
      </c>
      <c r="U73" s="651">
        <v>0</v>
      </c>
      <c r="V73" s="1580">
        <v>1119.1500000000001</v>
      </c>
      <c r="W73" s="652">
        <f t="shared" si="5"/>
        <v>1.6439383432298156E-4</v>
      </c>
      <c r="X73" s="650">
        <v>3</v>
      </c>
      <c r="Y73" s="1350">
        <v>0</v>
      </c>
    </row>
    <row r="74" spans="1:25" ht="15.75">
      <c r="A74" s="239" t="s">
        <v>347</v>
      </c>
      <c r="B74" s="649" t="s">
        <v>169</v>
      </c>
      <c r="C74" s="649" t="s">
        <v>295</v>
      </c>
      <c r="D74" s="650">
        <v>1</v>
      </c>
      <c r="E74" s="650"/>
      <c r="F74" s="650">
        <v>0</v>
      </c>
      <c r="G74" s="650">
        <v>0</v>
      </c>
      <c r="H74" s="651">
        <v>0</v>
      </c>
      <c r="I74" s="1580">
        <v>250</v>
      </c>
      <c r="J74" s="652">
        <f t="shared" ref="J74:J137" si="6">I74/$I$143</f>
        <v>9.7056616781662033E-6</v>
      </c>
      <c r="K74" s="650">
        <v>3</v>
      </c>
      <c r="L74" s="1350">
        <v>0</v>
      </c>
      <c r="M74" s="62"/>
      <c r="N74" s="185" t="s">
        <v>347</v>
      </c>
      <c r="O74" s="649" t="s">
        <v>169</v>
      </c>
      <c r="P74" s="649" t="s">
        <v>295</v>
      </c>
      <c r="Q74" s="650">
        <v>1</v>
      </c>
      <c r="R74" s="650"/>
      <c r="S74" s="650">
        <v>0</v>
      </c>
      <c r="T74" s="650">
        <v>0</v>
      </c>
      <c r="U74" s="651">
        <v>0</v>
      </c>
      <c r="V74" s="1580">
        <v>250</v>
      </c>
      <c r="W74" s="652">
        <f t="shared" si="5"/>
        <v>3.6722922379256922E-5</v>
      </c>
      <c r="X74" s="650">
        <v>3</v>
      </c>
      <c r="Y74" s="1350">
        <v>0</v>
      </c>
    </row>
    <row r="75" spans="1:25" ht="15.75">
      <c r="A75" s="239"/>
      <c r="B75" s="649"/>
      <c r="C75" s="649"/>
      <c r="D75" s="650"/>
      <c r="E75" s="650"/>
      <c r="F75" s="651"/>
      <c r="G75" s="651"/>
      <c r="H75" s="651"/>
      <c r="I75" s="1580"/>
      <c r="J75" s="652"/>
      <c r="K75" s="651"/>
      <c r="L75" s="1350"/>
      <c r="M75" s="62"/>
      <c r="N75" s="185"/>
      <c r="O75" s="649"/>
      <c r="P75" s="649"/>
      <c r="Q75" s="650"/>
      <c r="R75" s="650"/>
      <c r="S75" s="651"/>
      <c r="T75" s="651"/>
      <c r="U75" s="651"/>
      <c r="V75" s="1580"/>
      <c r="W75" s="652"/>
      <c r="X75" s="651"/>
      <c r="Y75" s="1350"/>
    </row>
    <row r="76" spans="1:25" ht="15.75">
      <c r="A76" s="645" t="s">
        <v>236</v>
      </c>
      <c r="B76" s="646"/>
      <c r="C76" s="646"/>
      <c r="D76" s="654"/>
      <c r="E76" s="654"/>
      <c r="F76" s="655"/>
      <c r="G76" s="655"/>
      <c r="H76" s="655"/>
      <c r="I76" s="1968"/>
      <c r="J76" s="647"/>
      <c r="K76" s="655"/>
      <c r="L76" s="1972"/>
      <c r="M76" s="62"/>
      <c r="N76" s="645" t="s">
        <v>236</v>
      </c>
      <c r="O76" s="646"/>
      <c r="P76" s="646"/>
      <c r="Q76" s="654"/>
      <c r="R76" s="654"/>
      <c r="S76" s="655"/>
      <c r="T76" s="655"/>
      <c r="U76" s="655"/>
      <c r="V76" s="1968"/>
      <c r="W76" s="647"/>
      <c r="X76" s="655"/>
      <c r="Y76" s="1972"/>
    </row>
    <row r="77" spans="1:25" ht="15.75">
      <c r="A77" s="648" t="s">
        <v>348</v>
      </c>
      <c r="B77" s="649" t="s">
        <v>169</v>
      </c>
      <c r="C77" s="649" t="s">
        <v>293</v>
      </c>
      <c r="D77" s="650">
        <v>3249</v>
      </c>
      <c r="E77" s="650"/>
      <c r="F77" s="650">
        <v>51943.1</v>
      </c>
      <c r="G77" s="650">
        <v>5.8769999999999998</v>
      </c>
      <c r="H77" s="651">
        <v>-990.02300000000002</v>
      </c>
      <c r="I77" s="1580">
        <v>45807.78</v>
      </c>
      <c r="J77" s="652">
        <f t="shared" si="6"/>
        <v>1.7783792596314731E-3</v>
      </c>
      <c r="K77" s="650">
        <v>16</v>
      </c>
      <c r="L77" s="1350">
        <v>157084.631080422</v>
      </c>
      <c r="M77" s="62"/>
      <c r="N77" s="648" t="s">
        <v>348</v>
      </c>
      <c r="O77" s="649" t="s">
        <v>169</v>
      </c>
      <c r="P77" s="649" t="s">
        <v>293</v>
      </c>
      <c r="Q77" s="650">
        <v>950</v>
      </c>
      <c r="R77" s="650"/>
      <c r="S77" s="650">
        <v>15385.6</v>
      </c>
      <c r="T77" s="650">
        <v>1.7383999999999999</v>
      </c>
      <c r="U77" s="651">
        <v>-293.35399999999998</v>
      </c>
      <c r="V77" s="1580">
        <v>13392.74</v>
      </c>
      <c r="W77" s="652">
        <f t="shared" ref="W77:W90" si="7">V77/$V$143</f>
        <v>1.9672822058622776E-3</v>
      </c>
      <c r="X77" s="650">
        <v>16</v>
      </c>
      <c r="Y77" s="1350">
        <v>54421.086030254897</v>
      </c>
    </row>
    <row r="78" spans="1:25" ht="15.75">
      <c r="A78" s="239" t="s">
        <v>349</v>
      </c>
      <c r="B78" s="649" t="s">
        <v>169</v>
      </c>
      <c r="C78" s="649" t="s">
        <v>295</v>
      </c>
      <c r="D78" s="650">
        <v>1062</v>
      </c>
      <c r="E78" s="650"/>
      <c r="F78" s="650">
        <v>30321.799200000001</v>
      </c>
      <c r="G78" s="650">
        <v>0</v>
      </c>
      <c r="H78" s="651">
        <v>0</v>
      </c>
      <c r="I78" s="1580">
        <v>142259</v>
      </c>
      <c r="J78" s="652">
        <f t="shared" si="6"/>
        <v>5.5228708986969841E-3</v>
      </c>
      <c r="K78" s="650">
        <v>16</v>
      </c>
      <c r="L78" s="1350"/>
      <c r="M78" s="62"/>
      <c r="N78" s="239" t="s">
        <v>349</v>
      </c>
      <c r="O78" s="649" t="s">
        <v>169</v>
      </c>
      <c r="P78" s="649" t="s">
        <v>295</v>
      </c>
      <c r="Q78" s="650">
        <v>226</v>
      </c>
      <c r="R78" s="650"/>
      <c r="S78" s="650">
        <v>6452.6616000000004</v>
      </c>
      <c r="T78" s="650">
        <v>0</v>
      </c>
      <c r="U78" s="651">
        <v>0</v>
      </c>
      <c r="V78" s="1580">
        <v>30407</v>
      </c>
      <c r="W78" s="652">
        <f t="shared" si="7"/>
        <v>4.4665356031442609E-3</v>
      </c>
      <c r="X78" s="650">
        <v>16</v>
      </c>
      <c r="Y78" s="1350">
        <v>26154.8347767493</v>
      </c>
    </row>
    <row r="79" spans="1:25" ht="15.75">
      <c r="A79" s="239" t="s">
        <v>350</v>
      </c>
      <c r="B79" s="649" t="s">
        <v>169</v>
      </c>
      <c r="C79" s="649" t="s">
        <v>293</v>
      </c>
      <c r="D79" s="650">
        <v>17888</v>
      </c>
      <c r="E79" s="650"/>
      <c r="F79" s="650">
        <v>122048.2</v>
      </c>
      <c r="G79" s="650">
        <v>13.266</v>
      </c>
      <c r="H79" s="651">
        <v>-2186.556</v>
      </c>
      <c r="I79" s="1580">
        <v>194677.28</v>
      </c>
      <c r="J79" s="652">
        <f t="shared" si="6"/>
        <v>7.5578872644225283E-3</v>
      </c>
      <c r="K79" s="650">
        <v>12</v>
      </c>
      <c r="L79" s="1350"/>
      <c r="M79" s="62"/>
      <c r="N79" s="239" t="s">
        <v>350</v>
      </c>
      <c r="O79" s="649" t="s">
        <v>169</v>
      </c>
      <c r="P79" s="649" t="s">
        <v>293</v>
      </c>
      <c r="Q79" s="650">
        <v>8788</v>
      </c>
      <c r="R79" s="650"/>
      <c r="S79" s="650">
        <v>64673.49</v>
      </c>
      <c r="T79" s="650">
        <v>6.7129000000000003</v>
      </c>
      <c r="U79" s="651">
        <v>-1127.019</v>
      </c>
      <c r="V79" s="1580">
        <v>96401.53</v>
      </c>
      <c r="W79" s="652">
        <f t="shared" si="7"/>
        <v>1.416058361372643E-2</v>
      </c>
      <c r="X79" s="650">
        <v>12</v>
      </c>
      <c r="Y79" s="1350">
        <v>173723.870106849</v>
      </c>
    </row>
    <row r="80" spans="1:25" ht="15.75">
      <c r="A80" s="185" t="s">
        <v>351</v>
      </c>
      <c r="B80" s="474" t="s">
        <v>169</v>
      </c>
      <c r="C80" s="649" t="s">
        <v>293</v>
      </c>
      <c r="D80" s="650"/>
      <c r="E80" s="650"/>
      <c r="F80" s="650"/>
      <c r="G80" s="650"/>
      <c r="H80" s="651"/>
      <c r="I80" s="1580"/>
      <c r="J80" s="652">
        <f t="shared" si="6"/>
        <v>0</v>
      </c>
      <c r="K80" s="650">
        <v>12</v>
      </c>
      <c r="L80" s="1350"/>
      <c r="M80" s="62"/>
      <c r="N80" s="185" t="s">
        <v>351</v>
      </c>
      <c r="O80" s="474" t="s">
        <v>169</v>
      </c>
      <c r="P80" s="649" t="s">
        <v>293</v>
      </c>
      <c r="Q80" s="650"/>
      <c r="R80" s="650"/>
      <c r="S80" s="650"/>
      <c r="T80" s="650"/>
      <c r="U80" s="651"/>
      <c r="V80" s="1580"/>
      <c r="W80" s="652">
        <f t="shared" si="7"/>
        <v>0</v>
      </c>
      <c r="X80" s="650">
        <v>12</v>
      </c>
      <c r="Y80" s="1350"/>
    </row>
    <row r="81" spans="1:25" ht="15.75">
      <c r="A81" s="442" t="s">
        <v>352</v>
      </c>
      <c r="B81" s="656" t="s">
        <v>169</v>
      </c>
      <c r="C81" s="649" t="s">
        <v>293</v>
      </c>
      <c r="D81" s="650"/>
      <c r="E81" s="650"/>
      <c r="F81" s="650"/>
      <c r="G81" s="650"/>
      <c r="H81" s="651"/>
      <c r="I81" s="1580"/>
      <c r="J81" s="652">
        <f t="shared" si="6"/>
        <v>0</v>
      </c>
      <c r="K81" s="650"/>
      <c r="L81" s="1350"/>
      <c r="M81" s="62"/>
      <c r="N81" s="442" t="s">
        <v>352</v>
      </c>
      <c r="O81" s="656" t="s">
        <v>169</v>
      </c>
      <c r="P81" s="649" t="s">
        <v>293</v>
      </c>
      <c r="Q81" s="650"/>
      <c r="R81" s="650"/>
      <c r="S81" s="650"/>
      <c r="T81" s="650"/>
      <c r="U81" s="651"/>
      <c r="V81" s="1580"/>
      <c r="W81" s="652">
        <f t="shared" si="7"/>
        <v>0</v>
      </c>
      <c r="X81" s="650"/>
      <c r="Y81" s="1350"/>
    </row>
    <row r="82" spans="1:25" ht="15.75">
      <c r="A82" s="239" t="s">
        <v>353</v>
      </c>
      <c r="B82" s="649" t="s">
        <v>169</v>
      </c>
      <c r="C82" s="649" t="s">
        <v>293</v>
      </c>
      <c r="D82" s="650"/>
      <c r="E82" s="650"/>
      <c r="F82" s="650"/>
      <c r="G82" s="650"/>
      <c r="H82" s="651"/>
      <c r="I82" s="1580"/>
      <c r="J82" s="652">
        <f t="shared" si="6"/>
        <v>0</v>
      </c>
      <c r="K82" s="650"/>
      <c r="L82" s="1350"/>
      <c r="M82" s="62"/>
      <c r="N82" s="239" t="s">
        <v>353</v>
      </c>
      <c r="O82" s="649" t="s">
        <v>169</v>
      </c>
      <c r="P82" s="649" t="s">
        <v>293</v>
      </c>
      <c r="Q82" s="650"/>
      <c r="R82" s="650"/>
      <c r="S82" s="650"/>
      <c r="T82" s="650"/>
      <c r="U82" s="651"/>
      <c r="V82" s="1580"/>
      <c r="W82" s="652">
        <f t="shared" si="7"/>
        <v>0</v>
      </c>
      <c r="X82" s="650"/>
      <c r="Y82" s="1350"/>
    </row>
    <row r="83" spans="1:25" ht="15.75">
      <c r="A83" s="239" t="s">
        <v>354</v>
      </c>
      <c r="B83" s="649" t="s">
        <v>169</v>
      </c>
      <c r="C83" s="649" t="s">
        <v>293</v>
      </c>
      <c r="D83" s="650"/>
      <c r="E83" s="650"/>
      <c r="F83" s="650"/>
      <c r="G83" s="650"/>
      <c r="H83" s="651"/>
      <c r="I83" s="1580"/>
      <c r="J83" s="652">
        <f t="shared" si="6"/>
        <v>0</v>
      </c>
      <c r="K83" s="650">
        <v>16</v>
      </c>
      <c r="L83" s="1350"/>
      <c r="M83" s="62"/>
      <c r="N83" s="239" t="s">
        <v>354</v>
      </c>
      <c r="O83" s="649" t="s">
        <v>169</v>
      </c>
      <c r="P83" s="649" t="s">
        <v>293</v>
      </c>
      <c r="Q83" s="650"/>
      <c r="R83" s="650"/>
      <c r="S83" s="650"/>
      <c r="T83" s="650"/>
      <c r="U83" s="651"/>
      <c r="V83" s="1580"/>
      <c r="W83" s="652">
        <f t="shared" si="7"/>
        <v>0</v>
      </c>
      <c r="X83" s="650">
        <v>16</v>
      </c>
      <c r="Y83" s="1350"/>
    </row>
    <row r="84" spans="1:25" ht="15.75">
      <c r="A84" s="239" t="s">
        <v>355</v>
      </c>
      <c r="B84" s="649" t="s">
        <v>169</v>
      </c>
      <c r="C84" s="649" t="s">
        <v>293</v>
      </c>
      <c r="D84" s="650"/>
      <c r="E84" s="650"/>
      <c r="F84" s="650"/>
      <c r="G84" s="650"/>
      <c r="H84" s="651"/>
      <c r="I84" s="1580"/>
      <c r="J84" s="652">
        <f t="shared" si="6"/>
        <v>0</v>
      </c>
      <c r="K84" s="650"/>
      <c r="L84" s="1350"/>
      <c r="M84" s="62"/>
      <c r="N84" s="239" t="s">
        <v>355</v>
      </c>
      <c r="O84" s="649" t="s">
        <v>169</v>
      </c>
      <c r="P84" s="649" t="s">
        <v>293</v>
      </c>
      <c r="Q84" s="650"/>
      <c r="R84" s="650"/>
      <c r="S84" s="650"/>
      <c r="T84" s="650"/>
      <c r="U84" s="651"/>
      <c r="V84" s="1580"/>
      <c r="W84" s="652">
        <f t="shared" si="7"/>
        <v>0</v>
      </c>
      <c r="X84" s="650"/>
      <c r="Y84" s="1350"/>
    </row>
    <row r="85" spans="1:25" ht="15.75">
      <c r="A85" s="239" t="s">
        <v>356</v>
      </c>
      <c r="B85" s="649" t="s">
        <v>169</v>
      </c>
      <c r="C85" s="649" t="s">
        <v>293</v>
      </c>
      <c r="D85" s="650"/>
      <c r="E85" s="650"/>
      <c r="F85" s="650"/>
      <c r="G85" s="650"/>
      <c r="H85" s="651"/>
      <c r="I85" s="1580"/>
      <c r="J85" s="652">
        <f t="shared" si="6"/>
        <v>0</v>
      </c>
      <c r="K85" s="650"/>
      <c r="L85" s="1350"/>
      <c r="M85" s="62"/>
      <c r="N85" s="239" t="s">
        <v>356</v>
      </c>
      <c r="O85" s="649" t="s">
        <v>169</v>
      </c>
      <c r="P85" s="649" t="s">
        <v>293</v>
      </c>
      <c r="Q85" s="650"/>
      <c r="R85" s="650"/>
      <c r="S85" s="650"/>
      <c r="T85" s="650"/>
      <c r="U85" s="651"/>
      <c r="V85" s="1580"/>
      <c r="W85" s="652">
        <f t="shared" si="7"/>
        <v>0</v>
      </c>
      <c r="X85" s="650"/>
      <c r="Y85" s="1350"/>
    </row>
    <row r="86" spans="1:25" ht="15.75">
      <c r="A86" s="185" t="s">
        <v>357</v>
      </c>
      <c r="B86" s="474" t="s">
        <v>169</v>
      </c>
      <c r="C86" s="649" t="s">
        <v>293</v>
      </c>
      <c r="D86" s="650"/>
      <c r="E86" s="650"/>
      <c r="F86" s="650"/>
      <c r="G86" s="650"/>
      <c r="H86" s="651"/>
      <c r="I86" s="1580"/>
      <c r="J86" s="652">
        <f t="shared" si="6"/>
        <v>0</v>
      </c>
      <c r="K86" s="650"/>
      <c r="L86" s="1350"/>
      <c r="M86" s="62"/>
      <c r="N86" s="185" t="s">
        <v>357</v>
      </c>
      <c r="O86" s="474" t="s">
        <v>169</v>
      </c>
      <c r="P86" s="649" t="s">
        <v>293</v>
      </c>
      <c r="Q86" s="650"/>
      <c r="R86" s="650"/>
      <c r="S86" s="650"/>
      <c r="T86" s="650"/>
      <c r="U86" s="651"/>
      <c r="V86" s="1580"/>
      <c r="W86" s="652">
        <f t="shared" si="7"/>
        <v>0</v>
      </c>
      <c r="X86" s="650"/>
      <c r="Y86" s="1350"/>
    </row>
    <row r="87" spans="1:25" ht="15.75">
      <c r="A87" s="239" t="s">
        <v>358</v>
      </c>
      <c r="B87" s="649" t="s">
        <v>169</v>
      </c>
      <c r="C87" s="649" t="s">
        <v>293</v>
      </c>
      <c r="D87" s="650"/>
      <c r="E87" s="650"/>
      <c r="F87" s="650"/>
      <c r="G87" s="650"/>
      <c r="H87" s="651"/>
      <c r="I87" s="1580"/>
      <c r="J87" s="652">
        <f t="shared" si="6"/>
        <v>0</v>
      </c>
      <c r="K87" s="650">
        <v>12</v>
      </c>
      <c r="L87" s="1350"/>
      <c r="M87" s="62"/>
      <c r="N87" s="239" t="s">
        <v>358</v>
      </c>
      <c r="O87" s="649" t="s">
        <v>169</v>
      </c>
      <c r="P87" s="649" t="s">
        <v>293</v>
      </c>
      <c r="Q87" s="650"/>
      <c r="R87" s="650"/>
      <c r="S87" s="650"/>
      <c r="T87" s="650"/>
      <c r="U87" s="651"/>
      <c r="V87" s="1580"/>
      <c r="W87" s="652">
        <f t="shared" si="7"/>
        <v>0</v>
      </c>
      <c r="X87" s="650">
        <v>12</v>
      </c>
      <c r="Y87" s="1350"/>
    </row>
    <row r="88" spans="1:25" ht="15.75">
      <c r="A88" s="648" t="s">
        <v>359</v>
      </c>
      <c r="B88" s="649" t="s">
        <v>169</v>
      </c>
      <c r="C88" s="649" t="s">
        <v>295</v>
      </c>
      <c r="D88" s="650"/>
      <c r="E88" s="650"/>
      <c r="F88" s="650"/>
      <c r="G88" s="650"/>
      <c r="H88" s="651"/>
      <c r="I88" s="1580"/>
      <c r="J88" s="652">
        <f t="shared" si="6"/>
        <v>0</v>
      </c>
      <c r="K88" s="650"/>
      <c r="L88" s="1350"/>
      <c r="M88" s="62"/>
      <c r="N88" s="648" t="s">
        <v>359</v>
      </c>
      <c r="O88" s="649" t="s">
        <v>169</v>
      </c>
      <c r="P88" s="649" t="s">
        <v>295</v>
      </c>
      <c r="Q88" s="650"/>
      <c r="R88" s="650"/>
      <c r="S88" s="650"/>
      <c r="T88" s="650"/>
      <c r="U88" s="651"/>
      <c r="V88" s="1580"/>
      <c r="W88" s="652">
        <f t="shared" si="7"/>
        <v>0</v>
      </c>
      <c r="X88" s="650"/>
      <c r="Y88" s="1350"/>
    </row>
    <row r="89" spans="1:25" ht="15.75">
      <c r="A89" s="648" t="s">
        <v>360</v>
      </c>
      <c r="B89" s="649" t="s">
        <v>169</v>
      </c>
      <c r="C89" s="649" t="s">
        <v>295</v>
      </c>
      <c r="D89" s="650">
        <v>546</v>
      </c>
      <c r="E89" s="650"/>
      <c r="F89" s="650">
        <v>33985.379999999997</v>
      </c>
      <c r="G89" s="650">
        <v>0.77759999999999996</v>
      </c>
      <c r="H89" s="651">
        <v>0</v>
      </c>
      <c r="I89" s="1580">
        <v>130400</v>
      </c>
      <c r="J89" s="652">
        <f t="shared" si="6"/>
        <v>5.0624731313314922E-3</v>
      </c>
      <c r="K89" s="650">
        <v>16</v>
      </c>
      <c r="L89" s="1350"/>
      <c r="M89" s="62"/>
      <c r="N89" s="648" t="s">
        <v>360</v>
      </c>
      <c r="O89" s="649" t="s">
        <v>169</v>
      </c>
      <c r="P89" s="649" t="s">
        <v>295</v>
      </c>
      <c r="Q89" s="650">
        <v>376</v>
      </c>
      <c r="R89" s="650"/>
      <c r="S89" s="650">
        <v>23106.654999999999</v>
      </c>
      <c r="T89" s="650">
        <v>0.53059999999999996</v>
      </c>
      <c r="U89" s="651">
        <v>0</v>
      </c>
      <c r="V89" s="1580">
        <v>86750</v>
      </c>
      <c r="W89" s="652">
        <f t="shared" si="7"/>
        <v>1.2742854065602152E-2</v>
      </c>
      <c r="X89" s="650">
        <v>16</v>
      </c>
      <c r="Y89" s="1350">
        <v>93659.141178013801</v>
      </c>
    </row>
    <row r="90" spans="1:25" ht="15.75">
      <c r="A90" s="648" t="s">
        <v>361</v>
      </c>
      <c r="B90" s="649" t="s">
        <v>169</v>
      </c>
      <c r="C90" s="649" t="s">
        <v>295</v>
      </c>
      <c r="D90" s="650">
        <v>50</v>
      </c>
      <c r="E90" s="650"/>
      <c r="F90" s="650">
        <v>3731.2</v>
      </c>
      <c r="G90" s="650">
        <v>0</v>
      </c>
      <c r="H90" s="651">
        <v>0</v>
      </c>
      <c r="I90" s="1580">
        <v>26150</v>
      </c>
      <c r="J90" s="652">
        <f t="shared" si="6"/>
        <v>1.015212211536185E-3</v>
      </c>
      <c r="K90" s="650">
        <v>14</v>
      </c>
      <c r="L90" s="1350">
        <v>12073.5120424711</v>
      </c>
      <c r="M90" s="62"/>
      <c r="N90" s="648" t="s">
        <v>361</v>
      </c>
      <c r="O90" s="649" t="s">
        <v>169</v>
      </c>
      <c r="P90" s="649" t="s">
        <v>295</v>
      </c>
      <c r="Q90" s="650">
        <v>17</v>
      </c>
      <c r="R90" s="650"/>
      <c r="S90" s="650">
        <v>1152.8</v>
      </c>
      <c r="T90" s="650">
        <v>0</v>
      </c>
      <c r="U90" s="651">
        <v>0</v>
      </c>
      <c r="V90" s="1580">
        <v>8275</v>
      </c>
      <c r="W90" s="652">
        <f t="shared" si="7"/>
        <v>1.2155287307534042E-3</v>
      </c>
      <c r="X90" s="650">
        <v>14</v>
      </c>
      <c r="Y90" s="1350">
        <v>4046.2471820760002</v>
      </c>
    </row>
    <row r="91" spans="1:25" ht="15.75">
      <c r="A91" s="658" t="s">
        <v>362</v>
      </c>
      <c r="B91" s="649" t="s">
        <v>169</v>
      </c>
      <c r="C91" s="649" t="s">
        <v>295</v>
      </c>
      <c r="D91" s="650"/>
      <c r="E91" s="650"/>
      <c r="F91" s="650"/>
      <c r="G91" s="650"/>
      <c r="H91" s="651"/>
      <c r="I91" s="1580"/>
      <c r="J91" s="652">
        <f t="shared" si="6"/>
        <v>0</v>
      </c>
      <c r="K91" s="650"/>
      <c r="L91" s="1350"/>
      <c r="M91" s="62"/>
      <c r="N91" s="658" t="s">
        <v>362</v>
      </c>
      <c r="O91" s="649" t="s">
        <v>169</v>
      </c>
      <c r="P91" s="649" t="s">
        <v>295</v>
      </c>
      <c r="Q91" s="650"/>
      <c r="R91" s="650"/>
      <c r="S91" s="650"/>
      <c r="T91" s="650"/>
      <c r="U91" s="651"/>
      <c r="V91" s="1580"/>
      <c r="W91" s="652">
        <f t="shared" ref="W91:W100" si="8">V91/$V$143</f>
        <v>0</v>
      </c>
      <c r="X91" s="650"/>
      <c r="Y91" s="1350"/>
    </row>
    <row r="92" spans="1:25" ht="15.75">
      <c r="A92" s="658" t="s">
        <v>363</v>
      </c>
      <c r="B92" s="649" t="s">
        <v>169</v>
      </c>
      <c r="C92" s="649" t="s">
        <v>295</v>
      </c>
      <c r="D92" s="650"/>
      <c r="E92" s="650"/>
      <c r="F92" s="650"/>
      <c r="G92" s="650"/>
      <c r="H92" s="651"/>
      <c r="I92" s="1580"/>
      <c r="J92" s="652">
        <f t="shared" si="6"/>
        <v>0</v>
      </c>
      <c r="K92" s="650"/>
      <c r="L92" s="1350"/>
      <c r="M92" s="62"/>
      <c r="N92" s="658" t="s">
        <v>363</v>
      </c>
      <c r="O92" s="649" t="s">
        <v>169</v>
      </c>
      <c r="P92" s="649" t="s">
        <v>295</v>
      </c>
      <c r="Q92" s="650"/>
      <c r="R92" s="650"/>
      <c r="S92" s="650"/>
      <c r="T92" s="650"/>
      <c r="U92" s="651"/>
      <c r="V92" s="1580"/>
      <c r="W92" s="652">
        <f t="shared" si="8"/>
        <v>0</v>
      </c>
      <c r="X92" s="650"/>
      <c r="Y92" s="1350"/>
    </row>
    <row r="93" spans="1:25" ht="15.75">
      <c r="A93" s="658" t="s">
        <v>364</v>
      </c>
      <c r="B93" s="649" t="s">
        <v>169</v>
      </c>
      <c r="C93" s="649" t="s">
        <v>295</v>
      </c>
      <c r="D93" s="650">
        <v>104</v>
      </c>
      <c r="E93" s="650"/>
      <c r="F93" s="650">
        <v>20396.053599999999</v>
      </c>
      <c r="G93" s="650">
        <v>0.26</v>
      </c>
      <c r="H93" s="651">
        <v>-292.70800000000003</v>
      </c>
      <c r="I93" s="1580">
        <v>12398.88</v>
      </c>
      <c r="J93" s="652">
        <f t="shared" si="6"/>
        <v>4.8135733787272553E-4</v>
      </c>
      <c r="K93" s="650">
        <v>8</v>
      </c>
      <c r="L93" s="1350"/>
      <c r="M93" s="62"/>
      <c r="N93" s="658" t="s">
        <v>364</v>
      </c>
      <c r="O93" s="649" t="s">
        <v>169</v>
      </c>
      <c r="P93" s="649" t="s">
        <v>295</v>
      </c>
      <c r="Q93" s="650">
        <v>51</v>
      </c>
      <c r="R93" s="650"/>
      <c r="S93" s="650">
        <v>10001.910900000001</v>
      </c>
      <c r="T93" s="650">
        <v>0.1275</v>
      </c>
      <c r="U93" s="651">
        <v>-143.5395</v>
      </c>
      <c r="V93" s="1580">
        <v>6080.22</v>
      </c>
      <c r="W93" s="652">
        <f t="shared" si="8"/>
        <v>8.9313378843522211E-4</v>
      </c>
      <c r="X93" s="650">
        <v>8</v>
      </c>
      <c r="Y93" s="1350">
        <v>18327.548765362499</v>
      </c>
    </row>
    <row r="94" spans="1:25" ht="15.75">
      <c r="A94" s="658" t="s">
        <v>365</v>
      </c>
      <c r="B94" s="649" t="s">
        <v>169</v>
      </c>
      <c r="C94" s="649" t="s">
        <v>295</v>
      </c>
      <c r="D94" s="650"/>
      <c r="E94" s="650"/>
      <c r="F94" s="650"/>
      <c r="G94" s="650"/>
      <c r="H94" s="651"/>
      <c r="I94" s="1580"/>
      <c r="J94" s="652">
        <f t="shared" si="6"/>
        <v>0</v>
      </c>
      <c r="K94" s="650"/>
      <c r="L94" s="1350"/>
      <c r="M94" s="62"/>
      <c r="N94" s="658" t="s">
        <v>365</v>
      </c>
      <c r="O94" s="649" t="s">
        <v>169</v>
      </c>
      <c r="P94" s="649" t="s">
        <v>295</v>
      </c>
      <c r="Q94" s="650"/>
      <c r="R94" s="650"/>
      <c r="S94" s="650"/>
      <c r="T94" s="650"/>
      <c r="U94" s="651"/>
      <c r="V94" s="1580"/>
      <c r="W94" s="652">
        <f t="shared" si="8"/>
        <v>0</v>
      </c>
      <c r="X94" s="650"/>
      <c r="Y94" s="1350"/>
    </row>
    <row r="95" spans="1:25" ht="15.75">
      <c r="A95" s="658" t="s">
        <v>366</v>
      </c>
      <c r="B95" s="649" t="s">
        <v>169</v>
      </c>
      <c r="C95" s="649" t="s">
        <v>295</v>
      </c>
      <c r="D95" s="650"/>
      <c r="E95" s="650"/>
      <c r="F95" s="650"/>
      <c r="G95" s="650"/>
      <c r="H95" s="651"/>
      <c r="I95" s="1580"/>
      <c r="J95" s="652">
        <f t="shared" si="6"/>
        <v>0</v>
      </c>
      <c r="K95" s="650"/>
      <c r="L95" s="1350"/>
      <c r="M95" s="62"/>
      <c r="N95" s="658" t="s">
        <v>366</v>
      </c>
      <c r="O95" s="649" t="s">
        <v>169</v>
      </c>
      <c r="P95" s="649" t="s">
        <v>295</v>
      </c>
      <c r="Q95" s="650"/>
      <c r="R95" s="650"/>
      <c r="S95" s="650"/>
      <c r="T95" s="650"/>
      <c r="U95" s="651"/>
      <c r="V95" s="1580"/>
      <c r="W95" s="652">
        <f t="shared" si="8"/>
        <v>0</v>
      </c>
      <c r="X95" s="650"/>
      <c r="Y95" s="1350"/>
    </row>
    <row r="96" spans="1:25" ht="15.75">
      <c r="A96" s="658" t="s">
        <v>367</v>
      </c>
      <c r="B96" s="649" t="s">
        <v>169</v>
      </c>
      <c r="C96" s="649" t="s">
        <v>293</v>
      </c>
      <c r="D96" s="650"/>
      <c r="E96" s="650"/>
      <c r="F96" s="650"/>
      <c r="G96" s="650"/>
      <c r="H96" s="651"/>
      <c r="I96" s="1580"/>
      <c r="J96" s="652">
        <f t="shared" si="6"/>
        <v>0</v>
      </c>
      <c r="K96" s="650"/>
      <c r="L96" s="1350"/>
      <c r="M96" s="62"/>
      <c r="N96" s="658" t="s">
        <v>367</v>
      </c>
      <c r="O96" s="649" t="s">
        <v>169</v>
      </c>
      <c r="P96" s="649" t="s">
        <v>293</v>
      </c>
      <c r="Q96" s="650"/>
      <c r="R96" s="650"/>
      <c r="S96" s="650"/>
      <c r="T96" s="650"/>
      <c r="U96" s="651"/>
      <c r="V96" s="1580"/>
      <c r="W96" s="652">
        <f t="shared" si="8"/>
        <v>0</v>
      </c>
      <c r="X96" s="650"/>
      <c r="Y96" s="1350"/>
    </row>
    <row r="97" spans="1:25" ht="15.75">
      <c r="A97" s="658" t="s">
        <v>368</v>
      </c>
      <c r="B97" s="649" t="s">
        <v>169</v>
      </c>
      <c r="C97" s="649" t="s">
        <v>295</v>
      </c>
      <c r="D97" s="650">
        <v>483</v>
      </c>
      <c r="E97" s="650"/>
      <c r="F97" s="650">
        <v>6419.2</v>
      </c>
      <c r="G97" s="650">
        <v>0.71989999999999998</v>
      </c>
      <c r="H97" s="651">
        <v>-122.706</v>
      </c>
      <c r="I97" s="1580">
        <v>75570.179999999993</v>
      </c>
      <c r="J97" s="652">
        <f t="shared" si="6"/>
        <v>2.9338344001524881E-3</v>
      </c>
      <c r="K97" s="650">
        <v>16</v>
      </c>
      <c r="L97" s="1350"/>
      <c r="M97" s="62"/>
      <c r="N97" s="658" t="s">
        <v>368</v>
      </c>
      <c r="O97" s="649" t="s">
        <v>169</v>
      </c>
      <c r="P97" s="649" t="s">
        <v>295</v>
      </c>
      <c r="Q97" s="650">
        <v>155</v>
      </c>
      <c r="R97" s="650"/>
      <c r="S97" s="650">
        <v>2337.6</v>
      </c>
      <c r="T97" s="650">
        <v>0.26150000000000001</v>
      </c>
      <c r="U97" s="651">
        <v>-44.601999999999997</v>
      </c>
      <c r="V97" s="1580">
        <v>24251.3</v>
      </c>
      <c r="W97" s="652">
        <f t="shared" si="8"/>
        <v>3.5623144299842934E-3</v>
      </c>
      <c r="X97" s="650">
        <v>16</v>
      </c>
      <c r="Y97" s="1350">
        <v>8267.57626392784</v>
      </c>
    </row>
    <row r="98" spans="1:25" ht="15.75">
      <c r="A98" s="658" t="s">
        <v>369</v>
      </c>
      <c r="B98" s="649" t="s">
        <v>169</v>
      </c>
      <c r="C98" s="649" t="s">
        <v>295</v>
      </c>
      <c r="D98" s="650">
        <v>670</v>
      </c>
      <c r="E98" s="650"/>
      <c r="F98" s="650">
        <v>35287</v>
      </c>
      <c r="G98" s="650">
        <v>1.3916999999999999</v>
      </c>
      <c r="H98" s="651">
        <v>-321.58199999999999</v>
      </c>
      <c r="I98" s="1580">
        <v>117363.23</v>
      </c>
      <c r="J98" s="652">
        <f t="shared" si="6"/>
        <v>4.5563512153472246E-3</v>
      </c>
      <c r="K98" s="650">
        <v>16</v>
      </c>
      <c r="L98" s="1350"/>
      <c r="M98" s="62"/>
      <c r="N98" s="658" t="s">
        <v>369</v>
      </c>
      <c r="O98" s="649" t="s">
        <v>169</v>
      </c>
      <c r="P98" s="649" t="s">
        <v>295</v>
      </c>
      <c r="Q98" s="650">
        <v>137</v>
      </c>
      <c r="R98" s="650"/>
      <c r="S98" s="650">
        <v>6731.8</v>
      </c>
      <c r="T98" s="650">
        <v>0.2641</v>
      </c>
      <c r="U98" s="651">
        <v>-60.381</v>
      </c>
      <c r="V98" s="1580">
        <v>25537.26</v>
      </c>
      <c r="W98" s="652">
        <f t="shared" si="8"/>
        <v>3.7512112670356106E-3</v>
      </c>
      <c r="X98" s="650">
        <v>16</v>
      </c>
      <c r="Y98" s="1350">
        <v>18571.881106352699</v>
      </c>
    </row>
    <row r="99" spans="1:25" ht="15.75">
      <c r="A99" s="658" t="s">
        <v>370</v>
      </c>
      <c r="B99" s="649" t="s">
        <v>169</v>
      </c>
      <c r="C99" s="649" t="s">
        <v>295</v>
      </c>
      <c r="D99" s="650">
        <v>449</v>
      </c>
      <c r="E99" s="650"/>
      <c r="F99" s="650">
        <v>20517.400000000001</v>
      </c>
      <c r="G99" s="650">
        <v>0.35220000000000001</v>
      </c>
      <c r="H99" s="651">
        <v>-237.971</v>
      </c>
      <c r="I99" s="1580">
        <v>11777.27</v>
      </c>
      <c r="J99" s="652">
        <f t="shared" si="6"/>
        <v>4.57224792449666E-4</v>
      </c>
      <c r="K99" s="650">
        <v>12</v>
      </c>
      <c r="L99" s="1350"/>
      <c r="M99" s="62"/>
      <c r="N99" s="658" t="s">
        <v>370</v>
      </c>
      <c r="O99" s="649" t="s">
        <v>169</v>
      </c>
      <c r="P99" s="649" t="s">
        <v>295</v>
      </c>
      <c r="Q99" s="650">
        <v>169</v>
      </c>
      <c r="R99" s="650"/>
      <c r="S99" s="650">
        <v>9482.6</v>
      </c>
      <c r="T99" s="650">
        <v>0.16220000000000001</v>
      </c>
      <c r="U99" s="651">
        <v>-94.997</v>
      </c>
      <c r="V99" s="1580">
        <v>4432.87</v>
      </c>
      <c r="W99" s="652">
        <f t="shared" si="8"/>
        <v>6.5115176370934651E-4</v>
      </c>
      <c r="X99" s="650">
        <v>12</v>
      </c>
      <c r="Y99" s="1350">
        <v>10333.4151391081</v>
      </c>
    </row>
    <row r="100" spans="1:25" ht="15.75">
      <c r="A100" s="657" t="s">
        <v>371</v>
      </c>
      <c r="B100" s="649" t="s">
        <v>169</v>
      </c>
      <c r="C100" s="649" t="s">
        <v>295</v>
      </c>
      <c r="D100" s="650">
        <v>146</v>
      </c>
      <c r="E100" s="650"/>
      <c r="F100" s="650">
        <v>10434.6</v>
      </c>
      <c r="G100" s="650">
        <v>1.6263000000000001</v>
      </c>
      <c r="H100" s="651">
        <v>-199.15</v>
      </c>
      <c r="I100" s="1580">
        <v>2920</v>
      </c>
      <c r="J100" s="652">
        <f t="shared" si="6"/>
        <v>1.1336212840098127E-4</v>
      </c>
      <c r="K100" s="650">
        <v>16</v>
      </c>
      <c r="L100" s="1350">
        <v>27231.727966658898</v>
      </c>
      <c r="M100" s="62"/>
      <c r="N100" s="657" t="s">
        <v>371</v>
      </c>
      <c r="O100" s="649" t="s">
        <v>169</v>
      </c>
      <c r="P100" s="649" t="s">
        <v>295</v>
      </c>
      <c r="Q100" s="650">
        <v>125</v>
      </c>
      <c r="R100" s="650"/>
      <c r="S100" s="650">
        <v>8710.5</v>
      </c>
      <c r="T100" s="650">
        <v>1.3574999999999999</v>
      </c>
      <c r="U100" s="651">
        <v>-166.18</v>
      </c>
      <c r="V100" s="1580">
        <v>2500</v>
      </c>
      <c r="W100" s="652">
        <f t="shared" si="8"/>
        <v>3.6722922379256922E-4</v>
      </c>
      <c r="X100" s="650">
        <v>16</v>
      </c>
      <c r="Y100" s="1350">
        <v>23105.716358203201</v>
      </c>
    </row>
    <row r="101" spans="1:25" ht="15.75">
      <c r="A101" s="657"/>
      <c r="B101" s="649"/>
      <c r="C101" s="649"/>
      <c r="D101" s="650"/>
      <c r="E101" s="650"/>
      <c r="F101" s="650"/>
      <c r="G101" s="650"/>
      <c r="H101" s="651"/>
      <c r="I101" s="1580"/>
      <c r="J101" s="652"/>
      <c r="K101" s="650"/>
      <c r="L101" s="1350"/>
      <c r="M101" s="62"/>
      <c r="N101" s="657"/>
      <c r="O101" s="649"/>
      <c r="P101" s="649"/>
      <c r="Q101" s="650"/>
      <c r="R101" s="650"/>
      <c r="S101" s="650"/>
      <c r="T101" s="650"/>
      <c r="U101" s="651"/>
      <c r="V101" s="1580"/>
      <c r="W101" s="652"/>
      <c r="X101" s="650"/>
      <c r="Y101" s="1350"/>
    </row>
    <row r="102" spans="1:25" ht="15.75">
      <c r="A102" s="645" t="s">
        <v>244</v>
      </c>
      <c r="B102" s="646"/>
      <c r="C102" s="646"/>
      <c r="D102" s="654"/>
      <c r="E102" s="654"/>
      <c r="F102" s="655"/>
      <c r="G102" s="655"/>
      <c r="H102" s="655"/>
      <c r="I102" s="1968"/>
      <c r="J102" s="647"/>
      <c r="K102" s="655"/>
      <c r="L102" s="1972"/>
      <c r="M102" s="62"/>
      <c r="N102" s="645" t="s">
        <v>244</v>
      </c>
      <c r="O102" s="646"/>
      <c r="P102" s="646"/>
      <c r="Q102" s="654"/>
      <c r="R102" s="654"/>
      <c r="S102" s="655"/>
      <c r="T102" s="655"/>
      <c r="U102" s="655"/>
      <c r="V102" s="1968"/>
      <c r="W102" s="647"/>
      <c r="X102" s="655"/>
      <c r="Y102" s="1972"/>
    </row>
    <row r="103" spans="1:25" ht="15.75">
      <c r="A103" s="657" t="s">
        <v>372</v>
      </c>
      <c r="B103" s="649" t="s">
        <v>169</v>
      </c>
      <c r="C103" s="649" t="s">
        <v>293</v>
      </c>
      <c r="D103" s="650">
        <v>7457</v>
      </c>
      <c r="E103" s="650"/>
      <c r="F103" s="650">
        <v>1435310</v>
      </c>
      <c r="G103" s="650">
        <v>19.4358</v>
      </c>
      <c r="H103" s="651">
        <v>-2.2812999999999999</v>
      </c>
      <c r="I103" s="1580">
        <v>578364.92000000004</v>
      </c>
      <c r="J103" s="652">
        <f t="shared" si="6"/>
        <v>2.2453656960158653E-2</v>
      </c>
      <c r="K103" s="650">
        <v>2</v>
      </c>
      <c r="L103" s="1350"/>
      <c r="M103" s="62"/>
      <c r="N103" s="657" t="s">
        <v>372</v>
      </c>
      <c r="O103" s="649" t="s">
        <v>169</v>
      </c>
      <c r="P103" s="649" t="s">
        <v>293</v>
      </c>
      <c r="Q103" s="650">
        <v>1575</v>
      </c>
      <c r="R103" s="650"/>
      <c r="S103" s="650">
        <v>299280</v>
      </c>
      <c r="T103" s="650">
        <v>3.9083999999999999</v>
      </c>
      <c r="U103" s="651">
        <v>-0.47249999999999998</v>
      </c>
      <c r="V103" s="1580">
        <v>122157</v>
      </c>
      <c r="W103" s="652">
        <f t="shared" ref="W103:W109" si="9">V103/$V$143</f>
        <v>1.794384811633155E-2</v>
      </c>
      <c r="X103" s="650">
        <v>2</v>
      </c>
      <c r="Y103" s="1350">
        <v>126614.28157522</v>
      </c>
    </row>
    <row r="104" spans="1:25" ht="15.75">
      <c r="A104" s="657" t="s">
        <v>373</v>
      </c>
      <c r="B104" s="649" t="s">
        <v>169</v>
      </c>
      <c r="C104" s="649" t="s">
        <v>295</v>
      </c>
      <c r="D104" s="650">
        <v>10</v>
      </c>
      <c r="E104" s="650"/>
      <c r="F104" s="650">
        <v>1921</v>
      </c>
      <c r="G104" s="650">
        <v>2.5000000000000001E-2</v>
      </c>
      <c r="H104" s="651">
        <v>-3.2000000000000002E-3</v>
      </c>
      <c r="I104" s="1580">
        <v>1000</v>
      </c>
      <c r="J104" s="652">
        <f t="shared" si="6"/>
        <v>3.8822646712664813E-5</v>
      </c>
      <c r="K104" s="650">
        <v>2</v>
      </c>
      <c r="L104" s="1350">
        <v>767.19338600513004</v>
      </c>
      <c r="M104" s="62"/>
      <c r="N104" s="657" t="s">
        <v>373</v>
      </c>
      <c r="O104" s="649" t="s">
        <v>169</v>
      </c>
      <c r="P104" s="649" t="s">
        <v>295</v>
      </c>
      <c r="Q104" s="650">
        <v>7</v>
      </c>
      <c r="R104" s="650"/>
      <c r="S104" s="650">
        <v>1333</v>
      </c>
      <c r="T104" s="650">
        <v>1.7600000000000001E-2</v>
      </c>
      <c r="U104" s="651">
        <v>-2.0999999999999999E-3</v>
      </c>
      <c r="V104" s="1580">
        <v>700</v>
      </c>
      <c r="W104" s="652">
        <f t="shared" si="9"/>
        <v>1.0282418266191938E-4</v>
      </c>
      <c r="X104" s="650">
        <v>2</v>
      </c>
      <c r="Y104" s="1350">
        <v>563.942933598124</v>
      </c>
    </row>
    <row r="105" spans="1:25" ht="15.75">
      <c r="A105" s="657" t="s">
        <v>374</v>
      </c>
      <c r="B105" s="649" t="s">
        <v>169</v>
      </c>
      <c r="C105" s="649" t="s">
        <v>295</v>
      </c>
      <c r="D105" s="650"/>
      <c r="E105" s="650"/>
      <c r="F105" s="650"/>
      <c r="G105" s="650"/>
      <c r="H105" s="651"/>
      <c r="I105" s="1580"/>
      <c r="J105" s="652">
        <f t="shared" si="6"/>
        <v>0</v>
      </c>
      <c r="K105" s="650">
        <v>10</v>
      </c>
      <c r="L105" s="1350"/>
      <c r="M105" s="62"/>
      <c r="N105" s="657" t="s">
        <v>374</v>
      </c>
      <c r="O105" s="649" t="s">
        <v>169</v>
      </c>
      <c r="P105" s="649" t="s">
        <v>295</v>
      </c>
      <c r="Q105" s="650"/>
      <c r="R105" s="650"/>
      <c r="S105" s="650"/>
      <c r="T105" s="650"/>
      <c r="U105" s="651"/>
      <c r="V105" s="1580"/>
      <c r="W105" s="652">
        <f t="shared" si="9"/>
        <v>0</v>
      </c>
      <c r="X105" s="650">
        <v>10</v>
      </c>
      <c r="Y105" s="1350"/>
    </row>
    <row r="106" spans="1:25" ht="15.75">
      <c r="A106" s="657" t="s">
        <v>375</v>
      </c>
      <c r="B106" s="649" t="s">
        <v>169</v>
      </c>
      <c r="C106" s="649" t="s">
        <v>293</v>
      </c>
      <c r="D106" s="650"/>
      <c r="E106" s="650"/>
      <c r="F106" s="650"/>
      <c r="G106" s="650"/>
      <c r="H106" s="651"/>
      <c r="I106" s="1580"/>
      <c r="J106" s="652">
        <f t="shared" si="6"/>
        <v>0</v>
      </c>
      <c r="K106" s="650">
        <v>2</v>
      </c>
      <c r="L106" s="1350"/>
      <c r="M106" s="62"/>
      <c r="N106" s="657" t="s">
        <v>375</v>
      </c>
      <c r="O106" s="649" t="s">
        <v>169</v>
      </c>
      <c r="P106" s="649" t="s">
        <v>293</v>
      </c>
      <c r="Q106" s="650"/>
      <c r="R106" s="650"/>
      <c r="S106" s="650"/>
      <c r="T106" s="650"/>
      <c r="U106" s="651"/>
      <c r="V106" s="1580"/>
      <c r="W106" s="652">
        <f t="shared" si="9"/>
        <v>0</v>
      </c>
      <c r="X106" s="650">
        <v>2</v>
      </c>
      <c r="Y106" s="1350"/>
    </row>
    <row r="107" spans="1:25" ht="15.75">
      <c r="A107" s="657" t="s">
        <v>247</v>
      </c>
      <c r="B107" s="649" t="s">
        <v>169</v>
      </c>
      <c r="C107" s="649" t="s">
        <v>293</v>
      </c>
      <c r="D107" s="650"/>
      <c r="E107" s="650"/>
      <c r="F107" s="650"/>
      <c r="G107" s="650"/>
      <c r="H107" s="651"/>
      <c r="I107" s="1580"/>
      <c r="J107" s="652">
        <f t="shared" si="6"/>
        <v>0</v>
      </c>
      <c r="K107" s="650">
        <v>3</v>
      </c>
      <c r="L107" s="1350"/>
      <c r="M107" s="62"/>
      <c r="N107" s="657" t="s">
        <v>247</v>
      </c>
      <c r="O107" s="649" t="s">
        <v>169</v>
      </c>
      <c r="P107" s="649" t="s">
        <v>293</v>
      </c>
      <c r="Q107" s="650"/>
      <c r="R107" s="650"/>
      <c r="S107" s="650"/>
      <c r="T107" s="650"/>
      <c r="U107" s="651"/>
      <c r="V107" s="1580"/>
      <c r="W107" s="652">
        <f t="shared" si="9"/>
        <v>0</v>
      </c>
      <c r="X107" s="650">
        <v>3</v>
      </c>
      <c r="Y107" s="1350"/>
    </row>
    <row r="108" spans="1:25" ht="15.75">
      <c r="A108" s="657" t="s">
        <v>245</v>
      </c>
      <c r="B108" s="649" t="s">
        <v>184</v>
      </c>
      <c r="C108" s="649" t="s">
        <v>293</v>
      </c>
      <c r="D108" s="650"/>
      <c r="E108" s="650"/>
      <c r="F108" s="650"/>
      <c r="G108" s="650"/>
      <c r="H108" s="651"/>
      <c r="I108" s="1580"/>
      <c r="J108" s="652">
        <f t="shared" si="6"/>
        <v>0</v>
      </c>
      <c r="K108" s="650">
        <v>3</v>
      </c>
      <c r="L108" s="1350"/>
      <c r="M108" s="62"/>
      <c r="N108" s="657" t="s">
        <v>245</v>
      </c>
      <c r="O108" s="649" t="s">
        <v>184</v>
      </c>
      <c r="P108" s="649" t="s">
        <v>293</v>
      </c>
      <c r="Q108" s="650"/>
      <c r="R108" s="650"/>
      <c r="S108" s="650"/>
      <c r="T108" s="650"/>
      <c r="U108" s="651"/>
      <c r="V108" s="1580"/>
      <c r="W108" s="652">
        <f t="shared" si="9"/>
        <v>0</v>
      </c>
      <c r="X108" s="650">
        <v>3</v>
      </c>
      <c r="Y108" s="1350"/>
    </row>
    <row r="109" spans="1:25" ht="15.75">
      <c r="A109" s="657" t="s">
        <v>246</v>
      </c>
      <c r="B109" s="649" t="s">
        <v>169</v>
      </c>
      <c r="C109" s="649" t="s">
        <v>293</v>
      </c>
      <c r="D109" s="650">
        <v>1834</v>
      </c>
      <c r="E109" s="650"/>
      <c r="F109" s="650">
        <v>0</v>
      </c>
      <c r="G109" s="650">
        <v>0</v>
      </c>
      <c r="H109" s="651">
        <v>0</v>
      </c>
      <c r="I109" s="1580">
        <v>95684.2</v>
      </c>
      <c r="J109" s="652">
        <f t="shared" si="6"/>
        <v>3.7147138925839626E-3</v>
      </c>
      <c r="K109" s="650"/>
      <c r="L109" s="1350">
        <v>0</v>
      </c>
      <c r="M109" s="62"/>
      <c r="N109" s="657" t="s">
        <v>246</v>
      </c>
      <c r="O109" s="649" t="s">
        <v>169</v>
      </c>
      <c r="P109" s="649" t="s">
        <v>293</v>
      </c>
      <c r="Q109" s="650">
        <v>917</v>
      </c>
      <c r="R109" s="650"/>
      <c r="S109" s="650">
        <v>0</v>
      </c>
      <c r="T109" s="650">
        <v>0</v>
      </c>
      <c r="U109" s="651">
        <v>0</v>
      </c>
      <c r="V109" s="1580">
        <v>20422.41</v>
      </c>
      <c r="W109" s="652">
        <f t="shared" si="9"/>
        <v>2.9998823089094416E-3</v>
      </c>
      <c r="X109" s="650"/>
      <c r="Y109" s="1350">
        <v>0</v>
      </c>
    </row>
    <row r="110" spans="1:25" ht="15.75">
      <c r="A110" s="657" t="s">
        <v>376</v>
      </c>
      <c r="B110" s="649" t="s">
        <v>169</v>
      </c>
      <c r="C110" s="649" t="s">
        <v>295</v>
      </c>
      <c r="D110" s="650"/>
      <c r="E110" s="650"/>
      <c r="F110" s="650"/>
      <c r="G110" s="650"/>
      <c r="H110" s="651"/>
      <c r="I110" s="1580"/>
      <c r="J110" s="652">
        <f t="shared" si="6"/>
        <v>0</v>
      </c>
      <c r="K110" s="650"/>
      <c r="L110" s="1350"/>
      <c r="M110" s="62"/>
      <c r="N110" s="657" t="s">
        <v>376</v>
      </c>
      <c r="O110" s="649" t="s">
        <v>169</v>
      </c>
      <c r="P110" s="649" t="s">
        <v>295</v>
      </c>
      <c r="Q110" s="650"/>
      <c r="R110" s="650"/>
      <c r="S110" s="650"/>
      <c r="T110" s="650"/>
      <c r="U110" s="651"/>
      <c r="V110" s="1580"/>
      <c r="W110" s="652">
        <f t="shared" ref="W110:W112" si="10">V110/$V$143</f>
        <v>0</v>
      </c>
      <c r="X110" s="650"/>
      <c r="Y110" s="1350"/>
    </row>
    <row r="111" spans="1:25" ht="15.75">
      <c r="A111" s="657" t="s">
        <v>377</v>
      </c>
      <c r="B111" s="649" t="s">
        <v>169</v>
      </c>
      <c r="C111" s="649" t="s">
        <v>293</v>
      </c>
      <c r="D111" s="650">
        <v>46377</v>
      </c>
      <c r="E111" s="650"/>
      <c r="F111" s="650">
        <v>0</v>
      </c>
      <c r="G111" s="650">
        <v>0</v>
      </c>
      <c r="H111" s="651">
        <v>0</v>
      </c>
      <c r="I111" s="1580">
        <v>1711821.74</v>
      </c>
      <c r="J111" s="652">
        <f t="shared" si="6"/>
        <v>6.6457450647079169E-2</v>
      </c>
      <c r="K111" s="650">
        <v>3</v>
      </c>
      <c r="L111" s="1350"/>
      <c r="M111" s="62"/>
      <c r="N111" s="657" t="s">
        <v>377</v>
      </c>
      <c r="O111" s="649" t="s">
        <v>169</v>
      </c>
      <c r="P111" s="649" t="s">
        <v>293</v>
      </c>
      <c r="Q111" s="650">
        <v>16875</v>
      </c>
      <c r="R111" s="650"/>
      <c r="S111" s="650">
        <v>0</v>
      </c>
      <c r="T111" s="650">
        <v>0</v>
      </c>
      <c r="U111" s="651">
        <v>0</v>
      </c>
      <c r="V111" s="1580">
        <v>692302.74</v>
      </c>
      <c r="W111" s="652">
        <f t="shared" si="10"/>
        <v>0.10169351913586755</v>
      </c>
      <c r="X111" s="650">
        <v>3</v>
      </c>
      <c r="Y111" s="1350">
        <v>0</v>
      </c>
    </row>
    <row r="112" spans="1:25" ht="15.75">
      <c r="A112" s="657" t="s">
        <v>378</v>
      </c>
      <c r="B112" s="649" t="s">
        <v>169</v>
      </c>
      <c r="C112" s="649" t="s">
        <v>295</v>
      </c>
      <c r="D112" s="650">
        <v>3</v>
      </c>
      <c r="E112" s="650"/>
      <c r="F112" s="650">
        <v>0</v>
      </c>
      <c r="G112" s="650">
        <v>0</v>
      </c>
      <c r="H112" s="651">
        <v>0</v>
      </c>
      <c r="I112" s="1580">
        <v>10019</v>
      </c>
      <c r="J112" s="652">
        <f t="shared" si="6"/>
        <v>3.889640974141888E-4</v>
      </c>
      <c r="K112" s="650">
        <v>3</v>
      </c>
      <c r="L112" s="1350">
        <v>0</v>
      </c>
      <c r="M112" s="62"/>
      <c r="N112" s="657" t="s">
        <v>378</v>
      </c>
      <c r="O112" s="649" t="s">
        <v>169</v>
      </c>
      <c r="P112" s="649" t="s">
        <v>295</v>
      </c>
      <c r="Q112" s="650">
        <v>3</v>
      </c>
      <c r="R112" s="650"/>
      <c r="S112" s="650">
        <v>0</v>
      </c>
      <c r="T112" s="650">
        <v>0</v>
      </c>
      <c r="U112" s="651">
        <v>0</v>
      </c>
      <c r="V112" s="1580">
        <v>10019</v>
      </c>
      <c r="W112" s="652">
        <f t="shared" si="10"/>
        <v>1.4717078372711004E-3</v>
      </c>
      <c r="X112" s="650">
        <v>3</v>
      </c>
      <c r="Y112" s="1350">
        <v>0</v>
      </c>
    </row>
    <row r="113" spans="1:25" ht="15.75">
      <c r="A113" s="657" t="s">
        <v>379</v>
      </c>
      <c r="B113" s="649" t="s">
        <v>169</v>
      </c>
      <c r="C113" s="649" t="s">
        <v>295</v>
      </c>
      <c r="D113" s="650">
        <v>7</v>
      </c>
      <c r="E113" s="650"/>
      <c r="F113" s="650">
        <v>43870</v>
      </c>
      <c r="G113" s="650">
        <v>4.25</v>
      </c>
      <c r="H113" s="651">
        <v>0</v>
      </c>
      <c r="I113" s="1580">
        <v>21062.65</v>
      </c>
      <c r="J113" s="652">
        <f t="shared" si="6"/>
        <v>8.1770781978250965E-4</v>
      </c>
      <c r="K113" s="650">
        <v>10</v>
      </c>
      <c r="L113" s="1350">
        <v>98313.217504068001</v>
      </c>
      <c r="M113" s="62"/>
      <c r="N113" s="657" t="s">
        <v>379</v>
      </c>
      <c r="O113" s="649" t="s">
        <v>169</v>
      </c>
      <c r="P113" s="649" t="s">
        <v>295</v>
      </c>
      <c r="Q113" s="650">
        <v>2</v>
      </c>
      <c r="R113" s="650"/>
      <c r="S113" s="650">
        <v>16200</v>
      </c>
      <c r="T113" s="650">
        <v>1.552</v>
      </c>
      <c r="U113" s="651">
        <v>0</v>
      </c>
      <c r="V113" s="1580">
        <v>6017.9</v>
      </c>
      <c r="W113" s="652">
        <f>V113/$V$143</f>
        <v>8.8397949834452094E-4</v>
      </c>
      <c r="X113" s="650">
        <v>10</v>
      </c>
      <c r="Y113" s="1350">
        <v>41040.072846000003</v>
      </c>
    </row>
    <row r="114" spans="1:25" ht="15.75">
      <c r="A114" s="475"/>
      <c r="B114" s="649"/>
      <c r="C114" s="649"/>
      <c r="D114" s="650"/>
      <c r="E114" s="650"/>
      <c r="F114" s="651"/>
      <c r="G114" s="651"/>
      <c r="H114" s="651"/>
      <c r="I114" s="1580"/>
      <c r="J114" s="652"/>
      <c r="K114" s="651"/>
      <c r="L114" s="1350"/>
      <c r="M114" s="62"/>
      <c r="N114" s="475"/>
      <c r="O114" s="649"/>
      <c r="P114" s="649"/>
      <c r="Q114" s="650"/>
      <c r="R114" s="650"/>
      <c r="S114" s="651"/>
      <c r="T114" s="651"/>
      <c r="U114" s="651"/>
      <c r="V114" s="1580"/>
      <c r="W114" s="652"/>
      <c r="X114" s="651"/>
      <c r="Y114" s="1350"/>
    </row>
    <row r="115" spans="1:25" ht="15.75">
      <c r="A115" s="645" t="s">
        <v>380</v>
      </c>
      <c r="B115" s="646"/>
      <c r="C115" s="646"/>
      <c r="D115" s="654"/>
      <c r="E115" s="654"/>
      <c r="F115" s="655"/>
      <c r="G115" s="655"/>
      <c r="H115" s="655"/>
      <c r="I115" s="1968"/>
      <c r="J115" s="647"/>
      <c r="K115" s="655"/>
      <c r="L115" s="1972"/>
      <c r="M115" s="62"/>
      <c r="N115" s="645" t="s">
        <v>380</v>
      </c>
      <c r="O115" s="646"/>
      <c r="P115" s="646"/>
      <c r="Q115" s="654"/>
      <c r="R115" s="654"/>
      <c r="S115" s="655"/>
      <c r="T115" s="655"/>
      <c r="U115" s="655"/>
      <c r="V115" s="1968"/>
      <c r="W115" s="647"/>
      <c r="X115" s="655"/>
      <c r="Y115" s="1972"/>
    </row>
    <row r="116" spans="1:25" ht="15.75">
      <c r="A116" s="657" t="s">
        <v>381</v>
      </c>
      <c r="B116" s="649" t="s">
        <v>169</v>
      </c>
      <c r="C116" s="649" t="s">
        <v>293</v>
      </c>
      <c r="D116" s="650"/>
      <c r="E116" s="650"/>
      <c r="F116" s="650"/>
      <c r="G116" s="651"/>
      <c r="H116" s="651"/>
      <c r="I116" s="1580"/>
      <c r="J116" s="652">
        <f t="shared" si="6"/>
        <v>0</v>
      </c>
      <c r="K116" s="650"/>
      <c r="L116" s="1350"/>
      <c r="M116" s="62"/>
      <c r="N116" s="657" t="s">
        <v>381</v>
      </c>
      <c r="O116" s="649" t="s">
        <v>169</v>
      </c>
      <c r="P116" s="649" t="s">
        <v>293</v>
      </c>
      <c r="Q116" s="650"/>
      <c r="R116" s="650"/>
      <c r="S116" s="650"/>
      <c r="T116" s="651"/>
      <c r="U116" s="651"/>
      <c r="V116" s="1580"/>
      <c r="W116" s="652">
        <f t="shared" ref="W116:W122" si="11">V116/$V$143</f>
        <v>0</v>
      </c>
      <c r="X116" s="650"/>
      <c r="Y116" s="1350">
        <v>0</v>
      </c>
    </row>
    <row r="117" spans="1:25" ht="15.75">
      <c r="A117" s="657" t="s">
        <v>382</v>
      </c>
      <c r="B117" s="649" t="s">
        <v>169</v>
      </c>
      <c r="C117" s="649" t="s">
        <v>293</v>
      </c>
      <c r="D117" s="650"/>
      <c r="E117" s="650"/>
      <c r="F117" s="650"/>
      <c r="G117" s="651"/>
      <c r="H117" s="651"/>
      <c r="I117" s="1580"/>
      <c r="J117" s="652">
        <f t="shared" si="6"/>
        <v>0</v>
      </c>
      <c r="K117" s="650">
        <v>12</v>
      </c>
      <c r="L117" s="1350"/>
      <c r="M117" s="62"/>
      <c r="N117" s="657" t="s">
        <v>382</v>
      </c>
      <c r="O117" s="649" t="s">
        <v>169</v>
      </c>
      <c r="P117" s="649" t="s">
        <v>293</v>
      </c>
      <c r="Q117" s="650"/>
      <c r="R117" s="650"/>
      <c r="S117" s="650"/>
      <c r="T117" s="651"/>
      <c r="U117" s="651"/>
      <c r="V117" s="1580"/>
      <c r="W117" s="652">
        <f t="shared" si="11"/>
        <v>0</v>
      </c>
      <c r="X117" s="650">
        <v>12</v>
      </c>
      <c r="Y117" s="1350">
        <v>0</v>
      </c>
    </row>
    <row r="118" spans="1:25" ht="15.75">
      <c r="A118" s="657" t="s">
        <v>383</v>
      </c>
      <c r="B118" s="649" t="s">
        <v>169</v>
      </c>
      <c r="C118" s="649" t="s">
        <v>293</v>
      </c>
      <c r="D118" s="650">
        <v>1</v>
      </c>
      <c r="E118" s="650"/>
      <c r="F118" s="650">
        <v>-207</v>
      </c>
      <c r="G118" s="651">
        <v>0</v>
      </c>
      <c r="H118" s="651">
        <v>14.3</v>
      </c>
      <c r="I118" s="1580">
        <v>1762.34</v>
      </c>
      <c r="J118" s="652">
        <f t="shared" si="6"/>
        <v>6.841870320759771E-5</v>
      </c>
      <c r="K118" s="650">
        <v>16</v>
      </c>
      <c r="L118" s="1350">
        <v>-305.731049900691</v>
      </c>
      <c r="M118" s="62"/>
      <c r="N118" s="657" t="s">
        <v>383</v>
      </c>
      <c r="O118" s="649" t="s">
        <v>169</v>
      </c>
      <c r="P118" s="649" t="s">
        <v>293</v>
      </c>
      <c r="Q118" s="650"/>
      <c r="R118" s="650"/>
      <c r="S118" s="650"/>
      <c r="T118" s="651"/>
      <c r="U118" s="651"/>
      <c r="V118" s="1580"/>
      <c r="W118" s="652">
        <f t="shared" si="11"/>
        <v>0</v>
      </c>
      <c r="X118" s="650">
        <v>16</v>
      </c>
      <c r="Y118" s="1350">
        <v>0</v>
      </c>
    </row>
    <row r="119" spans="1:25" ht="15.75">
      <c r="A119" s="657" t="s">
        <v>384</v>
      </c>
      <c r="B119" s="649" t="s">
        <v>328</v>
      </c>
      <c r="C119" s="649" t="s">
        <v>293</v>
      </c>
      <c r="D119" s="650"/>
      <c r="E119" s="650"/>
      <c r="F119" s="650"/>
      <c r="G119" s="651"/>
      <c r="H119" s="651"/>
      <c r="I119" s="1580"/>
      <c r="J119" s="652">
        <f t="shared" si="6"/>
        <v>0</v>
      </c>
      <c r="K119" s="650">
        <v>15</v>
      </c>
      <c r="L119" s="1350"/>
      <c r="M119" s="62"/>
      <c r="N119" s="657" t="s">
        <v>384</v>
      </c>
      <c r="O119" s="649" t="s">
        <v>328</v>
      </c>
      <c r="P119" s="649" t="s">
        <v>293</v>
      </c>
      <c r="Q119" s="650"/>
      <c r="R119" s="650"/>
      <c r="S119" s="650"/>
      <c r="T119" s="651"/>
      <c r="U119" s="651"/>
      <c r="V119" s="1580"/>
      <c r="W119" s="652">
        <f t="shared" si="11"/>
        <v>0</v>
      </c>
      <c r="X119" s="650">
        <v>15</v>
      </c>
      <c r="Y119" s="1350">
        <v>0</v>
      </c>
    </row>
    <row r="120" spans="1:25" ht="15.75">
      <c r="A120" s="657" t="s">
        <v>385</v>
      </c>
      <c r="B120" s="649" t="s">
        <v>169</v>
      </c>
      <c r="C120" s="649" t="s">
        <v>293</v>
      </c>
      <c r="D120" s="650"/>
      <c r="E120" s="650"/>
      <c r="F120" s="650"/>
      <c r="G120" s="651"/>
      <c r="H120" s="651"/>
      <c r="I120" s="1580"/>
      <c r="J120" s="652">
        <f t="shared" si="6"/>
        <v>0</v>
      </c>
      <c r="K120" s="650">
        <v>10</v>
      </c>
      <c r="L120" s="1350"/>
      <c r="M120" s="62"/>
      <c r="N120" s="657" t="s">
        <v>385</v>
      </c>
      <c r="O120" s="649" t="s">
        <v>169</v>
      </c>
      <c r="P120" s="649" t="s">
        <v>293</v>
      </c>
      <c r="Q120" s="650"/>
      <c r="R120" s="650"/>
      <c r="S120" s="650"/>
      <c r="T120" s="651"/>
      <c r="U120" s="651"/>
      <c r="V120" s="1580"/>
      <c r="W120" s="652">
        <f t="shared" si="11"/>
        <v>0</v>
      </c>
      <c r="X120" s="650">
        <v>10</v>
      </c>
      <c r="Y120" s="1350">
        <v>0</v>
      </c>
    </row>
    <row r="121" spans="1:25" ht="15.75">
      <c r="A121" s="657" t="s">
        <v>386</v>
      </c>
      <c r="B121" s="649" t="s">
        <v>169</v>
      </c>
      <c r="C121" s="649" t="s">
        <v>293</v>
      </c>
      <c r="D121" s="650"/>
      <c r="E121" s="650"/>
      <c r="F121" s="650"/>
      <c r="G121" s="651"/>
      <c r="H121" s="651"/>
      <c r="I121" s="1580"/>
      <c r="J121" s="652">
        <f t="shared" si="6"/>
        <v>0</v>
      </c>
      <c r="K121" s="650">
        <v>15</v>
      </c>
      <c r="L121" s="1350"/>
      <c r="M121" s="62"/>
      <c r="N121" s="657" t="s">
        <v>386</v>
      </c>
      <c r="O121" s="649" t="s">
        <v>169</v>
      </c>
      <c r="P121" s="649" t="s">
        <v>293</v>
      </c>
      <c r="Q121" s="650"/>
      <c r="R121" s="650"/>
      <c r="S121" s="650"/>
      <c r="T121" s="651"/>
      <c r="U121" s="651"/>
      <c r="V121" s="1580"/>
      <c r="W121" s="652">
        <f t="shared" si="11"/>
        <v>0</v>
      </c>
      <c r="X121" s="650">
        <v>15</v>
      </c>
      <c r="Y121" s="1350">
        <v>0</v>
      </c>
    </row>
    <row r="122" spans="1:25" ht="15.75">
      <c r="A122" s="657" t="s">
        <v>387</v>
      </c>
      <c r="B122" s="649" t="s">
        <v>169</v>
      </c>
      <c r="C122" s="649" t="s">
        <v>295</v>
      </c>
      <c r="D122" s="650">
        <v>2</v>
      </c>
      <c r="E122" s="650"/>
      <c r="F122" s="650">
        <v>-1936</v>
      </c>
      <c r="G122" s="651">
        <v>0</v>
      </c>
      <c r="H122" s="651">
        <v>358</v>
      </c>
      <c r="I122" s="1580">
        <v>20000</v>
      </c>
      <c r="J122" s="652">
        <f t="shared" si="6"/>
        <v>7.7645293425329632E-4</v>
      </c>
      <c r="K122" s="650">
        <v>10</v>
      </c>
      <c r="L122" s="1350">
        <v>1153.0547960199999</v>
      </c>
      <c r="M122" s="62"/>
      <c r="N122" s="657" t="s">
        <v>387</v>
      </c>
      <c r="O122" s="649" t="s">
        <v>169</v>
      </c>
      <c r="P122" s="649" t="s">
        <v>295</v>
      </c>
      <c r="Q122" s="650">
        <v>2</v>
      </c>
      <c r="R122" s="650"/>
      <c r="S122" s="650">
        <v>-1936</v>
      </c>
      <c r="T122" s="651">
        <v>0</v>
      </c>
      <c r="U122" s="651">
        <v>358</v>
      </c>
      <c r="V122" s="1580">
        <v>20000</v>
      </c>
      <c r="W122" s="652">
        <f t="shared" si="11"/>
        <v>2.9378337903405538E-3</v>
      </c>
      <c r="X122" s="650">
        <v>10</v>
      </c>
      <c r="Y122" s="1350">
        <v>1153.0547960199999</v>
      </c>
    </row>
    <row r="123" spans="1:25" ht="15.75">
      <c r="A123" s="657"/>
      <c r="B123" s="649"/>
      <c r="C123" s="649"/>
      <c r="D123" s="650"/>
      <c r="E123" s="650"/>
      <c r="F123" s="650"/>
      <c r="G123" s="651"/>
      <c r="H123" s="651"/>
      <c r="I123" s="1580"/>
      <c r="J123" s="652">
        <f t="shared" si="6"/>
        <v>0</v>
      </c>
      <c r="K123" s="1148"/>
      <c r="L123" s="1350"/>
      <c r="M123" s="62"/>
      <c r="N123" s="657"/>
      <c r="O123" s="649"/>
      <c r="P123" s="649"/>
      <c r="Q123" s="650"/>
      <c r="R123" s="650"/>
      <c r="S123" s="650"/>
      <c r="T123" s="651"/>
      <c r="U123" s="651"/>
      <c r="V123" s="1580"/>
      <c r="W123" s="652"/>
      <c r="X123" s="1148"/>
      <c r="Y123" s="1350"/>
    </row>
    <row r="124" spans="1:25" ht="15.75">
      <c r="A124" s="645" t="s">
        <v>388</v>
      </c>
      <c r="B124" s="646"/>
      <c r="C124" s="646"/>
      <c r="D124" s="654"/>
      <c r="E124" s="654"/>
      <c r="F124" s="655"/>
      <c r="G124" s="655"/>
      <c r="H124" s="655"/>
      <c r="I124" s="1968"/>
      <c r="J124" s="647">
        <f t="shared" si="6"/>
        <v>0</v>
      </c>
      <c r="K124" s="647"/>
      <c r="L124" s="1973"/>
      <c r="M124" s="62"/>
      <c r="N124" s="645" t="s">
        <v>388</v>
      </c>
      <c r="O124" s="646"/>
      <c r="P124" s="646"/>
      <c r="Q124" s="654"/>
      <c r="R124" s="654"/>
      <c r="S124" s="655"/>
      <c r="T124" s="655"/>
      <c r="U124" s="655"/>
      <c r="V124" s="1968"/>
      <c r="W124" s="647"/>
      <c r="X124" s="647"/>
      <c r="Y124" s="1973"/>
    </row>
    <row r="125" spans="1:25" ht="15.75">
      <c r="A125" s="657" t="s">
        <v>253</v>
      </c>
      <c r="B125" s="649" t="s">
        <v>304</v>
      </c>
      <c r="C125" s="649" t="s">
        <v>293</v>
      </c>
      <c r="D125" s="650">
        <v>15527</v>
      </c>
      <c r="E125" s="654"/>
      <c r="F125" s="655">
        <v>0</v>
      </c>
      <c r="G125" s="655">
        <v>0</v>
      </c>
      <c r="H125" s="655">
        <v>0</v>
      </c>
      <c r="I125" s="1580">
        <v>1564081.56</v>
      </c>
      <c r="J125" s="652">
        <f t="shared" si="6"/>
        <v>6.0721785833673658E-2</v>
      </c>
      <c r="K125" s="650" t="s">
        <v>72</v>
      </c>
      <c r="L125" s="1350"/>
      <c r="M125" s="62"/>
      <c r="N125" s="657" t="s">
        <v>253</v>
      </c>
      <c r="O125" s="649" t="s">
        <v>304</v>
      </c>
      <c r="P125" s="649" t="s">
        <v>293</v>
      </c>
      <c r="Q125" s="650">
        <v>3231</v>
      </c>
      <c r="R125" s="654"/>
      <c r="S125" s="655"/>
      <c r="T125" s="655"/>
      <c r="U125" s="655"/>
      <c r="V125" s="1580">
        <v>319306.21999999997</v>
      </c>
      <c r="W125" s="652">
        <f>V125/$V$143</f>
        <v>4.6903430129095737E-2</v>
      </c>
      <c r="X125" s="650" t="s">
        <v>72</v>
      </c>
      <c r="Y125" s="1350">
        <v>0</v>
      </c>
    </row>
    <row r="126" spans="1:25" ht="15" customHeight="1">
      <c r="A126" s="657" t="s">
        <v>254</v>
      </c>
      <c r="B126" s="649" t="s">
        <v>304</v>
      </c>
      <c r="C126" s="649" t="s">
        <v>293</v>
      </c>
      <c r="D126" s="650">
        <v>15380</v>
      </c>
      <c r="E126" s="654"/>
      <c r="F126" s="655">
        <v>0</v>
      </c>
      <c r="G126" s="655">
        <v>0</v>
      </c>
      <c r="H126" s="655">
        <v>0</v>
      </c>
      <c r="I126" s="1580">
        <v>582887.94999999995</v>
      </c>
      <c r="J126" s="652">
        <f t="shared" si="6"/>
        <v>2.2629252955919433E-2</v>
      </c>
      <c r="K126" s="650" t="s">
        <v>72</v>
      </c>
      <c r="L126" s="1350"/>
      <c r="M126" s="62"/>
      <c r="N126" s="657" t="s">
        <v>254</v>
      </c>
      <c r="O126" s="649" t="s">
        <v>304</v>
      </c>
      <c r="P126" s="649" t="s">
        <v>293</v>
      </c>
      <c r="Q126" s="650">
        <v>3227</v>
      </c>
      <c r="R126" s="654"/>
      <c r="S126" s="655"/>
      <c r="T126" s="655"/>
      <c r="U126" s="655"/>
      <c r="V126" s="1580">
        <v>119652.25</v>
      </c>
      <c r="W126" s="652">
        <f t="shared" ref="W126:W127" si="12">V126/$V$143</f>
        <v>1.7575921157013778E-2</v>
      </c>
      <c r="X126" s="650" t="s">
        <v>72</v>
      </c>
      <c r="Y126" s="1350">
        <v>0</v>
      </c>
    </row>
    <row r="127" spans="1:25" ht="15.75">
      <c r="A127" s="657" t="s">
        <v>389</v>
      </c>
      <c r="B127" s="649" t="s">
        <v>169</v>
      </c>
      <c r="C127" s="649" t="s">
        <v>295</v>
      </c>
      <c r="D127" s="650">
        <v>379</v>
      </c>
      <c r="E127" s="654"/>
      <c r="F127" s="655">
        <v>0</v>
      </c>
      <c r="G127" s="655">
        <v>0</v>
      </c>
      <c r="H127" s="655">
        <v>0</v>
      </c>
      <c r="I127" s="1580">
        <v>2106482</v>
      </c>
      <c r="J127" s="652">
        <f t="shared" si="6"/>
        <v>8.1779206492587603E-2</v>
      </c>
      <c r="K127" s="650" t="s">
        <v>72</v>
      </c>
      <c r="L127" s="1350"/>
      <c r="M127" s="62"/>
      <c r="N127" s="657" t="s">
        <v>389</v>
      </c>
      <c r="O127" s="649" t="s">
        <v>169</v>
      </c>
      <c r="P127" s="649" t="s">
        <v>295</v>
      </c>
      <c r="Q127" s="650">
        <v>63</v>
      </c>
      <c r="R127" s="654"/>
      <c r="S127" s="655"/>
      <c r="T127" s="655"/>
      <c r="U127" s="655"/>
      <c r="V127" s="1580">
        <v>350154</v>
      </c>
      <c r="W127" s="652">
        <f t="shared" si="12"/>
        <v>5.1434712651145312E-2</v>
      </c>
      <c r="X127" s="650" t="s">
        <v>72</v>
      </c>
      <c r="Y127" s="1350">
        <v>0</v>
      </c>
    </row>
    <row r="128" spans="1:25" ht="15.75">
      <c r="A128" s="657" t="s">
        <v>390</v>
      </c>
      <c r="B128" s="649" t="s">
        <v>169</v>
      </c>
      <c r="C128" s="649" t="s">
        <v>295</v>
      </c>
      <c r="D128" s="650">
        <v>412</v>
      </c>
      <c r="E128" s="654"/>
      <c r="F128" s="655">
        <v>0</v>
      </c>
      <c r="G128" s="655">
        <v>0</v>
      </c>
      <c r="H128" s="655">
        <v>0</v>
      </c>
      <c r="I128" s="1580">
        <v>1373937.6</v>
      </c>
      <c r="J128" s="652">
        <f t="shared" si="6"/>
        <v>5.3339894050046591E-2</v>
      </c>
      <c r="K128" s="650" t="s">
        <v>72</v>
      </c>
      <c r="L128" s="1350"/>
      <c r="M128" s="62"/>
      <c r="N128" s="657" t="s">
        <v>390</v>
      </c>
      <c r="O128" s="649" t="s">
        <v>169</v>
      </c>
      <c r="P128" s="649" t="s">
        <v>295</v>
      </c>
      <c r="Q128" s="650">
        <v>81</v>
      </c>
      <c r="R128" s="654"/>
      <c r="S128" s="655"/>
      <c r="T128" s="655"/>
      <c r="U128" s="655"/>
      <c r="V128" s="1580">
        <v>267551</v>
      </c>
      <c r="W128" s="652">
        <f>V128/$V$143</f>
        <v>3.9301018421970278E-2</v>
      </c>
      <c r="X128" s="650" t="s">
        <v>72</v>
      </c>
      <c r="Y128" s="1350">
        <v>0</v>
      </c>
    </row>
    <row r="129" spans="1:25" ht="15.75">
      <c r="A129" s="657"/>
      <c r="B129" s="649"/>
      <c r="C129" s="649"/>
      <c r="D129" s="650"/>
      <c r="E129" s="650"/>
      <c r="F129" s="650"/>
      <c r="G129" s="650"/>
      <c r="H129" s="650"/>
      <c r="I129" s="1580"/>
      <c r="J129" s="652"/>
      <c r="K129" s="650"/>
      <c r="L129" s="1350"/>
      <c r="M129" s="62"/>
      <c r="N129" s="475"/>
      <c r="O129" s="649"/>
      <c r="P129" s="649"/>
      <c r="Q129" s="650"/>
      <c r="R129" s="651"/>
      <c r="S129" s="651"/>
      <c r="T129" s="651"/>
      <c r="U129" s="651"/>
      <c r="V129" s="1580"/>
      <c r="W129" s="652"/>
      <c r="X129" s="1148"/>
      <c r="Y129" s="1350"/>
    </row>
    <row r="130" spans="1:25" ht="15.75">
      <c r="A130" s="645" t="s">
        <v>391</v>
      </c>
      <c r="B130" s="646"/>
      <c r="C130" s="646"/>
      <c r="D130" s="654"/>
      <c r="E130" s="654"/>
      <c r="F130" s="655"/>
      <c r="G130" s="655"/>
      <c r="H130" s="655"/>
      <c r="I130" s="1968"/>
      <c r="J130" s="661"/>
      <c r="K130" s="647"/>
      <c r="L130" s="1973"/>
      <c r="M130" s="62"/>
      <c r="N130" s="645" t="s">
        <v>391</v>
      </c>
      <c r="O130" s="646"/>
      <c r="P130" s="646"/>
      <c r="Q130" s="654"/>
      <c r="R130" s="654"/>
      <c r="S130" s="655"/>
      <c r="T130" s="655"/>
      <c r="U130" s="655"/>
      <c r="V130" s="1968"/>
      <c r="W130" s="661"/>
      <c r="X130" s="647"/>
      <c r="Y130" s="1973"/>
    </row>
    <row r="131" spans="1:25" ht="15.75">
      <c r="A131" s="239" t="s">
        <v>392</v>
      </c>
      <c r="B131" s="649" t="s">
        <v>169</v>
      </c>
      <c r="C131" s="649"/>
      <c r="D131" s="650"/>
      <c r="E131" s="650"/>
      <c r="F131" s="651"/>
      <c r="G131" s="651"/>
      <c r="H131" s="651"/>
      <c r="I131" s="1792"/>
      <c r="J131" s="652">
        <f t="shared" si="6"/>
        <v>0</v>
      </c>
      <c r="K131" s="650" t="s">
        <v>72</v>
      </c>
      <c r="L131" s="1350"/>
      <c r="M131" s="62"/>
      <c r="N131" s="239" t="s">
        <v>392</v>
      </c>
      <c r="O131" s="649" t="s">
        <v>169</v>
      </c>
      <c r="P131" s="649"/>
      <c r="Q131" s="650"/>
      <c r="R131" s="650"/>
      <c r="S131" s="651"/>
      <c r="T131" s="651"/>
      <c r="U131" s="651"/>
      <c r="V131" s="1792"/>
      <c r="W131" s="652">
        <f>V131/$V$143</f>
        <v>0</v>
      </c>
      <c r="X131" s="650" t="s">
        <v>72</v>
      </c>
      <c r="Y131" s="1350"/>
    </row>
    <row r="132" spans="1:25" ht="15.75">
      <c r="A132" s="1149" t="s">
        <v>393</v>
      </c>
      <c r="B132" s="1150" t="s">
        <v>169</v>
      </c>
      <c r="C132" s="1150" t="s">
        <v>295</v>
      </c>
      <c r="D132" s="1151">
        <v>91</v>
      </c>
      <c r="E132" s="1151"/>
      <c r="F132" s="1152">
        <v>0</v>
      </c>
      <c r="G132" s="1152">
        <v>0</v>
      </c>
      <c r="H132" s="1152">
        <v>0</v>
      </c>
      <c r="I132" s="1969">
        <v>505778</v>
      </c>
      <c r="J132" s="652">
        <f t="shared" si="6"/>
        <v>1.9635640609038187E-2</v>
      </c>
      <c r="K132" s="1148" t="s">
        <v>72</v>
      </c>
      <c r="L132" s="1350"/>
      <c r="M132" s="62"/>
      <c r="N132" s="1149" t="s">
        <v>393</v>
      </c>
      <c r="O132" s="1150" t="s">
        <v>169</v>
      </c>
      <c r="P132" s="1150" t="s">
        <v>295</v>
      </c>
      <c r="Q132" s="1151">
        <v>23</v>
      </c>
      <c r="R132" s="1151"/>
      <c r="S132" s="1152"/>
      <c r="T132" s="1152"/>
      <c r="U132" s="1152"/>
      <c r="V132" s="1969">
        <v>119274.68</v>
      </c>
      <c r="W132" s="652">
        <f t="shared" ref="W132:W139" si="13">V132/$V$143</f>
        <v>1.7520459261802832E-2</v>
      </c>
      <c r="X132" s="1148" t="s">
        <v>72</v>
      </c>
      <c r="Y132" s="1350">
        <v>0</v>
      </c>
    </row>
    <row r="133" spans="1:25" ht="15.75">
      <c r="A133" s="1149" t="s">
        <v>394</v>
      </c>
      <c r="B133" s="1150" t="s">
        <v>169</v>
      </c>
      <c r="C133" s="1150" t="s">
        <v>293</v>
      </c>
      <c r="D133" s="1151">
        <v>14103</v>
      </c>
      <c r="E133" s="1151"/>
      <c r="F133" s="1152">
        <v>0</v>
      </c>
      <c r="G133" s="1152">
        <v>0</v>
      </c>
      <c r="H133" s="1152">
        <v>0</v>
      </c>
      <c r="I133" s="1969">
        <v>1684002.6</v>
      </c>
      <c r="J133" s="652">
        <f t="shared" si="6"/>
        <v>6.5377438003009006E-2</v>
      </c>
      <c r="K133" s="1148" t="s">
        <v>72</v>
      </c>
      <c r="L133" s="1350"/>
      <c r="M133" s="62"/>
      <c r="N133" s="1149" t="s">
        <v>394</v>
      </c>
      <c r="O133" s="1150" t="s">
        <v>169</v>
      </c>
      <c r="P133" s="1150" t="s">
        <v>293</v>
      </c>
      <c r="Q133" s="1151">
        <v>3145</v>
      </c>
      <c r="R133" s="1151"/>
      <c r="S133" s="1152"/>
      <c r="T133" s="1152"/>
      <c r="U133" s="1152"/>
      <c r="V133" s="1969">
        <v>366165.78</v>
      </c>
      <c r="W133" s="652">
        <f t="shared" si="13"/>
        <v>5.3786710067520276E-2</v>
      </c>
      <c r="X133" s="1148" t="s">
        <v>72</v>
      </c>
      <c r="Y133" s="1350">
        <v>0</v>
      </c>
    </row>
    <row r="134" spans="1:25" ht="15.75">
      <c r="A134" s="1149" t="s">
        <v>395</v>
      </c>
      <c r="B134" s="1150" t="s">
        <v>169</v>
      </c>
      <c r="C134" s="1150" t="s">
        <v>295</v>
      </c>
      <c r="D134" s="1151">
        <v>80</v>
      </c>
      <c r="E134" s="1151"/>
      <c r="F134" s="1152">
        <v>0</v>
      </c>
      <c r="G134" s="1152">
        <v>0</v>
      </c>
      <c r="H134" s="1152">
        <v>0</v>
      </c>
      <c r="I134" s="1969">
        <v>614714.01</v>
      </c>
      <c r="J134" s="652">
        <f t="shared" si="6"/>
        <v>2.3864824839555508E-2</v>
      </c>
      <c r="K134" s="1148" t="s">
        <v>72</v>
      </c>
      <c r="L134" s="1350"/>
      <c r="M134" s="62"/>
      <c r="N134" s="1149" t="s">
        <v>395</v>
      </c>
      <c r="O134" s="1150" t="s">
        <v>169</v>
      </c>
      <c r="P134" s="1150" t="s">
        <v>295</v>
      </c>
      <c r="Q134" s="1151">
        <v>22</v>
      </c>
      <c r="R134" s="1151"/>
      <c r="S134" s="1152"/>
      <c r="T134" s="1152"/>
      <c r="U134" s="1152"/>
      <c r="V134" s="1969">
        <v>159203.14000000001</v>
      </c>
      <c r="W134" s="652">
        <f t="shared" si="13"/>
        <v>2.3385618211015893E-2</v>
      </c>
      <c r="X134" s="1148" t="s">
        <v>72</v>
      </c>
      <c r="Y134" s="1350">
        <v>0</v>
      </c>
    </row>
    <row r="135" spans="1:25" ht="15.75">
      <c r="A135" s="1149" t="s">
        <v>396</v>
      </c>
      <c r="B135" s="1150" t="s">
        <v>169</v>
      </c>
      <c r="C135" s="1150"/>
      <c r="D135" s="1151">
        <v>22175</v>
      </c>
      <c r="E135" s="1151"/>
      <c r="F135" s="1152">
        <v>0</v>
      </c>
      <c r="G135" s="1152">
        <v>0</v>
      </c>
      <c r="H135" s="1152">
        <v>0</v>
      </c>
      <c r="I135" s="1969">
        <v>915696.21</v>
      </c>
      <c r="J135" s="652">
        <f t="shared" si="6"/>
        <v>3.5549750456956131E-2</v>
      </c>
      <c r="K135" s="1148" t="s">
        <v>72</v>
      </c>
      <c r="L135" s="1350"/>
      <c r="M135" s="62"/>
      <c r="N135" s="1149" t="s">
        <v>396</v>
      </c>
      <c r="O135" s="1150" t="s">
        <v>169</v>
      </c>
      <c r="P135" s="1150"/>
      <c r="Q135" s="1151">
        <v>6400</v>
      </c>
      <c r="R135" s="1151"/>
      <c r="S135" s="1152"/>
      <c r="T135" s="1152"/>
      <c r="U135" s="1152"/>
      <c r="V135" s="1969">
        <v>305894.3</v>
      </c>
      <c r="W135" s="652">
        <f t="shared" si="13"/>
        <v>4.4933330540628522E-2</v>
      </c>
      <c r="X135" s="1148" t="s">
        <v>72</v>
      </c>
      <c r="Y135" s="1350">
        <v>0</v>
      </c>
    </row>
    <row r="136" spans="1:25" ht="15.75">
      <c r="A136" s="1149" t="s">
        <v>397</v>
      </c>
      <c r="B136" s="1150" t="s">
        <v>169</v>
      </c>
      <c r="C136" s="1150" t="s">
        <v>293</v>
      </c>
      <c r="D136" s="1151">
        <v>14040</v>
      </c>
      <c r="E136" s="1151"/>
      <c r="F136" s="1152">
        <v>0</v>
      </c>
      <c r="G136" s="1152">
        <v>0</v>
      </c>
      <c r="H136" s="1152">
        <v>0</v>
      </c>
      <c r="I136" s="1969">
        <v>350700</v>
      </c>
      <c r="J136" s="652">
        <f t="shared" si="6"/>
        <v>1.3615102202131552E-2</v>
      </c>
      <c r="K136" s="1148" t="s">
        <v>72</v>
      </c>
      <c r="L136" s="1350"/>
      <c r="M136" s="62"/>
      <c r="N136" s="1149" t="s">
        <v>397</v>
      </c>
      <c r="O136" s="1150" t="s">
        <v>169</v>
      </c>
      <c r="P136" s="1150" t="s">
        <v>293</v>
      </c>
      <c r="Q136" s="1151">
        <v>3167</v>
      </c>
      <c r="R136" s="1151"/>
      <c r="S136" s="1152"/>
      <c r="T136" s="1152"/>
      <c r="U136" s="1152"/>
      <c r="V136" s="1969">
        <v>77115.25</v>
      </c>
      <c r="W136" s="652">
        <f t="shared" si="13"/>
        <v>1.132758936002797E-2</v>
      </c>
      <c r="X136" s="1148" t="s">
        <v>72</v>
      </c>
      <c r="Y136" s="1350">
        <v>0</v>
      </c>
    </row>
    <row r="137" spans="1:25" ht="15.75">
      <c r="A137" s="1149" t="s">
        <v>398</v>
      </c>
      <c r="B137" s="1150" t="s">
        <v>169</v>
      </c>
      <c r="C137" s="1150"/>
      <c r="D137" s="1151">
        <v>128</v>
      </c>
      <c r="E137" s="1151"/>
      <c r="F137" s="1152">
        <v>0</v>
      </c>
      <c r="G137" s="1152">
        <v>0</v>
      </c>
      <c r="H137" s="1152">
        <v>0</v>
      </c>
      <c r="I137" s="1969">
        <v>68255.27</v>
      </c>
      <c r="J137" s="652">
        <f t="shared" si="6"/>
        <v>2.6498502334875496E-3</v>
      </c>
      <c r="K137" s="1148" t="s">
        <v>72</v>
      </c>
      <c r="L137" s="1350"/>
      <c r="M137" s="62"/>
      <c r="N137" s="1149" t="s">
        <v>398</v>
      </c>
      <c r="O137" s="1150" t="s">
        <v>169</v>
      </c>
      <c r="P137" s="1150"/>
      <c r="Q137" s="1151">
        <v>54</v>
      </c>
      <c r="R137" s="1151"/>
      <c r="S137" s="1152"/>
      <c r="T137" s="1152"/>
      <c r="U137" s="1152"/>
      <c r="V137" s="1969">
        <v>27791.25</v>
      </c>
      <c r="W137" s="652">
        <f t="shared" si="13"/>
        <v>4.0823036662900958E-3</v>
      </c>
      <c r="X137" s="1148" t="s">
        <v>72</v>
      </c>
      <c r="Y137" s="1350">
        <v>0</v>
      </c>
    </row>
    <row r="138" spans="1:25" ht="15.75">
      <c r="A138" s="1149" t="s">
        <v>399</v>
      </c>
      <c r="B138" s="1150" t="s">
        <v>169</v>
      </c>
      <c r="C138" s="1150" t="s">
        <v>295</v>
      </c>
      <c r="D138" s="1151">
        <v>45</v>
      </c>
      <c r="E138" s="1151"/>
      <c r="F138" s="1152">
        <v>0</v>
      </c>
      <c r="G138" s="1152">
        <v>0</v>
      </c>
      <c r="H138" s="1152">
        <v>0</v>
      </c>
      <c r="I138" s="1969">
        <v>381270.77</v>
      </c>
      <c r="J138" s="652">
        <f t="shared" ref="J138:J143" si="14">I138/$I$143</f>
        <v>1.4801940405575684E-2</v>
      </c>
      <c r="K138" s="1148" t="s">
        <v>72</v>
      </c>
      <c r="L138" s="1350"/>
      <c r="M138" s="62"/>
      <c r="N138" s="1149" t="s">
        <v>399</v>
      </c>
      <c r="O138" s="1150" t="s">
        <v>169</v>
      </c>
      <c r="P138" s="1150" t="s">
        <v>295</v>
      </c>
      <c r="Q138" s="1151">
        <v>14</v>
      </c>
      <c r="R138" s="1151"/>
      <c r="S138" s="1152"/>
      <c r="T138" s="1152"/>
      <c r="U138" s="1152"/>
      <c r="V138" s="1969">
        <v>50834.239999999998</v>
      </c>
      <c r="W138" s="652">
        <f t="shared" si="13"/>
        <v>7.4671273989140698E-3</v>
      </c>
      <c r="X138" s="1148" t="s">
        <v>72</v>
      </c>
      <c r="Y138" s="1350">
        <v>0</v>
      </c>
    </row>
    <row r="139" spans="1:25" ht="15.75">
      <c r="A139" s="1149" t="s">
        <v>400</v>
      </c>
      <c r="B139" s="1150" t="s">
        <v>169</v>
      </c>
      <c r="C139" s="1150"/>
      <c r="D139" s="1151">
        <v>24</v>
      </c>
      <c r="E139" s="1151"/>
      <c r="F139" s="1152">
        <v>0</v>
      </c>
      <c r="G139" s="1152">
        <v>0</v>
      </c>
      <c r="H139" s="1152">
        <v>0</v>
      </c>
      <c r="I139" s="1969">
        <v>24629.41</v>
      </c>
      <c r="J139" s="652">
        <f t="shared" si="14"/>
        <v>9.5617888317137394E-4</v>
      </c>
      <c r="K139" s="1148" t="s">
        <v>72</v>
      </c>
      <c r="L139" s="1350"/>
      <c r="M139" s="62"/>
      <c r="N139" s="1149" t="s">
        <v>400</v>
      </c>
      <c r="O139" s="1150" t="s">
        <v>169</v>
      </c>
      <c r="P139" s="1150"/>
      <c r="Q139" s="1151">
        <v>4</v>
      </c>
      <c r="R139" s="1151"/>
      <c r="S139" s="1152"/>
      <c r="T139" s="1152"/>
      <c r="U139" s="1152"/>
      <c r="V139" s="1969">
        <v>1475.65</v>
      </c>
      <c r="W139" s="652">
        <f t="shared" si="13"/>
        <v>2.1676072163580193E-4</v>
      </c>
      <c r="X139" s="1148" t="s">
        <v>72</v>
      </c>
      <c r="Y139" s="1350">
        <v>0</v>
      </c>
    </row>
    <row r="140" spans="1:25" ht="15.75">
      <c r="A140" s="1149" t="s">
        <v>401</v>
      </c>
      <c r="B140" s="1150" t="s">
        <v>169</v>
      </c>
      <c r="C140" s="1150" t="s">
        <v>295</v>
      </c>
      <c r="D140" s="1151">
        <v>14045</v>
      </c>
      <c r="E140" s="1151"/>
      <c r="F140" s="1152">
        <v>0</v>
      </c>
      <c r="G140" s="1152">
        <v>0</v>
      </c>
      <c r="H140" s="1152">
        <v>0</v>
      </c>
      <c r="I140" s="1969">
        <v>210510</v>
      </c>
      <c r="J140" s="652">
        <f t="shared" si="14"/>
        <v>8.1725553594830698E-3</v>
      </c>
      <c r="K140" s="1148" t="s">
        <v>72</v>
      </c>
      <c r="L140" s="1350"/>
      <c r="M140" s="62"/>
      <c r="N140" s="1149" t="s">
        <v>401</v>
      </c>
      <c r="O140" s="1150" t="s">
        <v>169</v>
      </c>
      <c r="P140" s="1150" t="s">
        <v>295</v>
      </c>
      <c r="Q140" s="1151">
        <v>3168</v>
      </c>
      <c r="R140" s="1151"/>
      <c r="S140" s="1152"/>
      <c r="T140" s="1152"/>
      <c r="U140" s="1152"/>
      <c r="V140" s="1969">
        <v>46284.15</v>
      </c>
      <c r="W140" s="1153"/>
      <c r="X140" s="1148" t="s">
        <v>72</v>
      </c>
      <c r="Y140" s="1350">
        <v>0</v>
      </c>
    </row>
    <row r="141" spans="1:25" ht="15.75">
      <c r="A141" s="1149"/>
      <c r="B141" s="1150"/>
      <c r="C141" s="1150"/>
      <c r="D141" s="1151"/>
      <c r="E141" s="1151"/>
      <c r="F141" s="1152"/>
      <c r="G141" s="1152"/>
      <c r="H141" s="1152"/>
      <c r="I141" s="1969"/>
      <c r="J141" s="1153"/>
      <c r="K141" s="1148"/>
      <c r="L141" s="1350"/>
      <c r="M141" s="62"/>
      <c r="N141" s="1149"/>
      <c r="O141" s="1150"/>
      <c r="P141" s="1150"/>
      <c r="Q141" s="1151"/>
      <c r="R141" s="1151"/>
      <c r="S141" s="1152"/>
      <c r="T141" s="1152"/>
      <c r="U141" s="1152"/>
      <c r="V141" s="1969"/>
      <c r="W141" s="1153"/>
      <c r="X141" s="1148"/>
      <c r="Y141" s="1350"/>
    </row>
    <row r="142" spans="1:25" ht="16.5" thickBot="1">
      <c r="A142" s="1085"/>
      <c r="B142" s="662"/>
      <c r="C142" s="662"/>
      <c r="D142" s="663"/>
      <c r="E142" s="663"/>
      <c r="F142" s="664"/>
      <c r="G142" s="665"/>
      <c r="H142" s="666"/>
      <c r="I142" s="1970"/>
      <c r="J142" s="667"/>
      <c r="K142" s="647"/>
      <c r="L142" s="1973"/>
      <c r="M142" s="62"/>
      <c r="N142" s="1085"/>
      <c r="O142" s="662"/>
      <c r="P142" s="662"/>
      <c r="Q142" s="663"/>
      <c r="R142" s="663"/>
      <c r="S142" s="664"/>
      <c r="T142" s="665"/>
      <c r="U142" s="666"/>
      <c r="V142" s="1970"/>
      <c r="W142" s="667"/>
      <c r="X142" s="647"/>
      <c r="Y142" s="1973"/>
    </row>
    <row r="143" spans="1:25" ht="16.5" thickBot="1">
      <c r="A143" s="668" t="s">
        <v>49</v>
      </c>
      <c r="B143" s="669" t="s">
        <v>402</v>
      </c>
      <c r="C143" s="670"/>
      <c r="D143" s="671">
        <f>SUM(D9:D141)</f>
        <v>1389054.5</v>
      </c>
      <c r="E143" s="671">
        <f t="shared" ref="E143:H143" si="15">SUM(E9:E141)</f>
        <v>0</v>
      </c>
      <c r="F143" s="671">
        <f t="shared" si="15"/>
        <v>3602325.6351000001</v>
      </c>
      <c r="G143" s="671">
        <f t="shared" si="15"/>
        <v>441.43782899999997</v>
      </c>
      <c r="H143" s="671">
        <f t="shared" si="15"/>
        <v>495922.43446000008</v>
      </c>
      <c r="I143" s="1971">
        <f>SUM(I9:I141)</f>
        <v>25758161.400000006</v>
      </c>
      <c r="J143" s="672">
        <f t="shared" si="14"/>
        <v>1</v>
      </c>
      <c r="K143" s="701">
        <v>0</v>
      </c>
      <c r="L143" s="1974"/>
      <c r="M143" s="62"/>
      <c r="N143" s="668" t="s">
        <v>49</v>
      </c>
      <c r="O143" s="669"/>
      <c r="P143" s="670"/>
      <c r="Q143" s="671">
        <f>SUM(Q9:Q140)</f>
        <v>596147.05000000005</v>
      </c>
      <c r="R143" s="671">
        <f t="shared" ref="R143:U143" si="16">SUM(R9:R140)</f>
        <v>0</v>
      </c>
      <c r="S143" s="671">
        <f t="shared" si="16"/>
        <v>1127999.9471000002</v>
      </c>
      <c r="T143" s="671">
        <f>SUM(T9:T140)</f>
        <v>170.56496799999999</v>
      </c>
      <c r="U143" s="671">
        <f t="shared" si="16"/>
        <v>80090.256599999993</v>
      </c>
      <c r="V143" s="1971">
        <f>SUM(V9:V140)</f>
        <v>6807737.0700000012</v>
      </c>
      <c r="W143" s="672">
        <f>V143/$V$143</f>
        <v>1</v>
      </c>
      <c r="X143" s="701">
        <v>0</v>
      </c>
      <c r="Y143" s="1974">
        <v>0</v>
      </c>
    </row>
    <row r="144" spans="1:25" ht="15.7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row>
    <row r="145" spans="1:25" ht="16.5" thickBot="1">
      <c r="A145" s="62"/>
      <c r="B145" s="62"/>
      <c r="C145" s="62"/>
      <c r="D145" s="62"/>
      <c r="E145" s="62"/>
      <c r="F145" s="61"/>
      <c r="G145" s="62"/>
      <c r="H145" s="61"/>
      <c r="I145" s="384"/>
      <c r="J145" s="62"/>
      <c r="K145" s="62"/>
      <c r="L145" s="62"/>
      <c r="M145" s="62"/>
      <c r="N145" s="62"/>
      <c r="O145" s="62"/>
      <c r="P145" s="62"/>
      <c r="Q145" s="62"/>
      <c r="R145" s="62"/>
      <c r="S145" s="62"/>
      <c r="T145" s="62"/>
      <c r="U145" s="62"/>
      <c r="V145" s="62"/>
      <c r="W145" s="62"/>
      <c r="X145" s="62"/>
      <c r="Y145" s="62"/>
    </row>
    <row r="146" spans="1:25" ht="16.5" thickBot="1">
      <c r="A146" s="673" t="s">
        <v>403</v>
      </c>
      <c r="B146" s="715" t="s">
        <v>404</v>
      </c>
      <c r="C146" s="62"/>
      <c r="D146" s="62"/>
      <c r="E146" s="62"/>
      <c r="F146" s="77"/>
      <c r="G146" s="62"/>
      <c r="H146" s="70"/>
      <c r="I146" s="384"/>
      <c r="J146" s="62"/>
      <c r="K146" s="62"/>
      <c r="L146" s="62"/>
      <c r="M146" s="62"/>
      <c r="N146" s="673" t="s">
        <v>403</v>
      </c>
      <c r="O146" s="715" t="s">
        <v>404</v>
      </c>
      <c r="P146" s="62"/>
      <c r="Q146" s="62"/>
      <c r="R146" s="62"/>
      <c r="S146" s="62"/>
      <c r="T146" s="62"/>
      <c r="U146" s="62"/>
      <c r="V146" s="384"/>
      <c r="W146" s="62"/>
      <c r="X146" s="62"/>
      <c r="Y146" s="62"/>
    </row>
    <row r="147" spans="1:25" ht="18.75">
      <c r="A147" s="1805" t="s">
        <v>405</v>
      </c>
      <c r="B147" s="1806">
        <v>404</v>
      </c>
      <c r="C147" s="62"/>
      <c r="D147" s="62"/>
      <c r="E147" s="62"/>
      <c r="F147" s="70"/>
      <c r="G147" s="62"/>
      <c r="H147" s="70"/>
      <c r="I147" s="384"/>
      <c r="J147" s="535"/>
      <c r="K147" s="62"/>
      <c r="L147" s="62"/>
      <c r="M147" s="62"/>
      <c r="N147" s="1805" t="s">
        <v>405</v>
      </c>
      <c r="O147" s="1806">
        <v>70</v>
      </c>
      <c r="P147" s="62"/>
      <c r="Q147" s="62"/>
      <c r="R147" s="62"/>
      <c r="S147" s="62"/>
      <c r="T147" s="62"/>
      <c r="U147" s="62"/>
      <c r="V147" s="384"/>
      <c r="W147" s="62"/>
      <c r="X147" s="62"/>
      <c r="Y147" s="62"/>
    </row>
    <row r="148" spans="1:25" ht="15.75">
      <c r="A148" s="716" t="s">
        <v>406</v>
      </c>
      <c r="B148" s="1806">
        <v>0</v>
      </c>
      <c r="C148" s="62"/>
      <c r="D148" s="62"/>
      <c r="E148" s="62"/>
      <c r="F148" s="70"/>
      <c r="G148" s="62"/>
      <c r="H148" s="70"/>
      <c r="I148" s="384"/>
      <c r="J148" s="535"/>
      <c r="K148" s="62"/>
      <c r="L148" s="62"/>
      <c r="M148" s="62"/>
      <c r="N148" s="716" t="s">
        <v>406</v>
      </c>
      <c r="O148" s="1806">
        <v>0</v>
      </c>
      <c r="P148" s="62"/>
      <c r="Q148" s="62"/>
      <c r="R148" s="62"/>
      <c r="S148" s="62"/>
      <c r="T148" s="62"/>
      <c r="U148" s="62"/>
      <c r="V148" s="384"/>
      <c r="W148" s="62"/>
      <c r="X148" s="62"/>
      <c r="Y148" s="62"/>
    </row>
    <row r="149" spans="1:25" ht="18.75">
      <c r="A149" s="717" t="s">
        <v>407</v>
      </c>
      <c r="B149" s="1806">
        <v>7639</v>
      </c>
      <c r="C149" s="62"/>
      <c r="D149" s="62"/>
      <c r="E149" s="62"/>
      <c r="F149" s="62"/>
      <c r="G149" s="62"/>
      <c r="H149" s="62"/>
      <c r="I149" s="384"/>
      <c r="J149" s="62"/>
      <c r="K149" s="62"/>
      <c r="L149" s="62"/>
      <c r="M149" s="62"/>
      <c r="N149" s="717" t="s">
        <v>407</v>
      </c>
      <c r="O149" s="1806">
        <v>1673</v>
      </c>
      <c r="P149" s="62"/>
      <c r="Q149" s="62"/>
      <c r="R149" s="62"/>
      <c r="S149" s="62"/>
      <c r="T149" s="62"/>
      <c r="U149" s="62"/>
      <c r="V149" s="384"/>
      <c r="W149" s="62"/>
      <c r="X149" s="62"/>
      <c r="Y149" s="62"/>
    </row>
    <row r="150" spans="1:25" ht="16.5" thickBot="1">
      <c r="A150" s="718" t="s">
        <v>408</v>
      </c>
      <c r="B150" s="1871">
        <v>729</v>
      </c>
      <c r="C150" s="62"/>
      <c r="D150" s="62"/>
      <c r="E150" s="62"/>
      <c r="F150" s="62"/>
      <c r="G150" s="62"/>
      <c r="H150" s="62"/>
      <c r="I150" s="62"/>
      <c r="J150" s="62"/>
      <c r="K150" s="62"/>
      <c r="L150" s="62"/>
      <c r="M150" s="62"/>
      <c r="N150" s="718" t="s">
        <v>408</v>
      </c>
      <c r="O150" s="1871">
        <v>192</v>
      </c>
      <c r="P150" s="62"/>
      <c r="Q150" s="62"/>
      <c r="R150" s="62"/>
      <c r="S150" s="62"/>
      <c r="T150" s="62"/>
      <c r="U150" s="62"/>
      <c r="V150" s="384"/>
      <c r="W150" s="62"/>
      <c r="X150" s="62"/>
      <c r="Y150" s="62"/>
    </row>
    <row r="151" spans="1:25" ht="16.5" thickBot="1">
      <c r="A151" s="62"/>
      <c r="B151" s="62"/>
      <c r="C151" s="62"/>
      <c r="D151" s="62"/>
      <c r="E151" s="62"/>
      <c r="F151" s="62"/>
      <c r="G151" s="62"/>
      <c r="H151" s="62"/>
      <c r="I151" s="62"/>
      <c r="J151" s="62"/>
      <c r="K151" s="62"/>
      <c r="L151" s="62"/>
      <c r="M151" s="62"/>
      <c r="N151" s="62"/>
      <c r="O151" s="62"/>
      <c r="P151" s="62"/>
      <c r="Q151" s="62"/>
      <c r="R151" s="62"/>
      <c r="S151" s="62"/>
      <c r="T151" s="62"/>
      <c r="U151" s="62"/>
      <c r="V151" s="384"/>
      <c r="W151" s="535"/>
      <c r="X151" s="62"/>
      <c r="Y151" s="62"/>
    </row>
    <row r="152" spans="1:25" ht="16.5" thickBot="1">
      <c r="A152" s="673" t="s">
        <v>409</v>
      </c>
      <c r="B152" s="715" t="s">
        <v>404</v>
      </c>
      <c r="C152" s="62"/>
      <c r="D152" s="255"/>
      <c r="E152" s="62"/>
      <c r="F152" s="62"/>
      <c r="G152" s="62"/>
      <c r="H152" s="62"/>
      <c r="I152" s="62"/>
      <c r="J152" s="62"/>
      <c r="K152" s="62"/>
      <c r="L152" s="62"/>
      <c r="M152" s="62"/>
      <c r="N152" s="673" t="s">
        <v>409</v>
      </c>
      <c r="O152" s="715" t="s">
        <v>404</v>
      </c>
      <c r="P152" s="62"/>
      <c r="Q152" s="62"/>
      <c r="R152" s="62"/>
      <c r="S152" s="62"/>
      <c r="T152" s="62"/>
      <c r="U152" s="62"/>
      <c r="V152" s="384"/>
      <c r="W152" s="535"/>
      <c r="X152" s="62"/>
      <c r="Y152" s="62"/>
    </row>
    <row r="153" spans="1:25" ht="19.5" thickBot="1">
      <c r="A153" s="719" t="s">
        <v>410</v>
      </c>
      <c r="B153" s="1872">
        <v>14118</v>
      </c>
      <c r="C153" s="62"/>
      <c r="D153" s="62"/>
      <c r="E153" s="62"/>
      <c r="F153" s="384"/>
      <c r="G153" s="62"/>
      <c r="H153" s="62"/>
      <c r="I153" s="62"/>
      <c r="J153" s="62"/>
      <c r="K153" s="62"/>
      <c r="L153" s="62"/>
      <c r="M153" s="62"/>
      <c r="N153" s="719" t="s">
        <v>410</v>
      </c>
      <c r="O153" s="1872">
        <v>3112</v>
      </c>
      <c r="P153" s="62"/>
      <c r="Q153" s="62"/>
      <c r="R153" s="62"/>
      <c r="S153" s="62"/>
      <c r="T153" s="62"/>
      <c r="U153" s="62"/>
      <c r="V153" s="384"/>
      <c r="W153" s="62"/>
      <c r="X153" s="62"/>
      <c r="Y153" s="62"/>
    </row>
    <row r="154" spans="1:25" ht="16.5" thickBot="1">
      <c r="A154" s="175"/>
      <c r="B154" s="1173"/>
      <c r="C154" s="62"/>
      <c r="D154" s="62"/>
      <c r="E154" s="62"/>
      <c r="F154" s="62"/>
      <c r="G154" s="62"/>
      <c r="H154" s="62"/>
      <c r="I154" s="62"/>
      <c r="J154" s="62"/>
      <c r="K154" s="62"/>
      <c r="L154" s="62"/>
      <c r="M154" s="62"/>
      <c r="N154" s="175"/>
      <c r="O154" s="1173"/>
      <c r="P154" s="62"/>
      <c r="Q154" s="62"/>
      <c r="R154" s="62"/>
      <c r="S154" s="62"/>
      <c r="T154" s="62"/>
      <c r="U154" s="62"/>
      <c r="V154" s="384"/>
      <c r="W154" s="62"/>
      <c r="X154" s="62"/>
      <c r="Y154" s="62"/>
    </row>
    <row r="155" spans="1:25" ht="16.5" thickBot="1">
      <c r="A155" s="1174" t="s">
        <v>411</v>
      </c>
      <c r="B155" s="1186" t="s">
        <v>404</v>
      </c>
      <c r="C155" s="62"/>
      <c r="D155" s="62"/>
      <c r="E155" s="62"/>
      <c r="F155" s="62"/>
      <c r="G155" s="62"/>
      <c r="H155" s="62"/>
      <c r="I155" s="62"/>
      <c r="J155" s="62"/>
      <c r="K155" s="62"/>
      <c r="L155" s="62"/>
      <c r="M155" s="62"/>
      <c r="N155" s="1174" t="s">
        <v>411</v>
      </c>
      <c r="O155" s="1186" t="s">
        <v>404</v>
      </c>
      <c r="P155" s="62"/>
      <c r="Q155" s="62"/>
      <c r="R155" s="62"/>
      <c r="S155" s="62"/>
      <c r="T155" s="62"/>
      <c r="U155" s="62"/>
      <c r="V155" s="384"/>
      <c r="W155" s="62"/>
      <c r="X155" s="62"/>
      <c r="Y155" s="62"/>
    </row>
    <row r="156" spans="1:25" ht="19.5" thickBot="1">
      <c r="A156" s="719" t="s">
        <v>412</v>
      </c>
      <c r="B156" s="1873">
        <v>89</v>
      </c>
      <c r="C156" s="62"/>
      <c r="D156" s="62"/>
      <c r="E156" s="62"/>
      <c r="F156" s="62"/>
      <c r="G156" s="62"/>
      <c r="H156" s="62"/>
      <c r="I156" s="62"/>
      <c r="J156" s="62"/>
      <c r="K156" s="62"/>
      <c r="L156" s="62"/>
      <c r="M156" s="62"/>
      <c r="N156" s="719" t="s">
        <v>412</v>
      </c>
      <c r="O156" s="1873">
        <v>21</v>
      </c>
      <c r="P156" s="62"/>
      <c r="Q156" s="62"/>
      <c r="R156" s="62"/>
      <c r="S156" s="62"/>
      <c r="T156" s="62"/>
      <c r="U156" s="62"/>
      <c r="V156" s="384"/>
      <c r="W156" s="62"/>
      <c r="X156" s="62"/>
      <c r="Y156" s="62"/>
    </row>
    <row r="157" spans="1:25" ht="16.5" thickBot="1">
      <c r="A157" s="175"/>
      <c r="B157" s="116"/>
      <c r="C157" s="62"/>
      <c r="D157" s="62"/>
      <c r="E157" s="62"/>
      <c r="F157" s="62"/>
      <c r="G157" s="62"/>
      <c r="H157" s="62"/>
      <c r="I157" s="62"/>
      <c r="J157" s="62"/>
      <c r="K157" s="62"/>
      <c r="L157" s="62"/>
      <c r="M157" s="62"/>
      <c r="N157" s="175"/>
      <c r="O157" s="116"/>
      <c r="P157" s="62"/>
      <c r="Q157" s="62"/>
      <c r="R157" s="62"/>
      <c r="S157" s="62"/>
      <c r="T157" s="62"/>
      <c r="U157" s="62"/>
      <c r="V157" s="384"/>
      <c r="W157" s="62"/>
      <c r="X157" s="62"/>
      <c r="Y157" s="62"/>
    </row>
    <row r="158" spans="1:25" ht="15.75">
      <c r="A158" s="674"/>
      <c r="B158" s="1496" t="s">
        <v>44</v>
      </c>
      <c r="C158" s="1497"/>
      <c r="D158" s="1498"/>
      <c r="E158" s="62"/>
      <c r="F158" s="62"/>
      <c r="G158" s="62"/>
      <c r="H158" s="62"/>
      <c r="I158" s="62"/>
      <c r="J158" s="62"/>
      <c r="K158" s="62"/>
      <c r="L158" s="62"/>
      <c r="M158" s="62"/>
      <c r="N158" s="674"/>
      <c r="O158" s="1496" t="s">
        <v>44</v>
      </c>
      <c r="P158" s="1497"/>
      <c r="Q158" s="1498"/>
      <c r="R158" s="62"/>
      <c r="S158" s="62"/>
      <c r="T158" s="62"/>
      <c r="U158" s="62"/>
      <c r="V158" s="62"/>
      <c r="W158" s="62"/>
      <c r="X158" s="62"/>
      <c r="Y158" s="62"/>
    </row>
    <row r="159" spans="1:25" ht="16.5" thickBot="1">
      <c r="A159" s="675" t="s">
        <v>413</v>
      </c>
      <c r="B159" s="676" t="s">
        <v>47</v>
      </c>
      <c r="C159" s="677" t="s">
        <v>48</v>
      </c>
      <c r="D159" s="678" t="s">
        <v>49</v>
      </c>
      <c r="E159" s="62"/>
      <c r="F159" s="62"/>
      <c r="G159" s="62"/>
      <c r="H159" s="384"/>
      <c r="I159" s="62"/>
      <c r="J159" s="62"/>
      <c r="K159" s="62"/>
      <c r="L159" s="62"/>
      <c r="M159" s="62"/>
      <c r="N159" s="675" t="s">
        <v>413</v>
      </c>
      <c r="O159" s="676" t="s">
        <v>47</v>
      </c>
      <c r="P159" s="677" t="s">
        <v>48</v>
      </c>
      <c r="Q159" s="678" t="s">
        <v>49</v>
      </c>
      <c r="R159" s="62"/>
      <c r="S159" s="62"/>
      <c r="T159" s="62"/>
      <c r="U159" s="62"/>
      <c r="V159" s="62"/>
      <c r="W159" s="62"/>
      <c r="X159" s="62"/>
      <c r="Y159" s="62"/>
    </row>
    <row r="160" spans="1:25" ht="18.75">
      <c r="A160" s="679" t="s">
        <v>414</v>
      </c>
      <c r="B160" s="680">
        <v>1008192.1749999997</v>
      </c>
      <c r="C160" s="681">
        <v>1008191.0449999996</v>
      </c>
      <c r="D160" s="1495">
        <f>B160+C160</f>
        <v>2016383.2199999993</v>
      </c>
      <c r="E160" s="62"/>
      <c r="F160" s="384"/>
      <c r="G160" s="62"/>
      <c r="H160" s="247"/>
      <c r="I160" s="62"/>
      <c r="J160" s="62"/>
      <c r="K160" s="62"/>
      <c r="L160" s="62"/>
      <c r="M160" s="62"/>
      <c r="N160" s="679" t="s">
        <v>415</v>
      </c>
      <c r="O160" s="680">
        <v>381903.54686799995</v>
      </c>
      <c r="P160" s="681">
        <v>28430.438401999883</v>
      </c>
      <c r="Q160" s="1495">
        <f>O160+P160</f>
        <v>410333.98526999983</v>
      </c>
      <c r="R160" s="62"/>
      <c r="S160" s="62"/>
      <c r="T160" s="62"/>
      <c r="U160" s="62"/>
      <c r="V160" s="62"/>
      <c r="W160" s="62"/>
      <c r="X160" s="62"/>
      <c r="Y160" s="62"/>
    </row>
    <row r="161" spans="1:25" ht="15.75">
      <c r="A161" s="684" t="s">
        <v>267</v>
      </c>
      <c r="B161" s="685">
        <v>3387441.5100000016</v>
      </c>
      <c r="C161" s="837">
        <v>6471160.8400000008</v>
      </c>
      <c r="D161" s="834">
        <f>B161+C161</f>
        <v>9858602.3500000015</v>
      </c>
      <c r="E161" s="62"/>
      <c r="F161" s="683"/>
      <c r="G161" s="62"/>
      <c r="H161" s="247"/>
      <c r="I161" s="62"/>
      <c r="J161" s="62"/>
      <c r="K161" s="62"/>
      <c r="L161" s="62"/>
      <c r="M161" s="62"/>
      <c r="N161" s="684" t="s">
        <v>267</v>
      </c>
      <c r="O161" s="1502">
        <v>1072647.4158380006</v>
      </c>
      <c r="P161" s="1503">
        <v>935653.72335700016</v>
      </c>
      <c r="Q161" s="1500">
        <f>O161+P161</f>
        <v>2008301.1391950008</v>
      </c>
      <c r="R161" s="62"/>
      <c r="S161" s="62"/>
      <c r="T161" s="62"/>
      <c r="U161" s="247"/>
      <c r="V161" s="62"/>
      <c r="W161" s="62"/>
      <c r="X161" s="62"/>
      <c r="Y161" s="62"/>
    </row>
    <row r="162" spans="1:25" ht="16.5" thickBot="1">
      <c r="A162" s="686" t="s">
        <v>416</v>
      </c>
      <c r="B162" s="685">
        <v>8088965.2300000014</v>
      </c>
      <c r="C162" s="380">
        <v>8606235.1100000013</v>
      </c>
      <c r="D162" s="1501">
        <f>B162+C162</f>
        <v>16695200.340000004</v>
      </c>
      <c r="E162" s="687" t="s">
        <v>417</v>
      </c>
      <c r="F162" s="683"/>
      <c r="G162" s="62"/>
      <c r="H162" s="62"/>
      <c r="I162" s="62"/>
      <c r="J162" s="62"/>
      <c r="K162" s="62"/>
      <c r="L162" s="62"/>
      <c r="M162" s="62"/>
      <c r="N162" s="1484" t="s">
        <v>416</v>
      </c>
      <c r="O162" s="1504">
        <v>4477190.9800000014</v>
      </c>
      <c r="P162" s="376">
        <v>504600.16000000009</v>
      </c>
      <c r="Q162" s="1505">
        <f>O162+P162</f>
        <v>4981791.1400000015</v>
      </c>
      <c r="R162" s="687" t="s">
        <v>417</v>
      </c>
      <c r="S162" s="62"/>
      <c r="T162" s="62"/>
      <c r="U162" s="247"/>
      <c r="V162" s="62"/>
      <c r="W162" s="62"/>
      <c r="X162" s="62"/>
      <c r="Y162" s="62"/>
    </row>
    <row r="163" spans="1:25" ht="16.5" thickBot="1">
      <c r="A163" s="690"/>
      <c r="B163" s="690"/>
      <c r="C163" s="691"/>
      <c r="D163" s="692"/>
      <c r="E163" s="255"/>
      <c r="F163" s="683"/>
      <c r="G163" s="62"/>
      <c r="H163" s="62"/>
      <c r="I163" s="62"/>
      <c r="J163" s="62"/>
      <c r="K163" s="62"/>
      <c r="L163" s="62"/>
      <c r="M163" s="62"/>
      <c r="N163" s="688" t="s">
        <v>418</v>
      </c>
      <c r="O163" s="689">
        <v>131655.51999999996</v>
      </c>
      <c r="P163" s="1508">
        <v>131655.15</v>
      </c>
      <c r="Q163" s="1499">
        <f>O163+P163</f>
        <v>263310.66999999993</v>
      </c>
      <c r="R163" s="62"/>
      <c r="S163" s="62"/>
      <c r="T163" s="62"/>
      <c r="U163" s="62"/>
      <c r="V163" s="62"/>
      <c r="W163" s="62"/>
      <c r="X163" s="62"/>
      <c r="Y163" s="62"/>
    </row>
    <row r="164" spans="1:25" ht="16.5" thickBot="1">
      <c r="A164" s="693" t="s">
        <v>419</v>
      </c>
      <c r="B164" s="1479">
        <f>SUM(B160:B162)</f>
        <v>12484598.915000003</v>
      </c>
      <c r="C164" s="1480">
        <f>SUM(C160:C162)</f>
        <v>16085586.995000001</v>
      </c>
      <c r="D164" s="1481">
        <f>SUM(D160:D162)</f>
        <v>28570185.910000004</v>
      </c>
      <c r="E164" s="62"/>
      <c r="F164" s="683"/>
      <c r="G164" s="62"/>
      <c r="H164" s="62"/>
      <c r="I164" s="62"/>
      <c r="J164" s="62"/>
      <c r="K164" s="62"/>
      <c r="L164" s="62"/>
      <c r="M164" s="62"/>
      <c r="N164" s="690"/>
      <c r="O164" s="690"/>
      <c r="P164" s="1507"/>
      <c r="Q164" s="692"/>
      <c r="R164" s="62"/>
      <c r="S164" s="683"/>
      <c r="T164" s="62"/>
      <c r="U164" s="62"/>
      <c r="V164" s="62"/>
      <c r="W164" s="62"/>
      <c r="X164" s="62"/>
      <c r="Y164" s="62"/>
    </row>
    <row r="165" spans="1:25" ht="16.5" thickBot="1">
      <c r="G165" s="62"/>
      <c r="H165" s="62"/>
      <c r="I165" s="62"/>
      <c r="J165" s="62"/>
      <c r="K165" s="62"/>
      <c r="L165" s="62"/>
      <c r="M165" s="62"/>
      <c r="N165" s="693" t="s">
        <v>419</v>
      </c>
      <c r="O165" s="1506">
        <f>SUM(O160:O163)</f>
        <v>6063397.4627060015</v>
      </c>
      <c r="P165" s="1487">
        <f t="shared" ref="P165" si="17">SUM(P160:P163)</f>
        <v>1600339.4717590001</v>
      </c>
      <c r="Q165" s="1488">
        <f>SUM(Q160:Q163)</f>
        <v>7663736.9344650023</v>
      </c>
      <c r="R165" s="62"/>
      <c r="S165" s="62"/>
      <c r="T165" s="62"/>
      <c r="U165" s="62"/>
      <c r="V165" s="62"/>
      <c r="W165" s="62"/>
      <c r="X165" s="62"/>
      <c r="Y165" s="62"/>
    </row>
    <row r="166" spans="1:25" ht="15.75">
      <c r="A166" s="697"/>
      <c r="B166" s="698"/>
      <c r="C166" s="699"/>
      <c r="D166" s="699"/>
      <c r="E166" s="62"/>
      <c r="F166" s="62"/>
      <c r="G166" s="62"/>
      <c r="H166" s="62"/>
      <c r="I166" s="62"/>
      <c r="J166" s="62"/>
      <c r="K166" s="62"/>
      <c r="L166" s="62"/>
      <c r="M166" s="62"/>
      <c r="S166" s="62"/>
      <c r="T166" s="62"/>
      <c r="U166" s="62"/>
      <c r="V166" s="62"/>
      <c r="W166" s="62"/>
      <c r="X166" s="62"/>
      <c r="Y166" s="62"/>
    </row>
    <row r="167" spans="1:25" s="1512" customFormat="1" ht="63.95" customHeight="1">
      <c r="A167" s="2127" t="s">
        <v>420</v>
      </c>
      <c r="B167" s="2127"/>
      <c r="C167" s="2127"/>
      <c r="D167" s="2127"/>
      <c r="E167" s="2127"/>
      <c r="F167" s="2127"/>
      <c r="G167" s="2127"/>
      <c r="H167" s="2127"/>
      <c r="I167" s="2127"/>
      <c r="J167" s="2127"/>
      <c r="K167" s="1511"/>
      <c r="L167" s="1511"/>
      <c r="M167" s="1511"/>
      <c r="N167" s="62"/>
      <c r="O167" s="1511"/>
      <c r="P167" s="1511"/>
      <c r="Q167" s="1511"/>
      <c r="R167" s="1511"/>
      <c r="S167" s="1511"/>
      <c r="T167" s="1511"/>
      <c r="U167" s="1511"/>
      <c r="V167" s="1511"/>
      <c r="W167" s="1511"/>
      <c r="X167" s="1511"/>
      <c r="Y167" s="1511"/>
    </row>
    <row r="168" spans="1:25" ht="15.75">
      <c r="A168" s="62" t="s">
        <v>421</v>
      </c>
      <c r="B168" s="62"/>
      <c r="C168" s="62"/>
      <c r="D168" s="62"/>
      <c r="E168" s="115"/>
      <c r="F168" s="115"/>
      <c r="G168" s="115"/>
      <c r="H168" s="115"/>
      <c r="I168" s="115"/>
      <c r="J168" s="115"/>
      <c r="K168" s="62"/>
      <c r="L168" s="62"/>
      <c r="M168" s="62"/>
      <c r="N168" s="62"/>
      <c r="O168" s="62"/>
      <c r="P168" s="62"/>
      <c r="Q168" s="62"/>
      <c r="R168" s="62"/>
      <c r="S168" s="62"/>
      <c r="T168" s="62"/>
      <c r="U168" s="62"/>
      <c r="V168" s="62"/>
      <c r="W168" s="62"/>
      <c r="X168" s="62"/>
      <c r="Y168" s="62"/>
    </row>
    <row r="169" spans="1:25" ht="15.75">
      <c r="A169" s="62" t="s">
        <v>422</v>
      </c>
      <c r="B169" s="62"/>
      <c r="C169" s="62"/>
      <c r="D169" s="62"/>
      <c r="E169" s="62"/>
      <c r="F169" s="62"/>
      <c r="G169" s="62"/>
      <c r="H169" s="62"/>
      <c r="I169" s="62"/>
      <c r="J169" s="62"/>
      <c r="K169" s="62"/>
      <c r="L169" s="62"/>
      <c r="M169" s="62"/>
      <c r="N169" s="62"/>
      <c r="O169" s="62"/>
      <c r="P169" s="62"/>
      <c r="Q169" s="247"/>
      <c r="R169" s="62"/>
      <c r="S169" s="62"/>
      <c r="T169" s="62"/>
      <c r="U169" s="62"/>
      <c r="V169" s="62"/>
      <c r="W169" s="62"/>
      <c r="X169" s="62"/>
      <c r="Y169" s="62"/>
    </row>
    <row r="170" spans="1:25" ht="15.75">
      <c r="A170" s="62" t="s">
        <v>423</v>
      </c>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row>
    <row r="171" spans="1:25" ht="15.75">
      <c r="A171" s="62" t="s">
        <v>424</v>
      </c>
      <c r="B171" s="62"/>
      <c r="C171" s="62"/>
      <c r="D171" s="62"/>
      <c r="E171" s="62"/>
      <c r="F171" s="62"/>
      <c r="G171" s="62"/>
      <c r="H171" s="62"/>
      <c r="I171" s="62"/>
      <c r="J171" s="62"/>
      <c r="K171" s="62"/>
      <c r="L171" s="62"/>
      <c r="M171" s="62"/>
      <c r="N171" s="62"/>
      <c r="O171" s="255"/>
      <c r="P171" s="255"/>
      <c r="Q171" s="1820"/>
      <c r="R171" s="255"/>
      <c r="S171" s="255"/>
      <c r="T171" s="255"/>
      <c r="U171" s="255"/>
      <c r="V171" s="255"/>
      <c r="W171" s="255"/>
      <c r="X171" s="255"/>
      <c r="Y171" s="255"/>
    </row>
    <row r="172" spans="1:25" ht="15.75">
      <c r="A172" s="62" t="s">
        <v>425</v>
      </c>
      <c r="B172" s="62"/>
      <c r="C172" s="62"/>
      <c r="D172" s="62"/>
      <c r="E172" s="62"/>
      <c r="F172" s="62"/>
      <c r="G172" s="62"/>
      <c r="H172" s="62"/>
      <c r="I172" s="62"/>
      <c r="J172" s="62"/>
      <c r="K172" s="62"/>
      <c r="L172" s="62"/>
      <c r="M172" s="62"/>
      <c r="N172" s="62"/>
      <c r="O172" s="255"/>
      <c r="P172" s="255"/>
      <c r="Q172" s="1820"/>
      <c r="R172" s="255"/>
      <c r="S172" s="255"/>
      <c r="T172" s="255"/>
      <c r="U172" s="255"/>
      <c r="V172" s="255"/>
      <c r="W172" s="255"/>
      <c r="X172" s="255"/>
      <c r="Y172" s="255"/>
    </row>
    <row r="173" spans="1:25" ht="15.75">
      <c r="A173" s="62" t="s">
        <v>426</v>
      </c>
      <c r="B173" s="62"/>
      <c r="C173" s="62"/>
      <c r="D173" s="62"/>
      <c r="E173" s="62"/>
      <c r="F173" s="62"/>
      <c r="G173" s="62"/>
      <c r="H173" s="62"/>
      <c r="I173" s="62"/>
      <c r="J173" s="62"/>
      <c r="K173" s="62"/>
      <c r="L173" s="62"/>
      <c r="M173" s="62"/>
      <c r="N173" s="62"/>
      <c r="O173" s="255"/>
      <c r="P173" s="255"/>
      <c r="Q173" s="1820"/>
      <c r="R173" s="255"/>
      <c r="S173" s="255"/>
      <c r="T173" s="255"/>
      <c r="U173" s="255"/>
      <c r="V173" s="255"/>
      <c r="W173" s="255"/>
      <c r="X173" s="255"/>
      <c r="Y173" s="255"/>
    </row>
    <row r="174" spans="1:25" ht="15.75">
      <c r="A174" s="62" t="s">
        <v>427</v>
      </c>
      <c r="B174" s="62"/>
      <c r="C174" s="62"/>
      <c r="D174" s="62"/>
      <c r="E174" s="62"/>
      <c r="F174" s="62"/>
      <c r="G174" s="62"/>
      <c r="H174" s="62"/>
      <c r="I174" s="62"/>
      <c r="J174" s="62"/>
      <c r="K174" s="62"/>
      <c r="L174" s="62"/>
      <c r="M174" s="62"/>
      <c r="N174" s="62"/>
      <c r="O174" s="255"/>
      <c r="P174" s="255"/>
      <c r="Q174" s="255"/>
      <c r="R174" s="255"/>
      <c r="S174" s="255"/>
      <c r="T174" s="255"/>
      <c r="U174" s="255"/>
      <c r="V174" s="255"/>
      <c r="W174" s="255"/>
      <c r="X174" s="255"/>
      <c r="Y174" s="255"/>
    </row>
    <row r="175" spans="1:25" ht="15.75">
      <c r="A175" s="62" t="s">
        <v>428</v>
      </c>
      <c r="B175" s="62"/>
      <c r="C175" s="62"/>
      <c r="D175" s="62"/>
      <c r="E175" s="62"/>
      <c r="F175" s="62"/>
      <c r="G175" s="62"/>
      <c r="H175" s="62"/>
      <c r="I175" s="62"/>
      <c r="J175" s="62"/>
      <c r="K175" s="62"/>
      <c r="L175" s="62"/>
      <c r="M175" s="62"/>
      <c r="N175" s="62"/>
      <c r="O175" s="255"/>
      <c r="P175" s="255"/>
      <c r="Q175" s="255"/>
      <c r="R175" s="255"/>
      <c r="S175" s="255"/>
      <c r="T175" s="255"/>
      <c r="U175" s="255"/>
      <c r="V175" s="255"/>
      <c r="W175" s="255"/>
      <c r="X175" s="255"/>
      <c r="Y175" s="255"/>
    </row>
    <row r="176" spans="1:25" ht="32.1" customHeight="1">
      <c r="A176" s="2128" t="s">
        <v>429</v>
      </c>
      <c r="B176" s="2128"/>
      <c r="C176" s="2128"/>
      <c r="D176" s="2128"/>
      <c r="E176" s="2128"/>
      <c r="F176" s="2128"/>
      <c r="G176" s="2128"/>
      <c r="H176" s="2128"/>
      <c r="I176" s="2128"/>
      <c r="J176" s="2128"/>
      <c r="K176" s="62"/>
      <c r="L176" s="62"/>
      <c r="M176" s="62"/>
      <c r="N176" s="62"/>
      <c r="O176" s="255"/>
      <c r="P176" s="255"/>
      <c r="Q176" s="255"/>
      <c r="R176" s="255"/>
      <c r="S176" s="255"/>
      <c r="T176" s="255"/>
      <c r="U176" s="255"/>
      <c r="V176" s="255"/>
      <c r="W176" s="255"/>
      <c r="X176" s="255"/>
      <c r="Y176" s="255"/>
    </row>
    <row r="177" spans="1:25" ht="15.75" customHeight="1">
      <c r="A177" s="1975" t="s">
        <v>430</v>
      </c>
      <c r="B177" s="62"/>
      <c r="C177" s="62"/>
      <c r="D177" s="62"/>
      <c r="E177" s="62"/>
      <c r="F177" s="62"/>
      <c r="G177" s="62"/>
      <c r="H177" s="62"/>
      <c r="I177" s="62"/>
      <c r="J177" s="62"/>
      <c r="K177" s="62"/>
      <c r="L177" s="62"/>
      <c r="M177" s="62"/>
      <c r="N177" s="255"/>
      <c r="O177" s="255"/>
      <c r="P177" s="255"/>
      <c r="Q177" s="255"/>
      <c r="R177" s="255"/>
      <c r="S177" s="255"/>
      <c r="T177" s="255"/>
      <c r="U177" s="255"/>
      <c r="V177" s="255"/>
      <c r="W177" s="255"/>
      <c r="X177" s="255"/>
      <c r="Y177" s="255"/>
    </row>
    <row r="178" spans="1:25" ht="15.75">
      <c r="A178" s="62" t="s">
        <v>431</v>
      </c>
      <c r="B178" s="62"/>
      <c r="C178" s="62"/>
      <c r="D178" s="62"/>
      <c r="E178" s="560"/>
      <c r="F178" s="560"/>
      <c r="G178" s="560"/>
      <c r="H178" s="560"/>
      <c r="I178" s="62"/>
      <c r="J178" s="62"/>
      <c r="K178" s="62"/>
      <c r="L178" s="62"/>
      <c r="M178" s="62"/>
      <c r="N178" s="255"/>
      <c r="O178" s="255"/>
      <c r="P178" s="255"/>
      <c r="Q178" s="255"/>
      <c r="R178" s="255"/>
      <c r="S178" s="255"/>
      <c r="T178" s="255"/>
      <c r="U178" s="255"/>
      <c r="V178" s="255"/>
      <c r="W178" s="255"/>
      <c r="X178" s="255"/>
      <c r="Y178" s="255"/>
    </row>
    <row r="179" spans="1:25" ht="15.75">
      <c r="A179" s="2128" t="s">
        <v>432</v>
      </c>
      <c r="B179" s="2128"/>
      <c r="C179" s="2128"/>
      <c r="D179" s="2128"/>
      <c r="E179" s="2128"/>
      <c r="F179" s="2128"/>
      <c r="G179" s="2128"/>
      <c r="H179" s="2128"/>
      <c r="I179" s="2128"/>
      <c r="J179" s="2128"/>
      <c r="K179" s="62"/>
      <c r="L179" s="62"/>
      <c r="M179" s="62"/>
      <c r="N179" s="255"/>
      <c r="O179" s="255"/>
      <c r="P179" s="255"/>
      <c r="Q179" s="255"/>
      <c r="R179" s="255"/>
      <c r="S179" s="255"/>
      <c r="T179" s="255"/>
      <c r="U179" s="255"/>
      <c r="V179" s="255"/>
      <c r="W179" s="255"/>
      <c r="X179" s="255"/>
      <c r="Y179" s="255"/>
    </row>
    <row r="180" spans="1:25" ht="15.75">
      <c r="A180" s="62"/>
      <c r="B180" s="62"/>
      <c r="C180" s="62"/>
      <c r="D180" s="62"/>
      <c r="E180" s="62"/>
      <c r="F180" s="62"/>
      <c r="G180" s="62"/>
      <c r="H180" s="62"/>
      <c r="I180" s="62"/>
      <c r="J180" s="62"/>
      <c r="K180" s="62"/>
      <c r="L180" s="62"/>
      <c r="M180" s="62"/>
      <c r="N180" s="255"/>
      <c r="O180" s="255"/>
      <c r="P180" s="255"/>
      <c r="Q180" s="255"/>
      <c r="R180" s="255"/>
      <c r="S180" s="255"/>
      <c r="T180" s="255"/>
      <c r="U180" s="255"/>
      <c r="V180" s="255"/>
      <c r="W180" s="255"/>
      <c r="X180" s="255"/>
      <c r="Y180" s="255"/>
    </row>
    <row r="181" spans="1:25" ht="15.75">
      <c r="A181" s="62"/>
      <c r="B181" s="62"/>
      <c r="C181" s="62"/>
      <c r="D181" s="62"/>
      <c r="E181" s="62"/>
      <c r="F181" s="62"/>
      <c r="G181" s="62"/>
      <c r="H181" s="62"/>
      <c r="I181" s="62"/>
      <c r="J181" s="62"/>
      <c r="K181" s="62"/>
      <c r="L181" s="62"/>
      <c r="M181" s="62"/>
      <c r="N181" s="255"/>
      <c r="O181" s="255"/>
      <c r="P181" s="255"/>
      <c r="Q181" s="255"/>
      <c r="R181" s="255"/>
      <c r="S181" s="255"/>
      <c r="T181" s="255"/>
      <c r="U181" s="255"/>
      <c r="V181" s="255"/>
      <c r="W181" s="255"/>
      <c r="X181" s="255"/>
      <c r="Y181" s="255"/>
    </row>
    <row r="182" spans="1:25" ht="15.75">
      <c r="A182" s="62"/>
      <c r="B182" s="62"/>
      <c r="C182" s="62"/>
      <c r="D182" s="62"/>
      <c r="E182" s="62"/>
      <c r="F182" s="62"/>
      <c r="G182" s="62"/>
      <c r="H182" s="62"/>
      <c r="I182" s="62"/>
      <c r="J182" s="62"/>
      <c r="K182" s="62"/>
      <c r="L182" s="62"/>
      <c r="N182" s="255"/>
      <c r="O182" s="255"/>
      <c r="P182" s="255"/>
      <c r="Q182" s="255"/>
      <c r="R182" s="255"/>
      <c r="S182" s="255"/>
      <c r="T182" s="255"/>
      <c r="U182" s="255"/>
      <c r="V182" s="255"/>
      <c r="W182" s="255"/>
      <c r="X182" s="255"/>
      <c r="Y182" s="255"/>
    </row>
    <row r="183" spans="1:25" ht="15.75">
      <c r="A183" s="62"/>
      <c r="B183" s="62"/>
      <c r="C183" s="62"/>
      <c r="D183" s="62"/>
      <c r="E183" s="62"/>
      <c r="F183" s="62"/>
      <c r="G183" s="62"/>
      <c r="H183" s="62"/>
      <c r="I183" s="62"/>
      <c r="J183" s="62"/>
      <c r="K183" s="62"/>
      <c r="L183" s="62"/>
      <c r="N183" s="255"/>
      <c r="O183" s="255"/>
      <c r="P183" s="255"/>
      <c r="Q183" s="255"/>
      <c r="R183" s="255"/>
      <c r="S183" s="255"/>
      <c r="T183" s="255"/>
      <c r="U183" s="255"/>
      <c r="V183" s="255"/>
      <c r="W183" s="255"/>
      <c r="X183" s="255"/>
      <c r="Y183" s="255"/>
    </row>
    <row r="184" spans="1:25" ht="15.75">
      <c r="E184" s="62"/>
      <c r="F184" s="62"/>
      <c r="G184" s="62"/>
      <c r="H184" s="62"/>
      <c r="I184" s="62"/>
      <c r="J184" s="62"/>
      <c r="K184" s="62"/>
      <c r="L184" s="62"/>
      <c r="N184" s="255"/>
      <c r="O184" s="255"/>
      <c r="P184" s="255"/>
      <c r="Q184" s="255"/>
      <c r="R184" s="255"/>
      <c r="S184" s="255"/>
      <c r="T184" s="255"/>
      <c r="U184" s="255"/>
      <c r="V184" s="255"/>
      <c r="W184" s="255"/>
      <c r="X184" s="255"/>
      <c r="Y184" s="255"/>
    </row>
  </sheetData>
  <mergeCells count="11">
    <mergeCell ref="A1:Y1"/>
    <mergeCell ref="A2:Y2"/>
    <mergeCell ref="A3:Y3"/>
    <mergeCell ref="A179:J179"/>
    <mergeCell ref="A176:J176"/>
    <mergeCell ref="N5:Y5"/>
    <mergeCell ref="N6:Y6"/>
    <mergeCell ref="A4:G4"/>
    <mergeCell ref="A5:L5"/>
    <mergeCell ref="A6:L6"/>
    <mergeCell ref="A167:J167"/>
  </mergeCells>
  <dataValidations count="1">
    <dataValidation type="list" allowBlank="1" showInputMessage="1" showErrorMessage="1" sqref="P9:P13 C15:C24 P15:P36 C39:C47 C125:C129 C77:C101 C9:C13 P77:P101 P39:P47 C72:C75 P103:P114 C103:C114 P116:P123 C116:C123 P125:P129 C50:C70 P50:P70 P72:P75" xr:uid="{5093FA68-DE8F-41B0-93DE-072C791BB73B}">
      <formula1>"In-Unit, CAM/WB"</formula1>
    </dataValidation>
  </dataValidations>
  <printOptions horizontalCentered="1" verticalCentered="1"/>
  <pageMargins left="0.25" right="0.25" top="0.5" bottom="0.5" header="0.3" footer="0.3"/>
  <pageSetup scale="18" orientation="portrait" r:id="rId1"/>
  <headerFooter scaleWithDoc="0" alignWithMargins="0">
    <oddFooter>&amp;CA - &amp;P</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95C5B-62A4-42FF-8D05-304F180D2006}">
  <sheetPr>
    <tabColor rgb="FF00B050"/>
    <pageSetUpPr fitToPage="1"/>
  </sheetPr>
  <dimension ref="A1:X101"/>
  <sheetViews>
    <sheetView workbookViewId="0">
      <selection activeCell="G10" sqref="G10"/>
    </sheetView>
  </sheetViews>
  <sheetFormatPr defaultColWidth="8.7109375" defaultRowHeight="12.75"/>
  <cols>
    <col min="1" max="1" width="55.42578125" customWidth="1"/>
    <col min="2" max="3" width="11.7109375" bestFit="1" customWidth="1"/>
    <col min="4" max="4" width="13.28515625" customWidth="1"/>
    <col min="5" max="5" width="9.28515625" customWidth="1"/>
    <col min="6" max="6" width="13.42578125" customWidth="1"/>
    <col min="7" max="7" width="14.5703125" customWidth="1"/>
    <col min="8" max="10" width="14.28515625" customWidth="1"/>
    <col min="11" max="11" width="3.5703125" customWidth="1"/>
    <col min="13" max="13" width="10.7109375" customWidth="1"/>
    <col min="14" max="14" width="12.42578125" customWidth="1"/>
    <col min="15" max="15" width="9.7109375" customWidth="1"/>
    <col min="16" max="16" width="13.5703125" customWidth="1"/>
    <col min="17" max="17" width="14.5703125" customWidth="1"/>
    <col min="18" max="18" width="13.42578125" customWidth="1"/>
    <col min="19" max="19" width="8.85546875" bestFit="1" customWidth="1"/>
    <col min="20" max="20" width="11" customWidth="1"/>
    <col min="22" max="22" width="43.28515625" customWidth="1"/>
  </cols>
  <sheetData>
    <row r="1" spans="1:22" ht="15.75">
      <c r="A1" s="2110" t="s">
        <v>0</v>
      </c>
      <c r="B1" s="2110"/>
      <c r="C1" s="2110"/>
      <c r="D1" s="2110"/>
      <c r="E1" s="2110"/>
      <c r="F1" s="2110"/>
      <c r="G1" s="2110"/>
      <c r="H1" s="2110"/>
      <c r="I1" s="2110"/>
      <c r="J1" s="2110"/>
      <c r="K1" s="2110"/>
      <c r="L1" s="2110"/>
      <c r="M1" s="2110"/>
      <c r="N1" s="2110"/>
      <c r="O1" s="2110"/>
      <c r="P1" s="2110"/>
      <c r="Q1" s="2110"/>
      <c r="R1" s="2110"/>
      <c r="S1" s="2110"/>
      <c r="T1" s="2110"/>
    </row>
    <row r="2" spans="1:22" ht="15.75" customHeight="1">
      <c r="A2" s="2134" t="s">
        <v>470</v>
      </c>
      <c r="B2" s="2134"/>
      <c r="C2" s="2134"/>
      <c r="D2" s="2134"/>
      <c r="E2" s="2134"/>
      <c r="F2" s="2134"/>
      <c r="G2" s="2134"/>
      <c r="H2" s="2134"/>
      <c r="I2" s="2134"/>
      <c r="J2" s="2134"/>
      <c r="K2" s="2134"/>
      <c r="L2" s="2134"/>
      <c r="M2" s="2134"/>
      <c r="N2" s="2134"/>
      <c r="O2" s="2134"/>
      <c r="P2" s="2134"/>
      <c r="Q2" s="2134"/>
      <c r="R2" s="2134"/>
      <c r="S2" s="2134"/>
      <c r="T2" s="2134"/>
    </row>
    <row r="3" spans="1:22" ht="15.75">
      <c r="A3" s="2184" t="s">
        <v>41</v>
      </c>
      <c r="B3" s="2184"/>
      <c r="C3" s="2184"/>
      <c r="D3" s="2184"/>
      <c r="E3" s="2184"/>
      <c r="F3" s="2184"/>
      <c r="G3" s="2184"/>
      <c r="H3" s="2184"/>
      <c r="I3" s="2184"/>
      <c r="J3" s="2184"/>
      <c r="K3" s="2184"/>
      <c r="L3" s="2184"/>
      <c r="M3" s="2184"/>
      <c r="N3" s="2184"/>
      <c r="O3" s="2184"/>
      <c r="P3" s="2184"/>
      <c r="Q3" s="2184"/>
      <c r="R3" s="2184"/>
      <c r="S3" s="2184"/>
      <c r="T3" s="2184"/>
    </row>
    <row r="4" spans="1:22" ht="16.5" thickBot="1">
      <c r="A4" s="62"/>
      <c r="B4" s="62"/>
      <c r="C4" s="62"/>
      <c r="D4" s="62"/>
      <c r="E4" s="62"/>
      <c r="F4" s="62"/>
      <c r="G4" s="62"/>
      <c r="H4" s="62"/>
      <c r="I4" s="62"/>
      <c r="J4" s="62"/>
      <c r="K4" s="62"/>
      <c r="L4" s="62"/>
      <c r="M4" s="62"/>
      <c r="N4" s="62"/>
      <c r="O4" s="62"/>
      <c r="P4" s="62"/>
      <c r="Q4" s="62"/>
      <c r="R4" s="62"/>
      <c r="S4" s="62"/>
      <c r="T4" s="62"/>
    </row>
    <row r="5" spans="1:22" ht="29.85" customHeight="1" thickBot="1">
      <c r="A5" s="490"/>
      <c r="B5" s="2190" t="s">
        <v>471</v>
      </c>
      <c r="C5" s="2191"/>
      <c r="D5" s="2191"/>
      <c r="E5" s="2191"/>
      <c r="F5" s="2191"/>
      <c r="G5" s="2191"/>
      <c r="H5" s="2191"/>
      <c r="I5" s="2191"/>
      <c r="J5" s="2192"/>
      <c r="K5" s="62"/>
      <c r="L5" s="2190" t="s">
        <v>472</v>
      </c>
      <c r="M5" s="2191"/>
      <c r="N5" s="2191"/>
      <c r="O5" s="2191"/>
      <c r="P5" s="2191"/>
      <c r="Q5" s="2191"/>
      <c r="R5" s="2191"/>
      <c r="S5" s="2191"/>
      <c r="T5" s="2192"/>
    </row>
    <row r="6" spans="1:22" ht="16.5" thickBot="1">
      <c r="A6" s="721"/>
      <c r="B6" s="154"/>
      <c r="C6" s="2190" t="s">
        <v>153</v>
      </c>
      <c r="D6" s="2191"/>
      <c r="E6" s="2191"/>
      <c r="F6" s="2191"/>
      <c r="G6" s="2191"/>
      <c r="H6" s="2191"/>
      <c r="I6" s="2191"/>
      <c r="J6" s="2192"/>
      <c r="K6" s="62"/>
      <c r="L6" s="721"/>
      <c r="M6" s="2190" t="s">
        <v>153</v>
      </c>
      <c r="N6" s="2191"/>
      <c r="O6" s="2191"/>
      <c r="P6" s="2191"/>
      <c r="Q6" s="2191"/>
      <c r="R6" s="2191"/>
      <c r="S6" s="2191"/>
      <c r="T6" s="2192"/>
    </row>
    <row r="7" spans="1:22" ht="94.5">
      <c r="A7" s="722" t="s">
        <v>473</v>
      </c>
      <c r="B7" s="722" t="s">
        <v>474</v>
      </c>
      <c r="C7" s="723" t="s">
        <v>158</v>
      </c>
      <c r="D7" s="1124" t="s">
        <v>475</v>
      </c>
      <c r="E7" s="1124" t="s">
        <v>476</v>
      </c>
      <c r="F7" s="1124" t="s">
        <v>477</v>
      </c>
      <c r="G7" s="724" t="s">
        <v>478</v>
      </c>
      <c r="H7" s="725" t="s">
        <v>163</v>
      </c>
      <c r="I7" s="644" t="s">
        <v>164</v>
      </c>
      <c r="J7" s="644" t="s">
        <v>165</v>
      </c>
      <c r="K7" s="62"/>
      <c r="L7" s="722" t="s">
        <v>474</v>
      </c>
      <c r="M7" s="723" t="s">
        <v>158</v>
      </c>
      <c r="N7" s="1124" t="s">
        <v>479</v>
      </c>
      <c r="O7" s="1124" t="s">
        <v>476</v>
      </c>
      <c r="P7" s="1124" t="s">
        <v>477</v>
      </c>
      <c r="Q7" s="724" t="s">
        <v>478</v>
      </c>
      <c r="R7" s="725" t="s">
        <v>163</v>
      </c>
      <c r="S7" s="725" t="s">
        <v>164</v>
      </c>
      <c r="T7" s="644" t="s">
        <v>165</v>
      </c>
    </row>
    <row r="8" spans="1:22" ht="15.75">
      <c r="A8" s="726" t="s">
        <v>166</v>
      </c>
      <c r="B8" s="727"/>
      <c r="C8" s="728"/>
      <c r="D8" s="728"/>
      <c r="E8" s="728"/>
      <c r="F8" s="728"/>
      <c r="G8" s="1469"/>
      <c r="H8" s="728"/>
      <c r="I8" s="730"/>
      <c r="J8" s="731"/>
      <c r="K8" s="62"/>
      <c r="L8" s="727"/>
      <c r="M8" s="728"/>
      <c r="N8" s="728"/>
      <c r="O8" s="728"/>
      <c r="P8" s="728"/>
      <c r="Q8" s="729"/>
      <c r="R8" s="728"/>
      <c r="S8" s="730"/>
      <c r="T8" s="731"/>
    </row>
    <row r="9" spans="1:22" ht="15.75">
      <c r="A9" s="569" t="s">
        <v>480</v>
      </c>
      <c r="B9" s="569" t="s">
        <v>169</v>
      </c>
      <c r="C9" s="738">
        <v>0</v>
      </c>
      <c r="D9" s="738">
        <v>0</v>
      </c>
      <c r="E9" s="738">
        <v>0</v>
      </c>
      <c r="F9" s="738">
        <v>0</v>
      </c>
      <c r="G9" s="1470">
        <v>0</v>
      </c>
      <c r="H9" s="732">
        <f t="shared" ref="H9:H18" si="0">G9/$G$72</f>
        <v>0</v>
      </c>
      <c r="I9" s="1154">
        <v>0</v>
      </c>
      <c r="J9" s="1476">
        <v>0</v>
      </c>
      <c r="K9" s="62"/>
      <c r="L9" s="569" t="s">
        <v>169</v>
      </c>
      <c r="M9" s="738">
        <v>0</v>
      </c>
      <c r="N9" s="738">
        <v>0</v>
      </c>
      <c r="O9" s="738">
        <v>0</v>
      </c>
      <c r="P9" s="738">
        <v>0</v>
      </c>
      <c r="Q9" s="1470">
        <v>0</v>
      </c>
      <c r="R9" s="732">
        <f t="shared" ref="R9:R18" si="1">Q9/$G$72</f>
        <v>0</v>
      </c>
      <c r="S9" s="1154">
        <v>0</v>
      </c>
      <c r="T9" s="1476">
        <v>0</v>
      </c>
    </row>
    <row r="10" spans="1:22" ht="15.75">
      <c r="A10" s="569" t="s">
        <v>481</v>
      </c>
      <c r="B10" s="569" t="s">
        <v>169</v>
      </c>
      <c r="C10" s="738">
        <v>0</v>
      </c>
      <c r="D10" s="738">
        <v>0</v>
      </c>
      <c r="E10" s="738">
        <v>0</v>
      </c>
      <c r="F10" s="738">
        <v>0</v>
      </c>
      <c r="G10" s="1470">
        <v>0</v>
      </c>
      <c r="H10" s="732">
        <f t="shared" si="0"/>
        <v>0</v>
      </c>
      <c r="I10" s="1154">
        <v>0</v>
      </c>
      <c r="J10" s="1476">
        <v>0</v>
      </c>
      <c r="K10" s="62"/>
      <c r="L10" s="569" t="s">
        <v>169</v>
      </c>
      <c r="M10" s="738">
        <v>0</v>
      </c>
      <c r="N10" s="738">
        <v>0</v>
      </c>
      <c r="O10" s="738">
        <v>0</v>
      </c>
      <c r="P10" s="738">
        <v>0</v>
      </c>
      <c r="Q10" s="1470">
        <v>0</v>
      </c>
      <c r="R10" s="732">
        <f t="shared" si="1"/>
        <v>0</v>
      </c>
      <c r="S10" s="1154">
        <v>0</v>
      </c>
      <c r="T10" s="1476">
        <v>0</v>
      </c>
    </row>
    <row r="11" spans="1:22" ht="15.75">
      <c r="A11" s="569" t="s">
        <v>482</v>
      </c>
      <c r="B11" s="569" t="s">
        <v>169</v>
      </c>
      <c r="C11" s="738">
        <v>0</v>
      </c>
      <c r="D11" s="738">
        <v>0</v>
      </c>
      <c r="E11" s="738">
        <v>0</v>
      </c>
      <c r="F11" s="738">
        <v>0</v>
      </c>
      <c r="G11" s="1470">
        <v>0</v>
      </c>
      <c r="H11" s="732">
        <f t="shared" si="0"/>
        <v>0</v>
      </c>
      <c r="I11" s="1154">
        <v>0</v>
      </c>
      <c r="J11" s="1476">
        <v>0</v>
      </c>
      <c r="K11" s="62"/>
      <c r="L11" s="569" t="s">
        <v>169</v>
      </c>
      <c r="M11" s="738">
        <v>0</v>
      </c>
      <c r="N11" s="738">
        <v>0</v>
      </c>
      <c r="O11" s="738">
        <v>0</v>
      </c>
      <c r="P11" s="738">
        <v>0</v>
      </c>
      <c r="Q11" s="1470">
        <v>0</v>
      </c>
      <c r="R11" s="732">
        <f t="shared" si="1"/>
        <v>0</v>
      </c>
      <c r="S11" s="1154">
        <v>0</v>
      </c>
      <c r="T11" s="1476">
        <v>0</v>
      </c>
    </row>
    <row r="12" spans="1:22" ht="15.75">
      <c r="A12" s="734" t="s">
        <v>483</v>
      </c>
      <c r="B12" s="569" t="s">
        <v>169</v>
      </c>
      <c r="C12" s="738">
        <v>0</v>
      </c>
      <c r="D12" s="738">
        <v>0</v>
      </c>
      <c r="E12" s="738">
        <v>0</v>
      </c>
      <c r="F12" s="738">
        <v>0</v>
      </c>
      <c r="G12" s="1470">
        <v>0</v>
      </c>
      <c r="H12" s="732">
        <f t="shared" si="0"/>
        <v>0</v>
      </c>
      <c r="I12" s="1154">
        <v>0</v>
      </c>
      <c r="J12" s="1476">
        <v>0</v>
      </c>
      <c r="K12" s="62"/>
      <c r="L12" s="569" t="s">
        <v>169</v>
      </c>
      <c r="M12" s="738">
        <v>0</v>
      </c>
      <c r="N12" s="738">
        <v>0</v>
      </c>
      <c r="O12" s="738">
        <v>0</v>
      </c>
      <c r="P12" s="738">
        <v>0</v>
      </c>
      <c r="Q12" s="1470">
        <v>0</v>
      </c>
      <c r="R12" s="732">
        <f t="shared" si="1"/>
        <v>0</v>
      </c>
      <c r="S12" s="1154">
        <v>0</v>
      </c>
      <c r="T12" s="1476">
        <v>0</v>
      </c>
    </row>
    <row r="13" spans="1:22" ht="15.75">
      <c r="A13" s="569" t="s">
        <v>484</v>
      </c>
      <c r="B13" s="569" t="s">
        <v>169</v>
      </c>
      <c r="C13" s="738">
        <v>0</v>
      </c>
      <c r="D13" s="738">
        <v>0</v>
      </c>
      <c r="E13" s="738">
        <v>0</v>
      </c>
      <c r="F13" s="738">
        <v>0</v>
      </c>
      <c r="G13" s="1470">
        <v>0</v>
      </c>
      <c r="H13" s="732">
        <f t="shared" si="0"/>
        <v>0</v>
      </c>
      <c r="I13" s="1154">
        <v>0</v>
      </c>
      <c r="J13" s="1476">
        <v>0</v>
      </c>
      <c r="K13" s="62"/>
      <c r="L13" s="569" t="s">
        <v>169</v>
      </c>
      <c r="M13" s="738">
        <v>0</v>
      </c>
      <c r="N13" s="738">
        <v>0</v>
      </c>
      <c r="O13" s="738">
        <v>0</v>
      </c>
      <c r="P13" s="738">
        <v>0</v>
      </c>
      <c r="Q13" s="1470">
        <v>0</v>
      </c>
      <c r="R13" s="732">
        <f t="shared" si="1"/>
        <v>0</v>
      </c>
      <c r="S13" s="1154">
        <v>0</v>
      </c>
      <c r="T13" s="1476">
        <v>0</v>
      </c>
    </row>
    <row r="14" spans="1:22" ht="15.75">
      <c r="A14" s="569" t="s">
        <v>485</v>
      </c>
      <c r="B14" s="569" t="s">
        <v>169</v>
      </c>
      <c r="C14" s="738">
        <v>0</v>
      </c>
      <c r="D14" s="738">
        <v>0</v>
      </c>
      <c r="E14" s="738">
        <v>0</v>
      </c>
      <c r="F14" s="738">
        <v>0</v>
      </c>
      <c r="G14" s="1470">
        <v>0</v>
      </c>
      <c r="H14" s="732">
        <f t="shared" si="0"/>
        <v>0</v>
      </c>
      <c r="I14" s="1154">
        <v>0</v>
      </c>
      <c r="J14" s="1476">
        <v>0</v>
      </c>
      <c r="K14" s="62"/>
      <c r="L14" s="569" t="s">
        <v>169</v>
      </c>
      <c r="M14" s="738">
        <v>0</v>
      </c>
      <c r="N14" s="738">
        <v>0</v>
      </c>
      <c r="O14" s="738">
        <v>0</v>
      </c>
      <c r="P14" s="738">
        <v>0</v>
      </c>
      <c r="Q14" s="1470">
        <v>0</v>
      </c>
      <c r="R14" s="732">
        <f t="shared" si="1"/>
        <v>0</v>
      </c>
      <c r="S14" s="1154">
        <v>0</v>
      </c>
      <c r="T14" s="1476">
        <v>0</v>
      </c>
    </row>
    <row r="15" spans="1:22" ht="15.75">
      <c r="A15" s="569" t="s">
        <v>175</v>
      </c>
      <c r="B15" s="569" t="s">
        <v>169</v>
      </c>
      <c r="C15" s="738">
        <v>0</v>
      </c>
      <c r="D15" s="738">
        <v>0</v>
      </c>
      <c r="E15" s="738">
        <v>0</v>
      </c>
      <c r="F15" s="738">
        <v>0</v>
      </c>
      <c r="G15" s="1470">
        <v>0</v>
      </c>
      <c r="H15" s="732">
        <f t="shared" si="0"/>
        <v>0</v>
      </c>
      <c r="I15" s="1154">
        <v>0</v>
      </c>
      <c r="J15" s="1476">
        <v>0</v>
      </c>
      <c r="K15" s="62"/>
      <c r="L15" s="569" t="s">
        <v>169</v>
      </c>
      <c r="M15" s="738">
        <v>3</v>
      </c>
      <c r="N15" s="738">
        <v>1594.6650999999999</v>
      </c>
      <c r="O15" s="738">
        <v>0</v>
      </c>
      <c r="P15" s="738">
        <v>-5.8330000000000002</v>
      </c>
      <c r="Q15" s="1470">
        <v>4835</v>
      </c>
      <c r="R15" s="732">
        <f t="shared" si="1"/>
        <v>0.1857253814956828</v>
      </c>
      <c r="S15" s="1154">
        <v>14</v>
      </c>
      <c r="T15" s="1476">
        <v>5517.5780869999999</v>
      </c>
    </row>
    <row r="16" spans="1:22" ht="15.75">
      <c r="A16" s="569" t="s">
        <v>171</v>
      </c>
      <c r="B16" s="569" t="s">
        <v>169</v>
      </c>
      <c r="C16" s="738">
        <v>0</v>
      </c>
      <c r="D16" s="738">
        <v>0</v>
      </c>
      <c r="E16" s="738">
        <v>0</v>
      </c>
      <c r="F16" s="738">
        <v>0</v>
      </c>
      <c r="G16" s="1470">
        <v>0</v>
      </c>
      <c r="H16" s="732">
        <f t="shared" si="0"/>
        <v>0</v>
      </c>
      <c r="I16" s="1154">
        <v>0</v>
      </c>
      <c r="J16" s="1476">
        <v>0</v>
      </c>
      <c r="K16" s="62"/>
      <c r="L16" s="569" t="s">
        <v>169</v>
      </c>
      <c r="M16" s="738">
        <v>1</v>
      </c>
      <c r="N16" s="738">
        <v>154.249</v>
      </c>
      <c r="O16" s="738">
        <v>0</v>
      </c>
      <c r="P16" s="738">
        <v>-0.48</v>
      </c>
      <c r="Q16" s="1470">
        <v>1379.55</v>
      </c>
      <c r="R16" s="732">
        <f t="shared" si="1"/>
        <v>5.2992233721275941E-2</v>
      </c>
      <c r="S16" s="1154">
        <v>11</v>
      </c>
      <c r="T16" s="1476">
        <v>420.9072003</v>
      </c>
      <c r="U16" s="259"/>
      <c r="V16" s="259"/>
    </row>
    <row r="17" spans="1:24" ht="15.75">
      <c r="A17" s="569" t="s">
        <v>486</v>
      </c>
      <c r="B17" s="569" t="s">
        <v>169</v>
      </c>
      <c r="C17" s="738">
        <v>0</v>
      </c>
      <c r="D17" s="738">
        <v>0</v>
      </c>
      <c r="E17" s="738">
        <v>0</v>
      </c>
      <c r="F17" s="738">
        <v>0</v>
      </c>
      <c r="G17" s="1470">
        <v>0</v>
      </c>
      <c r="H17" s="732">
        <f t="shared" si="0"/>
        <v>0</v>
      </c>
      <c r="I17" s="1154">
        <v>0</v>
      </c>
      <c r="J17" s="1476">
        <v>0</v>
      </c>
      <c r="K17" s="62"/>
      <c r="L17" s="569" t="s">
        <v>169</v>
      </c>
      <c r="M17" s="738">
        <v>0</v>
      </c>
      <c r="N17" s="738">
        <v>0</v>
      </c>
      <c r="O17" s="738">
        <v>0</v>
      </c>
      <c r="P17" s="738">
        <v>0</v>
      </c>
      <c r="Q17" s="1470">
        <v>0</v>
      </c>
      <c r="R17" s="732">
        <f t="shared" si="1"/>
        <v>0</v>
      </c>
      <c r="S17" s="1154">
        <v>0</v>
      </c>
      <c r="T17" s="1476">
        <v>0</v>
      </c>
      <c r="U17" s="259"/>
      <c r="V17" s="259"/>
    </row>
    <row r="18" spans="1:24" ht="15.75">
      <c r="A18" s="734" t="s">
        <v>487</v>
      </c>
      <c r="B18" s="569" t="s">
        <v>169</v>
      </c>
      <c r="C18" s="738">
        <v>0</v>
      </c>
      <c r="D18" s="738">
        <v>0</v>
      </c>
      <c r="E18" s="738">
        <v>0</v>
      </c>
      <c r="F18" s="738">
        <v>0</v>
      </c>
      <c r="G18" s="1470">
        <v>0</v>
      </c>
      <c r="H18" s="732">
        <f t="shared" si="0"/>
        <v>0</v>
      </c>
      <c r="I18" s="1154">
        <v>0</v>
      </c>
      <c r="J18" s="1476">
        <v>0</v>
      </c>
      <c r="K18" s="62"/>
      <c r="L18" s="569" t="s">
        <v>169</v>
      </c>
      <c r="M18" s="738">
        <v>0</v>
      </c>
      <c r="N18" s="738">
        <v>0</v>
      </c>
      <c r="O18" s="738">
        <v>0</v>
      </c>
      <c r="P18" s="738">
        <v>0</v>
      </c>
      <c r="Q18" s="1470">
        <v>0</v>
      </c>
      <c r="R18" s="732">
        <f t="shared" si="1"/>
        <v>0</v>
      </c>
      <c r="S18" s="1154">
        <v>0</v>
      </c>
      <c r="T18" s="1476">
        <v>0</v>
      </c>
    </row>
    <row r="19" spans="1:24" ht="15.75">
      <c r="A19" s="735" t="s">
        <v>176</v>
      </c>
      <c r="B19" s="736"/>
      <c r="C19" s="736"/>
      <c r="D19" s="736"/>
      <c r="E19" s="736"/>
      <c r="F19" s="736"/>
      <c r="G19" s="1471"/>
      <c r="H19" s="736"/>
      <c r="I19" s="737"/>
      <c r="J19" s="1477"/>
      <c r="K19" s="62"/>
      <c r="L19" s="736"/>
      <c r="M19" s="736"/>
      <c r="N19" s="736"/>
      <c r="O19" s="736"/>
      <c r="P19" s="736"/>
      <c r="Q19" s="1471"/>
      <c r="R19" s="736"/>
      <c r="S19" s="737"/>
      <c r="T19" s="1477"/>
      <c r="U19" s="327"/>
      <c r="V19" s="327"/>
      <c r="W19" s="327"/>
      <c r="X19" s="327"/>
    </row>
    <row r="20" spans="1:24" ht="15.75">
      <c r="A20" s="569" t="s">
        <v>177</v>
      </c>
      <c r="B20" s="569" t="s">
        <v>169</v>
      </c>
      <c r="C20" s="738">
        <v>0</v>
      </c>
      <c r="D20" s="738">
        <v>0</v>
      </c>
      <c r="E20" s="738">
        <v>0</v>
      </c>
      <c r="F20" s="738">
        <v>0</v>
      </c>
      <c r="G20" s="1470">
        <v>0</v>
      </c>
      <c r="H20" s="732">
        <f t="shared" ref="H20:H31" si="2">G20/$G$72</f>
        <v>0</v>
      </c>
      <c r="I20" s="1154">
        <v>0</v>
      </c>
      <c r="J20" s="1476">
        <v>0</v>
      </c>
      <c r="K20" s="62"/>
      <c r="L20" s="569" t="s">
        <v>169</v>
      </c>
      <c r="M20" s="738">
        <v>0</v>
      </c>
      <c r="N20" s="738">
        <v>0</v>
      </c>
      <c r="O20" s="738">
        <v>0</v>
      </c>
      <c r="P20" s="738">
        <v>0</v>
      </c>
      <c r="Q20" s="1470">
        <v>0</v>
      </c>
      <c r="R20" s="732">
        <f t="shared" ref="R20:R31" si="3">Q20/$G$72</f>
        <v>0</v>
      </c>
      <c r="S20" s="1154">
        <v>0</v>
      </c>
      <c r="T20" s="1476">
        <v>0</v>
      </c>
      <c r="U20" s="327"/>
      <c r="V20" s="327"/>
      <c r="W20" s="327"/>
      <c r="X20" s="327"/>
    </row>
    <row r="21" spans="1:24" ht="15.75">
      <c r="A21" s="569" t="s">
        <v>179</v>
      </c>
      <c r="B21" s="569" t="s">
        <v>169</v>
      </c>
      <c r="C21" s="738">
        <v>0</v>
      </c>
      <c r="D21" s="738">
        <v>0</v>
      </c>
      <c r="E21" s="738">
        <v>0</v>
      </c>
      <c r="F21" s="738">
        <v>0</v>
      </c>
      <c r="G21" s="1470">
        <v>0</v>
      </c>
      <c r="H21" s="732">
        <f t="shared" si="2"/>
        <v>0</v>
      </c>
      <c r="I21" s="1154">
        <v>0</v>
      </c>
      <c r="J21" s="1476">
        <v>0</v>
      </c>
      <c r="K21" s="62"/>
      <c r="L21" s="569" t="s">
        <v>169</v>
      </c>
      <c r="M21" s="738">
        <v>0</v>
      </c>
      <c r="N21" s="738">
        <v>0</v>
      </c>
      <c r="O21" s="738">
        <v>0</v>
      </c>
      <c r="P21" s="738">
        <v>0</v>
      </c>
      <c r="Q21" s="1470">
        <v>0</v>
      </c>
      <c r="R21" s="732">
        <f t="shared" si="3"/>
        <v>0</v>
      </c>
      <c r="S21" s="1154">
        <v>0</v>
      </c>
      <c r="T21" s="1476">
        <v>0</v>
      </c>
      <c r="U21" s="327"/>
      <c r="V21" s="327"/>
      <c r="W21" s="327"/>
      <c r="X21" s="327"/>
    </row>
    <row r="22" spans="1:24" ht="15.75">
      <c r="A22" s="569" t="s">
        <v>488</v>
      </c>
      <c r="B22" s="569" t="s">
        <v>169</v>
      </c>
      <c r="C22" s="738">
        <v>0</v>
      </c>
      <c r="D22" s="738">
        <v>0</v>
      </c>
      <c r="E22" s="738">
        <v>0</v>
      </c>
      <c r="F22" s="738">
        <v>0</v>
      </c>
      <c r="G22" s="1470">
        <v>0</v>
      </c>
      <c r="H22" s="732">
        <f t="shared" si="2"/>
        <v>0</v>
      </c>
      <c r="I22" s="1154">
        <v>0</v>
      </c>
      <c r="J22" s="1476">
        <v>0</v>
      </c>
      <c r="K22" s="62"/>
      <c r="L22" s="569" t="s">
        <v>169</v>
      </c>
      <c r="M22" s="738">
        <v>0</v>
      </c>
      <c r="N22" s="738">
        <v>0</v>
      </c>
      <c r="O22" s="738">
        <v>0</v>
      </c>
      <c r="P22" s="738">
        <v>0</v>
      </c>
      <c r="Q22" s="1470">
        <v>0</v>
      </c>
      <c r="R22" s="732">
        <f t="shared" si="3"/>
        <v>0</v>
      </c>
      <c r="S22" s="1154">
        <v>0</v>
      </c>
      <c r="T22" s="1476">
        <v>0</v>
      </c>
      <c r="U22" s="327"/>
      <c r="V22" s="327"/>
      <c r="W22" s="327"/>
      <c r="X22" s="327"/>
    </row>
    <row r="23" spans="1:24" ht="15.75">
      <c r="A23" s="569" t="s">
        <v>489</v>
      </c>
      <c r="B23" s="569" t="s">
        <v>169</v>
      </c>
      <c r="C23" s="738">
        <v>0</v>
      </c>
      <c r="D23" s="738">
        <v>0</v>
      </c>
      <c r="E23" s="738">
        <v>0</v>
      </c>
      <c r="F23" s="738">
        <v>0</v>
      </c>
      <c r="G23" s="1470">
        <v>0</v>
      </c>
      <c r="H23" s="732">
        <f t="shared" si="2"/>
        <v>0</v>
      </c>
      <c r="I23" s="1154">
        <v>0</v>
      </c>
      <c r="J23" s="1476">
        <v>0</v>
      </c>
      <c r="K23" s="62"/>
      <c r="L23" s="569" t="s">
        <v>169</v>
      </c>
      <c r="M23" s="738">
        <v>0</v>
      </c>
      <c r="N23" s="738">
        <v>0</v>
      </c>
      <c r="O23" s="738">
        <v>0</v>
      </c>
      <c r="P23" s="738">
        <v>0</v>
      </c>
      <c r="Q23" s="1470">
        <v>0</v>
      </c>
      <c r="R23" s="732">
        <f t="shared" si="3"/>
        <v>0</v>
      </c>
      <c r="S23" s="1154">
        <v>0</v>
      </c>
      <c r="T23" s="1476">
        <v>0</v>
      </c>
      <c r="U23" s="327"/>
      <c r="V23" s="327"/>
      <c r="W23" s="327"/>
      <c r="X23" s="327"/>
    </row>
    <row r="24" spans="1:24" ht="15.75">
      <c r="A24" s="734" t="s">
        <v>490</v>
      </c>
      <c r="B24" s="569" t="s">
        <v>169</v>
      </c>
      <c r="C24" s="738">
        <v>7</v>
      </c>
      <c r="D24" s="738">
        <v>156.78</v>
      </c>
      <c r="E24" s="738">
        <v>2.1999999999999999E-2</v>
      </c>
      <c r="F24" s="738">
        <v>34.56</v>
      </c>
      <c r="G24" s="1470">
        <v>64.31</v>
      </c>
      <c r="H24" s="732">
        <f t="shared" si="2"/>
        <v>2.4703204310211708E-3</v>
      </c>
      <c r="I24" s="1154">
        <v>10</v>
      </c>
      <c r="J24" s="1476">
        <v>981.95476819999999</v>
      </c>
      <c r="K24" s="62"/>
      <c r="L24" s="569" t="s">
        <v>169</v>
      </c>
      <c r="M24" s="738">
        <v>47</v>
      </c>
      <c r="N24" s="738">
        <v>386</v>
      </c>
      <c r="O24" s="738">
        <v>7.8E-2</v>
      </c>
      <c r="P24" s="738">
        <v>219.04</v>
      </c>
      <c r="Q24" s="1470">
        <v>437.71</v>
      </c>
      <c r="R24" s="732">
        <f t="shared" si="3"/>
        <v>1.6813620834431296E-2</v>
      </c>
      <c r="S24" s="1154">
        <v>6.67</v>
      </c>
      <c r="T24" s="1476">
        <v>3124.3414619999999</v>
      </c>
      <c r="U24" s="327"/>
      <c r="V24" s="327"/>
      <c r="W24" s="327"/>
      <c r="X24" s="327"/>
    </row>
    <row r="25" spans="1:24" ht="15.75">
      <c r="A25" s="569" t="s">
        <v>306</v>
      </c>
      <c r="B25" s="569" t="s">
        <v>169</v>
      </c>
      <c r="C25" s="738">
        <v>0</v>
      </c>
      <c r="D25" s="738">
        <v>0</v>
      </c>
      <c r="E25" s="738">
        <v>0</v>
      </c>
      <c r="F25" s="738">
        <v>0</v>
      </c>
      <c r="G25" s="1470">
        <v>0</v>
      </c>
      <c r="H25" s="732">
        <f t="shared" si="2"/>
        <v>0</v>
      </c>
      <c r="I25" s="1154">
        <v>0</v>
      </c>
      <c r="J25" s="1476">
        <v>0</v>
      </c>
      <c r="K25" s="62"/>
      <c r="L25" s="569" t="s">
        <v>169</v>
      </c>
      <c r="M25" s="738">
        <v>3</v>
      </c>
      <c r="N25" s="738">
        <v>0</v>
      </c>
      <c r="O25" s="738">
        <v>0</v>
      </c>
      <c r="P25" s="738">
        <v>16.89</v>
      </c>
      <c r="Q25" s="1470">
        <v>97.1</v>
      </c>
      <c r="R25" s="732">
        <f t="shared" si="3"/>
        <v>3.7298727080105061E-3</v>
      </c>
      <c r="S25" s="1154">
        <v>10</v>
      </c>
      <c r="T25" s="1476">
        <v>285.7899736</v>
      </c>
      <c r="U25" s="327"/>
      <c r="V25" s="327"/>
      <c r="W25" s="327"/>
      <c r="X25" s="327"/>
    </row>
    <row r="26" spans="1:24" ht="15.75">
      <c r="A26" s="569" t="s">
        <v>491</v>
      </c>
      <c r="B26" s="569" t="s">
        <v>169</v>
      </c>
      <c r="C26" s="738">
        <v>0</v>
      </c>
      <c r="D26" s="738">
        <v>0</v>
      </c>
      <c r="E26" s="738">
        <v>0</v>
      </c>
      <c r="F26" s="738">
        <v>0</v>
      </c>
      <c r="G26" s="1470">
        <v>0</v>
      </c>
      <c r="H26" s="732">
        <f t="shared" si="2"/>
        <v>0</v>
      </c>
      <c r="I26" s="1154">
        <v>0</v>
      </c>
      <c r="J26" s="1476">
        <v>0</v>
      </c>
      <c r="K26" s="62"/>
      <c r="L26" s="569" t="s">
        <v>169</v>
      </c>
      <c r="M26" s="738">
        <v>1</v>
      </c>
      <c r="N26" s="738">
        <v>0</v>
      </c>
      <c r="O26" s="738">
        <v>0</v>
      </c>
      <c r="P26" s="738">
        <v>31.7</v>
      </c>
      <c r="Q26" s="1470">
        <v>3054</v>
      </c>
      <c r="R26" s="732">
        <f t="shared" si="3"/>
        <v>0.11731237126945507</v>
      </c>
      <c r="S26" s="1154">
        <v>11</v>
      </c>
      <c r="T26" s="1476">
        <v>590.02346820000002</v>
      </c>
      <c r="U26" s="327"/>
      <c r="V26" s="327"/>
      <c r="W26" s="327"/>
      <c r="X26" s="327"/>
    </row>
    <row r="27" spans="1:24" ht="15.75">
      <c r="A27" s="569" t="s">
        <v>492</v>
      </c>
      <c r="B27" s="569" t="s">
        <v>169</v>
      </c>
      <c r="C27" s="738">
        <v>0</v>
      </c>
      <c r="D27" s="738">
        <v>0</v>
      </c>
      <c r="E27" s="738">
        <v>0</v>
      </c>
      <c r="F27" s="738">
        <v>0</v>
      </c>
      <c r="G27" s="1470">
        <v>0</v>
      </c>
      <c r="H27" s="732">
        <f t="shared" si="2"/>
        <v>0</v>
      </c>
      <c r="I27" s="1154">
        <v>0</v>
      </c>
      <c r="J27" s="1476">
        <v>0</v>
      </c>
      <c r="K27" s="62"/>
      <c r="L27" s="569" t="s">
        <v>169</v>
      </c>
      <c r="M27" s="738">
        <v>5</v>
      </c>
      <c r="N27" s="738">
        <v>0</v>
      </c>
      <c r="O27" s="738">
        <v>0</v>
      </c>
      <c r="P27" s="738">
        <v>432.06760000000003</v>
      </c>
      <c r="Q27" s="1470">
        <v>25318</v>
      </c>
      <c r="R27" s="732">
        <f t="shared" si="3"/>
        <v>0.97253261814016478</v>
      </c>
      <c r="S27" s="1154">
        <v>20</v>
      </c>
      <c r="T27" s="1476">
        <v>14621.739250000001</v>
      </c>
    </row>
    <row r="28" spans="1:24" ht="15.75">
      <c r="A28" s="569" t="s">
        <v>493</v>
      </c>
      <c r="B28" s="569" t="s">
        <v>169</v>
      </c>
      <c r="C28" s="738">
        <v>5</v>
      </c>
      <c r="D28" s="738">
        <v>266.5</v>
      </c>
      <c r="E28" s="738">
        <v>4.2500000000000003E-2</v>
      </c>
      <c r="F28" s="738">
        <v>36.4</v>
      </c>
      <c r="G28" s="1470">
        <v>316.86</v>
      </c>
      <c r="H28" s="732">
        <f t="shared" si="2"/>
        <v>1.2171446614420279E-2</v>
      </c>
      <c r="I28" s="1154">
        <v>10</v>
      </c>
      <c r="J28" s="1476">
        <v>1291.0466120000001</v>
      </c>
      <c r="K28" s="62"/>
      <c r="L28" s="569" t="s">
        <v>169</v>
      </c>
      <c r="M28" s="738">
        <v>33</v>
      </c>
      <c r="N28" s="738">
        <v>442.6</v>
      </c>
      <c r="O28" s="738">
        <v>8.5000000000000006E-2</v>
      </c>
      <c r="P28" s="738">
        <v>178.78</v>
      </c>
      <c r="Q28" s="1470">
        <v>2072.69</v>
      </c>
      <c r="R28" s="732">
        <f t="shared" si="3"/>
        <v>7.9617609301403672E-2</v>
      </c>
      <c r="S28" s="1154">
        <v>10</v>
      </c>
      <c r="T28" s="1476">
        <v>4028.428026</v>
      </c>
    </row>
    <row r="29" spans="1:24" ht="15.75">
      <c r="A29" s="734" t="s">
        <v>494</v>
      </c>
      <c r="B29" s="569" t="s">
        <v>169</v>
      </c>
      <c r="C29" s="738">
        <v>0</v>
      </c>
      <c r="D29" s="738">
        <v>0</v>
      </c>
      <c r="E29" s="738">
        <v>0</v>
      </c>
      <c r="F29" s="738">
        <v>0</v>
      </c>
      <c r="G29" s="1470">
        <v>0</v>
      </c>
      <c r="H29" s="732">
        <f t="shared" si="2"/>
        <v>0</v>
      </c>
      <c r="I29" s="1154">
        <v>0</v>
      </c>
      <c r="J29" s="1476">
        <v>0</v>
      </c>
      <c r="K29" s="62"/>
      <c r="L29" s="569" t="s">
        <v>169</v>
      </c>
      <c r="M29" s="738">
        <v>0</v>
      </c>
      <c r="N29" s="738">
        <v>0</v>
      </c>
      <c r="O29" s="738">
        <v>0</v>
      </c>
      <c r="P29" s="738">
        <v>0</v>
      </c>
      <c r="Q29" s="1470">
        <v>0</v>
      </c>
      <c r="R29" s="732">
        <f t="shared" si="3"/>
        <v>0</v>
      </c>
      <c r="S29" s="1154">
        <v>0</v>
      </c>
      <c r="T29" s="1476">
        <v>0</v>
      </c>
    </row>
    <row r="30" spans="1:24" ht="15.75">
      <c r="A30" s="734" t="s">
        <v>495</v>
      </c>
      <c r="B30" s="569" t="s">
        <v>169</v>
      </c>
      <c r="C30" s="738">
        <v>0</v>
      </c>
      <c r="D30" s="738">
        <v>0</v>
      </c>
      <c r="E30" s="738">
        <v>0</v>
      </c>
      <c r="F30" s="738">
        <v>0</v>
      </c>
      <c r="G30" s="1470">
        <v>0</v>
      </c>
      <c r="H30" s="732">
        <f t="shared" si="2"/>
        <v>0</v>
      </c>
      <c r="I30" s="1154">
        <v>0</v>
      </c>
      <c r="J30" s="1476">
        <v>0</v>
      </c>
      <c r="K30" s="62"/>
      <c r="L30" s="569" t="s">
        <v>169</v>
      </c>
      <c r="M30" s="738">
        <v>0</v>
      </c>
      <c r="N30" s="738">
        <v>0</v>
      </c>
      <c r="O30" s="738">
        <v>0</v>
      </c>
      <c r="P30" s="738">
        <v>0</v>
      </c>
      <c r="Q30" s="1470">
        <v>0</v>
      </c>
      <c r="R30" s="732">
        <f t="shared" si="3"/>
        <v>0</v>
      </c>
      <c r="S30" s="1154">
        <v>0</v>
      </c>
      <c r="T30" s="1476">
        <v>0</v>
      </c>
    </row>
    <row r="31" spans="1:24" ht="15.75">
      <c r="A31" s="569" t="s">
        <v>496</v>
      </c>
      <c r="B31" s="569" t="s">
        <v>497</v>
      </c>
      <c r="C31" s="738">
        <v>2</v>
      </c>
      <c r="D31" s="738">
        <v>0</v>
      </c>
      <c r="E31" s="738">
        <v>0</v>
      </c>
      <c r="F31" s="738">
        <v>8.84</v>
      </c>
      <c r="G31" s="1470">
        <v>51.22</v>
      </c>
      <c r="H31" s="732">
        <f t="shared" si="2"/>
        <v>1.9674982503017314E-3</v>
      </c>
      <c r="I31" s="1154">
        <v>3.67</v>
      </c>
      <c r="J31" s="1476">
        <v>54.895363850000003</v>
      </c>
      <c r="K31" s="62"/>
      <c r="L31" s="569" t="s">
        <v>497</v>
      </c>
      <c r="M31" s="738">
        <v>11</v>
      </c>
      <c r="N31" s="738">
        <v>0</v>
      </c>
      <c r="O31" s="738">
        <v>0</v>
      </c>
      <c r="P31" s="738">
        <v>32.619999999999997</v>
      </c>
      <c r="Q31" s="1470">
        <v>283.63</v>
      </c>
      <c r="R31" s="732">
        <f t="shared" si="3"/>
        <v>1.0894992751524408E-2</v>
      </c>
      <c r="S31" s="1154">
        <v>3.67</v>
      </c>
      <c r="T31" s="1476">
        <v>202.56637660000001</v>
      </c>
    </row>
    <row r="32" spans="1:24" ht="18.75" customHeight="1">
      <c r="A32" s="1000" t="s">
        <v>498</v>
      </c>
      <c r="B32" s="736"/>
      <c r="C32" s="736"/>
      <c r="D32" s="736"/>
      <c r="E32" s="736"/>
      <c r="F32" s="736"/>
      <c r="G32" s="1471"/>
      <c r="H32" s="736"/>
      <c r="I32" s="737"/>
      <c r="J32" s="1477"/>
      <c r="K32" s="62"/>
      <c r="L32" s="736"/>
      <c r="M32" s="736"/>
      <c r="N32" s="736"/>
      <c r="O32" s="736"/>
      <c r="P32" s="736"/>
      <c r="Q32" s="1471"/>
      <c r="R32" s="736"/>
      <c r="S32" s="737"/>
      <c r="T32" s="1477"/>
    </row>
    <row r="33" spans="1:20" ht="15.75">
      <c r="A33" s="569" t="s">
        <v>196</v>
      </c>
      <c r="B33" s="569" t="s">
        <v>499</v>
      </c>
      <c r="C33" s="739">
        <v>3961</v>
      </c>
      <c r="D33" s="739">
        <v>710.71</v>
      </c>
      <c r="E33" s="739">
        <v>0.44740000000000002</v>
      </c>
      <c r="F33" s="739">
        <v>37.755600000000001</v>
      </c>
      <c r="G33" s="1472">
        <v>10892.75</v>
      </c>
      <c r="H33" s="732">
        <v>30</v>
      </c>
      <c r="I33" s="1154">
        <v>30</v>
      </c>
      <c r="J33" s="1476">
        <v>7317.9547750000002</v>
      </c>
      <c r="K33" s="750"/>
      <c r="L33" s="569" t="s">
        <v>499</v>
      </c>
      <c r="M33" s="738">
        <v>14404</v>
      </c>
      <c r="N33" s="738">
        <v>3685.3375999999998</v>
      </c>
      <c r="O33" s="738">
        <v>0</v>
      </c>
      <c r="P33" s="738">
        <v>195.5874</v>
      </c>
      <c r="Q33" s="1470">
        <v>43940.7</v>
      </c>
      <c r="R33" s="732">
        <f>Q33/$G$72</f>
        <v>1.6878807178257182</v>
      </c>
      <c r="S33" s="1154">
        <v>6.7</v>
      </c>
      <c r="T33" s="1476">
        <v>8472.6011490000001</v>
      </c>
    </row>
    <row r="34" spans="1:20" ht="15.75">
      <c r="A34" s="569" t="s">
        <v>500</v>
      </c>
      <c r="B34" s="569" t="s">
        <v>184</v>
      </c>
      <c r="C34" s="739">
        <v>2</v>
      </c>
      <c r="D34" s="739">
        <v>0</v>
      </c>
      <c r="E34" s="739">
        <v>0</v>
      </c>
      <c r="F34" s="739">
        <v>0</v>
      </c>
      <c r="G34" s="1472">
        <v>382.16</v>
      </c>
      <c r="H34" s="732">
        <v>3</v>
      </c>
      <c r="I34" s="1154">
        <v>3</v>
      </c>
      <c r="J34" s="1476">
        <v>0</v>
      </c>
      <c r="K34" s="750"/>
      <c r="L34" s="569" t="s">
        <v>184</v>
      </c>
      <c r="M34" s="738">
        <v>16</v>
      </c>
      <c r="N34" s="738">
        <v>-66.375799999999998</v>
      </c>
      <c r="O34" s="738">
        <v>0</v>
      </c>
      <c r="P34" s="738">
        <v>170.6525</v>
      </c>
      <c r="Q34" s="1470">
        <v>3084.62</v>
      </c>
      <c r="R34" s="732">
        <f>Q34/$G$72</f>
        <v>0.11848856799776898</v>
      </c>
      <c r="S34" s="1154">
        <v>3</v>
      </c>
      <c r="T34" s="1476">
        <v>815.82026099999996</v>
      </c>
    </row>
    <row r="35" spans="1:20" ht="15.75">
      <c r="A35" s="569" t="s">
        <v>501</v>
      </c>
      <c r="B35" s="569" t="s">
        <v>499</v>
      </c>
      <c r="C35" s="739">
        <v>0</v>
      </c>
      <c r="D35" s="739">
        <v>0</v>
      </c>
      <c r="E35" s="739">
        <v>0</v>
      </c>
      <c r="F35" s="739">
        <v>0</v>
      </c>
      <c r="G35" s="1472">
        <v>0</v>
      </c>
      <c r="H35" s="732">
        <v>0</v>
      </c>
      <c r="I35" s="1154">
        <v>0</v>
      </c>
      <c r="J35" s="1476">
        <v>0</v>
      </c>
      <c r="K35" s="750"/>
      <c r="L35" s="569" t="s">
        <v>499</v>
      </c>
      <c r="M35" s="738">
        <v>0</v>
      </c>
      <c r="N35" s="738">
        <v>0</v>
      </c>
      <c r="O35" s="738">
        <v>0</v>
      </c>
      <c r="P35" s="738">
        <v>0</v>
      </c>
      <c r="Q35" s="1470">
        <v>0</v>
      </c>
      <c r="R35" s="732">
        <f>Q35/$G$72</f>
        <v>0</v>
      </c>
      <c r="S35" s="1154">
        <v>0</v>
      </c>
      <c r="T35" s="1476">
        <v>0</v>
      </c>
    </row>
    <row r="36" spans="1:20" ht="15.75">
      <c r="A36" s="569" t="s">
        <v>502</v>
      </c>
      <c r="B36" s="569" t="s">
        <v>499</v>
      </c>
      <c r="C36" s="738">
        <v>0</v>
      </c>
      <c r="D36" s="738">
        <v>0</v>
      </c>
      <c r="E36" s="738">
        <v>0</v>
      </c>
      <c r="F36" s="738">
        <v>0</v>
      </c>
      <c r="G36" s="1470">
        <v>0</v>
      </c>
      <c r="H36" s="732">
        <v>0</v>
      </c>
      <c r="I36" s="1154">
        <v>0</v>
      </c>
      <c r="J36" s="1476">
        <v>0</v>
      </c>
      <c r="K36" s="1478"/>
      <c r="L36" s="569" t="s">
        <v>499</v>
      </c>
      <c r="M36" s="738">
        <v>0</v>
      </c>
      <c r="N36" s="738">
        <v>0</v>
      </c>
      <c r="O36" s="738">
        <v>0</v>
      </c>
      <c r="P36" s="738">
        <v>0</v>
      </c>
      <c r="Q36" s="1470">
        <v>0</v>
      </c>
      <c r="R36" s="732">
        <f>Q36/$G$72</f>
        <v>0</v>
      </c>
      <c r="S36" s="1154">
        <v>0</v>
      </c>
      <c r="T36" s="1476">
        <v>0</v>
      </c>
    </row>
    <row r="37" spans="1:20" ht="15.75">
      <c r="A37" s="569" t="s">
        <v>322</v>
      </c>
      <c r="B37" s="740" t="s">
        <v>497</v>
      </c>
      <c r="C37" s="738">
        <v>0</v>
      </c>
      <c r="D37" s="738">
        <v>0</v>
      </c>
      <c r="E37" s="738">
        <v>0</v>
      </c>
      <c r="F37" s="738">
        <v>0</v>
      </c>
      <c r="G37" s="1470">
        <v>0</v>
      </c>
      <c r="H37" s="732">
        <v>0</v>
      </c>
      <c r="I37" s="1154">
        <v>0</v>
      </c>
      <c r="J37" s="1476">
        <v>0</v>
      </c>
      <c r="K37" s="62"/>
      <c r="L37" s="569" t="s">
        <v>497</v>
      </c>
      <c r="M37" s="738">
        <v>575.26</v>
      </c>
      <c r="N37" s="738">
        <v>6533.982</v>
      </c>
      <c r="O37" s="738">
        <v>0</v>
      </c>
      <c r="P37" s="738">
        <v>-15.528</v>
      </c>
      <c r="Q37" s="1470">
        <v>32358.09</v>
      </c>
      <c r="R37" s="732">
        <f>Q37/$G$72</f>
        <v>1.2429614497873089</v>
      </c>
      <c r="S37" s="1154">
        <v>20</v>
      </c>
      <c r="T37" s="1476">
        <v>32580.0795</v>
      </c>
    </row>
    <row r="38" spans="1:20" ht="18" customHeight="1">
      <c r="A38" s="1000" t="s">
        <v>503</v>
      </c>
      <c r="B38" s="736"/>
      <c r="C38" s="736"/>
      <c r="D38" s="736"/>
      <c r="E38" s="736"/>
      <c r="F38" s="736"/>
      <c r="G38" s="1471"/>
      <c r="H38" s="736"/>
      <c r="I38" s="737"/>
      <c r="J38" s="1477"/>
      <c r="K38" s="62"/>
      <c r="L38" s="736"/>
      <c r="M38" s="736"/>
      <c r="N38" s="736"/>
      <c r="O38" s="736"/>
      <c r="P38" s="736"/>
      <c r="Q38" s="1471"/>
      <c r="R38" s="736"/>
      <c r="S38" s="737"/>
      <c r="T38" s="1477"/>
    </row>
    <row r="39" spans="1:20" ht="15.75">
      <c r="A39" s="569" t="s">
        <v>504</v>
      </c>
      <c r="B39" s="569" t="s">
        <v>169</v>
      </c>
      <c r="C39" s="738">
        <v>0</v>
      </c>
      <c r="D39" s="738">
        <v>0</v>
      </c>
      <c r="E39" s="738">
        <v>0</v>
      </c>
      <c r="F39" s="738">
        <v>0</v>
      </c>
      <c r="G39" s="1470">
        <v>0</v>
      </c>
      <c r="H39" s="732">
        <f t="shared" ref="H39:H53" si="4">G39/$G$72</f>
        <v>0</v>
      </c>
      <c r="I39" s="1154">
        <v>0</v>
      </c>
      <c r="J39" s="1476">
        <v>0</v>
      </c>
      <c r="K39" s="62"/>
      <c r="L39" s="569" t="s">
        <v>169</v>
      </c>
      <c r="M39" s="738">
        <v>16</v>
      </c>
      <c r="N39" s="738">
        <v>22920.477500000001</v>
      </c>
      <c r="O39" s="738">
        <v>2.3199999999999998E-2</v>
      </c>
      <c r="P39" s="738">
        <v>-1.36</v>
      </c>
      <c r="Q39" s="1470">
        <v>118371</v>
      </c>
      <c r="R39" s="732">
        <f t="shared" ref="R39:R53" si="5">Q39/$G$72</f>
        <v>4.5469491485057842</v>
      </c>
      <c r="S39" s="1154">
        <v>15</v>
      </c>
      <c r="T39" s="1476">
        <v>87063.450949999999</v>
      </c>
    </row>
    <row r="40" spans="1:20" ht="15.75">
      <c r="A40" s="569" t="s">
        <v>505</v>
      </c>
      <c r="B40" s="569" t="s">
        <v>169</v>
      </c>
      <c r="C40" s="738">
        <v>1</v>
      </c>
      <c r="D40" s="738">
        <v>0.24</v>
      </c>
      <c r="E40" s="738">
        <v>2.9999999999999997E-4</v>
      </c>
      <c r="F40" s="738">
        <v>0</v>
      </c>
      <c r="G40" s="1470">
        <v>244.26</v>
      </c>
      <c r="H40" s="732">
        <f t="shared" si="4"/>
        <v>9.3826849398418767E-3</v>
      </c>
      <c r="I40" s="1154">
        <v>5</v>
      </c>
      <c r="J40" s="1476">
        <v>0.30400053999999999</v>
      </c>
      <c r="K40" s="62"/>
      <c r="L40" s="569" t="s">
        <v>169</v>
      </c>
      <c r="M40" s="738">
        <v>15</v>
      </c>
      <c r="N40" s="738">
        <v>3158.24</v>
      </c>
      <c r="O40" s="738">
        <v>1.0803</v>
      </c>
      <c r="P40" s="738">
        <v>0</v>
      </c>
      <c r="Q40" s="1470">
        <v>3788.3</v>
      </c>
      <c r="R40" s="732">
        <f t="shared" si="5"/>
        <v>0.14551881338574874</v>
      </c>
      <c r="S40" s="1154">
        <v>5</v>
      </c>
      <c r="T40" s="1476">
        <v>4000.444434</v>
      </c>
    </row>
    <row r="41" spans="1:20" ht="15.75">
      <c r="A41" s="569" t="s">
        <v>506</v>
      </c>
      <c r="B41" s="569" t="s">
        <v>169</v>
      </c>
      <c r="C41" s="738">
        <v>2</v>
      </c>
      <c r="D41" s="738">
        <v>312</v>
      </c>
      <c r="E41" s="738">
        <v>0.22</v>
      </c>
      <c r="F41" s="738">
        <v>0</v>
      </c>
      <c r="G41" s="1470">
        <v>1661.28</v>
      </c>
      <c r="H41" s="732">
        <f t="shared" si="4"/>
        <v>6.3814242351840314E-2</v>
      </c>
      <c r="I41" s="1154">
        <v>9</v>
      </c>
      <c r="J41" s="1476">
        <v>711.3612627</v>
      </c>
      <c r="K41" s="62"/>
      <c r="L41" s="569" t="s">
        <v>169</v>
      </c>
      <c r="M41" s="738">
        <v>0</v>
      </c>
      <c r="N41" s="738">
        <v>0</v>
      </c>
      <c r="O41" s="738">
        <v>0</v>
      </c>
      <c r="P41" s="738">
        <v>0</v>
      </c>
      <c r="Q41" s="1470">
        <v>0</v>
      </c>
      <c r="R41" s="732">
        <f t="shared" si="5"/>
        <v>0</v>
      </c>
      <c r="S41" s="1154">
        <v>0</v>
      </c>
      <c r="T41" s="1476">
        <v>0</v>
      </c>
    </row>
    <row r="42" spans="1:20" ht="15.75">
      <c r="A42" s="569" t="s">
        <v>507</v>
      </c>
      <c r="B42" s="569" t="s">
        <v>169</v>
      </c>
      <c r="C42" s="738">
        <v>2</v>
      </c>
      <c r="D42" s="738">
        <v>0</v>
      </c>
      <c r="E42" s="738">
        <v>0</v>
      </c>
      <c r="F42" s="738">
        <v>0</v>
      </c>
      <c r="G42" s="1470">
        <v>189.54</v>
      </c>
      <c r="H42" s="732">
        <f t="shared" si="4"/>
        <v>7.2807422561927022E-3</v>
      </c>
      <c r="I42" s="1154">
        <v>0</v>
      </c>
      <c r="J42" s="1476">
        <v>0</v>
      </c>
      <c r="K42" s="62"/>
      <c r="L42" s="569" t="s">
        <v>169</v>
      </c>
      <c r="M42" s="738">
        <v>27</v>
      </c>
      <c r="N42" s="738">
        <v>0</v>
      </c>
      <c r="O42" s="738">
        <v>0</v>
      </c>
      <c r="P42" s="738">
        <v>0</v>
      </c>
      <c r="Q42" s="1470">
        <v>3616.63</v>
      </c>
      <c r="R42" s="732">
        <f t="shared" si="5"/>
        <v>0.13892450599353284</v>
      </c>
      <c r="S42" s="1154">
        <v>0</v>
      </c>
      <c r="T42" s="1476">
        <v>0</v>
      </c>
    </row>
    <row r="43" spans="1:20" ht="15.75">
      <c r="A43" s="569" t="s">
        <v>508</v>
      </c>
      <c r="B43" s="569" t="s">
        <v>169</v>
      </c>
      <c r="C43" s="738">
        <v>1</v>
      </c>
      <c r="D43" s="738">
        <v>0.84</v>
      </c>
      <c r="E43" s="738">
        <v>1E-4</v>
      </c>
      <c r="F43" s="738">
        <v>0</v>
      </c>
      <c r="G43" s="1470">
        <v>308.25</v>
      </c>
      <c r="H43" s="732">
        <f t="shared" si="4"/>
        <v>1.1840713308385568E-2</v>
      </c>
      <c r="I43" s="1154">
        <v>18</v>
      </c>
      <c r="J43" s="1476">
        <v>3.8304067989999999</v>
      </c>
      <c r="K43" s="62"/>
      <c r="L43" s="569" t="s">
        <v>169</v>
      </c>
      <c r="M43" s="738">
        <v>10</v>
      </c>
      <c r="N43" s="738">
        <v>2540.8490000000002</v>
      </c>
      <c r="O43" s="738">
        <v>1E-4</v>
      </c>
      <c r="P43" s="738">
        <v>14.199199999999999</v>
      </c>
      <c r="Q43" s="1470">
        <v>3114.75</v>
      </c>
      <c r="R43" s="732">
        <f t="shared" si="5"/>
        <v>0.11964594250541426</v>
      </c>
      <c r="S43" s="1154">
        <v>18</v>
      </c>
      <c r="T43" s="1476">
        <v>12018.759749999999</v>
      </c>
    </row>
    <row r="44" spans="1:20" ht="15.75">
      <c r="A44" s="569" t="s">
        <v>509</v>
      </c>
      <c r="B44" s="569" t="s">
        <v>169</v>
      </c>
      <c r="C44" s="738">
        <v>0</v>
      </c>
      <c r="D44" s="738">
        <v>0</v>
      </c>
      <c r="E44" s="738">
        <v>0</v>
      </c>
      <c r="F44" s="738">
        <v>0</v>
      </c>
      <c r="G44" s="1470">
        <v>0</v>
      </c>
      <c r="H44" s="732">
        <f t="shared" si="4"/>
        <v>0</v>
      </c>
      <c r="I44" s="1154">
        <v>0</v>
      </c>
      <c r="J44" s="1476">
        <v>0</v>
      </c>
      <c r="K44" s="62"/>
      <c r="L44" s="569" t="s">
        <v>169</v>
      </c>
      <c r="M44" s="738">
        <v>0</v>
      </c>
      <c r="N44" s="738">
        <v>0</v>
      </c>
      <c r="O44" s="738">
        <v>0</v>
      </c>
      <c r="P44" s="738">
        <v>0</v>
      </c>
      <c r="Q44" s="1470">
        <v>0</v>
      </c>
      <c r="R44" s="732">
        <f t="shared" si="5"/>
        <v>0</v>
      </c>
      <c r="S44" s="1154">
        <v>0</v>
      </c>
      <c r="T44" s="1476">
        <v>0</v>
      </c>
    </row>
    <row r="45" spans="1:20" ht="15.75">
      <c r="A45" s="569" t="s">
        <v>510</v>
      </c>
      <c r="B45" s="569" t="s">
        <v>184</v>
      </c>
      <c r="C45" s="738">
        <v>0</v>
      </c>
      <c r="D45" s="738">
        <v>0</v>
      </c>
      <c r="E45" s="738">
        <v>0</v>
      </c>
      <c r="F45" s="738">
        <v>0</v>
      </c>
      <c r="G45" s="1470">
        <v>0</v>
      </c>
      <c r="H45" s="732">
        <f t="shared" si="4"/>
        <v>0</v>
      </c>
      <c r="I45" s="1154">
        <v>0</v>
      </c>
      <c r="J45" s="1476">
        <v>0</v>
      </c>
      <c r="K45" s="62"/>
      <c r="L45" s="569" t="s">
        <v>184</v>
      </c>
      <c r="M45" s="738">
        <v>0</v>
      </c>
      <c r="N45" s="738">
        <v>0</v>
      </c>
      <c r="O45" s="738">
        <v>0</v>
      </c>
      <c r="P45" s="738">
        <v>0</v>
      </c>
      <c r="Q45" s="1470">
        <v>0</v>
      </c>
      <c r="R45" s="732">
        <f t="shared" si="5"/>
        <v>0</v>
      </c>
      <c r="S45" s="1154">
        <v>0</v>
      </c>
      <c r="T45" s="1476">
        <v>0</v>
      </c>
    </row>
    <row r="46" spans="1:20" ht="15.75">
      <c r="A46" s="569" t="s">
        <v>511</v>
      </c>
      <c r="B46" s="569" t="s">
        <v>169</v>
      </c>
      <c r="C46" s="738">
        <v>0</v>
      </c>
      <c r="D46" s="738">
        <v>0</v>
      </c>
      <c r="E46" s="738">
        <v>0</v>
      </c>
      <c r="F46" s="738">
        <v>0</v>
      </c>
      <c r="G46" s="1470">
        <v>0</v>
      </c>
      <c r="H46" s="732">
        <f t="shared" si="4"/>
        <v>0</v>
      </c>
      <c r="I46" s="1154">
        <v>0</v>
      </c>
      <c r="J46" s="1476">
        <v>0</v>
      </c>
      <c r="K46" s="62"/>
      <c r="L46" s="569" t="s">
        <v>169</v>
      </c>
      <c r="M46" s="738">
        <v>2</v>
      </c>
      <c r="N46" s="738">
        <v>6813.6009999999997</v>
      </c>
      <c r="O46" s="738">
        <v>0</v>
      </c>
      <c r="P46" s="738">
        <v>0</v>
      </c>
      <c r="Q46" s="1470">
        <v>9338</v>
      </c>
      <c r="R46" s="732">
        <f t="shared" si="5"/>
        <v>0.35869774817097949</v>
      </c>
      <c r="S46" s="1154">
        <v>15</v>
      </c>
      <c r="T46" s="1476">
        <v>25891.729759999998</v>
      </c>
    </row>
    <row r="47" spans="1:20" ht="15.75">
      <c r="A47" s="569" t="s">
        <v>512</v>
      </c>
      <c r="B47" s="569" t="s">
        <v>169</v>
      </c>
      <c r="C47" s="738">
        <v>0</v>
      </c>
      <c r="D47" s="738">
        <v>0</v>
      </c>
      <c r="E47" s="738">
        <v>0</v>
      </c>
      <c r="F47" s="738">
        <v>0</v>
      </c>
      <c r="G47" s="1470">
        <v>0</v>
      </c>
      <c r="H47" s="732">
        <f t="shared" si="4"/>
        <v>0</v>
      </c>
      <c r="I47" s="1154">
        <v>0</v>
      </c>
      <c r="J47" s="1476">
        <v>0</v>
      </c>
      <c r="K47" s="62"/>
      <c r="L47" s="569" t="s">
        <v>169</v>
      </c>
      <c r="M47" s="738">
        <v>1</v>
      </c>
      <c r="N47" s="738">
        <v>1681.0281</v>
      </c>
      <c r="O47" s="738">
        <v>0</v>
      </c>
      <c r="P47" s="738">
        <v>40.648000000000003</v>
      </c>
      <c r="Q47" s="1470">
        <v>9256</v>
      </c>
      <c r="R47" s="732">
        <f t="shared" si="5"/>
        <v>0.35554790716112511</v>
      </c>
      <c r="S47" s="1154">
        <v>15</v>
      </c>
      <c r="T47" s="1476">
        <v>7419.604695</v>
      </c>
    </row>
    <row r="48" spans="1:20" ht="15.75">
      <c r="A48" s="569" t="s">
        <v>513</v>
      </c>
      <c r="B48" s="569" t="s">
        <v>169</v>
      </c>
      <c r="C48" s="738">
        <v>0</v>
      </c>
      <c r="D48" s="738">
        <v>0</v>
      </c>
      <c r="E48" s="738">
        <v>0</v>
      </c>
      <c r="F48" s="738">
        <v>0</v>
      </c>
      <c r="G48" s="1470">
        <v>0</v>
      </c>
      <c r="H48" s="732">
        <f t="shared" si="4"/>
        <v>0</v>
      </c>
      <c r="I48" s="1154">
        <v>0</v>
      </c>
      <c r="J48" s="1476">
        <v>0</v>
      </c>
      <c r="K48" s="62"/>
      <c r="L48" s="569" t="s">
        <v>169</v>
      </c>
      <c r="M48" s="738">
        <v>0</v>
      </c>
      <c r="N48" s="738">
        <v>0</v>
      </c>
      <c r="O48" s="738">
        <v>0</v>
      </c>
      <c r="P48" s="738">
        <v>0</v>
      </c>
      <c r="Q48" s="1470">
        <v>0</v>
      </c>
      <c r="R48" s="732">
        <f t="shared" si="5"/>
        <v>0</v>
      </c>
      <c r="S48" s="1154">
        <v>0</v>
      </c>
      <c r="T48" s="1476">
        <v>0</v>
      </c>
    </row>
    <row r="49" spans="1:20" ht="15.75">
      <c r="A49" s="569" t="s">
        <v>514</v>
      </c>
      <c r="B49" s="569" t="s">
        <v>169</v>
      </c>
      <c r="C49" s="738">
        <v>0</v>
      </c>
      <c r="D49" s="738">
        <v>0</v>
      </c>
      <c r="E49" s="738">
        <v>0</v>
      </c>
      <c r="F49" s="738">
        <v>0</v>
      </c>
      <c r="G49" s="1470">
        <v>0</v>
      </c>
      <c r="H49" s="732">
        <f t="shared" si="4"/>
        <v>0</v>
      </c>
      <c r="I49" s="1154">
        <v>0</v>
      </c>
      <c r="J49" s="1476">
        <v>0</v>
      </c>
      <c r="K49" s="62"/>
      <c r="L49" s="569" t="s">
        <v>169</v>
      </c>
      <c r="M49" s="738">
        <v>0</v>
      </c>
      <c r="N49" s="738">
        <v>0</v>
      </c>
      <c r="O49" s="738">
        <v>0</v>
      </c>
      <c r="P49" s="738">
        <v>0</v>
      </c>
      <c r="Q49" s="1470">
        <v>0</v>
      </c>
      <c r="R49" s="732">
        <f t="shared" si="5"/>
        <v>0</v>
      </c>
      <c r="S49" s="1154">
        <v>0</v>
      </c>
      <c r="T49" s="1476">
        <v>0</v>
      </c>
    </row>
    <row r="50" spans="1:20" ht="15.75">
      <c r="A50" s="569" t="s">
        <v>223</v>
      </c>
      <c r="B50" s="569" t="s">
        <v>169</v>
      </c>
      <c r="C50" s="738">
        <v>0</v>
      </c>
      <c r="D50" s="738">
        <v>0</v>
      </c>
      <c r="E50" s="738">
        <v>0</v>
      </c>
      <c r="F50" s="738">
        <v>0</v>
      </c>
      <c r="G50" s="1470">
        <v>0</v>
      </c>
      <c r="H50" s="732">
        <f t="shared" si="4"/>
        <v>0</v>
      </c>
      <c r="I50" s="1154">
        <v>0</v>
      </c>
      <c r="J50" s="1476">
        <v>0</v>
      </c>
      <c r="K50" s="62"/>
      <c r="L50" s="738" t="s">
        <v>169</v>
      </c>
      <c r="M50" s="738">
        <v>2</v>
      </c>
      <c r="N50" s="738">
        <v>172</v>
      </c>
      <c r="O50" s="738">
        <v>0</v>
      </c>
      <c r="P50" s="738">
        <v>0</v>
      </c>
      <c r="Q50" s="1470">
        <v>484</v>
      </c>
      <c r="R50" s="732">
        <f t="shared" si="5"/>
        <v>1.8591744497189342E-2</v>
      </c>
      <c r="S50" s="1154">
        <v>9.1</v>
      </c>
      <c r="T50" s="1476">
        <v>396.51803719999998</v>
      </c>
    </row>
    <row r="51" spans="1:20" ht="15.75">
      <c r="A51" s="569" t="s">
        <v>515</v>
      </c>
      <c r="B51" s="569" t="s">
        <v>169</v>
      </c>
      <c r="C51" s="738">
        <v>0</v>
      </c>
      <c r="D51" s="738">
        <v>0</v>
      </c>
      <c r="E51" s="738">
        <v>0</v>
      </c>
      <c r="F51" s="738">
        <v>0</v>
      </c>
      <c r="G51" s="1470">
        <v>0</v>
      </c>
      <c r="H51" s="732">
        <f t="shared" si="4"/>
        <v>0</v>
      </c>
      <c r="I51" s="1154">
        <v>0</v>
      </c>
      <c r="J51" s="1476">
        <v>0</v>
      </c>
      <c r="K51" s="62"/>
      <c r="L51" s="569" t="s">
        <v>169</v>
      </c>
      <c r="M51" s="738">
        <v>12</v>
      </c>
      <c r="N51" s="738">
        <v>2542.2800000000002</v>
      </c>
      <c r="O51" s="738">
        <v>1.02</v>
      </c>
      <c r="P51" s="738">
        <v>-6.12</v>
      </c>
      <c r="Q51" s="1470">
        <v>34836</v>
      </c>
      <c r="R51" s="732">
        <f t="shared" si="5"/>
        <v>1.3381446514547271</v>
      </c>
      <c r="S51" s="1154">
        <v>6.7</v>
      </c>
      <c r="T51" s="1476">
        <v>4245.7227650000004</v>
      </c>
    </row>
    <row r="52" spans="1:20" ht="15.75">
      <c r="A52" s="569" t="s">
        <v>516</v>
      </c>
      <c r="B52" s="569" t="s">
        <v>169</v>
      </c>
      <c r="C52" s="738">
        <v>0</v>
      </c>
      <c r="D52" s="738">
        <v>0</v>
      </c>
      <c r="E52" s="738">
        <v>0</v>
      </c>
      <c r="F52" s="738">
        <v>0</v>
      </c>
      <c r="G52" s="1470">
        <v>0</v>
      </c>
      <c r="H52" s="732">
        <f t="shared" si="4"/>
        <v>0</v>
      </c>
      <c r="I52" s="1154">
        <v>0</v>
      </c>
      <c r="J52" s="1476">
        <v>0</v>
      </c>
      <c r="K52" s="62"/>
      <c r="L52" s="569" t="s">
        <v>169</v>
      </c>
      <c r="M52" s="738">
        <v>0</v>
      </c>
      <c r="N52" s="738">
        <v>0</v>
      </c>
      <c r="O52" s="738">
        <v>0</v>
      </c>
      <c r="P52" s="738">
        <v>0</v>
      </c>
      <c r="Q52" s="1470">
        <v>0</v>
      </c>
      <c r="R52" s="732">
        <f t="shared" si="5"/>
        <v>0</v>
      </c>
      <c r="S52" s="1154">
        <v>0</v>
      </c>
      <c r="T52" s="1476">
        <v>0</v>
      </c>
    </row>
    <row r="53" spans="1:20" ht="15.75">
      <c r="A53" s="569" t="s">
        <v>517</v>
      </c>
      <c r="B53" s="569" t="s">
        <v>169</v>
      </c>
      <c r="C53" s="738">
        <v>2</v>
      </c>
      <c r="D53" s="738">
        <v>16.059999999999999</v>
      </c>
      <c r="E53" s="738">
        <v>1.9699999999999999E-2</v>
      </c>
      <c r="F53" s="738">
        <v>-1.6799999999999999E-2</v>
      </c>
      <c r="G53" s="1470">
        <v>370.88</v>
      </c>
      <c r="H53" s="732">
        <f t="shared" si="4"/>
        <v>1.4246500411399965E-2</v>
      </c>
      <c r="I53" s="1154">
        <v>3</v>
      </c>
      <c r="J53" s="1476">
        <v>12.120341529999999</v>
      </c>
      <c r="K53" s="62"/>
      <c r="L53" s="569" t="s">
        <v>169</v>
      </c>
      <c r="M53" s="738">
        <v>4</v>
      </c>
      <c r="N53" s="738">
        <v>32.119999999999997</v>
      </c>
      <c r="O53" s="738">
        <v>0.04</v>
      </c>
      <c r="P53" s="738">
        <v>-0.04</v>
      </c>
      <c r="Q53" s="1470">
        <v>778</v>
      </c>
      <c r="R53" s="732">
        <f t="shared" si="5"/>
        <v>2.9885076898374604E-2</v>
      </c>
      <c r="S53" s="1154">
        <v>3</v>
      </c>
      <c r="T53" s="1476">
        <v>24.20819539</v>
      </c>
    </row>
    <row r="54" spans="1:20" ht="15.75">
      <c r="A54" s="735" t="s">
        <v>91</v>
      </c>
      <c r="B54" s="736"/>
      <c r="C54" s="736"/>
      <c r="D54" s="736"/>
      <c r="E54" s="736"/>
      <c r="F54" s="736"/>
      <c r="G54" s="1471"/>
      <c r="H54" s="736"/>
      <c r="I54" s="737"/>
      <c r="J54" s="1477"/>
      <c r="K54" s="62"/>
      <c r="L54" s="736"/>
      <c r="M54" s="736"/>
      <c r="N54" s="736"/>
      <c r="O54" s="736"/>
      <c r="P54" s="736"/>
      <c r="Q54" s="1471"/>
      <c r="R54" s="736"/>
      <c r="S54" s="737"/>
      <c r="T54" s="1477"/>
    </row>
    <row r="55" spans="1:20" ht="15.75">
      <c r="A55" s="569" t="s">
        <v>226</v>
      </c>
      <c r="B55" s="569" t="s">
        <v>184</v>
      </c>
      <c r="C55" s="738">
        <v>2</v>
      </c>
      <c r="D55" s="738">
        <v>0</v>
      </c>
      <c r="E55" s="738">
        <v>0</v>
      </c>
      <c r="F55" s="738">
        <v>0</v>
      </c>
      <c r="G55" s="1470">
        <v>153.16999999999999</v>
      </c>
      <c r="H55" s="732">
        <f>G55/$G$72</f>
        <v>5.8836725302365521E-3</v>
      </c>
      <c r="I55" s="1154">
        <v>3</v>
      </c>
      <c r="J55" s="1476">
        <v>0</v>
      </c>
      <c r="K55" s="62"/>
      <c r="L55" s="569" t="s">
        <v>169</v>
      </c>
      <c r="M55" s="738">
        <v>13</v>
      </c>
      <c r="N55" s="738">
        <v>0</v>
      </c>
      <c r="O55" s="738">
        <v>0</v>
      </c>
      <c r="P55" s="738">
        <v>0</v>
      </c>
      <c r="Q55" s="1470">
        <v>1314.68</v>
      </c>
      <c r="R55" s="732">
        <f>Q55/$G$72</f>
        <v>5.0500402180919182E-2</v>
      </c>
      <c r="S55" s="1154">
        <v>3</v>
      </c>
      <c r="T55" s="1476">
        <v>0</v>
      </c>
    </row>
    <row r="56" spans="1:20" ht="15.75">
      <c r="A56" s="741" t="s">
        <v>236</v>
      </c>
      <c r="B56" s="736"/>
      <c r="C56" s="736"/>
      <c r="D56" s="736"/>
      <c r="E56" s="736"/>
      <c r="F56" s="736"/>
      <c r="G56" s="1471"/>
      <c r="H56" s="736"/>
      <c r="I56" s="737"/>
      <c r="J56" s="1477"/>
      <c r="K56" s="62"/>
      <c r="L56" s="736"/>
      <c r="M56" s="736"/>
      <c r="N56" s="736"/>
      <c r="O56" s="736"/>
      <c r="P56" s="736"/>
      <c r="Q56" s="1471"/>
      <c r="R56" s="736"/>
      <c r="S56" s="737"/>
      <c r="T56" s="1477"/>
    </row>
    <row r="57" spans="1:20" ht="15.75">
      <c r="A57" s="734" t="s">
        <v>518</v>
      </c>
      <c r="B57" s="569" t="s">
        <v>169</v>
      </c>
      <c r="C57" s="738">
        <v>22</v>
      </c>
      <c r="D57" s="738">
        <v>434.0138</v>
      </c>
      <c r="E57" s="738">
        <v>6.3799999999999996E-2</v>
      </c>
      <c r="F57" s="738">
        <v>-9.4093999999999998</v>
      </c>
      <c r="G57" s="1470">
        <v>281.92</v>
      </c>
      <c r="H57" s="732">
        <f>G57/$G$72</f>
        <v>1.0829307042660372E-2</v>
      </c>
      <c r="I57" s="1154">
        <v>16</v>
      </c>
      <c r="J57" s="1476">
        <v>1504.464489</v>
      </c>
      <c r="K57" s="62"/>
      <c r="L57" s="569" t="s">
        <v>169</v>
      </c>
      <c r="M57" s="738">
        <v>191</v>
      </c>
      <c r="N57" s="738">
        <v>8013.5003999999999</v>
      </c>
      <c r="O57" s="738">
        <v>0</v>
      </c>
      <c r="P57" s="738">
        <v>-38.450800000000001</v>
      </c>
      <c r="Q57" s="1470">
        <v>2447.64</v>
      </c>
      <c r="R57" s="732">
        <f>Q57/$G$72</f>
        <v>9.4020449382439086E-2</v>
      </c>
      <c r="S57" s="1154">
        <v>16</v>
      </c>
      <c r="T57" s="1476">
        <v>31440.465189999999</v>
      </c>
    </row>
    <row r="58" spans="1:20" ht="15.75">
      <c r="A58" s="734" t="s">
        <v>519</v>
      </c>
      <c r="B58" s="569" t="s">
        <v>169</v>
      </c>
      <c r="C58" s="738">
        <v>0</v>
      </c>
      <c r="D58" s="738">
        <v>0</v>
      </c>
      <c r="E58" s="738">
        <v>0</v>
      </c>
      <c r="F58" s="738">
        <v>0</v>
      </c>
      <c r="G58" s="1470">
        <v>0</v>
      </c>
      <c r="H58" s="732">
        <f>G58/$G$72</f>
        <v>0</v>
      </c>
      <c r="I58" s="1154">
        <v>0</v>
      </c>
      <c r="J58" s="1476">
        <v>0</v>
      </c>
      <c r="K58" s="62"/>
      <c r="L58" s="569" t="s">
        <v>169</v>
      </c>
      <c r="M58" s="738">
        <v>0</v>
      </c>
      <c r="N58" s="738">
        <v>0</v>
      </c>
      <c r="O58" s="738">
        <v>0</v>
      </c>
      <c r="P58" s="738">
        <v>0</v>
      </c>
      <c r="Q58" s="1470">
        <v>0</v>
      </c>
      <c r="R58" s="732">
        <f>Q58/$G$72</f>
        <v>0</v>
      </c>
      <c r="S58" s="1154">
        <v>0</v>
      </c>
      <c r="T58" s="1476">
        <v>0</v>
      </c>
    </row>
    <row r="59" spans="1:20" ht="15.75">
      <c r="A59" s="741" t="s">
        <v>244</v>
      </c>
      <c r="B59" s="736"/>
      <c r="C59" s="736"/>
      <c r="D59" s="736"/>
      <c r="E59" s="736"/>
      <c r="F59" s="736"/>
      <c r="G59" s="1471"/>
      <c r="H59" s="736"/>
      <c r="I59" s="737"/>
      <c r="J59" s="1477"/>
      <c r="K59" s="62"/>
      <c r="L59" s="736"/>
      <c r="M59" s="736"/>
      <c r="N59" s="736"/>
      <c r="O59" s="736"/>
      <c r="P59" s="736"/>
      <c r="Q59" s="1471"/>
      <c r="R59" s="736"/>
      <c r="S59" s="737"/>
      <c r="T59" s="1477"/>
    </row>
    <row r="60" spans="1:20" ht="15.75">
      <c r="A60" s="569" t="s">
        <v>520</v>
      </c>
      <c r="B60" s="569" t="s">
        <v>169</v>
      </c>
      <c r="C60" s="738">
        <v>0</v>
      </c>
      <c r="D60" s="738">
        <v>0</v>
      </c>
      <c r="E60" s="738">
        <v>0</v>
      </c>
      <c r="F60" s="738">
        <v>0</v>
      </c>
      <c r="G60" s="1470">
        <v>0</v>
      </c>
      <c r="H60" s="732">
        <f>G60/$G$72</f>
        <v>0</v>
      </c>
      <c r="I60" s="1154">
        <v>0</v>
      </c>
      <c r="J60" s="1476">
        <v>0</v>
      </c>
      <c r="K60" s="62"/>
      <c r="L60" s="569" t="s">
        <v>169</v>
      </c>
      <c r="M60" s="738">
        <v>0</v>
      </c>
      <c r="N60" s="738">
        <v>0</v>
      </c>
      <c r="O60" s="738">
        <v>0</v>
      </c>
      <c r="P60" s="738">
        <v>0</v>
      </c>
      <c r="Q60" s="1470">
        <v>0</v>
      </c>
      <c r="R60" s="732">
        <f>Q60/$G$72</f>
        <v>0</v>
      </c>
      <c r="S60" s="1154">
        <v>0</v>
      </c>
      <c r="T60" s="1476">
        <v>0</v>
      </c>
    </row>
    <row r="61" spans="1:20" ht="15.75">
      <c r="A61" s="569" t="s">
        <v>521</v>
      </c>
      <c r="B61" s="569" t="s">
        <v>169</v>
      </c>
      <c r="C61" s="738">
        <v>0</v>
      </c>
      <c r="D61" s="738">
        <v>0</v>
      </c>
      <c r="E61" s="738">
        <v>0</v>
      </c>
      <c r="F61" s="738">
        <v>0</v>
      </c>
      <c r="G61" s="1470">
        <v>0</v>
      </c>
      <c r="H61" s="732">
        <f>G61/$G$72</f>
        <v>0</v>
      </c>
      <c r="I61" s="1154">
        <v>0</v>
      </c>
      <c r="J61" s="1476">
        <v>0</v>
      </c>
      <c r="K61" s="62"/>
      <c r="L61" s="569" t="s">
        <v>169</v>
      </c>
      <c r="M61" s="738">
        <v>0</v>
      </c>
      <c r="N61" s="738">
        <v>0</v>
      </c>
      <c r="O61" s="738">
        <v>0</v>
      </c>
      <c r="P61" s="738">
        <v>0</v>
      </c>
      <c r="Q61" s="1470">
        <v>0</v>
      </c>
      <c r="R61" s="732">
        <f>Q61/$G$72</f>
        <v>0</v>
      </c>
      <c r="S61" s="1154">
        <v>0</v>
      </c>
      <c r="T61" s="1476">
        <v>0</v>
      </c>
    </row>
    <row r="62" spans="1:20" ht="15.75">
      <c r="A62" s="569" t="s">
        <v>522</v>
      </c>
      <c r="B62" s="569" t="s">
        <v>169</v>
      </c>
      <c r="C62" s="738">
        <v>1</v>
      </c>
      <c r="D62" s="738">
        <v>0</v>
      </c>
      <c r="E62" s="738">
        <v>0</v>
      </c>
      <c r="F62" s="738">
        <v>0</v>
      </c>
      <c r="G62" s="1470">
        <v>262</v>
      </c>
      <c r="H62" s="732">
        <f>G62/$G$72</f>
        <v>1.0064126153437205E-2</v>
      </c>
      <c r="I62" s="1154">
        <v>3</v>
      </c>
      <c r="J62" s="1476">
        <v>0</v>
      </c>
      <c r="K62" s="62"/>
      <c r="L62" s="569" t="s">
        <v>169</v>
      </c>
      <c r="M62" s="738">
        <v>35</v>
      </c>
      <c r="N62" s="738">
        <v>0</v>
      </c>
      <c r="O62" s="738">
        <v>0</v>
      </c>
      <c r="P62" s="738">
        <v>0</v>
      </c>
      <c r="Q62" s="1470">
        <v>10040.379999999999</v>
      </c>
      <c r="R62" s="732">
        <f>Q62/$G$72</f>
        <v>0.38567805705514446</v>
      </c>
      <c r="S62" s="1154">
        <v>3</v>
      </c>
      <c r="T62" s="1476">
        <v>0</v>
      </c>
    </row>
    <row r="63" spans="1:20" ht="15.75">
      <c r="A63" s="569" t="s">
        <v>523</v>
      </c>
      <c r="B63" s="569" t="s">
        <v>169</v>
      </c>
      <c r="C63" s="738">
        <v>0</v>
      </c>
      <c r="D63" s="738">
        <v>0</v>
      </c>
      <c r="E63" s="738">
        <v>0</v>
      </c>
      <c r="F63" s="738">
        <v>0</v>
      </c>
      <c r="G63" s="1470">
        <v>0</v>
      </c>
      <c r="H63" s="732">
        <f>G63/$G$72</f>
        <v>0</v>
      </c>
      <c r="I63" s="1154">
        <v>0</v>
      </c>
      <c r="J63" s="1476">
        <v>0</v>
      </c>
      <c r="K63" s="62"/>
      <c r="L63" s="569" t="s">
        <v>169</v>
      </c>
      <c r="M63" s="738">
        <v>16</v>
      </c>
      <c r="N63" s="738">
        <v>0</v>
      </c>
      <c r="O63" s="738">
        <v>0</v>
      </c>
      <c r="P63" s="738">
        <v>0</v>
      </c>
      <c r="Q63" s="1470">
        <v>5726</v>
      </c>
      <c r="R63" s="732">
        <f>Q63/$G$72</f>
        <v>0.21995109295641771</v>
      </c>
      <c r="S63" s="1154">
        <v>3</v>
      </c>
      <c r="T63" s="1476">
        <v>0</v>
      </c>
    </row>
    <row r="64" spans="1:20" ht="15.75">
      <c r="A64" s="569" t="s">
        <v>524</v>
      </c>
      <c r="B64" s="569" t="s">
        <v>184</v>
      </c>
      <c r="C64" s="738">
        <v>3</v>
      </c>
      <c r="D64" s="738">
        <v>0</v>
      </c>
      <c r="E64" s="738">
        <v>0</v>
      </c>
      <c r="F64" s="738">
        <v>0</v>
      </c>
      <c r="G64" s="1470">
        <v>228</v>
      </c>
      <c r="H64" s="732">
        <f>G64/$G$72</f>
        <v>8.7580945152048971E-3</v>
      </c>
      <c r="I64" s="1154">
        <v>3</v>
      </c>
      <c r="J64" s="1476">
        <v>0</v>
      </c>
      <c r="K64" s="62"/>
      <c r="L64" s="569" t="s">
        <v>184</v>
      </c>
      <c r="M64" s="738">
        <v>18</v>
      </c>
      <c r="N64" s="738">
        <v>0</v>
      </c>
      <c r="O64" s="738">
        <v>0</v>
      </c>
      <c r="P64" s="738">
        <v>0</v>
      </c>
      <c r="Q64" s="1470">
        <v>1389</v>
      </c>
      <c r="R64" s="732">
        <f>Q64/$G$72</f>
        <v>5.3355233691314043E-2</v>
      </c>
      <c r="S64" s="1154">
        <v>3</v>
      </c>
      <c r="T64" s="1476">
        <v>0</v>
      </c>
    </row>
    <row r="65" spans="1:20" ht="18.600000000000001" customHeight="1">
      <c r="A65" s="741" t="s">
        <v>252</v>
      </c>
      <c r="B65" s="736"/>
      <c r="C65" s="736"/>
      <c r="D65" s="736"/>
      <c r="E65" s="736"/>
      <c r="F65" s="736"/>
      <c r="G65" s="1471"/>
      <c r="H65" s="736"/>
      <c r="I65" s="737"/>
      <c r="J65" s="1477"/>
      <c r="K65" s="62"/>
      <c r="L65" s="736"/>
      <c r="M65" s="736"/>
      <c r="N65" s="736"/>
      <c r="O65" s="736"/>
      <c r="P65" s="736"/>
      <c r="Q65" s="1471"/>
      <c r="R65" s="736"/>
      <c r="S65" s="737"/>
      <c r="T65" s="1477"/>
    </row>
    <row r="66" spans="1:20" ht="15.75">
      <c r="A66" s="569"/>
      <c r="B66" s="569"/>
      <c r="C66" s="738"/>
      <c r="D66" s="738"/>
      <c r="E66" s="738"/>
      <c r="F66" s="738"/>
      <c r="G66" s="1470"/>
      <c r="H66" s="473"/>
      <c r="I66" s="742"/>
      <c r="J66" s="1323"/>
      <c r="K66" s="62"/>
      <c r="L66" s="569"/>
      <c r="M66" s="738"/>
      <c r="N66" s="738"/>
      <c r="O66" s="738"/>
      <c r="P66" s="738"/>
      <c r="Q66" s="1470"/>
      <c r="R66" s="473"/>
      <c r="S66" s="742"/>
      <c r="T66" s="1323"/>
    </row>
    <row r="67" spans="1:20" ht="15.75">
      <c r="A67" s="735" t="s">
        <v>94</v>
      </c>
      <c r="B67" s="736"/>
      <c r="C67" s="736"/>
      <c r="D67" s="736"/>
      <c r="E67" s="736"/>
      <c r="F67" s="736"/>
      <c r="G67" s="1473"/>
      <c r="H67" s="736"/>
      <c r="I67" s="737"/>
      <c r="J67" s="1477"/>
      <c r="K67" s="62"/>
      <c r="L67" s="736"/>
      <c r="M67" s="736"/>
      <c r="N67" s="736"/>
      <c r="O67" s="736"/>
      <c r="P67" s="736"/>
      <c r="Q67" s="1473"/>
      <c r="R67" s="736"/>
      <c r="S67" s="737"/>
      <c r="T67" s="1477"/>
    </row>
    <row r="68" spans="1:20" ht="15.75">
      <c r="A68" s="569" t="s">
        <v>253</v>
      </c>
      <c r="B68" s="569" t="s">
        <v>184</v>
      </c>
      <c r="C68" s="738">
        <v>47</v>
      </c>
      <c r="D68" s="738">
        <v>0</v>
      </c>
      <c r="E68" s="738">
        <v>0</v>
      </c>
      <c r="F68" s="738">
        <v>0</v>
      </c>
      <c r="G68" s="1470">
        <v>8219.67</v>
      </c>
      <c r="H68" s="732">
        <f>G68/$G$72</f>
        <v>0.3157396787008519</v>
      </c>
      <c r="I68" s="1154">
        <v>3</v>
      </c>
      <c r="J68" s="1476">
        <v>0</v>
      </c>
      <c r="K68" s="62"/>
      <c r="L68" s="569" t="s">
        <v>184</v>
      </c>
      <c r="M68" s="738">
        <v>184</v>
      </c>
      <c r="N68" s="738">
        <v>0</v>
      </c>
      <c r="O68" s="738">
        <v>0</v>
      </c>
      <c r="P68" s="738">
        <v>0</v>
      </c>
      <c r="Q68" s="1470">
        <v>37667.01</v>
      </c>
      <c r="R68" s="732">
        <f>Q68/$G$72</f>
        <v>1.4468913758121404</v>
      </c>
      <c r="S68" s="1154">
        <v>3</v>
      </c>
      <c r="T68" s="1476">
        <v>0</v>
      </c>
    </row>
    <row r="69" spans="1:20" ht="15.75">
      <c r="A69" s="569" t="s">
        <v>254</v>
      </c>
      <c r="B69" s="569" t="s">
        <v>184</v>
      </c>
      <c r="C69" s="738">
        <v>15</v>
      </c>
      <c r="D69" s="738">
        <v>0</v>
      </c>
      <c r="E69" s="738">
        <v>0</v>
      </c>
      <c r="F69" s="738">
        <v>0</v>
      </c>
      <c r="G69" s="1470">
        <v>2118.79</v>
      </c>
      <c r="H69" s="732">
        <f>G69/$G$72</f>
        <v>8.1388434552065708E-2</v>
      </c>
      <c r="I69" s="1154">
        <v>3</v>
      </c>
      <c r="J69" s="1476">
        <v>0</v>
      </c>
      <c r="K69" s="62"/>
      <c r="L69" s="569" t="s">
        <v>184</v>
      </c>
      <c r="M69" s="738">
        <v>47</v>
      </c>
      <c r="N69" s="738">
        <v>0</v>
      </c>
      <c r="O69" s="738">
        <v>0</v>
      </c>
      <c r="P69" s="738">
        <v>0</v>
      </c>
      <c r="Q69" s="1470">
        <v>6666.81</v>
      </c>
      <c r="R69" s="732">
        <f>Q69/$G$72</f>
        <v>0.25609014076716297</v>
      </c>
      <c r="S69" s="1154">
        <v>3</v>
      </c>
      <c r="T69" s="1476">
        <v>0</v>
      </c>
    </row>
    <row r="70" spans="1:20" ht="18.75">
      <c r="A70" s="734" t="s">
        <v>525</v>
      </c>
      <c r="B70" s="569" t="s">
        <v>184</v>
      </c>
      <c r="C70" s="738">
        <v>9</v>
      </c>
      <c r="D70" s="738">
        <v>0</v>
      </c>
      <c r="E70" s="738">
        <v>0</v>
      </c>
      <c r="F70" s="738">
        <v>0</v>
      </c>
      <c r="G70" s="1470">
        <v>288</v>
      </c>
      <c r="H70" s="732">
        <f>G70/$G$72</f>
        <v>1.1062856229732502E-2</v>
      </c>
      <c r="I70" s="1154">
        <v>3</v>
      </c>
      <c r="J70" s="1476">
        <v>0</v>
      </c>
      <c r="K70" s="62"/>
      <c r="L70" s="569" t="s">
        <v>184</v>
      </c>
      <c r="M70" s="738">
        <v>42</v>
      </c>
      <c r="N70" s="738">
        <v>0</v>
      </c>
      <c r="O70" s="738">
        <v>0</v>
      </c>
      <c r="P70" s="738">
        <v>0</v>
      </c>
      <c r="Q70" s="1470">
        <v>1471.75</v>
      </c>
      <c r="R70" s="732">
        <f>Q70/$G$72</f>
        <v>5.6533884222600028E-2</v>
      </c>
      <c r="S70" s="1154">
        <v>3</v>
      </c>
      <c r="T70" s="1476">
        <v>0</v>
      </c>
    </row>
    <row r="71" spans="1:20" ht="15.75">
      <c r="A71" s="736"/>
      <c r="B71" s="736"/>
      <c r="C71" s="477"/>
      <c r="D71" s="411"/>
      <c r="E71" s="743"/>
      <c r="F71" s="411"/>
      <c r="G71" s="1474"/>
      <c r="H71" s="470"/>
      <c r="I71" s="737"/>
      <c r="J71" s="1477"/>
      <c r="K71" s="62"/>
      <c r="L71" s="736"/>
      <c r="M71" s="477"/>
      <c r="N71" s="411"/>
      <c r="O71" s="743"/>
      <c r="P71" s="411"/>
      <c r="Q71" s="1474"/>
      <c r="R71" s="470"/>
      <c r="S71" s="737"/>
      <c r="T71" s="1477"/>
    </row>
    <row r="72" spans="1:20" ht="15.75">
      <c r="A72" s="744" t="s">
        <v>255</v>
      </c>
      <c r="B72" s="569"/>
      <c r="C72" s="185"/>
      <c r="D72" s="369">
        <f>SUM(D9:D70)</f>
        <v>1897.1437999999998</v>
      </c>
      <c r="E72" s="369">
        <f>SUM(E9:E70)</f>
        <v>0.81579999999999997</v>
      </c>
      <c r="F72" s="369">
        <f>SUM(F9:F70)</f>
        <v>108.1294</v>
      </c>
      <c r="G72" s="1792">
        <f>SUM(G9:G70)</f>
        <v>26033.06</v>
      </c>
      <c r="H72" s="732">
        <f>G72/$G$72</f>
        <v>1</v>
      </c>
      <c r="I72" s="733"/>
      <c r="J72" s="1476"/>
      <c r="K72" s="62"/>
      <c r="L72" s="569"/>
      <c r="M72" s="185"/>
      <c r="N72" s="369">
        <f>SUM(N9:N70)</f>
        <v>60604.553900000006</v>
      </c>
      <c r="O72" s="369">
        <f>SUM(O9:O70)</f>
        <v>2.3266</v>
      </c>
      <c r="P72" s="369">
        <f>SUM(P9:P70)</f>
        <v>1264.3729000000001</v>
      </c>
      <c r="Q72" s="1792">
        <f>SUM(Q9:Q70)</f>
        <v>367167.04000000004</v>
      </c>
      <c r="R72" s="732">
        <f>Q72/$G$72</f>
        <v>14.103875610473759</v>
      </c>
      <c r="S72" s="733"/>
      <c r="T72" s="1476"/>
    </row>
    <row r="73" spans="1:20" ht="15.75">
      <c r="A73" s="727"/>
      <c r="B73" s="727"/>
      <c r="C73" s="745"/>
      <c r="D73" s="727"/>
      <c r="E73" s="727"/>
      <c r="F73" s="727"/>
      <c r="G73" s="1475"/>
      <c r="H73" s="727"/>
      <c r="I73" s="737"/>
      <c r="J73" s="1477"/>
      <c r="K73" s="62"/>
      <c r="L73" s="737"/>
      <c r="M73" s="1489"/>
      <c r="N73" s="737"/>
      <c r="O73" s="737"/>
      <c r="P73" s="737"/>
      <c r="Q73" s="1490"/>
      <c r="R73" s="737"/>
      <c r="S73" s="737"/>
      <c r="T73" s="1477"/>
    </row>
    <row r="74" spans="1:20" ht="19.5" thickBot="1">
      <c r="A74" s="1005" t="s">
        <v>526</v>
      </c>
      <c r="B74" s="746"/>
      <c r="C74" s="747">
        <f>L74+T74</f>
        <v>0</v>
      </c>
      <c r="D74" s="1838"/>
      <c r="E74" s="1838"/>
      <c r="F74" s="1838"/>
      <c r="G74" s="1839"/>
      <c r="H74" s="1838"/>
      <c r="I74" s="748"/>
      <c r="J74" s="1839"/>
      <c r="K74" s="62"/>
      <c r="L74" s="746"/>
      <c r="M74" s="747">
        <f>T74+AB74</f>
        <v>0</v>
      </c>
      <c r="N74" s="1838"/>
      <c r="O74" s="1838"/>
      <c r="P74" s="1838"/>
      <c r="Q74" s="1839"/>
      <c r="R74" s="1838"/>
      <c r="S74" s="748"/>
      <c r="T74" s="1839"/>
    </row>
    <row r="75" spans="1:20" ht="15.75">
      <c r="A75" s="62"/>
      <c r="B75" s="62"/>
      <c r="C75" s="62"/>
      <c r="D75" s="2189"/>
      <c r="E75" s="2189"/>
      <c r="F75" s="2189"/>
      <c r="G75" s="2189"/>
      <c r="H75" s="2189"/>
      <c r="I75" s="559"/>
      <c r="J75" s="559"/>
      <c r="K75" s="62"/>
      <c r="L75" s="62"/>
      <c r="M75" s="62"/>
      <c r="N75" s="2189"/>
      <c r="O75" s="2189"/>
      <c r="P75" s="2189"/>
      <c r="Q75" s="2189"/>
      <c r="R75" s="2189"/>
      <c r="S75" s="2189"/>
      <c r="T75" s="2189"/>
    </row>
    <row r="76" spans="1:20" ht="15.75">
      <c r="A76" s="1491" t="s">
        <v>257</v>
      </c>
      <c r="B76" s="1492" t="s">
        <v>49</v>
      </c>
      <c r="C76" s="1493"/>
      <c r="D76" s="62"/>
      <c r="E76" s="62"/>
      <c r="F76" s="62"/>
      <c r="G76" s="62"/>
      <c r="H76" s="62"/>
      <c r="I76" s="62"/>
      <c r="J76" s="62"/>
      <c r="K76" s="62"/>
      <c r="L76" s="745" t="s">
        <v>49</v>
      </c>
      <c r="M76" s="1494"/>
      <c r="N76" s="62"/>
      <c r="O76" s="62"/>
      <c r="P76" s="62"/>
      <c r="Q76" s="62"/>
      <c r="R76" s="62"/>
      <c r="S76" s="62"/>
      <c r="T76" s="62"/>
    </row>
    <row r="77" spans="1:20" ht="15.75">
      <c r="A77" s="749" t="s">
        <v>258</v>
      </c>
      <c r="B77" s="62" t="s">
        <v>184</v>
      </c>
      <c r="C77" s="750">
        <v>3</v>
      </c>
      <c r="D77" s="62"/>
      <c r="E77" s="62"/>
      <c r="F77" s="62"/>
      <c r="G77" s="626"/>
      <c r="H77" s="62"/>
      <c r="I77" s="62"/>
      <c r="J77" s="62"/>
      <c r="K77" s="62"/>
      <c r="L77" s="185" t="s">
        <v>184</v>
      </c>
      <c r="M77" s="700">
        <v>19</v>
      </c>
      <c r="N77" s="62"/>
      <c r="O77" s="62"/>
      <c r="P77" s="62"/>
      <c r="Q77" s="62"/>
      <c r="R77" s="62"/>
      <c r="S77" s="62"/>
      <c r="T77" s="62"/>
    </row>
    <row r="78" spans="1:20" ht="15.75">
      <c r="A78" s="749" t="s">
        <v>259</v>
      </c>
      <c r="B78" s="62" t="s">
        <v>184</v>
      </c>
      <c r="C78" s="750">
        <v>0</v>
      </c>
      <c r="D78" s="62"/>
      <c r="E78" s="62"/>
      <c r="F78" s="62"/>
      <c r="G78" s="384"/>
      <c r="H78" s="62"/>
      <c r="I78" s="62"/>
      <c r="J78" s="62"/>
      <c r="K78" s="62"/>
      <c r="L78" s="185" t="s">
        <v>184</v>
      </c>
      <c r="M78" s="700">
        <v>0</v>
      </c>
      <c r="N78" s="70"/>
      <c r="O78" s="70"/>
      <c r="P78" s="70"/>
      <c r="Q78" s="62"/>
      <c r="R78" s="62"/>
      <c r="S78" s="62"/>
      <c r="T78" s="62"/>
    </row>
    <row r="79" spans="1:20" ht="15.75">
      <c r="A79" s="749" t="s">
        <v>260</v>
      </c>
      <c r="B79" s="62" t="s">
        <v>184</v>
      </c>
      <c r="C79" s="750">
        <v>0</v>
      </c>
      <c r="D79" s="62"/>
      <c r="E79" s="62"/>
      <c r="F79" s="70"/>
      <c r="G79" s="62"/>
      <c r="H79" s="62"/>
      <c r="I79" s="62"/>
      <c r="J79" s="62"/>
      <c r="K79" s="62"/>
      <c r="L79" s="185" t="s">
        <v>184</v>
      </c>
      <c r="M79" s="700">
        <v>1</v>
      </c>
      <c r="N79" s="62"/>
      <c r="O79" s="62"/>
      <c r="P79" s="70"/>
      <c r="Q79" s="62"/>
      <c r="R79" s="62"/>
      <c r="S79" s="62"/>
      <c r="T79" s="62"/>
    </row>
    <row r="80" spans="1:20" ht="15.75">
      <c r="A80" s="751" t="s">
        <v>261</v>
      </c>
      <c r="B80" s="62" t="s">
        <v>184</v>
      </c>
      <c r="C80" s="750">
        <f>SUM(C77:C79)</f>
        <v>3</v>
      </c>
      <c r="D80" s="70"/>
      <c r="E80" s="62"/>
      <c r="F80" s="62"/>
      <c r="G80" s="62"/>
      <c r="H80" s="62"/>
      <c r="I80" s="62"/>
      <c r="J80" s="62"/>
      <c r="K80" s="62"/>
      <c r="L80" s="185" t="s">
        <v>184</v>
      </c>
      <c r="M80" s="700">
        <f>SUM(M77:M79)</f>
        <v>20</v>
      </c>
      <c r="N80" s="70"/>
      <c r="O80" s="62"/>
      <c r="P80" s="62"/>
      <c r="Q80" s="62"/>
      <c r="R80" s="62"/>
      <c r="S80" s="62"/>
      <c r="T80" s="62"/>
    </row>
    <row r="81" spans="1:20" ht="18.75">
      <c r="A81" s="1828" t="s">
        <v>527</v>
      </c>
      <c r="B81" s="62" t="s">
        <v>184</v>
      </c>
      <c r="C81" s="750">
        <v>0</v>
      </c>
      <c r="D81" s="62"/>
      <c r="E81" s="60"/>
      <c r="F81" s="62"/>
      <c r="G81" s="626"/>
      <c r="H81" s="60"/>
      <c r="I81" s="60"/>
      <c r="J81" s="60"/>
      <c r="K81" s="62"/>
      <c r="L81" s="185" t="s">
        <v>184</v>
      </c>
      <c r="M81" s="752">
        <v>0</v>
      </c>
      <c r="N81" s="62"/>
      <c r="O81" s="60"/>
      <c r="P81" s="62"/>
      <c r="Q81" s="62"/>
      <c r="R81" s="60"/>
      <c r="S81" s="62"/>
      <c r="T81" s="62"/>
    </row>
    <row r="82" spans="1:20" ht="15.75">
      <c r="A82" s="751" t="s">
        <v>263</v>
      </c>
      <c r="B82" s="62" t="s">
        <v>9</v>
      </c>
      <c r="C82" s="753">
        <f>IFERROR(C80/C81,0)</f>
        <v>0</v>
      </c>
      <c r="D82" s="62"/>
      <c r="E82" s="60"/>
      <c r="F82" s="83"/>
      <c r="G82" s="62"/>
      <c r="H82" s="60"/>
      <c r="I82" s="60"/>
      <c r="J82" s="60"/>
      <c r="K82" s="62"/>
      <c r="L82" s="185" t="s">
        <v>9</v>
      </c>
      <c r="M82" s="468">
        <f>IFERROR(M80/M81,0)</f>
        <v>0</v>
      </c>
      <c r="N82" s="62"/>
      <c r="O82" s="60"/>
      <c r="P82" s="83"/>
      <c r="Q82" s="62"/>
      <c r="R82" s="60"/>
      <c r="S82" s="62"/>
      <c r="T82" s="62"/>
    </row>
    <row r="83" spans="1:20" ht="16.5" thickBot="1">
      <c r="A83" s="754" t="s">
        <v>264</v>
      </c>
      <c r="B83" s="1840" t="s">
        <v>184</v>
      </c>
      <c r="C83" s="1841">
        <v>0</v>
      </c>
      <c r="D83" s="62"/>
      <c r="E83" s="62"/>
      <c r="F83" s="62"/>
      <c r="G83" s="62"/>
      <c r="H83" s="60"/>
      <c r="I83" s="60"/>
      <c r="J83" s="60"/>
      <c r="K83" s="62"/>
      <c r="L83" s="111" t="s">
        <v>184</v>
      </c>
      <c r="M83" s="755">
        <v>0</v>
      </c>
      <c r="N83" s="62"/>
      <c r="O83" s="62"/>
      <c r="P83" s="62"/>
      <c r="Q83" s="62"/>
      <c r="R83" s="60"/>
      <c r="S83" s="62"/>
      <c r="T83" s="62"/>
    </row>
    <row r="84" spans="1:20" ht="15.75">
      <c r="A84" s="2188"/>
      <c r="B84" s="2188"/>
      <c r="C84" s="2188"/>
      <c r="D84" s="2188"/>
      <c r="E84" s="2188"/>
      <c r="F84" s="2188"/>
      <c r="G84" s="2188"/>
      <c r="H84" s="2188"/>
      <c r="I84" s="62"/>
      <c r="J84" s="62"/>
      <c r="K84" s="62"/>
      <c r="L84" s="62"/>
      <c r="M84" s="62"/>
      <c r="N84" s="62"/>
      <c r="O84" s="62"/>
      <c r="P84" s="62"/>
      <c r="Q84" s="62"/>
      <c r="R84" s="62"/>
      <c r="S84" s="62"/>
      <c r="T84" s="62"/>
    </row>
    <row r="85" spans="1:20" ht="16.5" thickBot="1">
      <c r="A85" s="62"/>
      <c r="B85" s="62"/>
      <c r="C85" s="62"/>
      <c r="D85" s="62"/>
      <c r="E85" s="62"/>
      <c r="F85" s="62"/>
      <c r="G85" s="62"/>
      <c r="H85" s="62"/>
      <c r="I85" s="62"/>
      <c r="J85" s="62"/>
      <c r="K85" s="62"/>
      <c r="L85" s="62"/>
      <c r="M85" s="62"/>
      <c r="N85" s="62"/>
      <c r="O85" s="62"/>
      <c r="P85" s="62"/>
      <c r="Q85" s="62"/>
      <c r="R85" s="62"/>
      <c r="S85" s="62"/>
      <c r="T85" s="62"/>
    </row>
    <row r="86" spans="1:20" ht="18.75" customHeight="1">
      <c r="A86" s="674"/>
      <c r="B86" s="2185" t="s">
        <v>44</v>
      </c>
      <c r="C86" s="2186"/>
      <c r="D86" s="2187"/>
      <c r="E86" s="62"/>
      <c r="F86" s="251"/>
      <c r="G86" s="62"/>
      <c r="H86" s="62"/>
      <c r="I86" s="62"/>
      <c r="J86" s="62"/>
      <c r="K86" s="62"/>
      <c r="L86" s="62"/>
      <c r="M86" s="62"/>
      <c r="N86" s="62"/>
      <c r="O86" s="62"/>
      <c r="P86" s="62"/>
      <c r="Q86" s="62"/>
      <c r="R86" s="62"/>
      <c r="S86" s="62"/>
      <c r="T86" s="62"/>
    </row>
    <row r="87" spans="1:20" ht="16.5" thickBot="1">
      <c r="A87" s="675" t="s">
        <v>528</v>
      </c>
      <c r="B87" s="676" t="s">
        <v>47</v>
      </c>
      <c r="C87" s="677" t="s">
        <v>48</v>
      </c>
      <c r="D87" s="678" t="s">
        <v>49</v>
      </c>
      <c r="E87" s="62"/>
      <c r="F87" s="251"/>
      <c r="G87" s="62"/>
      <c r="H87" s="62"/>
      <c r="I87" s="62"/>
      <c r="J87" s="62"/>
      <c r="K87" s="62"/>
      <c r="L87" s="62"/>
      <c r="M87" s="62"/>
      <c r="N87" s="62"/>
      <c r="O87" s="62"/>
      <c r="P87" s="62"/>
      <c r="Q87" s="62"/>
      <c r="R87" s="62"/>
      <c r="S87" s="62"/>
      <c r="T87" s="62"/>
    </row>
    <row r="88" spans="1:20" ht="18.75">
      <c r="A88" s="1482" t="s">
        <v>529</v>
      </c>
      <c r="B88" s="680">
        <v>101992.22500000001</v>
      </c>
      <c r="C88" s="681">
        <v>101991.65499999998</v>
      </c>
      <c r="D88" s="1485">
        <f>B88+C88</f>
        <v>203983.88</v>
      </c>
      <c r="E88" s="62"/>
      <c r="F88" s="251"/>
      <c r="G88" s="62"/>
      <c r="H88" s="62"/>
      <c r="I88" s="62"/>
      <c r="J88" s="62"/>
      <c r="K88" s="62"/>
      <c r="L88" s="62"/>
      <c r="M88" s="62"/>
      <c r="N88" s="62"/>
      <c r="O88" s="62"/>
      <c r="P88" s="62"/>
      <c r="Q88" s="62"/>
      <c r="R88" s="62"/>
      <c r="S88" s="62"/>
      <c r="T88" s="62"/>
    </row>
    <row r="89" spans="1:20" ht="18.75">
      <c r="A89" s="1483" t="s">
        <v>530</v>
      </c>
      <c r="B89" s="685">
        <f>205265.49-10642.63</f>
        <v>194622.86</v>
      </c>
      <c r="C89" s="380">
        <f>205265.25-10642.63</f>
        <v>194622.62</v>
      </c>
      <c r="D89" s="809">
        <f>B89+C89</f>
        <v>389245.48</v>
      </c>
      <c r="E89" s="62"/>
      <c r="F89" s="251"/>
      <c r="G89" s="62"/>
      <c r="H89" s="62"/>
      <c r="I89" s="62"/>
      <c r="J89" s="62"/>
      <c r="K89" s="62"/>
      <c r="L89" s="62"/>
      <c r="M89" s="62"/>
      <c r="N89" s="62"/>
      <c r="O89" s="62"/>
      <c r="P89" s="62"/>
      <c r="Q89" s="62"/>
      <c r="R89" s="62"/>
      <c r="S89" s="62"/>
      <c r="T89" s="62"/>
    </row>
    <row r="90" spans="1:20" ht="19.5" thickBot="1">
      <c r="A90" s="1484" t="s">
        <v>531</v>
      </c>
      <c r="B90" s="685">
        <f>288972.4+21285.25</f>
        <v>310257.65000000002</v>
      </c>
      <c r="C90" s="380">
        <v>82942.450000000026</v>
      </c>
      <c r="D90" s="809">
        <f>B90+C90</f>
        <v>393200.10000000003</v>
      </c>
      <c r="E90" s="687" t="s">
        <v>532</v>
      </c>
      <c r="F90" s="251"/>
      <c r="G90" s="62"/>
      <c r="H90" s="626"/>
      <c r="I90" s="626"/>
      <c r="J90" s="1290"/>
      <c r="K90" s="62"/>
      <c r="L90" s="62"/>
      <c r="M90" s="62"/>
      <c r="N90" s="62"/>
      <c r="O90" s="62"/>
      <c r="P90" s="62"/>
      <c r="Q90" s="62"/>
      <c r="R90" s="62"/>
      <c r="S90" s="62"/>
      <c r="T90" s="62"/>
    </row>
    <row r="91" spans="1:20" ht="9.9499999999999993" customHeight="1" thickBot="1">
      <c r="A91" s="690"/>
      <c r="B91" s="690"/>
      <c r="C91" s="691"/>
      <c r="D91" s="692"/>
      <c r="E91" s="62"/>
      <c r="F91" s="251"/>
      <c r="G91" s="62"/>
      <c r="H91" s="62"/>
      <c r="I91" s="62"/>
      <c r="J91" s="62"/>
      <c r="K91" s="62"/>
      <c r="L91" s="62"/>
      <c r="M91" s="62"/>
      <c r="N91" s="62"/>
      <c r="O91" s="62"/>
      <c r="P91" s="62"/>
      <c r="Q91" s="62"/>
      <c r="R91" s="62"/>
      <c r="S91" s="62"/>
      <c r="T91" s="62"/>
    </row>
    <row r="92" spans="1:20" ht="16.5" thickBot="1">
      <c r="A92" s="693" t="s">
        <v>533</v>
      </c>
      <c r="B92" s="1486">
        <f>SUM(B88:B90)</f>
        <v>606872.73499999999</v>
      </c>
      <c r="C92" s="1487">
        <f>SUM(C88:C90)</f>
        <v>379556.72499999998</v>
      </c>
      <c r="D92" s="1488">
        <f>SUM(D88:D90)</f>
        <v>986429.46</v>
      </c>
      <c r="E92" s="62"/>
      <c r="F92" s="251"/>
      <c r="G92" s="62"/>
      <c r="H92" s="626"/>
      <c r="I92" s="62"/>
      <c r="J92" s="62"/>
      <c r="K92" s="62"/>
      <c r="L92" s="62"/>
      <c r="M92" s="62"/>
      <c r="N92" s="62"/>
      <c r="O92" s="62"/>
      <c r="P92" s="62"/>
      <c r="Q92" s="62"/>
      <c r="R92" s="62"/>
      <c r="S92" s="62"/>
      <c r="T92" s="62"/>
    </row>
    <row r="93" spans="1:20" ht="15.75">
      <c r="A93" s="62"/>
      <c r="B93" s="62"/>
      <c r="C93" s="62"/>
      <c r="D93" s="384"/>
      <c r="E93" s="62"/>
      <c r="F93" s="62"/>
      <c r="G93" s="62"/>
      <c r="H93" s="62"/>
      <c r="I93" s="62"/>
      <c r="J93" s="62"/>
      <c r="K93" s="62"/>
      <c r="L93" s="62"/>
      <c r="M93" s="62"/>
      <c r="N93" s="62"/>
      <c r="O93" s="62"/>
      <c r="P93" s="62"/>
      <c r="Q93" s="62"/>
      <c r="R93" s="62"/>
      <c r="S93" s="62"/>
      <c r="T93" s="62"/>
    </row>
    <row r="94" spans="1:20" ht="15.75">
      <c r="A94" s="62"/>
      <c r="B94" s="62"/>
      <c r="C94" s="62"/>
      <c r="D94" s="62"/>
      <c r="E94" s="62"/>
      <c r="F94" s="62"/>
      <c r="G94" s="62"/>
      <c r="H94" s="62"/>
      <c r="I94" s="62"/>
      <c r="J94" s="62"/>
      <c r="K94" s="62"/>
      <c r="L94" s="62"/>
      <c r="M94" s="62"/>
      <c r="N94" s="62"/>
      <c r="O94" s="62"/>
      <c r="P94" s="62"/>
      <c r="Q94" s="62"/>
      <c r="R94" s="62"/>
      <c r="S94" s="62"/>
      <c r="T94" s="62"/>
    </row>
    <row r="95" spans="1:20" ht="30.75" customHeight="1">
      <c r="A95" s="2167" t="s">
        <v>271</v>
      </c>
      <c r="B95" s="2167"/>
      <c r="C95" s="2167"/>
      <c r="D95" s="2167"/>
      <c r="E95" s="2167"/>
      <c r="F95" s="2167"/>
      <c r="G95" s="2167"/>
      <c r="H95" s="2167"/>
      <c r="I95" s="2167"/>
      <c r="J95" s="2167"/>
      <c r="K95" s="2167"/>
      <c r="L95" s="12"/>
      <c r="M95" s="62"/>
      <c r="N95" s="62"/>
      <c r="O95" s="62"/>
      <c r="P95" s="62"/>
      <c r="Q95" s="62"/>
      <c r="R95" s="62"/>
      <c r="S95" s="62"/>
      <c r="T95" s="62"/>
    </row>
    <row r="96" spans="1:20" ht="15.75">
      <c r="A96" s="2163" t="s">
        <v>272</v>
      </c>
      <c r="B96" s="2163"/>
      <c r="C96" s="2163"/>
      <c r="D96" s="2163"/>
      <c r="E96" s="2163"/>
      <c r="F96" s="2163"/>
      <c r="G96" s="2163"/>
      <c r="H96" s="2163"/>
      <c r="I96" s="2163"/>
      <c r="J96" s="2163"/>
      <c r="K96" s="2163"/>
      <c r="L96" s="2163"/>
      <c r="M96" s="62"/>
      <c r="N96" s="62"/>
      <c r="O96" s="62"/>
      <c r="P96" s="62"/>
      <c r="Q96" s="62"/>
      <c r="R96" s="62"/>
      <c r="S96" s="62"/>
      <c r="T96" s="62"/>
    </row>
    <row r="97" spans="1:20" ht="15.75">
      <c r="A97" s="2163" t="s">
        <v>273</v>
      </c>
      <c r="B97" s="2163"/>
      <c r="C97" s="2163"/>
      <c r="D97" s="2163"/>
      <c r="E97" s="2163"/>
      <c r="F97" s="2163"/>
      <c r="G97" s="2163"/>
      <c r="H97" s="2163"/>
      <c r="I97" s="2163"/>
      <c r="J97" s="2163"/>
      <c r="K97" s="2163"/>
      <c r="L97" s="2163"/>
      <c r="M97" s="62"/>
      <c r="N97" s="62"/>
      <c r="O97" s="62"/>
      <c r="P97" s="62"/>
      <c r="Q97" s="62"/>
      <c r="R97" s="62"/>
      <c r="S97" s="62"/>
      <c r="T97" s="62"/>
    </row>
    <row r="98" spans="1:20" s="318" customFormat="1" ht="15.75">
      <c r="A98" s="12" t="s">
        <v>274</v>
      </c>
      <c r="B98" s="12"/>
      <c r="C98" s="12"/>
      <c r="D98" s="12"/>
      <c r="E98" s="12"/>
      <c r="F98" s="12"/>
      <c r="G98" s="12"/>
      <c r="H98" s="12"/>
      <c r="I98" s="12"/>
      <c r="J98" s="12"/>
      <c r="K98" s="12"/>
      <c r="L98" s="12"/>
      <c r="M98" s="756"/>
      <c r="N98" s="756"/>
      <c r="O98" s="756"/>
      <c r="P98" s="756"/>
      <c r="Q98" s="756"/>
      <c r="R98" s="756"/>
      <c r="S98" s="756"/>
      <c r="T98" s="756"/>
    </row>
    <row r="99" spans="1:20" ht="15.75">
      <c r="A99" s="12" t="s">
        <v>534</v>
      </c>
      <c r="B99" s="276"/>
      <c r="C99" s="276"/>
      <c r="D99" s="276"/>
      <c r="E99" s="276"/>
      <c r="F99" s="276"/>
      <c r="G99" s="276"/>
      <c r="H99" s="12"/>
      <c r="I99" s="12"/>
      <c r="J99" s="12"/>
      <c r="K99" s="12"/>
      <c r="L99" s="12"/>
      <c r="M99" s="62"/>
      <c r="N99" s="62"/>
      <c r="O99" s="62"/>
      <c r="P99" s="62"/>
      <c r="Q99" s="62"/>
      <c r="R99" s="62"/>
      <c r="S99" s="62"/>
      <c r="T99" s="62"/>
    </row>
    <row r="100" spans="1:20" ht="15">
      <c r="A100" s="1468" t="s">
        <v>535</v>
      </c>
      <c r="B100" s="12"/>
      <c r="C100" s="12"/>
      <c r="D100" s="12"/>
      <c r="E100" s="12"/>
      <c r="F100" s="12"/>
      <c r="G100" s="12"/>
      <c r="H100" s="12"/>
      <c r="I100" s="12"/>
      <c r="J100" s="12"/>
      <c r="K100" s="12"/>
      <c r="L100" s="12"/>
      <c r="R100" s="251"/>
    </row>
    <row r="101" spans="1:20" ht="15">
      <c r="A101" s="1468" t="s">
        <v>536</v>
      </c>
      <c r="B101" s="12"/>
      <c r="C101" s="12"/>
      <c r="D101" s="12"/>
      <c r="E101" s="12"/>
      <c r="F101" s="12"/>
      <c r="G101" s="12"/>
      <c r="H101" s="12"/>
      <c r="I101" s="12"/>
      <c r="J101" s="12"/>
      <c r="K101" s="12"/>
      <c r="L101" s="12"/>
      <c r="N101" s="251"/>
    </row>
  </sheetData>
  <mergeCells count="17">
    <mergeCell ref="A1:T1"/>
    <mergeCell ref="Q75:R75"/>
    <mergeCell ref="D75:F75"/>
    <mergeCell ref="G75:H75"/>
    <mergeCell ref="S75:T75"/>
    <mergeCell ref="N75:P75"/>
    <mergeCell ref="B5:J5"/>
    <mergeCell ref="C6:J6"/>
    <mergeCell ref="L5:T5"/>
    <mergeCell ref="M6:T6"/>
    <mergeCell ref="A2:T2"/>
    <mergeCell ref="A3:T3"/>
    <mergeCell ref="B86:D86"/>
    <mergeCell ref="A95:K95"/>
    <mergeCell ref="A96:L96"/>
    <mergeCell ref="A97:L97"/>
    <mergeCell ref="A84:H84"/>
  </mergeCells>
  <printOptions horizontalCentered="1" verticalCentered="1"/>
  <pageMargins left="0.25" right="0.25" top="0.5" bottom="0.5" header="0.3" footer="0.3"/>
  <pageSetup scale="37" orientation="portrait" r:id="rId1"/>
  <headerFooter scaleWithDoc="0" alignWithMargins="0">
    <oddFooter>&amp;CA - &amp;P</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19181-9FC5-404F-A8E1-78001A06F170}">
  <sheetPr>
    <tabColor theme="0" tint="-0.34998626667073579"/>
    <pageSetUpPr fitToPage="1"/>
  </sheetPr>
  <dimension ref="A1:P54"/>
  <sheetViews>
    <sheetView workbookViewId="0">
      <selection activeCell="G10" sqref="G10"/>
    </sheetView>
  </sheetViews>
  <sheetFormatPr defaultColWidth="8.7109375" defaultRowHeight="12.75"/>
  <cols>
    <col min="1" max="1" width="44.5703125" customWidth="1"/>
    <col min="3" max="3" width="14.42578125" customWidth="1"/>
    <col min="4" max="4" width="14.7109375" customWidth="1"/>
    <col min="5" max="5" width="11.7109375" customWidth="1"/>
    <col min="6" max="6" width="14" customWidth="1"/>
    <col min="7" max="7" width="15" customWidth="1"/>
    <col min="8" max="8" width="13.28515625" customWidth="1"/>
    <col min="12" max="12" width="53" customWidth="1"/>
  </cols>
  <sheetData>
    <row r="1" spans="1:16" ht="15.75">
      <c r="A1" s="2109" t="s">
        <v>0</v>
      </c>
      <c r="B1" s="2109"/>
      <c r="C1" s="2109"/>
      <c r="D1" s="2109"/>
      <c r="E1" s="2109"/>
      <c r="F1" s="2109"/>
      <c r="G1" s="2109"/>
      <c r="H1" s="2109"/>
      <c r="I1" s="2109"/>
    </row>
    <row r="2" spans="1:16" ht="15.75" customHeight="1">
      <c r="A2" s="2189" t="s">
        <v>537</v>
      </c>
      <c r="B2" s="2189"/>
      <c r="C2" s="2189"/>
      <c r="D2" s="2189"/>
      <c r="E2" s="2189"/>
      <c r="F2" s="2189"/>
      <c r="G2" s="2189"/>
      <c r="H2" s="2189"/>
      <c r="I2" s="175"/>
      <c r="J2" s="175"/>
      <c r="K2" s="175"/>
      <c r="L2" s="175"/>
      <c r="M2" s="175"/>
      <c r="N2" s="175"/>
      <c r="O2" s="175"/>
      <c r="P2" s="175"/>
    </row>
    <row r="3" spans="1:16" ht="15.75">
      <c r="A3" s="2157" t="s">
        <v>41</v>
      </c>
      <c r="B3" s="2157"/>
      <c r="C3" s="2157"/>
      <c r="D3" s="2157"/>
      <c r="E3" s="2157"/>
      <c r="F3" s="2157"/>
      <c r="G3" s="2157"/>
      <c r="H3" s="2157"/>
      <c r="I3" s="176"/>
      <c r="J3" s="176"/>
      <c r="K3" s="176"/>
      <c r="L3" s="176"/>
      <c r="M3" s="176"/>
      <c r="N3" s="176"/>
      <c r="O3" s="176"/>
      <c r="P3" s="176"/>
    </row>
    <row r="4" spans="1:16" ht="18" customHeight="1" thickBot="1">
      <c r="A4" s="328"/>
      <c r="B4" s="328"/>
      <c r="C4" s="328"/>
      <c r="D4" s="328"/>
      <c r="E4" s="328"/>
      <c r="F4" s="328"/>
      <c r="G4" s="328"/>
      <c r="H4" s="328"/>
    </row>
    <row r="5" spans="1:16" ht="16.5" thickBot="1">
      <c r="A5" s="2194" t="s">
        <v>473</v>
      </c>
      <c r="B5" s="2197" t="s">
        <v>157</v>
      </c>
      <c r="C5" s="2201" t="s">
        <v>538</v>
      </c>
      <c r="D5" s="2202"/>
      <c r="E5" s="2202"/>
      <c r="F5" s="2202"/>
      <c r="G5" s="2202"/>
      <c r="H5" s="2202"/>
      <c r="I5" s="2202"/>
      <c r="J5" s="2203"/>
    </row>
    <row r="6" spans="1:16" ht="16.5" thickBot="1">
      <c r="A6" s="2195"/>
      <c r="B6" s="2198"/>
      <c r="C6" s="2201" t="s">
        <v>153</v>
      </c>
      <c r="D6" s="2202"/>
      <c r="E6" s="2202"/>
      <c r="F6" s="2202"/>
      <c r="G6" s="2202"/>
      <c r="H6" s="2202"/>
      <c r="I6" s="2202"/>
      <c r="J6" s="2203"/>
    </row>
    <row r="7" spans="1:16" ht="110.25">
      <c r="A7" s="2196" t="s">
        <v>473</v>
      </c>
      <c r="B7" s="2199" t="s">
        <v>157</v>
      </c>
      <c r="C7" s="771" t="s">
        <v>158</v>
      </c>
      <c r="D7" s="1874" t="s">
        <v>287</v>
      </c>
      <c r="E7" s="1874" t="s">
        <v>288</v>
      </c>
      <c r="F7" s="1874" t="s">
        <v>289</v>
      </c>
      <c r="G7" s="1874" t="s">
        <v>478</v>
      </c>
      <c r="H7" s="1875" t="s">
        <v>291</v>
      </c>
      <c r="I7" s="772" t="s">
        <v>164</v>
      </c>
      <c r="J7" s="644" t="s">
        <v>165</v>
      </c>
      <c r="K7" s="259"/>
      <c r="L7" s="259"/>
    </row>
    <row r="8" spans="1:16" ht="15.75">
      <c r="A8" s="773" t="s">
        <v>292</v>
      </c>
      <c r="B8" s="774"/>
      <c r="C8" s="775"/>
      <c r="D8" s="704"/>
      <c r="E8" s="704"/>
      <c r="F8" s="704"/>
      <c r="G8" s="704"/>
      <c r="H8" s="707"/>
      <c r="I8" s="775"/>
      <c r="J8" s="774"/>
      <c r="K8" s="259"/>
      <c r="L8" s="259"/>
    </row>
    <row r="9" spans="1:16" ht="15.75">
      <c r="A9" s="569" t="s">
        <v>539</v>
      </c>
      <c r="B9" s="569" t="s">
        <v>169</v>
      </c>
      <c r="C9" s="738">
        <v>0</v>
      </c>
      <c r="D9" s="650">
        <v>0</v>
      </c>
      <c r="E9" s="650">
        <v>0</v>
      </c>
      <c r="F9" s="650">
        <v>0</v>
      </c>
      <c r="G9" s="659">
        <v>0</v>
      </c>
      <c r="H9" s="732">
        <f>IF($G$28&lt;&gt;0,G9/$G$28,0)</f>
        <v>0</v>
      </c>
      <c r="I9" s="738">
        <v>0</v>
      </c>
      <c r="J9" s="776">
        <v>0</v>
      </c>
    </row>
    <row r="10" spans="1:16" ht="15.75">
      <c r="A10" s="569" t="s">
        <v>481</v>
      </c>
      <c r="B10" s="569" t="s">
        <v>169</v>
      </c>
      <c r="C10" s="738">
        <v>0</v>
      </c>
      <c r="D10" s="650">
        <v>0</v>
      </c>
      <c r="E10" s="650">
        <v>0</v>
      </c>
      <c r="F10" s="650">
        <v>0</v>
      </c>
      <c r="G10" s="659">
        <v>0</v>
      </c>
      <c r="H10" s="732">
        <f>IF($G$28&lt;&gt;0,G10/$G$28,0)</f>
        <v>0</v>
      </c>
      <c r="I10" s="738">
        <v>0</v>
      </c>
      <c r="J10" s="776">
        <v>0</v>
      </c>
    </row>
    <row r="11" spans="1:16" ht="15.75">
      <c r="A11" s="569" t="s">
        <v>540</v>
      </c>
      <c r="B11" s="569" t="s">
        <v>169</v>
      </c>
      <c r="C11" s="738">
        <v>0</v>
      </c>
      <c r="D11" s="650">
        <v>0</v>
      </c>
      <c r="E11" s="650">
        <v>0</v>
      </c>
      <c r="F11" s="650">
        <v>0</v>
      </c>
      <c r="G11" s="659">
        <v>0</v>
      </c>
      <c r="H11" s="732">
        <f>IF($G$28&lt;&gt;0,G11/$G$28,0)</f>
        <v>0</v>
      </c>
      <c r="I11" s="738">
        <v>0</v>
      </c>
      <c r="J11" s="776">
        <v>0</v>
      </c>
    </row>
    <row r="12" spans="1:16" ht="15.75">
      <c r="A12" s="660" t="s">
        <v>176</v>
      </c>
      <c r="B12" s="777"/>
      <c r="C12" s="778"/>
      <c r="D12" s="654"/>
      <c r="E12" s="654"/>
      <c r="F12" s="654"/>
      <c r="G12" s="654"/>
      <c r="H12" s="779"/>
      <c r="I12" s="778"/>
      <c r="J12" s="780"/>
    </row>
    <row r="13" spans="1:16" ht="15.75">
      <c r="A13" s="569" t="s">
        <v>179</v>
      </c>
      <c r="B13" s="569" t="s">
        <v>169</v>
      </c>
      <c r="C13" s="738">
        <v>0</v>
      </c>
      <c r="D13" s="650">
        <v>0</v>
      </c>
      <c r="E13" s="650">
        <v>0</v>
      </c>
      <c r="F13" s="650">
        <v>0</v>
      </c>
      <c r="G13" s="659">
        <v>0</v>
      </c>
      <c r="H13" s="732">
        <f>IF($G$28&lt;&gt;0,G13/$G$28,0)</f>
        <v>0</v>
      </c>
      <c r="I13" s="738">
        <v>0</v>
      </c>
      <c r="J13" s="776">
        <v>0</v>
      </c>
    </row>
    <row r="14" spans="1:16" ht="15.75">
      <c r="A14" s="660" t="s">
        <v>89</v>
      </c>
      <c r="B14" s="777"/>
      <c r="C14" s="778"/>
      <c r="D14" s="654"/>
      <c r="E14" s="654"/>
      <c r="F14" s="654"/>
      <c r="G14" s="654"/>
      <c r="H14" s="779"/>
      <c r="I14" s="778"/>
      <c r="J14" s="780"/>
    </row>
    <row r="15" spans="1:16" ht="15.75">
      <c r="A15" s="569" t="s">
        <v>196</v>
      </c>
      <c r="B15" s="569" t="s">
        <v>184</v>
      </c>
      <c r="C15" s="738">
        <v>0</v>
      </c>
      <c r="D15" s="650">
        <v>0</v>
      </c>
      <c r="E15" s="650">
        <v>0</v>
      </c>
      <c r="F15" s="650">
        <v>0</v>
      </c>
      <c r="G15" s="659">
        <v>0</v>
      </c>
      <c r="H15" s="732">
        <f>IF($G$28&lt;&gt;0,G15/$G$28,0)</f>
        <v>0</v>
      </c>
      <c r="I15" s="738">
        <v>0</v>
      </c>
      <c r="J15" s="776">
        <v>0</v>
      </c>
    </row>
    <row r="16" spans="1:16" ht="15.75">
      <c r="A16" s="660" t="s">
        <v>90</v>
      </c>
      <c r="B16" s="777"/>
      <c r="C16" s="778"/>
      <c r="D16" s="654"/>
      <c r="E16" s="654"/>
      <c r="F16" s="654"/>
      <c r="G16" s="654"/>
      <c r="H16" s="779"/>
      <c r="I16" s="778"/>
      <c r="J16" s="780"/>
    </row>
    <row r="17" spans="1:10" ht="15.75">
      <c r="A17" s="569" t="s">
        <v>541</v>
      </c>
      <c r="B17" s="569" t="s">
        <v>169</v>
      </c>
      <c r="C17" s="738">
        <v>0</v>
      </c>
      <c r="D17" s="650">
        <v>0</v>
      </c>
      <c r="E17" s="650">
        <v>0</v>
      </c>
      <c r="F17" s="650">
        <v>0</v>
      </c>
      <c r="G17" s="659">
        <v>0</v>
      </c>
      <c r="H17" s="732">
        <f>IF($G$28&lt;&gt;0,G17/$G$28,0)</f>
        <v>0</v>
      </c>
      <c r="I17" s="738">
        <v>0</v>
      </c>
      <c r="J17" s="776">
        <v>0</v>
      </c>
    </row>
    <row r="18" spans="1:10" ht="15.75">
      <c r="A18" s="569" t="s">
        <v>542</v>
      </c>
      <c r="B18" s="569" t="s">
        <v>169</v>
      </c>
      <c r="C18" s="738">
        <v>0</v>
      </c>
      <c r="D18" s="650">
        <v>0</v>
      </c>
      <c r="E18" s="650">
        <v>0</v>
      </c>
      <c r="F18" s="650">
        <v>0</v>
      </c>
      <c r="G18" s="659">
        <v>0</v>
      </c>
      <c r="H18" s="732">
        <f>IF($G$28&lt;&gt;0,G18/$G$28,0)</f>
        <v>0</v>
      </c>
      <c r="I18" s="738">
        <v>0</v>
      </c>
      <c r="J18" s="776">
        <v>0</v>
      </c>
    </row>
    <row r="19" spans="1:10" ht="15.75">
      <c r="A19" s="569" t="s">
        <v>223</v>
      </c>
      <c r="B19" s="569" t="s">
        <v>169</v>
      </c>
      <c r="C19" s="738">
        <v>0</v>
      </c>
      <c r="D19" s="650">
        <v>0</v>
      </c>
      <c r="E19" s="650">
        <v>0</v>
      </c>
      <c r="F19" s="650">
        <v>0</v>
      </c>
      <c r="G19" s="659">
        <v>0</v>
      </c>
      <c r="H19" s="732">
        <f>IF($G$28&lt;&gt;0,G19/$G$28,0)</f>
        <v>0</v>
      </c>
      <c r="I19" s="738">
        <v>0</v>
      </c>
      <c r="J19" s="776">
        <v>0</v>
      </c>
    </row>
    <row r="20" spans="1:10" ht="15.75">
      <c r="A20" s="660" t="s">
        <v>543</v>
      </c>
      <c r="B20" s="777"/>
      <c r="C20" s="778"/>
      <c r="D20" s="654"/>
      <c r="E20" s="654"/>
      <c r="F20" s="654"/>
      <c r="G20" s="654"/>
      <c r="H20" s="779"/>
      <c r="I20" s="778"/>
      <c r="J20" s="780"/>
    </row>
    <row r="21" spans="1:10" ht="15.75">
      <c r="A21" s="569" t="s">
        <v>544</v>
      </c>
      <c r="B21" s="569" t="s">
        <v>184</v>
      </c>
      <c r="C21" s="738">
        <v>0</v>
      </c>
      <c r="D21" s="654"/>
      <c r="E21" s="654"/>
      <c r="F21" s="654"/>
      <c r="G21" s="659">
        <v>0</v>
      </c>
      <c r="H21" s="732">
        <f t="shared" ref="H21:H26" si="0">IF($G$28&lt;&gt;0,G21/$G$28,0)</f>
        <v>0</v>
      </c>
      <c r="I21" s="738">
        <v>0</v>
      </c>
      <c r="J21" s="776">
        <v>0</v>
      </c>
    </row>
    <row r="22" spans="1:10" ht="15.75">
      <c r="A22" s="569" t="s">
        <v>545</v>
      </c>
      <c r="B22" s="569" t="s">
        <v>169</v>
      </c>
      <c r="C22" s="738">
        <v>0</v>
      </c>
      <c r="D22" s="654"/>
      <c r="E22" s="654"/>
      <c r="F22" s="654"/>
      <c r="G22" s="659">
        <v>0</v>
      </c>
      <c r="H22" s="732">
        <f t="shared" si="0"/>
        <v>0</v>
      </c>
      <c r="I22" s="738">
        <v>0</v>
      </c>
      <c r="J22" s="776">
        <v>0</v>
      </c>
    </row>
    <row r="23" spans="1:10" ht="15.75">
      <c r="A23" s="569" t="s">
        <v>546</v>
      </c>
      <c r="B23" s="569" t="s">
        <v>169</v>
      </c>
      <c r="C23" s="738">
        <v>0</v>
      </c>
      <c r="D23" s="654"/>
      <c r="E23" s="654"/>
      <c r="F23" s="654"/>
      <c r="G23" s="659">
        <v>0</v>
      </c>
      <c r="H23" s="732">
        <f t="shared" si="0"/>
        <v>0</v>
      </c>
      <c r="I23" s="738">
        <v>0</v>
      </c>
      <c r="J23" s="776">
        <v>0</v>
      </c>
    </row>
    <row r="24" spans="1:10" ht="15.75">
      <c r="A24" s="569" t="s">
        <v>547</v>
      </c>
      <c r="B24" s="569" t="s">
        <v>169</v>
      </c>
      <c r="C24" s="738">
        <v>0</v>
      </c>
      <c r="D24" s="654"/>
      <c r="E24" s="654"/>
      <c r="F24" s="654"/>
      <c r="G24" s="659">
        <v>0</v>
      </c>
      <c r="H24" s="732">
        <f t="shared" si="0"/>
        <v>0</v>
      </c>
      <c r="I24" s="738">
        <v>0</v>
      </c>
      <c r="J24" s="776">
        <v>0</v>
      </c>
    </row>
    <row r="25" spans="1:10" ht="15.75">
      <c r="A25" s="569" t="s">
        <v>548</v>
      </c>
      <c r="B25" s="569" t="s">
        <v>169</v>
      </c>
      <c r="C25" s="738">
        <v>0</v>
      </c>
      <c r="D25" s="654"/>
      <c r="E25" s="654"/>
      <c r="F25" s="654"/>
      <c r="G25" s="659">
        <v>0</v>
      </c>
      <c r="H25" s="732">
        <f t="shared" si="0"/>
        <v>0</v>
      </c>
      <c r="I25" s="738">
        <v>0</v>
      </c>
      <c r="J25" s="776">
        <v>0</v>
      </c>
    </row>
    <row r="26" spans="1:10" ht="15.75">
      <c r="A26" s="569" t="s">
        <v>549</v>
      </c>
      <c r="B26" s="569" t="s">
        <v>184</v>
      </c>
      <c r="C26" s="738">
        <v>0</v>
      </c>
      <c r="D26" s="654"/>
      <c r="E26" s="654"/>
      <c r="F26" s="654"/>
      <c r="G26" s="659">
        <v>0</v>
      </c>
      <c r="H26" s="732">
        <f t="shared" si="0"/>
        <v>0</v>
      </c>
      <c r="I26" s="738">
        <v>0</v>
      </c>
      <c r="J26" s="776">
        <v>0</v>
      </c>
    </row>
    <row r="27" spans="1:10" ht="15.75">
      <c r="A27" s="660" t="s">
        <v>94</v>
      </c>
      <c r="B27" s="777"/>
      <c r="C27" s="778"/>
      <c r="D27" s="654"/>
      <c r="E27" s="654"/>
      <c r="F27" s="654"/>
      <c r="G27" s="654"/>
      <c r="H27" s="779"/>
      <c r="I27" s="778"/>
      <c r="J27" s="780"/>
    </row>
    <row r="28" spans="1:10" ht="15.75">
      <c r="A28" s="569" t="s">
        <v>550</v>
      </c>
      <c r="B28" s="569" t="s">
        <v>184</v>
      </c>
      <c r="C28" s="738">
        <v>0</v>
      </c>
      <c r="D28" s="654"/>
      <c r="E28" s="654"/>
      <c r="F28" s="654"/>
      <c r="G28" s="659">
        <v>0</v>
      </c>
      <c r="H28" s="732">
        <f>IF($G$28&lt;&gt;0,G28/$G$28,0)</f>
        <v>0</v>
      </c>
      <c r="I28" s="738">
        <v>0</v>
      </c>
      <c r="J28" s="776">
        <v>0</v>
      </c>
    </row>
    <row r="29" spans="1:10" ht="15.75">
      <c r="A29" s="777"/>
      <c r="B29" s="777"/>
      <c r="C29" s="781"/>
      <c r="D29" s="781"/>
      <c r="E29" s="654"/>
      <c r="F29" s="781"/>
      <c r="G29" s="781"/>
      <c r="H29" s="779"/>
      <c r="I29" s="781"/>
      <c r="J29" s="779"/>
    </row>
    <row r="30" spans="1:10" ht="16.5" thickBot="1">
      <c r="A30" s="744" t="s">
        <v>450</v>
      </c>
      <c r="B30" s="569"/>
      <c r="C30" s="414"/>
      <c r="D30" s="369">
        <f>SUM(D9:D19)</f>
        <v>0</v>
      </c>
      <c r="E30" s="369">
        <f>SUM(E9:E19)</f>
        <v>0</v>
      </c>
      <c r="F30" s="369">
        <f>SUM(F9:F19)</f>
        <v>0</v>
      </c>
      <c r="G30" s="782">
        <f>SUM(G9:G29)</f>
        <v>0</v>
      </c>
      <c r="H30" s="732">
        <f>IF($G$28&lt;&gt;0,G30/$G$28,0)</f>
        <v>0</v>
      </c>
      <c r="I30" s="414"/>
      <c r="J30" s="473"/>
    </row>
    <row r="31" spans="1:10" ht="16.5" thickBot="1">
      <c r="A31" s="783"/>
      <c r="B31" s="1087"/>
      <c r="C31" s="1088"/>
      <c r="D31" s="1088"/>
      <c r="E31" s="1088"/>
      <c r="F31" s="1088"/>
      <c r="G31" s="1088"/>
      <c r="H31" s="784"/>
      <c r="I31" s="1088"/>
      <c r="J31" s="784"/>
    </row>
    <row r="32" spans="1:10" ht="16.5" thickBot="1">
      <c r="A32" s="673" t="s">
        <v>257</v>
      </c>
      <c r="B32" s="785"/>
      <c r="C32" s="786" t="s">
        <v>49</v>
      </c>
      <c r="D32" s="62"/>
      <c r="E32" s="60"/>
      <c r="F32" s="60"/>
      <c r="G32" s="763"/>
      <c r="H32" s="763"/>
      <c r="I32" s="62"/>
      <c r="J32" s="62"/>
    </row>
    <row r="33" spans="1:10" ht="15.75">
      <c r="A33" s="787" t="s">
        <v>551</v>
      </c>
      <c r="B33" s="788" t="s">
        <v>184</v>
      </c>
      <c r="C33" s="789"/>
      <c r="D33" s="62"/>
      <c r="E33" s="60"/>
      <c r="F33" s="60"/>
      <c r="G33" s="763"/>
      <c r="H33" s="763"/>
      <c r="I33" s="62"/>
      <c r="J33" s="62"/>
    </row>
    <row r="34" spans="1:10" ht="16.5" thickBot="1">
      <c r="A34" s="790" t="s">
        <v>552</v>
      </c>
      <c r="B34" s="791" t="s">
        <v>184</v>
      </c>
      <c r="C34" s="792"/>
      <c r="D34" s="62"/>
      <c r="E34" s="60"/>
      <c r="F34" s="60"/>
      <c r="G34" s="763"/>
      <c r="H34" s="763"/>
      <c r="I34" s="62"/>
      <c r="J34" s="62"/>
    </row>
    <row r="35" spans="1:10" ht="15.75">
      <c r="A35" s="2128"/>
      <c r="B35" s="2128"/>
      <c r="C35" s="2128"/>
      <c r="D35" s="2128"/>
      <c r="E35" s="2128"/>
      <c r="F35" s="2128"/>
      <c r="G35" s="2128"/>
      <c r="H35" s="2128"/>
      <c r="I35" s="62"/>
      <c r="J35" s="62"/>
    </row>
    <row r="36" spans="1:10" ht="16.5" thickBot="1">
      <c r="A36" s="115"/>
      <c r="B36" s="115"/>
      <c r="C36" s="115"/>
      <c r="D36" s="115"/>
      <c r="E36" s="115"/>
      <c r="F36" s="115"/>
      <c r="G36" s="115"/>
      <c r="H36" s="115"/>
      <c r="I36" s="62"/>
      <c r="J36" s="62"/>
    </row>
    <row r="37" spans="1:10" ht="15.75">
      <c r="A37" s="674"/>
      <c r="B37" s="2185" t="s">
        <v>44</v>
      </c>
      <c r="C37" s="2186"/>
      <c r="D37" s="2187"/>
      <c r="E37" s="62"/>
      <c r="F37" s="115"/>
      <c r="G37" s="115"/>
      <c r="H37" s="115"/>
      <c r="I37" s="62"/>
      <c r="J37" s="62"/>
    </row>
    <row r="38" spans="1:10" ht="16.5" thickBot="1">
      <c r="A38" s="675" t="s">
        <v>553</v>
      </c>
      <c r="B38" s="676" t="s">
        <v>47</v>
      </c>
      <c r="C38" s="677" t="s">
        <v>48</v>
      </c>
      <c r="D38" s="678" t="s">
        <v>49</v>
      </c>
      <c r="E38" s="62"/>
      <c r="F38" s="115"/>
      <c r="G38" s="115"/>
      <c r="H38" s="115"/>
      <c r="I38" s="62"/>
      <c r="J38" s="62"/>
    </row>
    <row r="39" spans="1:10" ht="16.5" thickBot="1">
      <c r="A39" s="679" t="s">
        <v>468</v>
      </c>
      <c r="B39" s="680"/>
      <c r="C39" s="681"/>
      <c r="D39" s="682">
        <f>B39+C39</f>
        <v>0</v>
      </c>
      <c r="E39" s="62"/>
      <c r="F39" s="115"/>
      <c r="G39" s="115"/>
      <c r="H39" s="115"/>
      <c r="I39" s="62"/>
      <c r="J39" s="62"/>
    </row>
    <row r="40" spans="1:10" ht="16.5" thickBot="1">
      <c r="A40" s="684" t="s">
        <v>267</v>
      </c>
      <c r="B40" s="685"/>
      <c r="C40" s="380"/>
      <c r="D40" s="682">
        <f>B40+C40</f>
        <v>0</v>
      </c>
      <c r="E40" s="62"/>
      <c r="F40" s="115"/>
      <c r="G40" s="115"/>
      <c r="H40" s="115"/>
      <c r="I40" s="62"/>
      <c r="J40" s="62"/>
    </row>
    <row r="41" spans="1:10" ht="16.5" thickBot="1">
      <c r="A41" s="686" t="s">
        <v>416</v>
      </c>
      <c r="B41" s="685"/>
      <c r="C41" s="380"/>
      <c r="D41" s="682">
        <f>B41+C41</f>
        <v>0</v>
      </c>
      <c r="E41" s="687" t="s">
        <v>269</v>
      </c>
      <c r="F41" s="115"/>
      <c r="G41" s="115"/>
      <c r="H41" s="115"/>
      <c r="I41" s="62"/>
      <c r="J41" s="62"/>
    </row>
    <row r="42" spans="1:10" ht="16.5" thickBot="1">
      <c r="A42" s="690"/>
      <c r="B42" s="690"/>
      <c r="C42" s="691"/>
      <c r="D42" s="692"/>
      <c r="E42" s="62"/>
      <c r="F42" s="115"/>
      <c r="G42" s="115"/>
      <c r="H42" s="115"/>
      <c r="I42" s="62"/>
      <c r="J42" s="62"/>
    </row>
    <row r="43" spans="1:10" ht="16.5" thickBot="1">
      <c r="A43" s="693" t="s">
        <v>554</v>
      </c>
      <c r="B43" s="694">
        <f>SUM(B39:B41)</f>
        <v>0</v>
      </c>
      <c r="C43" s="695">
        <f>SUM(C39:C41)</f>
        <v>0</v>
      </c>
      <c r="D43" s="696">
        <f>SUM(D39:D41)</f>
        <v>0</v>
      </c>
      <c r="E43" s="62"/>
      <c r="F43" s="115"/>
      <c r="G43" s="115"/>
      <c r="H43" s="115"/>
      <c r="I43" s="62"/>
      <c r="J43" s="62"/>
    </row>
    <row r="44" spans="1:10" ht="15.75">
      <c r="A44" s="115"/>
      <c r="B44" s="115"/>
      <c r="C44" s="115"/>
      <c r="D44" s="115"/>
      <c r="E44" s="115"/>
      <c r="F44" s="115"/>
      <c r="G44" s="115"/>
      <c r="H44" s="115"/>
      <c r="I44" s="62"/>
      <c r="J44" s="62"/>
    </row>
    <row r="45" spans="1:10" ht="15.75">
      <c r="A45" s="115"/>
      <c r="B45" s="115"/>
      <c r="C45" s="115"/>
      <c r="D45" s="115"/>
      <c r="E45" s="115"/>
      <c r="F45" s="115"/>
      <c r="G45" s="115"/>
      <c r="H45" s="115"/>
      <c r="I45" s="62"/>
      <c r="J45" s="62"/>
    </row>
    <row r="46" spans="1:10" ht="15.75">
      <c r="A46" s="115"/>
      <c r="B46" s="115"/>
      <c r="C46" s="115"/>
      <c r="D46" s="115"/>
      <c r="E46" s="115"/>
      <c r="F46" s="115"/>
      <c r="G46" s="115"/>
      <c r="H46" s="115"/>
      <c r="I46" s="62"/>
      <c r="J46" s="62"/>
    </row>
    <row r="47" spans="1:10" ht="15.75">
      <c r="A47" s="765"/>
      <c r="B47" s="765"/>
      <c r="C47" s="765"/>
      <c r="D47" s="765"/>
      <c r="E47" s="765"/>
      <c r="F47" s="765"/>
      <c r="G47" s="765"/>
      <c r="H47" s="765"/>
      <c r="I47" s="62"/>
      <c r="J47" s="62"/>
    </row>
    <row r="48" spans="1:10" ht="15.75">
      <c r="A48" s="2127"/>
      <c r="B48" s="2127"/>
      <c r="C48" s="2127"/>
      <c r="D48" s="2127"/>
      <c r="E48" s="2127"/>
      <c r="F48" s="2127"/>
      <c r="G48" s="2127"/>
      <c r="H48" s="2127"/>
      <c r="I48" s="62"/>
      <c r="J48" s="62"/>
    </row>
    <row r="49" spans="1:10" ht="15.75">
      <c r="A49" s="2200"/>
      <c r="B49" s="2200"/>
      <c r="C49" s="2200"/>
      <c r="D49" s="2200"/>
      <c r="E49" s="2200"/>
      <c r="F49" s="2200"/>
      <c r="G49" s="2200"/>
      <c r="H49" s="2200"/>
      <c r="I49" s="62"/>
      <c r="J49" s="62"/>
    </row>
    <row r="50" spans="1:10" ht="12.6" customHeight="1">
      <c r="A50" s="2200"/>
      <c r="B50" s="2200"/>
      <c r="C50" s="2200"/>
      <c r="D50" s="2200"/>
      <c r="E50" s="2200"/>
      <c r="F50" s="2200"/>
      <c r="G50" s="2200"/>
      <c r="H50" s="2200"/>
      <c r="I50" s="62"/>
      <c r="J50" s="62"/>
    </row>
    <row r="51" spans="1:10" ht="12.6" customHeight="1">
      <c r="A51" s="2127"/>
      <c r="B51" s="2127"/>
      <c r="C51" s="2127"/>
      <c r="D51" s="2127"/>
      <c r="E51" s="2127"/>
      <c r="F51" s="2127"/>
      <c r="G51" s="2127"/>
      <c r="H51" s="2127"/>
      <c r="I51" s="62"/>
      <c r="J51" s="62"/>
    </row>
    <row r="52" spans="1:10" ht="15.75">
      <c r="A52" s="2193"/>
      <c r="B52" s="2193"/>
      <c r="C52" s="2193"/>
      <c r="D52" s="2193"/>
      <c r="E52" s="2193"/>
      <c r="F52" s="2193"/>
      <c r="G52" s="2193"/>
      <c r="H52" s="2193"/>
      <c r="I52" s="62"/>
      <c r="J52" s="62"/>
    </row>
    <row r="53" spans="1:10" ht="15.75">
      <c r="A53" s="62"/>
      <c r="B53" s="62"/>
      <c r="C53" s="62"/>
      <c r="D53" s="62"/>
      <c r="E53" s="62"/>
      <c r="F53" s="62"/>
      <c r="G53" s="62"/>
      <c r="H53" s="62"/>
      <c r="I53" s="62"/>
      <c r="J53" s="62"/>
    </row>
    <row r="54" spans="1:10" ht="15.75">
      <c r="A54" s="62"/>
      <c r="B54" s="62"/>
      <c r="C54" s="62"/>
      <c r="D54" s="62"/>
      <c r="E54" s="62"/>
      <c r="F54" s="62"/>
      <c r="G54" s="62"/>
      <c r="H54" s="62"/>
      <c r="I54" s="62"/>
      <c r="J54" s="62"/>
    </row>
  </sheetData>
  <sheetProtection sheet="1" objects="1" scenarios="1"/>
  <mergeCells count="14">
    <mergeCell ref="A1:I1"/>
    <mergeCell ref="A2:H2"/>
    <mergeCell ref="A3:H3"/>
    <mergeCell ref="A52:H52"/>
    <mergeCell ref="A5:A7"/>
    <mergeCell ref="B5:B7"/>
    <mergeCell ref="A35:H35"/>
    <mergeCell ref="A48:H48"/>
    <mergeCell ref="A49:H49"/>
    <mergeCell ref="A50:H50"/>
    <mergeCell ref="A51:H51"/>
    <mergeCell ref="B37:D37"/>
    <mergeCell ref="C5:J5"/>
    <mergeCell ref="C6:J6"/>
  </mergeCells>
  <printOptions horizontalCentered="1" verticalCentered="1"/>
  <pageMargins left="0.25" right="0.25" top="0.5" bottom="0.5" header="0.3" footer="0.3"/>
  <pageSetup scale="67" orientation="portrait" r:id="rId1"/>
  <headerFooter scaleWithDoc="0" alignWithMargins="0">
    <oddFooter>&amp;CA - &amp;P</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C11F5-5C40-4316-BECC-4AC0EB551863}">
  <sheetPr>
    <tabColor theme="0" tint="-0.34998626667073579"/>
    <pageSetUpPr fitToPage="1"/>
  </sheetPr>
  <dimension ref="A1:P47"/>
  <sheetViews>
    <sheetView workbookViewId="0">
      <selection activeCell="G10" sqref="G10"/>
    </sheetView>
  </sheetViews>
  <sheetFormatPr defaultColWidth="9.42578125" defaultRowHeight="12.75"/>
  <cols>
    <col min="1" max="1" width="47.5703125" style="14" customWidth="1"/>
    <col min="2" max="2" width="10.28515625" style="14" customWidth="1"/>
    <col min="3" max="3" width="11.5703125" style="14" customWidth="1"/>
    <col min="4" max="4" width="14.5703125" style="14" customWidth="1"/>
    <col min="5" max="5" width="15.5703125" style="14" customWidth="1"/>
    <col min="6" max="6" width="14.42578125" style="14" customWidth="1"/>
    <col min="7" max="7" width="11.5703125" style="14" customWidth="1"/>
    <col min="8" max="8" width="10.5703125" style="14" bestFit="1" customWidth="1"/>
  </cols>
  <sheetData>
    <row r="1" spans="1:16" ht="15.75">
      <c r="A1" s="2110" t="s">
        <v>0</v>
      </c>
      <c r="B1" s="2110"/>
      <c r="C1" s="2110"/>
      <c r="D1" s="2110"/>
      <c r="E1" s="2110"/>
      <c r="F1" s="2110"/>
      <c r="G1" s="2110"/>
      <c r="H1" s="2110"/>
    </row>
    <row r="2" spans="1:16" ht="15.75">
      <c r="A2" s="2109" t="s">
        <v>433</v>
      </c>
      <c r="B2" s="2109"/>
      <c r="C2" s="2109"/>
      <c r="D2" s="2109"/>
      <c r="E2" s="2109"/>
      <c r="F2" s="2109"/>
      <c r="G2" s="2109"/>
      <c r="H2" s="2109"/>
      <c r="I2" s="178"/>
      <c r="J2" s="178"/>
      <c r="K2" s="178"/>
      <c r="L2" s="178"/>
      <c r="M2" s="178"/>
      <c r="N2" s="178"/>
      <c r="O2" s="178"/>
    </row>
    <row r="3" spans="1:16" ht="15.75">
      <c r="A3" s="2157" t="s">
        <v>41</v>
      </c>
      <c r="B3" s="2157"/>
      <c r="C3" s="2157"/>
      <c r="D3" s="2157"/>
      <c r="E3" s="2157"/>
      <c r="F3" s="2157"/>
      <c r="G3" s="2157"/>
      <c r="H3" s="2157"/>
      <c r="I3" s="176"/>
      <c r="J3" s="176"/>
      <c r="K3" s="176"/>
      <c r="L3" s="176"/>
      <c r="M3" s="176"/>
      <c r="N3" s="176"/>
      <c r="O3" s="176"/>
      <c r="P3" s="176"/>
    </row>
    <row r="5" spans="1:16" ht="15.75">
      <c r="A5" s="2207" t="s">
        <v>434</v>
      </c>
      <c r="B5" s="2208"/>
      <c r="C5" s="2209" t="s">
        <v>435</v>
      </c>
      <c r="D5" s="2209"/>
      <c r="E5" s="2209"/>
      <c r="F5" s="2209"/>
      <c r="G5" s="2209"/>
      <c r="H5" s="2209"/>
    </row>
    <row r="6" spans="1:16" s="358" customFormat="1" ht="63.75">
      <c r="A6" s="2207" t="s">
        <v>434</v>
      </c>
      <c r="B6" s="2208"/>
      <c r="C6" s="359" t="s">
        <v>436</v>
      </c>
      <c r="D6" s="359" t="s">
        <v>437</v>
      </c>
      <c r="E6" s="359" t="s">
        <v>438</v>
      </c>
      <c r="F6" s="359" t="s">
        <v>439</v>
      </c>
      <c r="G6" s="359" t="s">
        <v>440</v>
      </c>
      <c r="H6" s="359" t="s">
        <v>441</v>
      </c>
    </row>
    <row r="7" spans="1:16">
      <c r="A7" s="268" t="s">
        <v>442</v>
      </c>
      <c r="B7" s="353"/>
      <c r="C7" s="268"/>
      <c r="D7" s="268"/>
      <c r="E7" s="268"/>
      <c r="F7" s="268"/>
      <c r="G7" s="357"/>
      <c r="H7" s="356"/>
      <c r="I7" s="326"/>
    </row>
    <row r="8" spans="1:16">
      <c r="A8" s="268" t="s">
        <v>443</v>
      </c>
      <c r="B8" s="353"/>
      <c r="C8" s="268"/>
      <c r="D8" s="268"/>
      <c r="E8" s="268"/>
      <c r="F8" s="268"/>
      <c r="G8" s="357"/>
      <c r="H8" s="356"/>
      <c r="I8" s="326"/>
    </row>
    <row r="9" spans="1:16">
      <c r="A9" s="268" t="s">
        <v>444</v>
      </c>
      <c r="B9" s="353"/>
      <c r="C9" s="268"/>
      <c r="D9" s="268"/>
      <c r="E9" s="268"/>
      <c r="F9" s="268"/>
      <c r="G9" s="267"/>
      <c r="H9" s="268"/>
    </row>
    <row r="10" spans="1:16">
      <c r="A10" s="268" t="s">
        <v>445</v>
      </c>
      <c r="B10" s="353"/>
      <c r="C10" s="268"/>
      <c r="D10" s="268"/>
      <c r="E10" s="268"/>
      <c r="F10" s="268"/>
      <c r="G10" s="267"/>
      <c r="H10" s="268"/>
      <c r="I10" s="1712"/>
      <c r="J10" s="355"/>
    </row>
    <row r="11" spans="1:16">
      <c r="A11" s="268" t="s">
        <v>446</v>
      </c>
      <c r="B11" s="353"/>
      <c r="C11" s="268"/>
      <c r="D11" s="268"/>
      <c r="E11" s="268"/>
      <c r="F11" s="268"/>
      <c r="G11" s="335"/>
      <c r="H11" s="352"/>
      <c r="I11" s="1712"/>
      <c r="J11" s="354"/>
    </row>
    <row r="12" spans="1:16">
      <c r="A12" s="268" t="s">
        <v>447</v>
      </c>
      <c r="B12" s="353"/>
      <c r="C12" s="268"/>
      <c r="D12" s="268"/>
      <c r="E12" s="268"/>
      <c r="F12" s="268"/>
      <c r="G12" s="267"/>
      <c r="H12" s="268"/>
    </row>
    <row r="13" spans="1:16">
      <c r="A13" s="268" t="s">
        <v>448</v>
      </c>
      <c r="B13" s="353"/>
      <c r="C13" s="268"/>
      <c r="D13" s="268"/>
      <c r="E13" s="268"/>
      <c r="F13" s="268"/>
      <c r="G13" s="267"/>
      <c r="H13" s="268"/>
    </row>
    <row r="14" spans="1:16">
      <c r="A14" s="268" t="s">
        <v>449</v>
      </c>
      <c r="B14" s="353"/>
      <c r="C14" s="268"/>
      <c r="D14" s="268"/>
      <c r="E14" s="268"/>
      <c r="F14" s="268"/>
      <c r="G14" s="267"/>
      <c r="H14" s="268"/>
    </row>
    <row r="15" spans="1:16">
      <c r="A15" s="268"/>
      <c r="B15" s="353"/>
      <c r="C15" s="268"/>
      <c r="D15" s="268"/>
      <c r="E15" s="268"/>
      <c r="F15" s="268"/>
      <c r="G15" s="267"/>
      <c r="H15" s="268"/>
    </row>
    <row r="16" spans="1:16">
      <c r="A16" s="337" t="s">
        <v>450</v>
      </c>
      <c r="B16" s="353"/>
      <c r="C16" s="268"/>
      <c r="D16" s="268"/>
      <c r="E16" s="268"/>
      <c r="F16" s="268"/>
      <c r="G16" s="267"/>
      <c r="H16" s="352"/>
    </row>
    <row r="17" spans="1:9">
      <c r="A17" s="767"/>
      <c r="B17" s="768"/>
      <c r="C17" s="767"/>
      <c r="D17" s="767"/>
      <c r="E17" s="767"/>
      <c r="F17" s="767"/>
      <c r="G17" s="767"/>
      <c r="H17" s="767"/>
    </row>
    <row r="18" spans="1:9" s="766" customFormat="1">
      <c r="A18" s="2206"/>
      <c r="B18" s="2206"/>
      <c r="C18" s="2206"/>
      <c r="D18" s="2206"/>
      <c r="E18" s="2206"/>
      <c r="F18" s="2206"/>
      <c r="G18" s="2206"/>
      <c r="H18" s="2206"/>
      <c r="I18" s="2206"/>
    </row>
    <row r="19" spans="1:9">
      <c r="A19" s="2206"/>
      <c r="B19" s="2206"/>
      <c r="C19" s="2206"/>
      <c r="D19" s="2206"/>
      <c r="E19" s="2206"/>
      <c r="F19" s="2206"/>
      <c r="G19" s="2206"/>
      <c r="H19" s="2206"/>
      <c r="I19" s="2206"/>
    </row>
    <row r="20" spans="1:9">
      <c r="A20" s="2206"/>
      <c r="B20" s="2206"/>
      <c r="C20" s="2206"/>
      <c r="D20" s="2206"/>
      <c r="E20" s="2206"/>
      <c r="F20" s="2206"/>
      <c r="G20" s="2206"/>
      <c r="H20" s="2206"/>
      <c r="I20" s="2206"/>
    </row>
    <row r="21" spans="1:9">
      <c r="A21" s="2206"/>
      <c r="B21" s="2206"/>
      <c r="C21" s="2206"/>
      <c r="D21" s="2206"/>
      <c r="E21" s="2206"/>
      <c r="F21" s="2206"/>
      <c r="G21" s="2206"/>
      <c r="H21" s="2206"/>
      <c r="I21" s="2206"/>
    </row>
    <row r="22" spans="1:9" ht="25.5">
      <c r="A22" s="769" t="s">
        <v>451</v>
      </c>
      <c r="B22" s="770" t="s">
        <v>157</v>
      </c>
      <c r="C22" s="770" t="s">
        <v>452</v>
      </c>
      <c r="D22" s="770" t="s">
        <v>453</v>
      </c>
    </row>
    <row r="23" spans="1:9" ht="25.5">
      <c r="A23" s="351" t="s">
        <v>454</v>
      </c>
      <c r="B23" s="350" t="s">
        <v>455</v>
      </c>
      <c r="C23" s="349"/>
      <c r="D23" s="349"/>
    </row>
    <row r="24" spans="1:9" ht="25.5">
      <c r="A24" s="351" t="s">
        <v>456</v>
      </c>
      <c r="B24" s="350" t="s">
        <v>457</v>
      </c>
      <c r="C24" s="349"/>
      <c r="D24" s="349"/>
    </row>
    <row r="25" spans="1:9" ht="15" customHeight="1">
      <c r="A25" s="2204"/>
      <c r="B25" s="2204"/>
      <c r="C25" s="2204"/>
      <c r="D25" s="2204"/>
    </row>
    <row r="26" spans="1:9" ht="15" customHeight="1">
      <c r="A26" s="2205"/>
      <c r="B26" s="2205"/>
      <c r="C26" s="2205"/>
      <c r="D26" s="2205"/>
    </row>
    <row r="28" spans="1:9" ht="45" customHeight="1">
      <c r="A28" s="338" t="s">
        <v>458</v>
      </c>
      <c r="B28" s="338" t="s">
        <v>157</v>
      </c>
      <c r="C28" s="338" t="s">
        <v>459</v>
      </c>
      <c r="D28" s="338" t="s">
        <v>460</v>
      </c>
      <c r="E28" s="338" t="s">
        <v>461</v>
      </c>
      <c r="F28" s="338" t="s">
        <v>462</v>
      </c>
      <c r="G28" s="338" t="s">
        <v>440</v>
      </c>
      <c r="H28" s="338" t="s">
        <v>441</v>
      </c>
      <c r="I28" s="342"/>
    </row>
    <row r="29" spans="1:9">
      <c r="A29" s="348" t="s">
        <v>463</v>
      </c>
      <c r="B29" s="348" t="s">
        <v>464</v>
      </c>
      <c r="C29" s="348"/>
      <c r="D29" s="348"/>
      <c r="E29" s="348"/>
      <c r="F29" s="348"/>
      <c r="G29" s="348"/>
      <c r="H29" s="347"/>
      <c r="I29" s="342"/>
    </row>
    <row r="30" spans="1:9">
      <c r="A30" s="348" t="s">
        <v>465</v>
      </c>
      <c r="B30" s="348" t="s">
        <v>464</v>
      </c>
      <c r="C30" s="348"/>
      <c r="D30" s="348"/>
      <c r="E30" s="348"/>
      <c r="F30" s="348"/>
      <c r="G30" s="348"/>
      <c r="H30" s="347"/>
      <c r="I30" s="342"/>
    </row>
    <row r="31" spans="1:9">
      <c r="A31" s="346" t="s">
        <v>450</v>
      </c>
      <c r="B31" s="344" t="s">
        <v>466</v>
      </c>
      <c r="C31" s="344"/>
      <c r="D31" s="344"/>
      <c r="E31" s="345"/>
      <c r="F31" s="345"/>
      <c r="G31" s="344"/>
      <c r="H31" s="343"/>
      <c r="I31" s="342"/>
    </row>
    <row r="32" spans="1:9" ht="13.35" customHeight="1">
      <c r="A32" s="1713"/>
      <c r="B32" s="1714"/>
      <c r="C32" s="1714"/>
      <c r="D32" s="1714"/>
      <c r="E32" s="1714"/>
      <c r="F32" s="1714"/>
      <c r="G32" s="1714"/>
      <c r="H32" s="1714"/>
    </row>
    <row r="33" spans="1:8" ht="13.35" customHeight="1">
      <c r="A33" s="329"/>
      <c r="B33" s="329"/>
      <c r="C33" s="329"/>
      <c r="D33" s="329"/>
      <c r="E33" s="329"/>
      <c r="F33" s="329"/>
      <c r="G33" s="329"/>
      <c r="H33" s="329"/>
    </row>
    <row r="34" spans="1:8">
      <c r="A34" s="341"/>
      <c r="B34" s="329"/>
      <c r="C34" s="340"/>
      <c r="D34" s="340"/>
    </row>
    <row r="35" spans="1:8">
      <c r="A35" s="338"/>
      <c r="B35" s="1086"/>
      <c r="C35" s="339" t="s">
        <v>44</v>
      </c>
      <c r="D35" s="338"/>
      <c r="F35"/>
      <c r="G35"/>
      <c r="H35"/>
    </row>
    <row r="36" spans="1:8">
      <c r="A36" s="338" t="s">
        <v>467</v>
      </c>
      <c r="B36" s="338" t="s">
        <v>47</v>
      </c>
      <c r="C36" s="338" t="s">
        <v>48</v>
      </c>
      <c r="D36" s="338" t="s">
        <v>49</v>
      </c>
      <c r="E36" s="254"/>
      <c r="F36"/>
      <c r="G36"/>
      <c r="H36"/>
    </row>
    <row r="37" spans="1:8">
      <c r="A37" s="337" t="s">
        <v>468</v>
      </c>
      <c r="B37" s="335"/>
      <c r="C37" s="335"/>
      <c r="D37" s="335"/>
      <c r="E37" s="254"/>
      <c r="F37"/>
      <c r="G37"/>
      <c r="H37"/>
    </row>
    <row r="38" spans="1:8">
      <c r="A38" s="336" t="s">
        <v>267</v>
      </c>
      <c r="B38" s="267"/>
      <c r="C38" s="267"/>
      <c r="D38" s="335"/>
      <c r="F38"/>
      <c r="G38"/>
      <c r="H38"/>
    </row>
    <row r="39" spans="1:8">
      <c r="A39" s="336" t="s">
        <v>416</v>
      </c>
      <c r="B39" s="267"/>
      <c r="C39" s="267"/>
      <c r="D39" s="335"/>
      <c r="E39" s="334" t="s">
        <v>269</v>
      </c>
      <c r="F39"/>
      <c r="G39"/>
      <c r="H39"/>
    </row>
    <row r="40" spans="1:8">
      <c r="A40" s="333"/>
      <c r="B40" s="333"/>
      <c r="C40" s="333"/>
      <c r="D40" s="333"/>
      <c r="F40"/>
      <c r="G40"/>
      <c r="H40"/>
    </row>
    <row r="41" spans="1:8">
      <c r="A41" s="332" t="s">
        <v>469</v>
      </c>
      <c r="B41" s="331"/>
      <c r="C41" s="330"/>
      <c r="D41" s="330"/>
      <c r="E41" s="38"/>
      <c r="F41"/>
      <c r="G41"/>
      <c r="H41"/>
    </row>
    <row r="43" spans="1:8">
      <c r="A43" s="329"/>
      <c r="B43" s="329"/>
      <c r="C43" s="329"/>
      <c r="D43" s="329"/>
      <c r="E43" s="329"/>
      <c r="F43" s="329"/>
    </row>
    <row r="44" spans="1:8">
      <c r="A44" s="329"/>
      <c r="B44" s="329"/>
      <c r="C44" s="329"/>
      <c r="D44" s="329"/>
      <c r="E44" s="329"/>
      <c r="F44" s="329"/>
    </row>
    <row r="47" spans="1:8">
      <c r="D47" s="275"/>
    </row>
  </sheetData>
  <sheetProtection sheet="1" objects="1" scenarios="1"/>
  <mergeCells count="8">
    <mergeCell ref="A25:D26"/>
    <mergeCell ref="A2:H2"/>
    <mergeCell ref="A18:I21"/>
    <mergeCell ref="A1:H1"/>
    <mergeCell ref="A3:H3"/>
    <mergeCell ref="A5:A6"/>
    <mergeCell ref="B5:B6"/>
    <mergeCell ref="C5:H5"/>
  </mergeCells>
  <printOptions horizontalCentered="1" verticalCentered="1"/>
  <pageMargins left="0.25" right="0.25" top="0.5" bottom="0.5" header="0.3" footer="0.3"/>
  <pageSetup scale="71" orientation="portrait" r:id="rId1"/>
  <headerFooter scaleWithDoc="0" alignWithMargins="0">
    <oddFooter>&amp;CA - &amp;P</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D12F91F3B1E54384D717647B243C76" ma:contentTypeVersion="22" ma:contentTypeDescription="Create a new document." ma:contentTypeScope="" ma:versionID="f2210e6aa3803ece68d01afd17870fdf">
  <xsd:schema xmlns:xsd="http://www.w3.org/2001/XMLSchema" xmlns:xs="http://www.w3.org/2001/XMLSchema" xmlns:p="http://schemas.microsoft.com/office/2006/metadata/properties" xmlns:ns1="http://schemas.microsoft.com/sharepoint/v3" xmlns:ns2="66e8ffee-413a-4321-934f-9d2588dbcb17" xmlns:ns3="http://schemas.microsoft.com/sharepoint/v3/fields" xmlns:ns4="f7d0d543-5bbc-4586-ab0e-1c8391228024" targetNamespace="http://schemas.microsoft.com/office/2006/metadata/properties" ma:root="true" ma:fieldsID="18762fea852c267fffb0fe95c60f2f4a" ns1:_="" ns2:_="" ns3:_="" ns4:_="">
    <xsd:import namespace="http://schemas.microsoft.com/sharepoint/v3"/>
    <xsd:import namespace="66e8ffee-413a-4321-934f-9d2588dbcb17"/>
    <xsd:import namespace="http://schemas.microsoft.com/sharepoint/v3/fields"/>
    <xsd:import namespace="f7d0d543-5bbc-4586-ab0e-1c8391228024"/>
    <xsd:element name="properties">
      <xsd:complexType>
        <xsd:sequence>
          <xsd:element name="documentManagement">
            <xsd:complexType>
              <xsd:all>
                <xsd:element ref="ns1:AssignedTo" minOccurs="0"/>
                <xsd:element ref="ns3:TaskDueDate" minOccurs="0"/>
                <xsd:element ref="ns3:_Status" minOccurs="0"/>
                <xsd:element ref="ns2:_Flow_SignoffStatus" minOccurs="0"/>
                <xsd:element ref="ns2:ProposedSchedule" minOccurs="0"/>
                <xsd:element ref="ns2:MediaServiceMetadata" minOccurs="0"/>
                <xsd:element ref="ns2:MediaServiceFastMetadata" minOccurs="0"/>
                <xsd:element ref="ns4:SharedWithUsers" minOccurs="0"/>
                <xsd:element ref="ns4:SharedWithDetail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MediaServiceSearchProperties" minOccurs="0"/>
                <xsd:element ref="ns2:Not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ssignedTo" ma:index="3" nillable="true" ma:displayName="Assigned To" ma:list="UserInfo" ma:internalName="AssignedTo">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6e8ffee-413a-4321-934f-9d2588dbcb17" elementFormDefault="qualified">
    <xsd:import namespace="http://schemas.microsoft.com/office/2006/documentManagement/types"/>
    <xsd:import namespace="http://schemas.microsoft.com/office/infopath/2007/PartnerControls"/>
    <xsd:element name="_Flow_SignoffStatus" ma:index="6" nillable="true" ma:displayName="Sign-off status" ma:internalName="Sign_x002d_off_x0020_status">
      <xsd:simpleType>
        <xsd:restriction base="dms:Text"/>
      </xsd:simpleType>
    </xsd:element>
    <xsd:element name="ProposedSchedule" ma:index="7" nillable="true" ma:displayName="Proposed Schedule" ma:format="Thumbnail" ma:internalName="ProposedSchedule">
      <xsd:simpleType>
        <xsd:restriction base="dms:Unknow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199c8f0f-62e3-48c7-84e8-4daf5ce6c20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Notes" ma:index="27" nillable="true" ma:displayName="Notes" ma:format="Dropdown" ma:internalName="Notes">
      <xsd:simpleType>
        <xsd:restriction base="dms:Text">
          <xsd:maxLength value="255"/>
        </xsd:restriction>
      </xsd:simpleType>
    </xsd:element>
    <xsd:element name="MediaServiceLocation" ma:index="28"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TaskDueDate" ma:index="4" nillable="true" ma:displayName="Due Date" ma:format="DateOnly" ma:internalName="TaskDueDate">
      <xsd:simpleType>
        <xsd:restriction base="dms:DateTime"/>
      </xsd:simpleType>
    </xsd:element>
    <xsd:element name="_Status" ma:index="5" nillable="true" ma:displayName="Status" ma:default="Not Started" ma:format="Dropdown" ma:internalName="_Status">
      <xsd:simpleType>
        <xsd:union memberTypes="dms:Text">
          <xsd:simpleType>
            <xsd:restriction base="dms:Choice">
              <xsd:enumeration value="Not Started"/>
              <xsd:enumeration value="Program/Marketing Advisor Editing"/>
              <xsd:enumeration value="At Policy Advisor Review"/>
              <xsd:enumeration value="At Program/Policy Supervisor Review"/>
              <xsd:enumeration value="At Program/Policy Manager Review"/>
              <xsd:enumeration value="At Legal/Regulatory Review"/>
              <xsd:enumeration value="Filed"/>
              <xsd:enumeration value="Complete"/>
              <xsd:enumeration value="Data Tables Program/Policy Supervisor Review"/>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f7d0d543-5bbc-4586-ab0e-1c839122802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2bf74ecd-d7b6-43a6-a643-8ae2ae5f4afa}" ma:internalName="TaxCatchAll" ma:showField="CatchAllData" ma:web="f7d0d543-5bbc-4586-ab0e-1c83912280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6e8ffee-413a-4321-934f-9d2588dbcb17">
      <Terms xmlns="http://schemas.microsoft.com/office/infopath/2007/PartnerControls"/>
    </lcf76f155ced4ddcb4097134ff3c332f>
    <TaxCatchAll xmlns="f7d0d543-5bbc-4586-ab0e-1c8391228024" xsi:nil="true"/>
    <_Flow_SignoffStatus xmlns="66e8ffee-413a-4321-934f-9d2588dbcb17" xsi:nil="true"/>
    <AssignedTo xmlns="http://schemas.microsoft.com/sharepoint/v3">
      <UserInfo>
        <DisplayName/>
        <AccountId xsi:nil="true"/>
        <AccountType/>
      </UserInfo>
    </AssignedTo>
    <TaskDueDate xmlns="http://schemas.microsoft.com/sharepoint/v3/fields" xsi:nil="true"/>
    <_Status xmlns="http://schemas.microsoft.com/sharepoint/v3/fields">Not Started</_Status>
    <ProposedSchedule xmlns="66e8ffee-413a-4321-934f-9d2588dbcb17" xsi:nil="true"/>
    <Notes xmlns="66e8ffee-413a-4321-934f-9d2588dbcb17" xsi:nil="true"/>
  </documentManagement>
</p:properties>
</file>

<file path=customXml/itemProps1.xml><?xml version="1.0" encoding="utf-8"?>
<ds:datastoreItem xmlns:ds="http://schemas.openxmlformats.org/officeDocument/2006/customXml" ds:itemID="{C2501F13-37E9-4E33-8FBF-923E18203D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6e8ffee-413a-4321-934f-9d2588dbcb17"/>
    <ds:schemaRef ds:uri="http://schemas.microsoft.com/sharepoint/v3/fields"/>
    <ds:schemaRef ds:uri="f7d0d543-5bbc-4586-ab0e-1c8391228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E690712-F3EF-41EE-AA5C-CD7C4BD9B0BE}">
  <ds:schemaRefs>
    <ds:schemaRef ds:uri="http://schemas.microsoft.com/sharepoint/v3/contenttype/forms"/>
  </ds:schemaRefs>
</ds:datastoreItem>
</file>

<file path=customXml/itemProps3.xml><?xml version="1.0" encoding="utf-8"?>
<ds:datastoreItem xmlns:ds="http://schemas.openxmlformats.org/officeDocument/2006/customXml" ds:itemID="{2489B244-8B8D-4874-8487-7C297B540192}">
  <ds:schemaRefs>
    <ds:schemaRef ds:uri="http://www.w3.org/XML/1998/namespace"/>
    <ds:schemaRef ds:uri="http://schemas.microsoft.com/sharepoint/v3"/>
    <ds:schemaRef ds:uri="http://schemas.openxmlformats.org/package/2006/metadata/core-properties"/>
    <ds:schemaRef ds:uri="http://schemas.microsoft.com/office/infopath/2007/PartnerControls"/>
    <ds:schemaRef ds:uri="http://schemas.microsoft.com/office/2006/metadata/properties"/>
    <ds:schemaRef ds:uri="http://purl.org/dc/terms/"/>
    <ds:schemaRef ds:uri="http://purl.org/dc/elements/1.1/"/>
    <ds:schemaRef ds:uri="66e8ffee-413a-4321-934f-9d2588dbcb17"/>
    <ds:schemaRef ds:uri="http://schemas.microsoft.com/office/2006/documentManagement/types"/>
    <ds:schemaRef ds:uri="http://purl.org/dc/dcmitype/"/>
    <ds:schemaRef ds:uri="f7d0d543-5bbc-4586-ab0e-1c8391228024"/>
    <ds:schemaRef ds:uri="http://schemas.microsoft.com/sharepoint/v3/fields"/>
  </ds:schemaRefs>
</ds:datastoreItem>
</file>

<file path=docMetadata/LabelInfo.xml><?xml version="1.0" encoding="utf-8"?>
<clbl:labelList xmlns:clbl="http://schemas.microsoft.com/office/2020/mipLabelMetadata">
  <clbl:label id="{6b0d6fe9-5d6a-4bc0-a54c-bcad7a1ba9de}" enabled="1" method="Privileged" siteId="{44ae661a-ece6-41aa-bc96-7c2c85a0894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49</vt:i4>
      </vt:variant>
    </vt:vector>
  </HeadingPairs>
  <TitlesOfParts>
    <vt:vector size="101" baseType="lpstr">
      <vt:lpstr>SUMMARY -Highlights </vt:lpstr>
      <vt:lpstr>ESA Summary Table 1</vt:lpstr>
      <vt:lpstr>ESA Table 1</vt:lpstr>
      <vt:lpstr>ESA Table 1A</vt:lpstr>
      <vt:lpstr>ESA Table 2 Main</vt:lpstr>
      <vt:lpstr>ESA Table 2A MFWB</vt:lpstr>
      <vt:lpstr>ESA Table 2B PP PD</vt:lpstr>
      <vt:lpstr>ESA Table 2C BE (SCE-Only)</vt:lpstr>
      <vt:lpstr>ESA Table 2D_CEH (SCE only)</vt:lpstr>
      <vt:lpstr>ESA Table 2E CSD</vt:lpstr>
      <vt:lpstr>ESA Table 3</vt:lpstr>
      <vt:lpstr>ESA Table 4</vt:lpstr>
      <vt:lpstr>ESA Table 5</vt:lpstr>
      <vt:lpstr>ESA Table 6</vt:lpstr>
      <vt:lpstr>ESA Table 7</vt:lpstr>
      <vt:lpstr>ESA Table 8</vt:lpstr>
      <vt:lpstr>ESA Table 9 SCE Only</vt:lpstr>
      <vt:lpstr>ESA Table 10</vt:lpstr>
      <vt:lpstr>ESA Table 11</vt:lpstr>
      <vt:lpstr>ESA Table 12</vt:lpstr>
      <vt:lpstr>ESA Table 13A</vt:lpstr>
      <vt:lpstr>ESA Table 13B</vt:lpstr>
      <vt:lpstr>ESA Table 14</vt:lpstr>
      <vt:lpstr>ESA Table 15</vt:lpstr>
      <vt:lpstr>ESA Table 16</vt:lpstr>
      <vt:lpstr>CARE- Table 1</vt:lpstr>
      <vt:lpstr>CARE-Table 2</vt:lpstr>
      <vt:lpstr>CARE -Table 3</vt:lpstr>
      <vt:lpstr>CARE - Table 4</vt:lpstr>
      <vt:lpstr>CARE-Table 5</vt:lpstr>
      <vt:lpstr>CARE-Table 6</vt:lpstr>
      <vt:lpstr>CARE-Table 7</vt:lpstr>
      <vt:lpstr>CARE-Table 8</vt:lpstr>
      <vt:lpstr>CARE-Table 9 </vt:lpstr>
      <vt:lpstr>CARE-Table 10</vt:lpstr>
      <vt:lpstr>CARE-Table 11</vt:lpstr>
      <vt:lpstr>CARE-Table 12</vt:lpstr>
      <vt:lpstr>CARE-Table 13 </vt:lpstr>
      <vt:lpstr>CARE-Table 14</vt:lpstr>
      <vt:lpstr>CARE-Table 15</vt:lpstr>
      <vt:lpstr>CARE-Table 16</vt:lpstr>
      <vt:lpstr>CARE-Table 17</vt:lpstr>
      <vt:lpstr>FERA-Table 1</vt:lpstr>
      <vt:lpstr>FERA-Table 2</vt:lpstr>
      <vt:lpstr>FERA-Table 3</vt:lpstr>
      <vt:lpstr>FERA - Table 4</vt:lpstr>
      <vt:lpstr>FERA-Table 5</vt:lpstr>
      <vt:lpstr>FERA-Table 6</vt:lpstr>
      <vt:lpstr>FERA-Table 7</vt:lpstr>
      <vt:lpstr>FERA-Table 8</vt:lpstr>
      <vt:lpstr>FERA-Table 9</vt:lpstr>
      <vt:lpstr> FERA-Table 10</vt:lpstr>
      <vt:lpstr>'CARE - Table 4'!Print_Area</vt:lpstr>
      <vt:lpstr>'CARE- Table 1'!Print_Area</vt:lpstr>
      <vt:lpstr>'CARE -Table 3'!Print_Area</vt:lpstr>
      <vt:lpstr>'CARE-Table 10'!Print_Area</vt:lpstr>
      <vt:lpstr>'CARE-Table 11'!Print_Area</vt:lpstr>
      <vt:lpstr>'CARE-Table 12'!Print_Area</vt:lpstr>
      <vt:lpstr>'CARE-Table 13 '!Print_Area</vt:lpstr>
      <vt:lpstr>'CARE-Table 14'!Print_Area</vt:lpstr>
      <vt:lpstr>'CARE-Table 15'!Print_Area</vt:lpstr>
      <vt:lpstr>'CARE-Table 16'!Print_Area</vt:lpstr>
      <vt:lpstr>'CARE-Table 17'!Print_Area</vt:lpstr>
      <vt:lpstr>'CARE-Table 2'!Print_Area</vt:lpstr>
      <vt:lpstr>'CARE-Table 5'!Print_Area</vt:lpstr>
      <vt:lpstr>'CARE-Table 6'!Print_Area</vt:lpstr>
      <vt:lpstr>'CARE-Table 7'!Print_Area</vt:lpstr>
      <vt:lpstr>'CARE-Table 8'!Print_Area</vt:lpstr>
      <vt:lpstr>'CARE-Table 9 '!Print_Area</vt:lpstr>
      <vt:lpstr>'ESA Summary Table 1'!Print_Area</vt:lpstr>
      <vt:lpstr>'ESA Table 1'!Print_Area</vt:lpstr>
      <vt:lpstr>'ESA Table 10'!Print_Area</vt:lpstr>
      <vt:lpstr>'ESA Table 11'!Print_Area</vt:lpstr>
      <vt:lpstr>'ESA Table 12'!Print_Area</vt:lpstr>
      <vt:lpstr>'ESA Table 13A'!Print_Area</vt:lpstr>
      <vt:lpstr>'ESA Table 13B'!Print_Area</vt:lpstr>
      <vt:lpstr>'ESA Table 14'!Print_Area</vt:lpstr>
      <vt:lpstr>'ESA Table 15'!Print_Area</vt:lpstr>
      <vt:lpstr>'ESA Table 16'!Print_Area</vt:lpstr>
      <vt:lpstr>'ESA Table 1A'!Print_Area</vt:lpstr>
      <vt:lpstr>'ESA Table 2 Main'!Print_Area</vt:lpstr>
      <vt:lpstr>'ESA Table 2A MFWB'!Print_Area</vt:lpstr>
      <vt:lpstr>'ESA Table 2C BE (SCE-Only)'!Print_Area</vt:lpstr>
      <vt:lpstr>'ESA Table 2D_CEH (SCE only)'!Print_Area</vt:lpstr>
      <vt:lpstr>'ESA Table 2E CSD'!Print_Area</vt:lpstr>
      <vt:lpstr>'ESA Table 3'!Print_Area</vt:lpstr>
      <vt:lpstr>'ESA Table 4'!Print_Area</vt:lpstr>
      <vt:lpstr>'ESA Table 5'!Print_Area</vt:lpstr>
      <vt:lpstr>'ESA Table 6'!Print_Area</vt:lpstr>
      <vt:lpstr>'ESA Table 7'!Print_Area</vt:lpstr>
      <vt:lpstr>'ESA Table 8'!Print_Area</vt:lpstr>
      <vt:lpstr>'ESA Table 9 SCE Only'!Print_Area</vt:lpstr>
      <vt:lpstr>'FERA - Table 4'!Print_Area</vt:lpstr>
      <vt:lpstr>'FERA-Table 1'!Print_Area</vt:lpstr>
      <vt:lpstr>'FERA-Table 2'!Print_Area</vt:lpstr>
      <vt:lpstr>'FERA-Table 5'!Print_Area</vt:lpstr>
      <vt:lpstr>'FERA-Table 6'!Print_Area</vt:lpstr>
      <vt:lpstr>'FERA-Table 7'!Print_Area</vt:lpstr>
      <vt:lpstr>'FERA-Table 8'!Print_Area</vt:lpstr>
      <vt:lpstr>'FERA-Table 9'!Print_Area</vt:lpstr>
      <vt:lpstr>'SUMMARY -Highlights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Ramos, Ronnie</dc:creator>
  <cp:keywords/>
  <dc:description/>
  <cp:lastModifiedBy>Besa, Athena</cp:lastModifiedBy>
  <cp:revision/>
  <cp:lastPrinted>2026-04-30T23:19:42Z</cp:lastPrinted>
  <dcterms:created xsi:type="dcterms:W3CDTF">2020-06-30T23:43:06Z</dcterms:created>
  <dcterms:modified xsi:type="dcterms:W3CDTF">2026-04-30T23:22:57Z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0x01010029D12F91F3B1E54384D717647B243C76</vt:lpwstr>
  </property>
  <property fmtid="{D5CDD505-2E9C-101B-9397-08002B2CF9AE}" pid="3" name="_dlc_DocIdItemGuid">
    <vt:lpwstr>ad533284-1e95-4edf-9185-02821611f263</vt:lpwstr>
  </property>
  <property fmtid="{D5CDD505-2E9C-101B-9397-08002B2CF9AE}" pid="4" name="MediaServiceImageTags">
    <vt:lpwstr/>
  </property>
  <property fmtid="{D5CDD505-2E9C-101B-9397-08002B2CF9AE}" pid="5" name="MSIP_Label_6b0d6fe9-5d6a-4bc0-a54c-bcad7a1ba9de_Enabled">
    <vt:lpwstr>true</vt:lpwstr>
  </property>
  <property fmtid="{D5CDD505-2E9C-101B-9397-08002B2CF9AE}" pid="6" name="MSIP_Label_6b0d6fe9-5d6a-4bc0-a54c-bcad7a1ba9de_SetDate">
    <vt:lpwstr>2023-09-14T17:55:01Z</vt:lpwstr>
  </property>
  <property fmtid="{D5CDD505-2E9C-101B-9397-08002B2CF9AE}" pid="7" name="MSIP_Label_6b0d6fe9-5d6a-4bc0-a54c-bcad7a1ba9de_Method">
    <vt:lpwstr>Privileged</vt:lpwstr>
  </property>
  <property fmtid="{D5CDD505-2E9C-101B-9397-08002B2CF9AE}" pid="8" name="MSIP_Label_6b0d6fe9-5d6a-4bc0-a54c-bcad7a1ba9de_Name">
    <vt:lpwstr>Internal (No Markings)</vt:lpwstr>
  </property>
  <property fmtid="{D5CDD505-2E9C-101B-9397-08002B2CF9AE}" pid="9" name="MSIP_Label_6b0d6fe9-5d6a-4bc0-a54c-bcad7a1ba9de_SiteId">
    <vt:lpwstr>44ae661a-ece6-41aa-bc96-7c2c85a08941</vt:lpwstr>
  </property>
  <property fmtid="{D5CDD505-2E9C-101B-9397-08002B2CF9AE}" pid="10" name="MSIP_Label_6b0d6fe9-5d6a-4bc0-a54c-bcad7a1ba9de_ActionId">
    <vt:lpwstr>d4f752bd-c2a0-410f-ba84-01fdb86fd147</vt:lpwstr>
  </property>
  <property fmtid="{D5CDD505-2E9C-101B-9397-08002B2CF9AE}" pid="11" name="MSIP_Label_6b0d6fe9-5d6a-4bc0-a54c-bcad7a1ba9de_ContentBits">
    <vt:lpwstr>0</vt:lpwstr>
  </property>
  <property fmtid="{D5CDD505-2E9C-101B-9397-08002B2CF9AE}" pid="12" name="MSIP_Label_bc3dd1c7-2c40-4a31-84b2-bec599b321a0_Enabled">
    <vt:lpwstr>true</vt:lpwstr>
  </property>
  <property fmtid="{D5CDD505-2E9C-101B-9397-08002B2CF9AE}" pid="13" name="MSIP_Label_bc3dd1c7-2c40-4a31-84b2-bec599b321a0_SetDate">
    <vt:lpwstr>2023-11-16T15:26:21Z</vt:lpwstr>
  </property>
  <property fmtid="{D5CDD505-2E9C-101B-9397-08002B2CF9AE}" pid="14" name="MSIP_Label_bc3dd1c7-2c40-4a31-84b2-bec599b321a0_Method">
    <vt:lpwstr>Standard</vt:lpwstr>
  </property>
  <property fmtid="{D5CDD505-2E9C-101B-9397-08002B2CF9AE}" pid="15" name="MSIP_Label_bc3dd1c7-2c40-4a31-84b2-bec599b321a0_Name">
    <vt:lpwstr>bc3dd1c7-2c40-4a31-84b2-bec599b321a0</vt:lpwstr>
  </property>
  <property fmtid="{D5CDD505-2E9C-101B-9397-08002B2CF9AE}" pid="16" name="MSIP_Label_bc3dd1c7-2c40-4a31-84b2-bec599b321a0_SiteId">
    <vt:lpwstr>5b2a8fee-4c95-4bdc-8aae-196f8aacb1b6</vt:lpwstr>
  </property>
  <property fmtid="{D5CDD505-2E9C-101B-9397-08002B2CF9AE}" pid="17" name="MSIP_Label_bc3dd1c7-2c40-4a31-84b2-bec599b321a0_ActionId">
    <vt:lpwstr>e56e0acd-5e04-478e-bfc4-501812de54d0</vt:lpwstr>
  </property>
  <property fmtid="{D5CDD505-2E9C-101B-9397-08002B2CF9AE}" pid="18" name="MSIP_Label_bc3dd1c7-2c40-4a31-84b2-bec599b321a0_ContentBits">
    <vt:lpwstr>0</vt:lpwstr>
  </property>
  <property fmtid="{D5CDD505-2E9C-101B-9397-08002B2CF9AE}" pid="19" name="CofWorkbookId">
    <vt:lpwstr>c87f6f47-651b-4830-a3ea-64fc4cd3d764</vt:lpwstr>
  </property>
</Properties>
</file>